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9195" windowHeight="4770" activeTab="0"/>
  </bookViews>
  <sheets>
    <sheet name="2563" sheetId="1" r:id="rId1"/>
    <sheet name="2562" sheetId="2" r:id="rId2"/>
    <sheet name="2561" sheetId="3" r:id="rId3"/>
    <sheet name="2560" sheetId="4" r:id="rId4"/>
    <sheet name="2559" sheetId="5" r:id="rId5"/>
    <sheet name="2558" sheetId="6" r:id="rId6"/>
    <sheet name="2557" sheetId="7" r:id="rId7"/>
    <sheet name="2556" sheetId="8" r:id="rId8"/>
    <sheet name="2555" sheetId="9" r:id="rId9"/>
    <sheet name="2554" sheetId="10" r:id="rId10"/>
    <sheet name="2553" sheetId="11" r:id="rId11"/>
    <sheet name="2552" sheetId="12" r:id="rId12"/>
    <sheet name="2551" sheetId="13" r:id="rId13"/>
    <sheet name="2550" sheetId="14" r:id="rId14"/>
    <sheet name="2549" sheetId="15" r:id="rId15"/>
    <sheet name="2548" sheetId="16" r:id="rId16"/>
    <sheet name="2547" sheetId="17" r:id="rId17"/>
    <sheet name="2546" sheetId="18" r:id="rId18"/>
    <sheet name="2545" sheetId="19" r:id="rId19"/>
    <sheet name="2544" sheetId="20" r:id="rId20"/>
    <sheet name="2543" sheetId="21" r:id="rId21"/>
    <sheet name="2542" sheetId="22" r:id="rId22"/>
    <sheet name="2541" sheetId="23" r:id="rId23"/>
    <sheet name="2540" sheetId="24" r:id="rId24"/>
    <sheet name="2539" sheetId="25" r:id="rId25"/>
    <sheet name="2538" sheetId="26" r:id="rId26"/>
    <sheet name="2537" sheetId="27" r:id="rId27"/>
    <sheet name="2536" sheetId="28" r:id="rId28"/>
    <sheet name="2535" sheetId="29" r:id="rId29"/>
    <sheet name="2534" sheetId="30" r:id="rId30"/>
  </sheets>
  <definedNames>
    <definedName name="_xlnm.Print_Titles" localSheetId="2">'2561'!$1:$4</definedName>
    <definedName name="_xlnm.Print_Titles" localSheetId="1">'2562'!$1:$4</definedName>
    <definedName name="_xlnm.Print_Titles" localSheetId="0">'2563'!$1:$4</definedName>
  </definedNames>
  <calcPr fullCalcOnLoad="1"/>
</workbook>
</file>

<file path=xl/sharedStrings.xml><?xml version="1.0" encoding="utf-8"?>
<sst xmlns="http://schemas.openxmlformats.org/spreadsheetml/2006/main" count="1430" uniqueCount="141">
  <si>
    <t xml:space="preserve"> </t>
  </si>
  <si>
    <t>(คัน)</t>
  </si>
  <si>
    <t>ประเภทรถ</t>
  </si>
  <si>
    <t>รวม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</si>
  <si>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</si>
  <si>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</si>
  <si>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</si>
  <si>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</si>
  <si>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</si>
  <si>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</si>
  <si>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</si>
  <si>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</si>
  <si>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</si>
  <si>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</si>
  <si>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</si>
  <si>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</si>
  <si>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 xml:space="preserve">    รวมทั้งหมด</t>
  </si>
  <si>
    <t xml:space="preserve">    รย.1  รถยนต์นั่งส่วนบุคคลไม่เกิน 7 คน</t>
  </si>
  <si>
    <t xml:space="preserve">    รย.2  รถยนต์นั่งส่วนบุคคลเกิน 7 คน </t>
  </si>
  <si>
    <t xml:space="preserve">    รย.3  รถยนต์บรรทุกส่วนบุคคล</t>
  </si>
  <si>
    <t xml:space="preserve">    รย.4  รถยนต์สามล้อส่วนบุคคล</t>
  </si>
  <si>
    <t xml:space="preserve">    รย.5  รถยนต์รับจ้างระหว่างจังหวัด</t>
  </si>
  <si>
    <t xml:space="preserve">    รย.6  รถยนต์รับจ้างบรรทุกคนโดยสารไม่เกิน 7 คน</t>
  </si>
  <si>
    <t xml:space="preserve">    รย.7  รถยนต์สี่ล้อเล็กรับจ้าง</t>
  </si>
  <si>
    <t xml:space="preserve">    รย.8  รถยนต์รับจ้างสามล้อ</t>
  </si>
  <si>
    <t xml:space="preserve">    รย.9  รถยนต์บริการธุรกิจ</t>
  </si>
  <si>
    <t xml:space="preserve">    รย.10 รถยนต์บริการทัศนาจร</t>
  </si>
  <si>
    <t xml:space="preserve">    รย.11 รถยนต์บริการให้เช่า</t>
  </si>
  <si>
    <t xml:space="preserve">    รย.12 รถจักรยานยนต์</t>
  </si>
  <si>
    <t xml:space="preserve">    รย.13 รถแทรกเตอร์</t>
  </si>
  <si>
    <t xml:space="preserve">    รย.14 รถบดถนน</t>
  </si>
  <si>
    <t xml:space="preserve">    รย.15 รถใช้งานเกษตรกรรม</t>
  </si>
  <si>
    <t xml:space="preserve">    รย.16 รถพ่วง</t>
  </si>
  <si>
    <t xml:space="preserve">    ล้อเลื่อน</t>
  </si>
  <si>
    <t>ข. รวมรถตามกฎหมายว่าด้วยการขนส่งทางบก</t>
  </si>
  <si>
    <t xml:space="preserve">    รวมรถโดยสาร</t>
  </si>
  <si>
    <t xml:space="preserve">    แยกเป็น - ประจำทาง</t>
  </si>
  <si>
    <t xml:space="preserve">               - ไม่ประจำทาง</t>
  </si>
  <si>
    <t xml:space="preserve">               - ส่วนบุคคล</t>
  </si>
  <si>
    <t xml:space="preserve">    รวมรถบรรทุก</t>
  </si>
  <si>
    <t xml:space="preserve">    แยกเป็น - ไม่ประจำทาง</t>
  </si>
  <si>
    <t xml:space="preserve">    โดยรถขนาดเล็ก</t>
  </si>
  <si>
    <t>สถิติจำนวนรถใหม่ที่จดทะเบียนตามกฎหมายว่าด้วยรถยนตร์และล้อเลื่อน  กฎหมายว่าด้วยการขนส่งทางบก  ปี พ.ศ. 2545  สำนักทะเบียนและภาษีรถ  (กรุงเทพมหานคร)</t>
  </si>
  <si>
    <t>ก. รวมรถตามกฎหมายว่าด้วยรถยนตร์และล้อเลื่อน</t>
  </si>
  <si>
    <t>ฝ่ายสถิติ   กลุ่มวิชาการและวางแผน   สำนักจัดระบบการขนส่งทางบก  กรมการขนส่งทางบก</t>
  </si>
  <si>
    <t>สถิติจำนวนรถที่จดทะเบียนใหม่ตามกฎหมายว่าด้วยรถยนตร์และล้อเลื่อน  กฎหมายว่าด้วยการขนส่งทางบก  ปี พ.ศ. 2544  สำนักทะเบียนและภาษีรถ  (กรุงเทพมหานคร)</t>
  </si>
  <si>
    <t xml:space="preserve">    รวมทั้งสิ้น</t>
  </si>
  <si>
    <t xml:space="preserve">ก. รวมรถตามกฎหมายว่าด้วยรถยนตร์และล้อเลื่อน  </t>
  </si>
  <si>
    <t>ฝ่ายสถิติการขนส่ง   กองวิชาการและวางแผน   กรมการขนส่งทางบก</t>
  </si>
  <si>
    <t>สถิติจำนวนรถใหม่ที่จดทะเบียนตามกฎหมายว่าด้วยรถยนตร์และล้อเลื่อน  กฎหมายว่าด้วยการขนส่งทางบก  ปี พ.ศ. 2543  สำนักทะเบียนและภาษีรถ  (กรุงเทพมหานคร)</t>
  </si>
  <si>
    <t>สถิติจำนวนรถใหม่ที่จดทะเบียนตามกฎหมายว่าด้วยรถยนตร์และล้อเลื่อน  กฎหมายว่าด้วยการขนส่งทางบก  ปี พ.ศ. 2542  สำนักทะเบียนและภาษีรถ  (กรุงเทพมหานคร)</t>
  </si>
  <si>
    <t>สถิติจำนวนรถใหม่ที่จดทะเบียนตามกฎหมายว่าด้วยรถยนตร์และล้อเลื่อน  กฎหมายว่าด้วยการขนส่งทางบก  ปี พ.ศ. 2541  สำนักทะเบียนและภาษีรถ  (กรุงเทพมหานคร)</t>
  </si>
  <si>
    <t>ก. รวมรถตามกฎหมายว่าด้วยรถยนต์และล้อเลื่อน</t>
  </si>
  <si>
    <t>สถิติจำนวนรถใหม่ที่จดทะเบียนตามกฎหมายว่าด้วยรถยนต์และล้อเลื่อน  กฎหมายว่าด้วยการขนส่งทางบก  ปี พ.ศ. 2546  สำนักมาตรฐานงานทะเบียนและภาษีรถ  (กรุงเทพมหานคร)</t>
  </si>
  <si>
    <t>ก. รวมรถตามกฎหมายว่าด้วยรถยนต์</t>
  </si>
  <si>
    <t>สถิติจำนวนรถจดทะเบียนใหม่ตามกฎหมายว่าด้วยรถยนต์ และกฎหมายว่าด้วยการขนส่งทางบก  ปี พ.ศ. 2547  สำนักมาตรฐานงานทะเบียนและภาษีรถ  (กรุงเทพมหานคร)</t>
  </si>
  <si>
    <t>สถิติจำนวนรถใหม่ที่จดทะเบียนตามกฎหมายว่าด้วยรถยนตร์และล้อเลื่อน  กฎหมายว่าด้วยการขนส่งทางบก  ปี พ.ศ. 2540  สำนักทะเบียนและภาษีรถ  (กรุงเทพมหานคร)</t>
  </si>
  <si>
    <t>สถิติจำนวนรถใหม่ที่จดทะเบียนตามกฎหมายว่าด้วยรถยนตร์และล้อเลื่อน  กฎหมายว่าด้วยการขนส่งทางบก  ปี พ.ศ. 2539  สำนักทะเบียนและภาษีรถ  (กรุงเทพมหานคร)</t>
  </si>
  <si>
    <t>สถิติจำนวนรถใหม่ที่จดทะเบียนตามกฎหมายว่าด้วยรถยนตร์และล้อเลื่อน  กฎหมายว่าด้วยการขนส่งทางบก  ปี พ.ศ. 2538  สำนักทะเบียนและภาษีรถ  (กรุงเทพมหานคร)</t>
  </si>
  <si>
    <t>สถิติจำนวนรถใหม่ที่จดทะเบียนตามกฎหมายว่าด้วยรถยนตร์และล้อเลื่อน  กฎหมายว่าด้วยการขนส่งทางบก  ปี พ.ศ. 2537  สำนักทะเบียนและภาษีรถ  (กรุงเทพมหานคร)</t>
  </si>
  <si>
    <t>สถิติจำนวนรถใหม่ที่จดทะเบียนตามกฎหมายว่าด้วยรถยนตร์และล้อเลื่อน  กฎหมายว่าด้วยการขนส่งทางบก  ปี พ.ศ. 2536  สำนักทะเบียนและภาษีรถ  (กรุงเทพมหานคร)</t>
  </si>
  <si>
    <t>สถิติจำนวนรถใหม่ที่จดทะเบียนตามกฎหมายว่าด้วยรถยนตร์และล้อเลื่อน  กฎหมายว่าด้วยการขนส่งทางบก  ปี พ.ศ. 2535  สำนักทะเบียนและภาษีรถ  (กรุงเทพมหานคร)</t>
  </si>
  <si>
    <t>สถิติจำนวนรถใหม่ที่จดทะเบียนตามกฎหมายว่าด้วยรถยนตร์และล้อเลื่อน  กฎหมายว่าด้วยการขนส่งทางบก  ปี พ.ศ. 2534  สำนักทะเบียนและภาษีรถ  (กรุงเทพมหานคร)</t>
  </si>
  <si>
    <t>สถิติจำนวนรถจดทะเบียนใหม่ตามกฎหมายว่าด้วยรถยนต์ และกฎหมายว่าด้วยการขนส่งทางบก  ปี พ.ศ. 2548  สำนักมาตรฐานงานทะเบียนและภาษีรถ  (กรุงเทพมหานคร)</t>
  </si>
  <si>
    <t>สถิติจำนวนรถจดทะเบียนใหม่ตามกฎหมายว่าด้วยรถยนต์ และกฎหมายว่าด้วยการขนส่งทางบก  ปี พ.ศ. 2549  สำนักมาตรฐานงานทะเบียนและภาษีรถ  (กรุงเทพมหานคร)</t>
  </si>
  <si>
    <t xml:space="preserve">    รย.17 รถจักรยานยนต์สาธารณะ</t>
  </si>
  <si>
    <t>มีการปรับปรุงตัวเลขเพื่อความถูกต้อง</t>
  </si>
  <si>
    <t>สถิติจำนวนรถจดทะเบียนใหม่ตามกฎหมายว่าด้วยรถยนต์ และกฎหมายว่าด้วยการขนส่งทางบก  ปี พ.ศ. 2550  สำนักมาตรฐานงานทะเบียนและภาษีรถ  (กรุงเทพมหานคร)</t>
  </si>
  <si>
    <t xml:space="preserve">    รย.12 รถจักรยานยนต์ส่วนบุคคล</t>
  </si>
  <si>
    <t>สถิติจำนวนรถจดทะเบียนใหม่ตามกฎหมายว่าด้วยรถยนต์ และกฎหมายว่าด้วยการขนส่งทางบก  ปี พ.ศ. 2551  สำนักมาตรฐานงานทะเบียนและภาษีรถ  (กรุงเทพมหานคร)</t>
  </si>
  <si>
    <t>สถิติจำนวนรถจดทะเบียนใหม่ตามกฎหมายว่าด้วยรถยนต์ และกฎหมายว่าด้วยการขนส่งทางบก  ปี พ.ศ. 2552  สำนักมาตรฐานงานทะเบียนและภาษีรถ  (กรุงเทพมหานคร)</t>
  </si>
  <si>
    <t>สถิติจำนวนรถจดทะเบียนใหม่ตามกฎหมายว่าด้วยรถยนต์ และกฎหมายว่าด้วยการขนส่งทางบก  ปี พ.ศ. 2553  สำนักมาตรฐานงานทะเบียนและภาษีรถ  (กรุงเทพมหานคร)</t>
  </si>
  <si>
    <t>กลุ่มสถิติการขนส่ง  กองแผนงาน  กรมการขนส่งทางบก</t>
  </si>
  <si>
    <t>สถิติจำนวนรถจดทะเบียนใหม่ตามกฎหมายว่าด้วยรถยนต์ และกฎหมายว่าด้วยการขนส่งทางบก  ปี พ.ศ. 2554  สำนักมาตรฐานงานทะเบียนและภาษีรถ  (กรุงเทพมหานคร)</t>
  </si>
  <si>
    <t xml:space="preserve">สถิติจำนวนรถจดทะเบียนใหม่ตามกฎหมายว่าด้วยรถยนต์ และกฎหมายว่าด้วยการขนส่งทางบก  ปี พ.ศ. 2557  สำนักงานขนส่งกรุงเทพมหานครเขตพื้นที่ 5 </t>
  </si>
  <si>
    <t>สถิติจำนวนรถจดทะเบียนใหม่ตามกฎหมายว่าด้วยรถยนต์ และกฎหมายว่าด้วยการขนส่งทางบก  ปี พ.ศ. 2556  สำนักงานขนส่งกรุงเทพมหานครเขตพื้นที่ 5</t>
  </si>
  <si>
    <t>สถิติจำนวนรถจดทะเบียนใหม่ตามกฎหมายว่าด้วยรถยนต์ และกฎหมายว่าด้วยการขนส่งทางบก  ปี พ.ศ. 2555  สำนักงานขนส่งกรุงเทพมหานครเขตพื้นที่ 5</t>
  </si>
  <si>
    <t xml:space="preserve">สถิติจำนวนรถจดทะเบียนใหม่ตามกฎหมายว่าด้วยรถยนต์ และกฎหมายว่าด้วยการขนส่งทางบก  ปี พ.ศ. 2558  สำนักงานขนส่งกรุงเทพมหานครเขตพื้นที่ 5 </t>
  </si>
  <si>
    <t xml:space="preserve">สถิติจำนวนรถจดทะเบียนใหม่ตามกฎหมายว่าด้วยรถยนต์ และกฎหมายว่าด้วยการขนส่งทางบก  ปี พ.ศ. 2559  สำนักงานขนส่งกรุงเทพมหานครเขตพื้นที่ 5 </t>
  </si>
  <si>
    <t xml:space="preserve">สถิติจำนวนรถจดทะเบียนใหม่ตามกฎหมายว่าด้วยรถยนต์ และกฎหมายว่าด้วยการขนส่งทางบก  ปี พ.ศ. 2560  สำนักงานขนส่งกรุงเทพมหานครเขตพื้นที่ 5 </t>
  </si>
  <si>
    <t xml:space="preserve">    รถขนาดเล็ก</t>
  </si>
  <si>
    <t>กลุ่มสถิติการขนส่ง  กองแผนงาน</t>
  </si>
  <si>
    <t>ประเภทรถ
Type of Vehicle</t>
  </si>
  <si>
    <t xml:space="preserve">    รวมทั้งหมด  Grand Total</t>
  </si>
  <si>
    <t>ก. รวมรถตามกฎหมายว่าด้วยรถยนต์
      Total Vehicle under Motor Vehicle Act.</t>
  </si>
  <si>
    <t xml:space="preserve">    รย.1  รถยนต์นั่งส่วนบุคคลไม่เกิน 7 คน Sedan (Not more than 7 Pass.)</t>
  </si>
  <si>
    <t xml:space="preserve">    รย.2  รถยนต์นั่งส่วนบุคคลเกิน 7 คน Microbus &amp; Passenger Van</t>
  </si>
  <si>
    <t xml:space="preserve">    รย.3  รถยนต์บรรทุกส่วนบุคคล Van &amp; Pick Up</t>
  </si>
  <si>
    <t xml:space="preserve">    รย.4  รถยนต์สามล้อส่วนบุคคล Motortricycle</t>
  </si>
  <si>
    <t xml:space="preserve">    รย.5  รถยนต์รับจ้างระหว่างจังหวัด Interprovincial Taxi</t>
  </si>
  <si>
    <t xml:space="preserve">    รย.6  รถยนต์รับจ้างบรรทุกคนโดยสารไม่เกิน 7 คน Urban Taxi</t>
  </si>
  <si>
    <t xml:space="preserve">                 - บุคคลธรรมดา Private</t>
  </si>
  <si>
    <t xml:space="preserve">                 - นิติบุคคล Juristic Person</t>
  </si>
  <si>
    <t xml:space="preserve">    รย.7  รถยนต์สี่ล้อเล็กรับจ้าง Fixed Route Taxi</t>
  </si>
  <si>
    <t xml:space="preserve">    รย.8  รถยนต์รับจ้างสามล้อ (Tuk Tuk)</t>
  </si>
  <si>
    <t xml:space="preserve">    รย.9  รถยนต์บริการธุรกิจ Hotel Taxi</t>
  </si>
  <si>
    <t xml:space="preserve">    รย.10 รถยนต์บริการทัศนาจร Tour Taxi</t>
  </si>
  <si>
    <t xml:space="preserve">    รย.11 รถยนต์บริการให้เช่า Car For Hire</t>
  </si>
  <si>
    <t xml:space="preserve">    รย.12 รถจักรยานยนต์ Motorcycle</t>
  </si>
  <si>
    <t xml:space="preserve">    รย.13 รถแทรกเตอร์ Tractor</t>
  </si>
  <si>
    <t xml:space="preserve">    รย.14 รถบดถนน Road Roller</t>
  </si>
  <si>
    <t xml:space="preserve">    รย.15 รถใช้งานเกษตรกรรม Farm Vehicle</t>
  </si>
  <si>
    <t xml:space="preserve">    รย.16 รถพ่วง Automobile Trailer</t>
  </si>
  <si>
    <t xml:space="preserve">    รย.17 รถจักรยานยนต์สาธารณะ Public Motorcycle</t>
  </si>
  <si>
    <t>ข. รวมรถตามกฎหมายว่าด้วยการขนส่งทางบก
     Total Vehicle under Land Transport Act</t>
  </si>
  <si>
    <t xml:space="preserve">    รวมรถโดยสาร Bus : Total</t>
  </si>
  <si>
    <t xml:space="preserve">    แยกเป็น - ประจำทาง Fixed Route Bus</t>
  </si>
  <si>
    <t xml:space="preserve">                           หมวด 1 category 1</t>
  </si>
  <si>
    <t xml:space="preserve">                           หมวด 2 category 2</t>
  </si>
  <si>
    <t xml:space="preserve">                           หมวด 3 category 3</t>
  </si>
  <si>
    <t xml:space="preserve">                           หมวด 4 category 4</t>
  </si>
  <si>
    <t xml:space="preserve">                           ระหว่างประเทศ Internation Bus</t>
  </si>
  <si>
    <t xml:space="preserve">               - ไม่ประจำทาง Non Fixed Route Bus</t>
  </si>
  <si>
    <t xml:space="preserve">                          ไม่ประจำทาง Non Fixed Route Bus</t>
  </si>
  <si>
    <t xml:space="preserve">               - ส่วนบุคคล Private Bus</t>
  </si>
  <si>
    <t xml:space="preserve">                           ส่วนบุคคล Private Bus</t>
  </si>
  <si>
    <t xml:space="preserve">    รวมรถบรรทุก Truck : Total</t>
  </si>
  <si>
    <t xml:space="preserve">    แยกเป็น - ไม่ประจำทาง Non Fixed Route Truck</t>
  </si>
  <si>
    <t xml:space="preserve">                           ระหว่างประเทศ Internation Truck</t>
  </si>
  <si>
    <t xml:space="preserve">                  - ส่วนบุคคล Private Truck</t>
  </si>
  <si>
    <t xml:space="preserve">                           ส่วนบุคคล Private Truck</t>
  </si>
  <si>
    <t xml:space="preserve">    รถขนาดเล็ก Small Rural Bus</t>
  </si>
  <si>
    <t xml:space="preserve">กลุ่มสถิติการขนส่ง  กองแผนงาน  กรมการขนส่งทางบก </t>
  </si>
  <si>
    <t>(Transport Statistics Sub-Division, Planning Division , Department of Land Transport)</t>
  </si>
  <si>
    <t>(คัน : Unit)</t>
  </si>
  <si>
    <t>รวม
Total</t>
  </si>
  <si>
    <t>ม.ค.
Jan</t>
  </si>
  <si>
    <t>ก.พ
Feb</t>
  </si>
  <si>
    <t>มี.ค.
Mar</t>
  </si>
  <si>
    <t>เม.ย.
Arp</t>
  </si>
  <si>
    <t>พ.ค.
May</t>
  </si>
  <si>
    <t>มิ.ย.
Jun</t>
  </si>
  <si>
    <t>ก.ค.
Jul</t>
  </si>
  <si>
    <t>ส.ค.
Aug</t>
  </si>
  <si>
    <t>ก.ย.
Sep</t>
  </si>
  <si>
    <t>ต.ค.
Oct</t>
  </si>
  <si>
    <t>พ.ย.
Nov</t>
  </si>
  <si>
    <t>ธ.ค.
Dec</t>
  </si>
  <si>
    <t>สถิติจำนวนรถจดทะเบียนใหม่ตามกฎหมายว่าด้วยรถยนต์ และกฎหมายว่าด้วยการขนส่งทางบก  ปี พ.ศ. 2561  สำนักงานขนส่งกรุงเทพมหานครเขตพื้นที่ 5 
Number of  New Registered Vehicle in Bangkok during 1 January - 31 December 2018</t>
  </si>
  <si>
    <t>สถิติจำนวนรถจดทะเบียนใหม่ตามกฎหมายว่าด้วยรถยนต์ และกฎหมายว่าด้วยการขนส่งทางบก  ปี พ.ศ. 2562  สำนักงานขนส่งกรุงเทพมหานครเขตพื้นที่ 5 
Number of  New Registered Vehicle in Bangkok during 1 January - 31 December 2019</t>
  </si>
  <si>
    <t>สถิติจำนวนรถจดทะเบียนใหม่ตามกฎหมายว่าด้วยรถยนต์ และกฎหมายว่าด้วยการขนส่งทางบก  ปี พ.ศ. 2563  สำนักงานขนส่งกรุงเทพมหานครเขตพื้นที่ 5 
Number of  New Registered Vehicle in Bangkok during 1 January - 31 December 2020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</si>
</sst>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General_)"/>
    <numFmt numFmtId="197" formatCode="_(* #,##0_);_(* \(#,##0\);_(* &quot;-&quot;??_);_(@_)"/>
    <numFmt numFmtId="198" formatCode="_(* #,##0.0_);_(* \(#,##0.0\);_(* &quot;-&quot;??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5"/>
      <name val="KodchiangUPC"/>
      <family val="1"/>
    </font>
    <font>
      <b/>
      <sz val="17"/>
      <name val="KodchiangUPC"/>
      <family val="1"/>
    </font>
    <font>
      <b/>
      <sz val="15"/>
      <name val="KodchiangUPC"/>
      <family val="1"/>
    </font>
    <font>
      <b/>
      <sz val="15"/>
      <color indexed="10"/>
      <name val="KodchiangUPC"/>
      <family val="1"/>
    </font>
    <font>
      <b/>
      <sz val="15"/>
      <color indexed="14"/>
      <name val="KodchiangUPC"/>
      <family val="1"/>
    </font>
    <font>
      <b/>
      <sz val="15"/>
      <color indexed="18"/>
      <name val="KodchiangUPC"/>
      <family val="1"/>
    </font>
    <font>
      <sz val="15"/>
      <color indexed="10"/>
      <name val="KodchiangUPC"/>
      <family val="1"/>
    </font>
    <font>
      <b/>
      <sz val="15"/>
      <color indexed="48"/>
      <name val="KodchiangUPC"/>
      <family val="1"/>
    </font>
    <font>
      <b/>
      <sz val="15"/>
      <color indexed="12"/>
      <name val="KodchiangUPC"/>
      <family val="1"/>
    </font>
    <font>
      <u val="single"/>
      <sz val="12.6"/>
      <color indexed="12"/>
      <name val="AngsanaUPC"/>
      <family val="1"/>
    </font>
    <font>
      <u val="single"/>
      <sz val="12.6"/>
      <color indexed="36"/>
      <name val="AngsanaUPC"/>
      <family val="1"/>
    </font>
    <font>
      <b/>
      <sz val="17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5"/>
      <color indexed="10"/>
      <name val="Angsana New"/>
      <family val="1"/>
    </font>
    <font>
      <b/>
      <sz val="15"/>
      <color indexed="12"/>
      <name val="Angsana New"/>
      <family val="1"/>
    </font>
    <font>
      <sz val="15"/>
      <color indexed="10"/>
      <name val="Angsana New"/>
      <family val="1"/>
    </font>
    <font>
      <b/>
      <sz val="15"/>
      <color indexed="20"/>
      <name val="Angsana New"/>
      <family val="1"/>
    </font>
    <font>
      <sz val="8"/>
      <name val="AngsanaUPC"/>
      <family val="1"/>
    </font>
    <font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10"/>
      </patternFill>
    </fill>
    <fill>
      <patternFill patternType="gray125">
        <fgColor indexed="13"/>
      </patternFill>
    </fill>
    <fill>
      <patternFill patternType="gray0625">
        <fgColor indexed="11"/>
      </patternFill>
    </fill>
    <fill>
      <patternFill patternType="gray0625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97" fontId="6" fillId="33" borderId="10" xfId="42" applyNumberFormat="1" applyFont="1" applyFill="1" applyBorder="1" applyAlignment="1" applyProtection="1">
      <alignment horizontal="center" vertical="center"/>
      <protection/>
    </xf>
    <xf numFmtId="197" fontId="4" fillId="0" borderId="0" xfId="42" applyNumberFormat="1" applyFont="1" applyAlignment="1" applyProtection="1">
      <alignment vertical="center"/>
      <protection/>
    </xf>
    <xf numFmtId="197" fontId="5" fillId="0" borderId="0" xfId="42" applyNumberFormat="1" applyFont="1" applyAlignment="1" applyProtection="1">
      <alignment horizontal="centerContinuous" vertical="center"/>
      <protection/>
    </xf>
    <xf numFmtId="197" fontId="6" fillId="0" borderId="0" xfId="42" applyNumberFormat="1" applyFont="1" applyAlignment="1" applyProtection="1">
      <alignment vertical="center"/>
      <protection/>
    </xf>
    <xf numFmtId="197" fontId="4" fillId="0" borderId="0" xfId="42" applyNumberFormat="1" applyFont="1" applyAlignment="1" applyProtection="1">
      <alignment horizontal="right" vertical="center"/>
      <protection/>
    </xf>
    <xf numFmtId="197" fontId="6" fillId="34" borderId="10" xfId="42" applyNumberFormat="1" applyFont="1" applyFill="1" applyBorder="1" applyAlignment="1" applyProtection="1">
      <alignment horizontal="left" vertical="center"/>
      <protection/>
    </xf>
    <xf numFmtId="197" fontId="7" fillId="34" borderId="10" xfId="42" applyNumberFormat="1" applyFont="1" applyFill="1" applyBorder="1" applyAlignment="1" applyProtection="1">
      <alignment vertical="center"/>
      <protection/>
    </xf>
    <xf numFmtId="197" fontId="6" fillId="35" borderId="11" xfId="42" applyNumberFormat="1" applyFont="1" applyFill="1" applyBorder="1" applyAlignment="1" applyProtection="1">
      <alignment horizontal="left" vertical="center"/>
      <protection/>
    </xf>
    <xf numFmtId="197" fontId="8" fillId="35" borderId="11" xfId="42" applyNumberFormat="1" applyFont="1" applyFill="1" applyBorder="1" applyAlignment="1" applyProtection="1">
      <alignment vertical="center"/>
      <protection/>
    </xf>
    <xf numFmtId="197" fontId="4" fillId="0" borderId="12" xfId="42" applyNumberFormat="1" applyFont="1" applyBorder="1" applyAlignment="1" applyProtection="1">
      <alignment horizontal="left" vertical="center"/>
      <protection/>
    </xf>
    <xf numFmtId="197" fontId="11" fillId="0" borderId="12" xfId="42" applyNumberFormat="1" applyFont="1" applyBorder="1" applyAlignment="1" applyProtection="1">
      <alignment vertical="center"/>
      <protection/>
    </xf>
    <xf numFmtId="197" fontId="4" fillId="0" borderId="12" xfId="42" applyNumberFormat="1" applyFont="1" applyBorder="1" applyAlignment="1" applyProtection="1">
      <alignment vertical="center"/>
      <protection/>
    </xf>
    <xf numFmtId="197" fontId="4" fillId="0" borderId="13" xfId="42" applyNumberFormat="1" applyFont="1" applyBorder="1" applyAlignment="1" applyProtection="1">
      <alignment horizontal="left" vertical="center"/>
      <protection/>
    </xf>
    <xf numFmtId="197" fontId="11" fillId="0" borderId="13" xfId="42" applyNumberFormat="1" applyFont="1" applyBorder="1" applyAlignment="1" applyProtection="1">
      <alignment vertical="center"/>
      <protection/>
    </xf>
    <xf numFmtId="197" fontId="4" fillId="0" borderId="13" xfId="42" applyNumberFormat="1" applyFont="1" applyBorder="1" applyAlignment="1" applyProtection="1">
      <alignment vertical="center"/>
      <protection/>
    </xf>
    <xf numFmtId="197" fontId="6" fillId="34" borderId="11" xfId="42" applyNumberFormat="1" applyFont="1" applyFill="1" applyBorder="1" applyAlignment="1" applyProtection="1">
      <alignment horizontal="left" vertical="center"/>
      <protection/>
    </xf>
    <xf numFmtId="197" fontId="9" fillId="34" borderId="11" xfId="42" applyNumberFormat="1" applyFont="1" applyFill="1" applyBorder="1" applyAlignment="1" applyProtection="1">
      <alignment vertical="center"/>
      <protection/>
    </xf>
    <xf numFmtId="197" fontId="4" fillId="35" borderId="12" xfId="42" applyNumberFormat="1" applyFont="1" applyFill="1" applyBorder="1" applyAlignment="1" applyProtection="1">
      <alignment horizontal="left" vertical="center"/>
      <protection/>
    </xf>
    <xf numFmtId="197" fontId="7" fillId="35" borderId="12" xfId="42" applyNumberFormat="1" applyFont="1" applyFill="1" applyBorder="1" applyAlignment="1" applyProtection="1">
      <alignment vertical="center"/>
      <protection/>
    </xf>
    <xf numFmtId="197" fontId="10" fillId="35" borderId="12" xfId="42" applyNumberFormat="1" applyFont="1" applyFill="1" applyBorder="1" applyAlignment="1" applyProtection="1">
      <alignment vertical="center"/>
      <protection/>
    </xf>
    <xf numFmtId="197" fontId="12" fillId="0" borderId="12" xfId="42" applyNumberFormat="1" applyFont="1" applyBorder="1" applyAlignment="1" applyProtection="1">
      <alignment vertical="center"/>
      <protection/>
    </xf>
    <xf numFmtId="197" fontId="4" fillId="35" borderId="13" xfId="42" applyNumberFormat="1" applyFont="1" applyFill="1" applyBorder="1" applyAlignment="1" applyProtection="1">
      <alignment horizontal="left" vertical="center"/>
      <protection/>
    </xf>
    <xf numFmtId="197" fontId="7" fillId="35" borderId="13" xfId="42" applyNumberFormat="1" applyFont="1" applyFill="1" applyBorder="1" applyAlignment="1" applyProtection="1">
      <alignment vertical="center"/>
      <protection/>
    </xf>
    <xf numFmtId="197" fontId="10" fillId="35" borderId="13" xfId="42" applyNumberFormat="1" applyFont="1" applyFill="1" applyBorder="1" applyAlignment="1" applyProtection="1">
      <alignment vertical="center"/>
      <protection/>
    </xf>
    <xf numFmtId="197" fontId="4" fillId="0" borderId="0" xfId="42" applyNumberFormat="1" applyFont="1" applyAlignment="1" applyProtection="1">
      <alignment/>
      <protection/>
    </xf>
    <xf numFmtId="197" fontId="5" fillId="0" borderId="0" xfId="42" applyNumberFormat="1" applyFont="1" applyAlignment="1" applyProtection="1">
      <alignment horizontal="centerContinuous"/>
      <protection/>
    </xf>
    <xf numFmtId="197" fontId="6" fillId="0" borderId="0" xfId="42" applyNumberFormat="1" applyFont="1" applyAlignment="1" applyProtection="1">
      <alignment/>
      <protection/>
    </xf>
    <xf numFmtId="197" fontId="4" fillId="0" borderId="0" xfId="42" applyNumberFormat="1" applyFont="1" applyAlignment="1" applyProtection="1">
      <alignment horizontal="right"/>
      <protection/>
    </xf>
    <xf numFmtId="197" fontId="6" fillId="34" borderId="10" xfId="42" applyNumberFormat="1" applyFont="1" applyFill="1" applyBorder="1" applyAlignment="1" applyProtection="1">
      <alignment horizontal="left"/>
      <protection/>
    </xf>
    <xf numFmtId="197" fontId="7" fillId="34" borderId="10" xfId="42" applyNumberFormat="1" applyFont="1" applyFill="1" applyBorder="1" applyAlignment="1" applyProtection="1">
      <alignment/>
      <protection/>
    </xf>
    <xf numFmtId="197" fontId="6" fillId="35" borderId="11" xfId="42" applyNumberFormat="1" applyFont="1" applyFill="1" applyBorder="1" applyAlignment="1" applyProtection="1">
      <alignment horizontal="left"/>
      <protection/>
    </xf>
    <xf numFmtId="197" fontId="8" fillId="35" borderId="11" xfId="42" applyNumberFormat="1" applyFont="1" applyFill="1" applyBorder="1" applyAlignment="1" applyProtection="1">
      <alignment/>
      <protection/>
    </xf>
    <xf numFmtId="197" fontId="4" fillId="0" borderId="12" xfId="42" applyNumberFormat="1" applyFont="1" applyBorder="1" applyAlignment="1" applyProtection="1">
      <alignment horizontal="left"/>
      <protection/>
    </xf>
    <xf numFmtId="197" fontId="11" fillId="0" borderId="12" xfId="42" applyNumberFormat="1" applyFont="1" applyBorder="1" applyAlignment="1" applyProtection="1">
      <alignment/>
      <protection/>
    </xf>
    <xf numFmtId="197" fontId="4" fillId="0" borderId="12" xfId="42" applyNumberFormat="1" applyFont="1" applyBorder="1" applyAlignment="1" applyProtection="1">
      <alignment/>
      <protection/>
    </xf>
    <xf numFmtId="197" fontId="4" fillId="0" borderId="13" xfId="42" applyNumberFormat="1" applyFont="1" applyBorder="1" applyAlignment="1" applyProtection="1">
      <alignment horizontal="left"/>
      <protection/>
    </xf>
    <xf numFmtId="197" fontId="11" fillId="0" borderId="13" xfId="42" applyNumberFormat="1" applyFont="1" applyBorder="1" applyAlignment="1" applyProtection="1">
      <alignment/>
      <protection/>
    </xf>
    <xf numFmtId="197" fontId="4" fillId="0" borderId="13" xfId="42" applyNumberFormat="1" applyFont="1" applyBorder="1" applyAlignment="1" applyProtection="1">
      <alignment/>
      <protection/>
    </xf>
    <xf numFmtId="197" fontId="6" fillId="34" borderId="11" xfId="42" applyNumberFormat="1" applyFont="1" applyFill="1" applyBorder="1" applyAlignment="1" applyProtection="1">
      <alignment horizontal="left"/>
      <protection/>
    </xf>
    <xf numFmtId="197" fontId="9" fillId="34" borderId="11" xfId="42" applyNumberFormat="1" applyFont="1" applyFill="1" applyBorder="1" applyAlignment="1" applyProtection="1">
      <alignment/>
      <protection/>
    </xf>
    <xf numFmtId="197" fontId="4" fillId="35" borderId="12" xfId="42" applyNumberFormat="1" applyFont="1" applyFill="1" applyBorder="1" applyAlignment="1" applyProtection="1">
      <alignment horizontal="left"/>
      <protection/>
    </xf>
    <xf numFmtId="197" fontId="7" fillId="35" borderId="12" xfId="42" applyNumberFormat="1" applyFont="1" applyFill="1" applyBorder="1" applyAlignment="1" applyProtection="1">
      <alignment/>
      <protection/>
    </xf>
    <xf numFmtId="197" fontId="10" fillId="35" borderId="12" xfId="42" applyNumberFormat="1" applyFont="1" applyFill="1" applyBorder="1" applyAlignment="1" applyProtection="1">
      <alignment/>
      <protection/>
    </xf>
    <xf numFmtId="197" fontId="6" fillId="0" borderId="12" xfId="42" applyNumberFormat="1" applyFont="1" applyBorder="1" applyAlignment="1" applyProtection="1">
      <alignment/>
      <protection/>
    </xf>
    <xf numFmtId="197" fontId="4" fillId="0" borderId="14" xfId="42" applyNumberFormat="1" applyFont="1" applyBorder="1" applyAlignment="1" applyProtection="1">
      <alignment horizontal="left"/>
      <protection/>
    </xf>
    <xf numFmtId="197" fontId="6" fillId="36" borderId="13" xfId="42" applyNumberFormat="1" applyFont="1" applyFill="1" applyBorder="1" applyAlignment="1" applyProtection="1">
      <alignment/>
      <protection/>
    </xf>
    <xf numFmtId="197" fontId="4" fillId="36" borderId="13" xfId="42" applyNumberFormat="1" applyFont="1" applyFill="1" applyBorder="1" applyAlignment="1" applyProtection="1">
      <alignment/>
      <protection/>
    </xf>
    <xf numFmtId="197" fontId="4" fillId="35" borderId="13" xfId="42" applyNumberFormat="1" applyFont="1" applyFill="1" applyBorder="1" applyAlignment="1" applyProtection="1">
      <alignment horizontal="left"/>
      <protection/>
    </xf>
    <xf numFmtId="197" fontId="7" fillId="35" borderId="13" xfId="42" applyNumberFormat="1" applyFont="1" applyFill="1" applyBorder="1" applyAlignment="1" applyProtection="1">
      <alignment/>
      <protection/>
    </xf>
    <xf numFmtId="197" fontId="10" fillId="35" borderId="13" xfId="42" applyNumberFormat="1" applyFont="1" applyFill="1" applyBorder="1" applyAlignment="1" applyProtection="1">
      <alignment/>
      <protection/>
    </xf>
    <xf numFmtId="197" fontId="7" fillId="0" borderId="0" xfId="42" applyNumberFormat="1" applyFont="1" applyFill="1" applyBorder="1" applyAlignment="1" applyProtection="1">
      <alignment vertical="center"/>
      <protection/>
    </xf>
    <xf numFmtId="197" fontId="10" fillId="0" borderId="0" xfId="42" applyNumberFormat="1" applyFont="1" applyFill="1" applyBorder="1" applyAlignment="1" applyProtection="1">
      <alignment vertical="center"/>
      <protection/>
    </xf>
    <xf numFmtId="197" fontId="4" fillId="0" borderId="0" xfId="42" applyNumberFormat="1" applyFont="1" applyFill="1" applyAlignment="1" applyProtection="1">
      <alignment vertical="center"/>
      <protection/>
    </xf>
    <xf numFmtId="197" fontId="10" fillId="0" borderId="0" xfId="42" applyNumberFormat="1" applyFont="1" applyFill="1" applyBorder="1" applyAlignment="1" applyProtection="1">
      <alignment horizontal="left" vertical="center"/>
      <protection/>
    </xf>
    <xf numFmtId="197" fontId="12" fillId="0" borderId="13" xfId="42" applyNumberFormat="1" applyFont="1" applyBorder="1" applyAlignment="1" applyProtection="1">
      <alignment vertical="center"/>
      <protection/>
    </xf>
    <xf numFmtId="197" fontId="15" fillId="0" borderId="0" xfId="42" applyNumberFormat="1" applyFont="1" applyAlignment="1" applyProtection="1">
      <alignment horizontal="centerContinuous" vertical="center"/>
      <protection/>
    </xf>
    <xf numFmtId="197" fontId="16" fillId="0" borderId="0" xfId="42" applyNumberFormat="1" applyFont="1" applyAlignment="1" applyProtection="1">
      <alignment vertical="center"/>
      <protection/>
    </xf>
    <xf numFmtId="197" fontId="17" fillId="0" borderId="0" xfId="42" applyNumberFormat="1" applyFont="1" applyAlignment="1" applyProtection="1">
      <alignment vertical="center"/>
      <protection/>
    </xf>
    <xf numFmtId="197" fontId="16" fillId="0" borderId="0" xfId="42" applyNumberFormat="1" applyFont="1" applyAlignment="1" applyProtection="1">
      <alignment horizontal="right" vertical="center"/>
      <protection/>
    </xf>
    <xf numFmtId="197" fontId="16" fillId="0" borderId="12" xfId="42" applyNumberFormat="1" applyFont="1" applyBorder="1" applyAlignment="1" applyProtection="1">
      <alignment horizontal="left" vertical="center"/>
      <protection/>
    </xf>
    <xf numFmtId="197" fontId="19" fillId="0" borderId="12" xfId="42" applyNumberFormat="1" applyFont="1" applyBorder="1" applyAlignment="1" applyProtection="1">
      <alignment vertical="center"/>
      <protection/>
    </xf>
    <xf numFmtId="197" fontId="16" fillId="0" borderId="12" xfId="42" applyNumberFormat="1" applyFont="1" applyBorder="1" applyAlignment="1" applyProtection="1">
      <alignment vertical="center"/>
      <protection/>
    </xf>
    <xf numFmtId="197" fontId="16" fillId="0" borderId="13" xfId="42" applyNumberFormat="1" applyFont="1" applyBorder="1" applyAlignment="1" applyProtection="1">
      <alignment horizontal="left" vertical="center"/>
      <protection/>
    </xf>
    <xf numFmtId="197" fontId="19" fillId="0" borderId="13" xfId="42" applyNumberFormat="1" applyFont="1" applyBorder="1" applyAlignment="1" applyProtection="1">
      <alignment vertical="center"/>
      <protection/>
    </xf>
    <xf numFmtId="197" fontId="16" fillId="0" borderId="13" xfId="42" applyNumberFormat="1" applyFont="1" applyBorder="1" applyAlignment="1" applyProtection="1">
      <alignment vertical="center"/>
      <protection/>
    </xf>
    <xf numFmtId="197" fontId="17" fillId="37" borderId="10" xfId="42" applyNumberFormat="1" applyFont="1" applyFill="1" applyBorder="1" applyAlignment="1" applyProtection="1">
      <alignment horizontal="center" vertical="center"/>
      <protection/>
    </xf>
    <xf numFmtId="197" fontId="16" fillId="38" borderId="12" xfId="42" applyNumberFormat="1" applyFont="1" applyFill="1" applyBorder="1" applyAlignment="1" applyProtection="1">
      <alignment horizontal="left" vertical="center"/>
      <protection/>
    </xf>
    <xf numFmtId="197" fontId="18" fillId="38" borderId="12" xfId="42" applyNumberFormat="1" applyFont="1" applyFill="1" applyBorder="1" applyAlignment="1" applyProtection="1">
      <alignment vertical="center"/>
      <protection/>
    </xf>
    <xf numFmtId="197" fontId="20" fillId="38" borderId="12" xfId="42" applyNumberFormat="1" applyFont="1" applyFill="1" applyBorder="1" applyAlignment="1" applyProtection="1">
      <alignment vertical="center"/>
      <protection/>
    </xf>
    <xf numFmtId="197" fontId="16" fillId="38" borderId="13" xfId="42" applyNumberFormat="1" applyFont="1" applyFill="1" applyBorder="1" applyAlignment="1" applyProtection="1">
      <alignment horizontal="left" vertical="center"/>
      <protection/>
    </xf>
    <xf numFmtId="197" fontId="18" fillId="38" borderId="13" xfId="42" applyNumberFormat="1" applyFont="1" applyFill="1" applyBorder="1" applyAlignment="1" applyProtection="1">
      <alignment vertical="center"/>
      <protection/>
    </xf>
    <xf numFmtId="197" fontId="20" fillId="38" borderId="13" xfId="42" applyNumberFormat="1" applyFont="1" applyFill="1" applyBorder="1" applyAlignment="1" applyProtection="1">
      <alignment vertical="center"/>
      <protection/>
    </xf>
    <xf numFmtId="197" fontId="21" fillId="39" borderId="11" xfId="42" applyNumberFormat="1" applyFont="1" applyFill="1" applyBorder="1" applyAlignment="1" applyProtection="1">
      <alignment horizontal="left" vertical="center"/>
      <protection/>
    </xf>
    <xf numFmtId="197" fontId="21" fillId="39" borderId="11" xfId="42" applyNumberFormat="1" applyFont="1" applyFill="1" applyBorder="1" applyAlignment="1" applyProtection="1">
      <alignment vertical="center"/>
      <protection/>
    </xf>
    <xf numFmtId="197" fontId="21" fillId="40" borderId="11" xfId="42" applyNumberFormat="1" applyFont="1" applyFill="1" applyBorder="1" applyAlignment="1" applyProtection="1">
      <alignment horizontal="left" vertical="center"/>
      <protection/>
    </xf>
    <xf numFmtId="197" fontId="21" fillId="40" borderId="11" xfId="42" applyNumberFormat="1" applyFont="1" applyFill="1" applyBorder="1" applyAlignment="1" applyProtection="1">
      <alignment vertical="center"/>
      <protection/>
    </xf>
    <xf numFmtId="197" fontId="19" fillId="34" borderId="10" xfId="42" applyNumberFormat="1" applyFont="1" applyFill="1" applyBorder="1" applyAlignment="1" applyProtection="1">
      <alignment horizontal="left" vertical="center"/>
      <protection/>
    </xf>
    <xf numFmtId="197" fontId="19" fillId="34" borderId="10" xfId="42" applyNumberFormat="1" applyFont="1" applyFill="1" applyBorder="1" applyAlignment="1" applyProtection="1">
      <alignment vertical="center"/>
      <protection/>
    </xf>
    <xf numFmtId="3" fontId="16" fillId="0" borderId="12" xfId="42" applyNumberFormat="1" applyFont="1" applyBorder="1" applyAlignment="1" applyProtection="1">
      <alignment vertical="center"/>
      <protection/>
    </xf>
    <xf numFmtId="3" fontId="16" fillId="0" borderId="13" xfId="42" applyNumberFormat="1" applyFont="1" applyBorder="1" applyAlignment="1" applyProtection="1">
      <alignment vertical="center"/>
      <protection/>
    </xf>
    <xf numFmtId="197" fontId="16" fillId="0" borderId="0" xfId="42" applyNumberFormat="1" applyFont="1" applyAlignment="1" applyProtection="1">
      <alignment vertical="center"/>
      <protection/>
    </xf>
    <xf numFmtId="197" fontId="17" fillId="0" borderId="0" xfId="42" applyNumberFormat="1" applyFont="1" applyAlignment="1" applyProtection="1">
      <alignment vertical="center"/>
      <protection/>
    </xf>
    <xf numFmtId="197" fontId="16" fillId="0" borderId="0" xfId="42" applyNumberFormat="1" applyFont="1" applyAlignment="1" applyProtection="1">
      <alignment horizontal="right" vertical="center"/>
      <protection/>
    </xf>
    <xf numFmtId="197" fontId="17" fillId="37" borderId="10" xfId="42" applyNumberFormat="1" applyFont="1" applyFill="1" applyBorder="1" applyAlignment="1" applyProtection="1">
      <alignment horizontal="center" vertical="center"/>
      <protection/>
    </xf>
    <xf numFmtId="197" fontId="19" fillId="34" borderId="10" xfId="42" applyNumberFormat="1" applyFont="1" applyFill="1" applyBorder="1" applyAlignment="1" applyProtection="1">
      <alignment horizontal="left" vertical="center"/>
      <protection/>
    </xf>
    <xf numFmtId="197" fontId="19" fillId="34" borderId="10" xfId="42" applyNumberFormat="1" applyFont="1" applyFill="1" applyBorder="1" applyAlignment="1" applyProtection="1">
      <alignment vertical="center"/>
      <protection/>
    </xf>
    <xf numFmtId="197" fontId="21" fillId="39" borderId="11" xfId="42" applyNumberFormat="1" applyFont="1" applyFill="1" applyBorder="1" applyAlignment="1" applyProtection="1">
      <alignment horizontal="left" vertical="center"/>
      <protection/>
    </xf>
    <xf numFmtId="197" fontId="21" fillId="39" borderId="11" xfId="42" applyNumberFormat="1" applyFont="1" applyFill="1" applyBorder="1" applyAlignment="1" applyProtection="1">
      <alignment vertical="center"/>
      <protection/>
    </xf>
    <xf numFmtId="197" fontId="16" fillId="0" borderId="12" xfId="42" applyNumberFormat="1" applyFont="1" applyBorder="1" applyAlignment="1" applyProtection="1">
      <alignment horizontal="left" vertical="center"/>
      <protection/>
    </xf>
    <xf numFmtId="197" fontId="19" fillId="0" borderId="12" xfId="42" applyNumberFormat="1" applyFont="1" applyBorder="1" applyAlignment="1" applyProtection="1">
      <alignment vertical="center"/>
      <protection/>
    </xf>
    <xf numFmtId="197" fontId="16" fillId="0" borderId="12" xfId="42" applyNumberFormat="1" applyFont="1" applyBorder="1" applyAlignment="1" applyProtection="1">
      <alignment vertical="center"/>
      <protection/>
    </xf>
    <xf numFmtId="197" fontId="16" fillId="0" borderId="13" xfId="42" applyNumberFormat="1" applyFont="1" applyBorder="1" applyAlignment="1" applyProtection="1">
      <alignment horizontal="left" vertical="center"/>
      <protection/>
    </xf>
    <xf numFmtId="197" fontId="19" fillId="0" borderId="13" xfId="42" applyNumberFormat="1" applyFont="1" applyBorder="1" applyAlignment="1" applyProtection="1">
      <alignment vertical="center"/>
      <protection/>
    </xf>
    <xf numFmtId="197" fontId="16" fillId="0" borderId="13" xfId="42" applyNumberFormat="1" applyFont="1" applyBorder="1" applyAlignment="1" applyProtection="1">
      <alignment vertical="center"/>
      <protection/>
    </xf>
    <xf numFmtId="197" fontId="21" fillId="40" borderId="11" xfId="42" applyNumberFormat="1" applyFont="1" applyFill="1" applyBorder="1" applyAlignment="1" applyProtection="1">
      <alignment horizontal="left" vertical="center"/>
      <protection/>
    </xf>
    <xf numFmtId="197" fontId="21" fillId="40" borderId="11" xfId="42" applyNumberFormat="1" applyFont="1" applyFill="1" applyBorder="1" applyAlignment="1" applyProtection="1">
      <alignment vertical="center"/>
      <protection/>
    </xf>
    <xf numFmtId="197" fontId="16" fillId="38" borderId="12" xfId="42" applyNumberFormat="1" applyFont="1" applyFill="1" applyBorder="1" applyAlignment="1" applyProtection="1">
      <alignment horizontal="left" vertical="center"/>
      <protection/>
    </xf>
    <xf numFmtId="197" fontId="18" fillId="38" borderId="12" xfId="42" applyNumberFormat="1" applyFont="1" applyFill="1" applyBorder="1" applyAlignment="1" applyProtection="1">
      <alignment vertical="center"/>
      <protection/>
    </xf>
    <xf numFmtId="197" fontId="20" fillId="38" borderId="12" xfId="42" applyNumberFormat="1" applyFont="1" applyFill="1" applyBorder="1" applyAlignment="1" applyProtection="1">
      <alignment vertical="center"/>
      <protection/>
    </xf>
    <xf numFmtId="197" fontId="16" fillId="38" borderId="13" xfId="42" applyNumberFormat="1" applyFont="1" applyFill="1" applyBorder="1" applyAlignment="1" applyProtection="1">
      <alignment horizontal="left" vertical="center"/>
      <protection/>
    </xf>
    <xf numFmtId="197" fontId="18" fillId="38" borderId="13" xfId="42" applyNumberFormat="1" applyFont="1" applyFill="1" applyBorder="1" applyAlignment="1" applyProtection="1">
      <alignment vertical="center"/>
      <protection/>
    </xf>
    <xf numFmtId="197" fontId="20" fillId="38" borderId="13" xfId="42" applyNumberFormat="1" applyFont="1" applyFill="1" applyBorder="1" applyAlignment="1" applyProtection="1">
      <alignment vertical="center"/>
      <protection/>
    </xf>
    <xf numFmtId="197" fontId="16" fillId="0" borderId="0" xfId="44" applyNumberFormat="1" applyFont="1" applyAlignment="1" applyProtection="1">
      <alignment vertical="center"/>
      <protection/>
    </xf>
    <xf numFmtId="197" fontId="17" fillId="0" borderId="0" xfId="44" applyNumberFormat="1" applyFont="1" applyAlignment="1" applyProtection="1">
      <alignment vertical="center"/>
      <protection/>
    </xf>
    <xf numFmtId="197" fontId="16" fillId="0" borderId="0" xfId="44" applyNumberFormat="1" applyFont="1" applyAlignment="1" applyProtection="1">
      <alignment horizontal="right" vertical="center"/>
      <protection/>
    </xf>
    <xf numFmtId="197" fontId="19" fillId="34" borderId="10" xfId="44" applyNumberFormat="1" applyFont="1" applyFill="1" applyBorder="1" applyAlignment="1" applyProtection="1">
      <alignment horizontal="left" vertical="center"/>
      <protection/>
    </xf>
    <xf numFmtId="197" fontId="19" fillId="34" borderId="10" xfId="44" applyNumberFormat="1" applyFont="1" applyFill="1" applyBorder="1" applyAlignment="1" applyProtection="1">
      <alignment vertical="center"/>
      <protection/>
    </xf>
    <xf numFmtId="197" fontId="21" fillId="39" borderId="11" xfId="44" applyNumberFormat="1" applyFont="1" applyFill="1" applyBorder="1" applyAlignment="1" applyProtection="1">
      <alignment vertical="center"/>
      <protection/>
    </xf>
    <xf numFmtId="197" fontId="16" fillId="0" borderId="12" xfId="44" applyNumberFormat="1" applyFont="1" applyBorder="1" applyAlignment="1" applyProtection="1">
      <alignment horizontal="left" vertical="center"/>
      <protection/>
    </xf>
    <xf numFmtId="197" fontId="19" fillId="0" borderId="12" xfId="44" applyNumberFormat="1" applyFont="1" applyBorder="1" applyAlignment="1" applyProtection="1">
      <alignment vertical="center"/>
      <protection/>
    </xf>
    <xf numFmtId="197" fontId="16" fillId="0" borderId="12" xfId="44" applyNumberFormat="1" applyFont="1" applyBorder="1" applyAlignment="1" applyProtection="1">
      <alignment vertical="center"/>
      <protection/>
    </xf>
    <xf numFmtId="197" fontId="16" fillId="0" borderId="13" xfId="44" applyNumberFormat="1" applyFont="1" applyBorder="1" applyAlignment="1" applyProtection="1">
      <alignment horizontal="left" vertical="center"/>
      <protection/>
    </xf>
    <xf numFmtId="197" fontId="19" fillId="0" borderId="13" xfId="44" applyNumberFormat="1" applyFont="1" applyBorder="1" applyAlignment="1" applyProtection="1">
      <alignment vertical="center"/>
      <protection/>
    </xf>
    <xf numFmtId="197" fontId="16" fillId="0" borderId="13" xfId="44" applyNumberFormat="1" applyFont="1" applyBorder="1" applyAlignment="1" applyProtection="1">
      <alignment vertical="center"/>
      <protection/>
    </xf>
    <xf numFmtId="197" fontId="21" fillId="40" borderId="11" xfId="44" applyNumberFormat="1" applyFont="1" applyFill="1" applyBorder="1" applyAlignment="1" applyProtection="1">
      <alignment vertical="center"/>
      <protection/>
    </xf>
    <xf numFmtId="197" fontId="16" fillId="38" borderId="12" xfId="44" applyNumberFormat="1" applyFont="1" applyFill="1" applyBorder="1" applyAlignment="1" applyProtection="1">
      <alignment horizontal="left" vertical="center"/>
      <protection/>
    </xf>
    <xf numFmtId="197" fontId="18" fillId="38" borderId="12" xfId="44" applyNumberFormat="1" applyFont="1" applyFill="1" applyBorder="1" applyAlignment="1" applyProtection="1">
      <alignment vertical="center"/>
      <protection/>
    </xf>
    <xf numFmtId="197" fontId="20" fillId="38" borderId="12" xfId="44" applyNumberFormat="1" applyFont="1" applyFill="1" applyBorder="1" applyAlignment="1" applyProtection="1">
      <alignment vertical="center"/>
      <protection/>
    </xf>
    <xf numFmtId="197" fontId="16" fillId="0" borderId="15" xfId="44" applyNumberFormat="1" applyFont="1" applyBorder="1" applyAlignment="1" applyProtection="1">
      <alignment horizontal="left" vertical="center"/>
      <protection/>
    </xf>
    <xf numFmtId="197" fontId="16" fillId="0" borderId="15" xfId="44" applyNumberFormat="1" applyFont="1" applyBorder="1" applyAlignment="1" applyProtection="1">
      <alignment vertical="center"/>
      <protection/>
    </xf>
    <xf numFmtId="197" fontId="16" fillId="38" borderId="13" xfId="44" applyNumberFormat="1" applyFont="1" applyFill="1" applyBorder="1" applyAlignment="1" applyProtection="1">
      <alignment horizontal="left" vertical="center"/>
      <protection/>
    </xf>
    <xf numFmtId="197" fontId="18" fillId="38" borderId="13" xfId="44" applyNumberFormat="1" applyFont="1" applyFill="1" applyBorder="1" applyAlignment="1" applyProtection="1">
      <alignment vertical="center"/>
      <protection/>
    </xf>
    <xf numFmtId="197" fontId="20" fillId="38" borderId="13" xfId="44" applyNumberFormat="1" applyFont="1" applyFill="1" applyBorder="1" applyAlignment="1" applyProtection="1">
      <alignment vertical="center"/>
      <protection/>
    </xf>
    <xf numFmtId="197" fontId="17" fillId="37" borderId="10" xfId="44" applyNumberFormat="1" applyFont="1" applyFill="1" applyBorder="1" applyAlignment="1" applyProtection="1">
      <alignment horizontal="center" vertical="center" wrapText="1"/>
      <protection/>
    </xf>
    <xf numFmtId="197" fontId="21" fillId="39" borderId="11" xfId="44" applyNumberFormat="1" applyFont="1" applyFill="1" applyBorder="1" applyAlignment="1" applyProtection="1">
      <alignment horizontal="left" vertical="center" wrapText="1"/>
      <protection/>
    </xf>
    <xf numFmtId="197" fontId="21" fillId="40" borderId="11" xfId="44" applyNumberFormat="1" applyFont="1" applyFill="1" applyBorder="1" applyAlignment="1" applyProtection="1">
      <alignment horizontal="left" vertical="center" wrapText="1"/>
      <protection/>
    </xf>
    <xf numFmtId="197" fontId="15" fillId="0" borderId="0" xfId="44" applyNumberFormat="1" applyFont="1" applyAlignment="1" applyProtection="1">
      <alignment horizontal="center" vertical="center" wrapText="1"/>
      <protection/>
    </xf>
    <xf numFmtId="197" fontId="15" fillId="0" borderId="0" xfId="44" applyNumberFormat="1" applyFont="1" applyAlignment="1" applyProtection="1">
      <alignment horizontal="center" vertical="center"/>
      <protection/>
    </xf>
    <xf numFmtId="197" fontId="15" fillId="0" borderId="0" xfId="42" applyNumberFormat="1" applyFont="1" applyAlignment="1" applyProtection="1">
      <alignment horizontal="center" vertical="center"/>
      <protection/>
    </xf>
    <xf numFmtId="197" fontId="15" fillId="0" borderId="0" xfId="42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="80" zoomScaleNormal="90" zoomScaleSheetLayoutView="80" zoomScalePageLayoutView="0" workbookViewId="0" topLeftCell="A1">
      <selection activeCell="A1" sqref="A1:N1"/>
    </sheetView>
  </sheetViews>
  <sheetFormatPr defaultColWidth="9.33203125" defaultRowHeight="21"/>
  <cols>
    <col min="1" max="1" width="69" style="103" customWidth="1"/>
    <col min="2" max="2" width="10.66015625" style="104" customWidth="1"/>
    <col min="3" max="14" width="10.66015625" style="103" customWidth="1"/>
    <col min="15" max="16" width="9.33203125" style="103" customWidth="1"/>
    <col min="17" max="17" width="10" style="103" customWidth="1"/>
    <col min="18" max="16384" width="9.33203125" style="103" customWidth="1"/>
  </cols>
  <sheetData>
    <row r="1" spans="1:14" ht="25.5" customHeight="1">
      <c r="A1" s="127" t="s">
        <v>140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6.5" customHeight="1">
      <c r="A2" s="103" t="s">
        <v>0</v>
      </c>
      <c r="K2" s="105"/>
      <c r="N2" s="105" t="s">
        <v>124</v>
      </c>
    </row>
    <row r="3" spans="1:14" ht="43.5">
      <c r="A3" s="124" t="s">
        <v>82</v>
      </c>
      <c r="B3" s="124" t="s">
        <v>125</v>
      </c>
      <c r="C3" s="124" t="s">
        <v>126</v>
      </c>
      <c r="D3" s="124" t="s">
        <v>127</v>
      </c>
      <c r="E3" s="124" t="s">
        <v>128</v>
      </c>
      <c r="F3" s="124" t="s">
        <v>129</v>
      </c>
      <c r="G3" s="124" t="s">
        <v>130</v>
      </c>
      <c r="H3" s="124" t="s">
        <v>131</v>
      </c>
      <c r="I3" s="124" t="s">
        <v>132</v>
      </c>
      <c r="J3" s="124" t="s">
        <v>133</v>
      </c>
      <c r="K3" s="124" t="s">
        <v>134</v>
      </c>
      <c r="L3" s="124" t="s">
        <v>135</v>
      </c>
      <c r="M3" s="124" t="s">
        <v>136</v>
      </c>
      <c r="N3" s="124" t="s">
        <v>137</v>
      </c>
    </row>
    <row r="4" spans="1:14" ht="26.25" customHeight="1">
      <c r="A4" s="106" t="s">
        <v>83</v>
      </c>
      <c r="B4" s="107">
        <f>SUM(C4:N4)</f>
        <v>429247</v>
      </c>
      <c r="C4" s="107">
        <f>SUM(C5,C25)</f>
        <v>85815</v>
      </c>
      <c r="D4" s="107">
        <f>SUM(D5,D25)</f>
        <v>82254</v>
      </c>
      <c r="E4" s="107">
        <f aca="true" t="shared" si="0" ref="E4:N4">SUM(E5,E25)</f>
        <v>89836</v>
      </c>
      <c r="F4" s="107">
        <f t="shared" si="0"/>
        <v>56200</v>
      </c>
      <c r="G4" s="107">
        <f t="shared" si="0"/>
        <v>52661</v>
      </c>
      <c r="H4" s="107">
        <f t="shared" si="0"/>
        <v>62481</v>
      </c>
      <c r="I4" s="107">
        <f t="shared" si="0"/>
        <v>0</v>
      </c>
      <c r="J4" s="107">
        <f t="shared" si="0"/>
        <v>0</v>
      </c>
      <c r="K4" s="107">
        <f t="shared" si="0"/>
        <v>0</v>
      </c>
      <c r="L4" s="107">
        <f t="shared" si="0"/>
        <v>0</v>
      </c>
      <c r="M4" s="107">
        <f t="shared" si="0"/>
        <v>0</v>
      </c>
      <c r="N4" s="107">
        <f t="shared" si="0"/>
        <v>0</v>
      </c>
    </row>
    <row r="5" spans="1:14" ht="43.5">
      <c r="A5" s="125" t="s">
        <v>84</v>
      </c>
      <c r="B5" s="108">
        <f aca="true" t="shared" si="1" ref="B5:B38">SUM(C5:N5)</f>
        <v>423393</v>
      </c>
      <c r="C5" s="108">
        <f>SUM(C6:C11,C14:C24)</f>
        <v>84756</v>
      </c>
      <c r="D5" s="108">
        <f>SUM(D6:D11,D14:D24)</f>
        <v>81285</v>
      </c>
      <c r="E5" s="108">
        <f aca="true" t="shared" si="2" ref="E5:N5">SUM(E6:E11,E14:E24)</f>
        <v>88475</v>
      </c>
      <c r="F5" s="108">
        <f t="shared" si="2"/>
        <v>55229</v>
      </c>
      <c r="G5" s="108">
        <f t="shared" si="2"/>
        <v>51952</v>
      </c>
      <c r="H5" s="108">
        <f t="shared" si="2"/>
        <v>61696</v>
      </c>
      <c r="I5" s="108">
        <f t="shared" si="2"/>
        <v>0</v>
      </c>
      <c r="J5" s="108">
        <f t="shared" si="2"/>
        <v>0</v>
      </c>
      <c r="K5" s="108">
        <f t="shared" si="2"/>
        <v>0</v>
      </c>
      <c r="L5" s="108">
        <f t="shared" si="2"/>
        <v>0</v>
      </c>
      <c r="M5" s="108">
        <f t="shared" si="2"/>
        <v>0</v>
      </c>
      <c r="N5" s="108">
        <f t="shared" si="2"/>
        <v>0</v>
      </c>
    </row>
    <row r="6" spans="1:14" ht="26.25" customHeight="1">
      <c r="A6" s="109" t="s">
        <v>85</v>
      </c>
      <c r="B6" s="110">
        <f t="shared" si="1"/>
        <v>161807</v>
      </c>
      <c r="C6" s="111">
        <v>34258</v>
      </c>
      <c r="D6" s="111">
        <v>32126</v>
      </c>
      <c r="E6" s="111">
        <v>33827</v>
      </c>
      <c r="F6" s="111">
        <v>24373</v>
      </c>
      <c r="G6" s="111">
        <v>18382</v>
      </c>
      <c r="H6" s="111">
        <v>18841</v>
      </c>
      <c r="I6" s="111"/>
      <c r="J6" s="111"/>
      <c r="K6" s="111"/>
      <c r="L6" s="111"/>
      <c r="M6" s="111"/>
      <c r="N6" s="111"/>
    </row>
    <row r="7" spans="1:14" ht="26.25" customHeight="1">
      <c r="A7" s="109" t="s">
        <v>86</v>
      </c>
      <c r="B7" s="110">
        <f t="shared" si="1"/>
        <v>8724</v>
      </c>
      <c r="C7" s="111">
        <v>1260</v>
      </c>
      <c r="D7" s="111">
        <v>2034</v>
      </c>
      <c r="E7" s="111">
        <v>2044</v>
      </c>
      <c r="F7" s="111">
        <v>1220</v>
      </c>
      <c r="G7" s="111">
        <v>1072</v>
      </c>
      <c r="H7" s="111">
        <v>1094</v>
      </c>
      <c r="I7" s="111"/>
      <c r="J7" s="111"/>
      <c r="K7" s="111"/>
      <c r="L7" s="111"/>
      <c r="M7" s="111"/>
      <c r="N7" s="111"/>
    </row>
    <row r="8" spans="1:14" ht="26.25" customHeight="1">
      <c r="A8" s="109" t="s">
        <v>87</v>
      </c>
      <c r="B8" s="110">
        <f t="shared" si="1"/>
        <v>36958</v>
      </c>
      <c r="C8" s="111">
        <v>7668</v>
      </c>
      <c r="D8" s="111">
        <v>6821</v>
      </c>
      <c r="E8" s="111">
        <v>7057</v>
      </c>
      <c r="F8" s="111">
        <v>5325</v>
      </c>
      <c r="G8" s="111">
        <v>4247</v>
      </c>
      <c r="H8" s="111">
        <v>5840</v>
      </c>
      <c r="I8" s="111"/>
      <c r="J8" s="111"/>
      <c r="K8" s="111"/>
      <c r="L8" s="111"/>
      <c r="M8" s="111"/>
      <c r="N8" s="111"/>
    </row>
    <row r="9" spans="1:14" ht="26.25" customHeight="1">
      <c r="A9" s="109" t="s">
        <v>88</v>
      </c>
      <c r="B9" s="110">
        <f t="shared" si="1"/>
        <v>15</v>
      </c>
      <c r="C9" s="111">
        <v>1</v>
      </c>
      <c r="D9" s="111">
        <v>2</v>
      </c>
      <c r="E9" s="111">
        <v>3</v>
      </c>
      <c r="F9" s="111">
        <v>2</v>
      </c>
      <c r="G9" s="111">
        <v>4</v>
      </c>
      <c r="H9" s="111">
        <v>3</v>
      </c>
      <c r="I9" s="111"/>
      <c r="J9" s="111"/>
      <c r="K9" s="111"/>
      <c r="L9" s="111"/>
      <c r="M9" s="111"/>
      <c r="N9" s="111"/>
    </row>
    <row r="10" spans="1:14" ht="26.25" customHeight="1">
      <c r="A10" s="109" t="s">
        <v>89</v>
      </c>
      <c r="B10" s="110">
        <f t="shared" si="1"/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/>
      <c r="J10" s="111"/>
      <c r="K10" s="111"/>
      <c r="L10" s="111"/>
      <c r="M10" s="111"/>
      <c r="N10" s="111"/>
    </row>
    <row r="11" spans="1:14" ht="26.25" customHeight="1">
      <c r="A11" s="109" t="s">
        <v>90</v>
      </c>
      <c r="B11" s="110">
        <f t="shared" si="1"/>
        <v>2109</v>
      </c>
      <c r="C11" s="111">
        <v>664</v>
      </c>
      <c r="D11" s="111">
        <v>614</v>
      </c>
      <c r="E11" s="111">
        <v>530</v>
      </c>
      <c r="F11" s="111">
        <v>84</v>
      </c>
      <c r="G11" s="111">
        <v>91</v>
      </c>
      <c r="H11" s="111">
        <v>126</v>
      </c>
      <c r="I11" s="111"/>
      <c r="J11" s="111"/>
      <c r="K11" s="111"/>
      <c r="L11" s="111"/>
      <c r="M11" s="111"/>
      <c r="N11" s="111"/>
    </row>
    <row r="12" spans="1:14" ht="26.25" customHeight="1">
      <c r="A12" s="109" t="s">
        <v>91</v>
      </c>
      <c r="B12" s="110">
        <f t="shared" si="1"/>
        <v>210</v>
      </c>
      <c r="C12" s="111">
        <v>53</v>
      </c>
      <c r="D12" s="111">
        <v>53</v>
      </c>
      <c r="E12" s="111">
        <v>42</v>
      </c>
      <c r="F12" s="111">
        <v>15</v>
      </c>
      <c r="G12" s="111">
        <v>24</v>
      </c>
      <c r="H12" s="111">
        <v>23</v>
      </c>
      <c r="I12" s="111"/>
      <c r="J12" s="111"/>
      <c r="K12" s="111"/>
      <c r="L12" s="111"/>
      <c r="M12" s="111"/>
      <c r="N12" s="111"/>
    </row>
    <row r="13" spans="1:14" ht="26.25" customHeight="1">
      <c r="A13" s="109" t="s">
        <v>92</v>
      </c>
      <c r="B13" s="110">
        <f t="shared" si="1"/>
        <v>1899</v>
      </c>
      <c r="C13" s="111">
        <v>611</v>
      </c>
      <c r="D13" s="111">
        <v>561</v>
      </c>
      <c r="E13" s="111">
        <v>488</v>
      </c>
      <c r="F13" s="111">
        <v>69</v>
      </c>
      <c r="G13" s="111">
        <v>67</v>
      </c>
      <c r="H13" s="111">
        <v>103</v>
      </c>
      <c r="I13" s="111"/>
      <c r="J13" s="111"/>
      <c r="K13" s="111"/>
      <c r="L13" s="111"/>
      <c r="M13" s="111"/>
      <c r="N13" s="111"/>
    </row>
    <row r="14" spans="1:14" ht="26.25" customHeight="1">
      <c r="A14" s="109" t="s">
        <v>93</v>
      </c>
      <c r="B14" s="110">
        <f t="shared" si="1"/>
        <v>3</v>
      </c>
      <c r="C14" s="111">
        <v>1</v>
      </c>
      <c r="D14" s="111">
        <v>0</v>
      </c>
      <c r="E14" s="111">
        <v>0</v>
      </c>
      <c r="F14" s="111">
        <v>0</v>
      </c>
      <c r="G14" s="111">
        <v>0</v>
      </c>
      <c r="H14" s="111">
        <v>2</v>
      </c>
      <c r="I14" s="111"/>
      <c r="J14" s="111"/>
      <c r="K14" s="111"/>
      <c r="L14" s="111"/>
      <c r="M14" s="111"/>
      <c r="N14" s="111"/>
    </row>
    <row r="15" spans="1:14" ht="26.25" customHeight="1">
      <c r="A15" s="109" t="s">
        <v>94</v>
      </c>
      <c r="B15" s="110">
        <f t="shared" si="1"/>
        <v>31</v>
      </c>
      <c r="C15" s="111">
        <v>1</v>
      </c>
      <c r="D15" s="111">
        <v>4</v>
      </c>
      <c r="E15" s="111">
        <v>1</v>
      </c>
      <c r="F15" s="111">
        <v>0</v>
      </c>
      <c r="G15" s="111">
        <v>10</v>
      </c>
      <c r="H15" s="111">
        <v>15</v>
      </c>
      <c r="I15" s="111"/>
      <c r="J15" s="111"/>
      <c r="K15" s="111"/>
      <c r="L15" s="111"/>
      <c r="M15" s="111"/>
      <c r="N15" s="111"/>
    </row>
    <row r="16" spans="1:14" ht="26.25" customHeight="1">
      <c r="A16" s="109" t="s">
        <v>95</v>
      </c>
      <c r="B16" s="110">
        <f t="shared" si="1"/>
        <v>17</v>
      </c>
      <c r="C16" s="111">
        <v>11</v>
      </c>
      <c r="D16" s="111">
        <v>6</v>
      </c>
      <c r="E16" s="111">
        <v>0</v>
      </c>
      <c r="F16" s="111">
        <v>0</v>
      </c>
      <c r="G16" s="111">
        <v>0</v>
      </c>
      <c r="H16" s="111">
        <v>0</v>
      </c>
      <c r="I16" s="111"/>
      <c r="J16" s="111"/>
      <c r="K16" s="111"/>
      <c r="L16" s="111"/>
      <c r="M16" s="111"/>
      <c r="N16" s="111"/>
    </row>
    <row r="17" spans="1:14" ht="26.25" customHeight="1">
      <c r="A17" s="109" t="s">
        <v>96</v>
      </c>
      <c r="B17" s="110">
        <f t="shared" si="1"/>
        <v>128</v>
      </c>
      <c r="C17" s="111">
        <v>23</v>
      </c>
      <c r="D17" s="111">
        <v>53</v>
      </c>
      <c r="E17" s="111">
        <v>33</v>
      </c>
      <c r="F17" s="111">
        <v>15</v>
      </c>
      <c r="G17" s="111">
        <v>1</v>
      </c>
      <c r="H17" s="111">
        <v>3</v>
      </c>
      <c r="I17" s="111"/>
      <c r="J17" s="111"/>
      <c r="K17" s="111"/>
      <c r="L17" s="111"/>
      <c r="M17" s="111"/>
      <c r="N17" s="111"/>
    </row>
    <row r="18" spans="1:14" ht="26.25" customHeight="1">
      <c r="A18" s="109" t="s">
        <v>97</v>
      </c>
      <c r="B18" s="110">
        <f t="shared" si="1"/>
        <v>2</v>
      </c>
      <c r="C18" s="111">
        <v>0</v>
      </c>
      <c r="D18" s="111">
        <v>0</v>
      </c>
      <c r="E18" s="111">
        <v>2</v>
      </c>
      <c r="F18" s="111">
        <v>0</v>
      </c>
      <c r="G18" s="111">
        <v>0</v>
      </c>
      <c r="H18" s="111">
        <v>0</v>
      </c>
      <c r="I18" s="111"/>
      <c r="J18" s="111"/>
      <c r="K18" s="111"/>
      <c r="L18" s="111"/>
      <c r="M18" s="111"/>
      <c r="N18" s="111"/>
    </row>
    <row r="19" spans="1:14" ht="26.25" customHeight="1">
      <c r="A19" s="109" t="s">
        <v>98</v>
      </c>
      <c r="B19" s="110">
        <f t="shared" si="1"/>
        <v>207561</v>
      </c>
      <c r="C19" s="111">
        <v>39756</v>
      </c>
      <c r="D19" s="111">
        <v>38624</v>
      </c>
      <c r="E19" s="111">
        <v>43898</v>
      </c>
      <c r="F19" s="111">
        <v>23282</v>
      </c>
      <c r="G19" s="111">
        <v>27316</v>
      </c>
      <c r="H19" s="111">
        <v>34685</v>
      </c>
      <c r="I19" s="111"/>
      <c r="J19" s="111"/>
      <c r="K19" s="111"/>
      <c r="L19" s="111"/>
      <c r="M19" s="111"/>
      <c r="N19" s="111"/>
    </row>
    <row r="20" spans="1:14" ht="26.25" customHeight="1">
      <c r="A20" s="109" t="s">
        <v>99</v>
      </c>
      <c r="B20" s="110">
        <f t="shared" si="1"/>
        <v>4831</v>
      </c>
      <c r="C20" s="111">
        <v>855</v>
      </c>
      <c r="D20" s="111">
        <v>747</v>
      </c>
      <c r="E20" s="111">
        <v>861</v>
      </c>
      <c r="F20" s="111">
        <v>821</v>
      </c>
      <c r="G20" s="111">
        <v>696</v>
      </c>
      <c r="H20" s="111">
        <v>851</v>
      </c>
      <c r="I20" s="111"/>
      <c r="J20" s="111"/>
      <c r="K20" s="111"/>
      <c r="L20" s="111"/>
      <c r="M20" s="111"/>
      <c r="N20" s="111"/>
    </row>
    <row r="21" spans="1:14" ht="26.25" customHeight="1">
      <c r="A21" s="109" t="s">
        <v>100</v>
      </c>
      <c r="B21" s="110">
        <f t="shared" si="1"/>
        <v>118</v>
      </c>
      <c r="C21" s="111">
        <v>12</v>
      </c>
      <c r="D21" s="111">
        <v>13</v>
      </c>
      <c r="E21" s="111">
        <v>13</v>
      </c>
      <c r="F21" s="111">
        <v>12</v>
      </c>
      <c r="G21" s="111">
        <v>20</v>
      </c>
      <c r="H21" s="111">
        <v>48</v>
      </c>
      <c r="I21" s="111"/>
      <c r="J21" s="111"/>
      <c r="K21" s="111"/>
      <c r="L21" s="111"/>
      <c r="M21" s="111"/>
      <c r="N21" s="111"/>
    </row>
    <row r="22" spans="1:14" ht="26.25" customHeight="1">
      <c r="A22" s="109" t="s">
        <v>101</v>
      </c>
      <c r="B22" s="110">
        <f t="shared" si="1"/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/>
      <c r="J22" s="111"/>
      <c r="K22" s="111"/>
      <c r="L22" s="111"/>
      <c r="M22" s="111"/>
      <c r="N22" s="111"/>
    </row>
    <row r="23" spans="1:14" ht="26.25" customHeight="1">
      <c r="A23" s="109" t="s">
        <v>102</v>
      </c>
      <c r="B23" s="110">
        <f t="shared" si="1"/>
        <v>428</v>
      </c>
      <c r="C23" s="111">
        <v>62</v>
      </c>
      <c r="D23" s="111">
        <v>82</v>
      </c>
      <c r="E23" s="111">
        <v>85</v>
      </c>
      <c r="F23" s="111">
        <v>44</v>
      </c>
      <c r="G23" s="111">
        <v>59</v>
      </c>
      <c r="H23" s="111">
        <v>96</v>
      </c>
      <c r="I23" s="111"/>
      <c r="J23" s="111"/>
      <c r="K23" s="111"/>
      <c r="L23" s="111"/>
      <c r="M23" s="111"/>
      <c r="N23" s="111"/>
    </row>
    <row r="24" spans="1:14" ht="26.25" customHeight="1">
      <c r="A24" s="112" t="s">
        <v>103</v>
      </c>
      <c r="B24" s="113">
        <f t="shared" si="1"/>
        <v>661</v>
      </c>
      <c r="C24" s="114">
        <v>184</v>
      </c>
      <c r="D24" s="114">
        <v>159</v>
      </c>
      <c r="E24" s="114">
        <v>121</v>
      </c>
      <c r="F24" s="114">
        <v>51</v>
      </c>
      <c r="G24" s="114">
        <v>54</v>
      </c>
      <c r="H24" s="114">
        <v>92</v>
      </c>
      <c r="I24" s="114"/>
      <c r="J24" s="114"/>
      <c r="K24" s="114"/>
      <c r="L24" s="114"/>
      <c r="M24" s="114"/>
      <c r="N24" s="114"/>
    </row>
    <row r="25" spans="1:14" ht="43.5">
      <c r="A25" s="126" t="s">
        <v>104</v>
      </c>
      <c r="B25" s="115">
        <f t="shared" si="1"/>
        <v>5854</v>
      </c>
      <c r="C25" s="115">
        <f>SUM(C26,C39,C46)</f>
        <v>1059</v>
      </c>
      <c r="D25" s="115">
        <f aca="true" t="shared" si="3" ref="D25:N25">SUM(D26,D39,D46)</f>
        <v>969</v>
      </c>
      <c r="E25" s="115">
        <f t="shared" si="3"/>
        <v>1361</v>
      </c>
      <c r="F25" s="115">
        <f t="shared" si="3"/>
        <v>971</v>
      </c>
      <c r="G25" s="115">
        <f t="shared" si="3"/>
        <v>709</v>
      </c>
      <c r="H25" s="115">
        <f t="shared" si="3"/>
        <v>785</v>
      </c>
      <c r="I25" s="115">
        <f t="shared" si="3"/>
        <v>0</v>
      </c>
      <c r="J25" s="115">
        <f t="shared" si="3"/>
        <v>0</v>
      </c>
      <c r="K25" s="115">
        <f t="shared" si="3"/>
        <v>0</v>
      </c>
      <c r="L25" s="115">
        <f t="shared" si="3"/>
        <v>0</v>
      </c>
      <c r="M25" s="115">
        <f t="shared" si="3"/>
        <v>0</v>
      </c>
      <c r="N25" s="115">
        <f t="shared" si="3"/>
        <v>0</v>
      </c>
    </row>
    <row r="26" spans="1:14" ht="23.25" customHeight="1">
      <c r="A26" s="116" t="s">
        <v>105</v>
      </c>
      <c r="B26" s="117">
        <f>SUM(C26:N26)</f>
        <v>1488</v>
      </c>
      <c r="C26" s="118">
        <v>378</v>
      </c>
      <c r="D26" s="118">
        <v>272</v>
      </c>
      <c r="E26" s="118">
        <v>279</v>
      </c>
      <c r="F26" s="118">
        <v>133</v>
      </c>
      <c r="G26" s="118">
        <v>104</v>
      </c>
      <c r="H26" s="118">
        <v>322</v>
      </c>
      <c r="I26" s="118"/>
      <c r="J26" s="118"/>
      <c r="K26" s="118"/>
      <c r="L26" s="118"/>
      <c r="M26" s="118"/>
      <c r="N26" s="118"/>
    </row>
    <row r="27" spans="1:14" ht="23.25" customHeight="1">
      <c r="A27" s="109" t="s">
        <v>106</v>
      </c>
      <c r="B27" s="110">
        <f>SUM(C27:N27)</f>
        <v>681</v>
      </c>
      <c r="C27" s="111">
        <v>169</v>
      </c>
      <c r="D27" s="111">
        <v>107</v>
      </c>
      <c r="E27" s="111">
        <v>142</v>
      </c>
      <c r="F27" s="111">
        <v>22</v>
      </c>
      <c r="G27" s="111">
        <v>22</v>
      </c>
      <c r="H27" s="111">
        <v>219</v>
      </c>
      <c r="I27" s="111"/>
      <c r="J27" s="111"/>
      <c r="K27" s="111"/>
      <c r="L27" s="111"/>
      <c r="M27" s="111"/>
      <c r="N27" s="111"/>
    </row>
    <row r="28" spans="1:14" ht="23.25" customHeight="1">
      <c r="A28" s="109" t="s">
        <v>107</v>
      </c>
      <c r="B28" s="110">
        <f t="shared" si="1"/>
        <v>531</v>
      </c>
      <c r="C28" s="111">
        <v>136</v>
      </c>
      <c r="D28" s="111">
        <v>68</v>
      </c>
      <c r="E28" s="111">
        <v>112</v>
      </c>
      <c r="F28" s="111">
        <v>6</v>
      </c>
      <c r="G28" s="111">
        <v>10</v>
      </c>
      <c r="H28" s="111">
        <v>199</v>
      </c>
      <c r="I28" s="111"/>
      <c r="J28" s="111"/>
      <c r="K28" s="111"/>
      <c r="L28" s="111"/>
      <c r="M28" s="111"/>
      <c r="N28" s="111"/>
    </row>
    <row r="29" spans="1:14" ht="23.25" customHeight="1">
      <c r="A29" s="109" t="s">
        <v>108</v>
      </c>
      <c r="B29" s="110">
        <f t="shared" si="1"/>
        <v>81</v>
      </c>
      <c r="C29" s="111">
        <v>19</v>
      </c>
      <c r="D29" s="111">
        <v>21</v>
      </c>
      <c r="E29" s="111">
        <v>14</v>
      </c>
      <c r="F29" s="111">
        <v>11</v>
      </c>
      <c r="G29" s="111">
        <v>8</v>
      </c>
      <c r="H29" s="111">
        <v>8</v>
      </c>
      <c r="I29" s="111"/>
      <c r="J29" s="111"/>
      <c r="K29" s="111"/>
      <c r="L29" s="111"/>
      <c r="M29" s="111"/>
      <c r="N29" s="111"/>
    </row>
    <row r="30" spans="1:14" ht="23.25" customHeight="1">
      <c r="A30" s="109" t="s">
        <v>109</v>
      </c>
      <c r="B30" s="110">
        <f t="shared" si="1"/>
        <v>7</v>
      </c>
      <c r="C30" s="111">
        <v>0</v>
      </c>
      <c r="D30" s="111">
        <v>7</v>
      </c>
      <c r="E30" s="111">
        <v>0</v>
      </c>
      <c r="F30" s="111">
        <v>0</v>
      </c>
      <c r="G30" s="111">
        <v>0</v>
      </c>
      <c r="H30" s="111">
        <v>0</v>
      </c>
      <c r="I30" s="111"/>
      <c r="J30" s="111"/>
      <c r="K30" s="111"/>
      <c r="L30" s="111"/>
      <c r="M30" s="111"/>
      <c r="N30" s="111"/>
    </row>
    <row r="31" spans="1:14" ht="23.25" customHeight="1">
      <c r="A31" s="109" t="s">
        <v>110</v>
      </c>
      <c r="B31" s="110">
        <f t="shared" si="1"/>
        <v>62</v>
      </c>
      <c r="C31" s="111">
        <v>14</v>
      </c>
      <c r="D31" s="111">
        <v>11</v>
      </c>
      <c r="E31" s="111">
        <v>16</v>
      </c>
      <c r="F31" s="111">
        <v>5</v>
      </c>
      <c r="G31" s="111">
        <v>4</v>
      </c>
      <c r="H31" s="111">
        <v>12</v>
      </c>
      <c r="I31" s="111"/>
      <c r="J31" s="111"/>
      <c r="K31" s="111"/>
      <c r="L31" s="111"/>
      <c r="M31" s="111"/>
      <c r="N31" s="111"/>
    </row>
    <row r="32" spans="1:14" ht="23.25" customHeight="1">
      <c r="A32" s="109" t="s">
        <v>111</v>
      </c>
      <c r="B32" s="110">
        <f t="shared" si="1"/>
        <v>0</v>
      </c>
      <c r="C32" s="111">
        <v>0</v>
      </c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/>
      <c r="J32" s="111"/>
      <c r="K32" s="111"/>
      <c r="L32" s="111"/>
      <c r="M32" s="111"/>
      <c r="N32" s="111"/>
    </row>
    <row r="33" spans="1:14" ht="23.25" customHeight="1">
      <c r="A33" s="109" t="s">
        <v>112</v>
      </c>
      <c r="B33" s="110">
        <f t="shared" si="1"/>
        <v>724</v>
      </c>
      <c r="C33" s="111">
        <v>202</v>
      </c>
      <c r="D33" s="111">
        <v>148</v>
      </c>
      <c r="E33" s="111">
        <v>118</v>
      </c>
      <c r="F33" s="111">
        <v>94</v>
      </c>
      <c r="G33" s="111">
        <v>71</v>
      </c>
      <c r="H33" s="111">
        <v>91</v>
      </c>
      <c r="I33" s="111"/>
      <c r="J33" s="111"/>
      <c r="K33" s="111"/>
      <c r="L33" s="111"/>
      <c r="M33" s="111"/>
      <c r="N33" s="111"/>
    </row>
    <row r="34" spans="1:14" ht="23.25" customHeight="1">
      <c r="A34" s="109" t="s">
        <v>113</v>
      </c>
      <c r="B34" s="110">
        <f>SUM(C34:N34)</f>
        <v>724</v>
      </c>
      <c r="C34" s="111">
        <v>202</v>
      </c>
      <c r="D34" s="111">
        <v>148</v>
      </c>
      <c r="E34" s="111">
        <v>118</v>
      </c>
      <c r="F34" s="111">
        <v>94</v>
      </c>
      <c r="G34" s="111">
        <v>71</v>
      </c>
      <c r="H34" s="111">
        <v>91</v>
      </c>
      <c r="I34" s="111"/>
      <c r="J34" s="111"/>
      <c r="K34" s="111"/>
      <c r="L34" s="111"/>
      <c r="M34" s="111"/>
      <c r="N34" s="111"/>
    </row>
    <row r="35" spans="1:14" ht="23.25" customHeight="1">
      <c r="A35" s="109" t="s">
        <v>111</v>
      </c>
      <c r="B35" s="110">
        <f t="shared" si="1"/>
        <v>0</v>
      </c>
      <c r="C35" s="111">
        <v>0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/>
      <c r="J35" s="111"/>
      <c r="K35" s="111"/>
      <c r="L35" s="111"/>
      <c r="M35" s="111"/>
      <c r="N35" s="111"/>
    </row>
    <row r="36" spans="1:14" ht="23.25" customHeight="1">
      <c r="A36" s="109" t="s">
        <v>114</v>
      </c>
      <c r="B36" s="110">
        <f t="shared" si="1"/>
        <v>83</v>
      </c>
      <c r="C36" s="111">
        <v>7</v>
      </c>
      <c r="D36" s="111">
        <v>17</v>
      </c>
      <c r="E36" s="111">
        <v>19</v>
      </c>
      <c r="F36" s="111">
        <v>17</v>
      </c>
      <c r="G36" s="111">
        <v>11</v>
      </c>
      <c r="H36" s="111">
        <v>12</v>
      </c>
      <c r="I36" s="111"/>
      <c r="J36" s="111"/>
      <c r="K36" s="111"/>
      <c r="L36" s="111"/>
      <c r="M36" s="111"/>
      <c r="N36" s="111"/>
    </row>
    <row r="37" spans="1:14" ht="23.25" customHeight="1">
      <c r="A37" s="109" t="s">
        <v>115</v>
      </c>
      <c r="B37" s="110">
        <f t="shared" si="1"/>
        <v>83</v>
      </c>
      <c r="C37" s="111">
        <v>7</v>
      </c>
      <c r="D37" s="111">
        <v>17</v>
      </c>
      <c r="E37" s="111">
        <v>19</v>
      </c>
      <c r="F37" s="111">
        <v>17</v>
      </c>
      <c r="G37" s="111">
        <v>11</v>
      </c>
      <c r="H37" s="111">
        <v>12</v>
      </c>
      <c r="I37" s="111"/>
      <c r="J37" s="111"/>
      <c r="K37" s="111"/>
      <c r="L37" s="111"/>
      <c r="M37" s="111"/>
      <c r="N37" s="111"/>
    </row>
    <row r="38" spans="1:14" ht="23.25" customHeight="1">
      <c r="A38" s="109" t="s">
        <v>111</v>
      </c>
      <c r="B38" s="110">
        <f t="shared" si="1"/>
        <v>0</v>
      </c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11"/>
      <c r="J38" s="111"/>
      <c r="K38" s="111"/>
      <c r="L38" s="111"/>
      <c r="M38" s="111"/>
      <c r="N38" s="111"/>
    </row>
    <row r="39" spans="1:14" ht="23.25" customHeight="1">
      <c r="A39" s="116" t="s">
        <v>116</v>
      </c>
      <c r="B39" s="117">
        <f aca="true" t="shared" si="4" ref="B39:B46">SUM(C39:N39)</f>
        <v>4366</v>
      </c>
      <c r="C39" s="118">
        <v>681</v>
      </c>
      <c r="D39" s="118">
        <v>697</v>
      </c>
      <c r="E39" s="118">
        <v>1082</v>
      </c>
      <c r="F39" s="118">
        <v>838</v>
      </c>
      <c r="G39" s="118">
        <v>605</v>
      </c>
      <c r="H39" s="118">
        <v>463</v>
      </c>
      <c r="I39" s="118"/>
      <c r="J39" s="118"/>
      <c r="K39" s="118"/>
      <c r="L39" s="118"/>
      <c r="M39" s="118"/>
      <c r="N39" s="118"/>
    </row>
    <row r="40" spans="1:14" ht="23.25" customHeight="1">
      <c r="A40" s="109" t="s">
        <v>117</v>
      </c>
      <c r="B40" s="110">
        <f t="shared" si="4"/>
        <v>2771</v>
      </c>
      <c r="C40" s="111">
        <v>409</v>
      </c>
      <c r="D40" s="111">
        <v>406</v>
      </c>
      <c r="E40" s="111">
        <v>704</v>
      </c>
      <c r="F40" s="111">
        <v>553</v>
      </c>
      <c r="G40" s="111">
        <v>411</v>
      </c>
      <c r="H40" s="111">
        <v>288</v>
      </c>
      <c r="I40" s="111"/>
      <c r="J40" s="111"/>
      <c r="K40" s="111"/>
      <c r="L40" s="111"/>
      <c r="M40" s="111"/>
      <c r="N40" s="111"/>
    </row>
    <row r="41" spans="1:14" ht="23.25" customHeight="1">
      <c r="A41" s="109" t="s">
        <v>113</v>
      </c>
      <c r="B41" s="110">
        <f t="shared" si="4"/>
        <v>2771</v>
      </c>
      <c r="C41" s="111">
        <v>409</v>
      </c>
      <c r="D41" s="111">
        <v>406</v>
      </c>
      <c r="E41" s="111">
        <v>704</v>
      </c>
      <c r="F41" s="111">
        <v>553</v>
      </c>
      <c r="G41" s="111">
        <v>411</v>
      </c>
      <c r="H41" s="111">
        <v>288</v>
      </c>
      <c r="I41" s="111"/>
      <c r="J41" s="111"/>
      <c r="K41" s="111"/>
      <c r="L41" s="111"/>
      <c r="M41" s="111"/>
      <c r="N41" s="111"/>
    </row>
    <row r="42" spans="1:14" ht="23.25" customHeight="1">
      <c r="A42" s="109" t="s">
        <v>118</v>
      </c>
      <c r="B42" s="110">
        <f t="shared" si="4"/>
        <v>0</v>
      </c>
      <c r="C42" s="111">
        <v>0</v>
      </c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/>
      <c r="J42" s="111"/>
      <c r="K42" s="111"/>
      <c r="L42" s="111"/>
      <c r="M42" s="111"/>
      <c r="N42" s="111"/>
    </row>
    <row r="43" spans="1:14" ht="23.25" customHeight="1">
      <c r="A43" s="109" t="s">
        <v>119</v>
      </c>
      <c r="B43" s="110">
        <f t="shared" si="4"/>
        <v>1595</v>
      </c>
      <c r="C43" s="111">
        <v>272</v>
      </c>
      <c r="D43" s="111">
        <v>291</v>
      </c>
      <c r="E43" s="111">
        <v>378</v>
      </c>
      <c r="F43" s="111">
        <v>285</v>
      </c>
      <c r="G43" s="111">
        <v>194</v>
      </c>
      <c r="H43" s="111">
        <v>175</v>
      </c>
      <c r="I43" s="111"/>
      <c r="J43" s="111"/>
      <c r="K43" s="111"/>
      <c r="L43" s="111"/>
      <c r="M43" s="111"/>
      <c r="N43" s="111"/>
    </row>
    <row r="44" spans="1:14" ht="23.25" customHeight="1">
      <c r="A44" s="119" t="s">
        <v>120</v>
      </c>
      <c r="B44" s="110">
        <f t="shared" si="4"/>
        <v>1595</v>
      </c>
      <c r="C44" s="120">
        <v>272</v>
      </c>
      <c r="D44" s="120">
        <v>291</v>
      </c>
      <c r="E44" s="120">
        <v>378</v>
      </c>
      <c r="F44" s="120">
        <v>285</v>
      </c>
      <c r="G44" s="120">
        <v>194</v>
      </c>
      <c r="H44" s="120">
        <v>175</v>
      </c>
      <c r="I44" s="120"/>
      <c r="J44" s="120"/>
      <c r="K44" s="120"/>
      <c r="L44" s="120"/>
      <c r="M44" s="120"/>
      <c r="N44" s="120"/>
    </row>
    <row r="45" spans="1:14" ht="23.25" customHeight="1">
      <c r="A45" s="119" t="s">
        <v>118</v>
      </c>
      <c r="B45" s="110">
        <f t="shared" si="4"/>
        <v>0</v>
      </c>
      <c r="C45" s="120">
        <v>0</v>
      </c>
      <c r="D45" s="120">
        <v>0</v>
      </c>
      <c r="E45" s="120">
        <v>0</v>
      </c>
      <c r="F45" s="120">
        <v>0</v>
      </c>
      <c r="G45" s="120">
        <v>0</v>
      </c>
      <c r="H45" s="120">
        <v>0</v>
      </c>
      <c r="I45" s="120"/>
      <c r="J45" s="120"/>
      <c r="K45" s="120"/>
      <c r="L45" s="120"/>
      <c r="M45" s="120"/>
      <c r="N45" s="120"/>
    </row>
    <row r="46" spans="1:14" ht="23.25" customHeight="1">
      <c r="A46" s="121" t="s">
        <v>121</v>
      </c>
      <c r="B46" s="122">
        <f t="shared" si="4"/>
        <v>0</v>
      </c>
      <c r="C46" s="123">
        <v>0</v>
      </c>
      <c r="D46" s="123">
        <v>0</v>
      </c>
      <c r="E46" s="123">
        <v>0</v>
      </c>
      <c r="F46" s="123">
        <v>0</v>
      </c>
      <c r="G46" s="123">
        <v>0</v>
      </c>
      <c r="H46" s="123">
        <v>0</v>
      </c>
      <c r="I46" s="123"/>
      <c r="J46" s="123"/>
      <c r="K46" s="123"/>
      <c r="L46" s="123"/>
      <c r="M46" s="123"/>
      <c r="N46" s="123"/>
    </row>
    <row r="47" ht="21.75">
      <c r="A47" s="103" t="s">
        <v>122</v>
      </c>
    </row>
    <row r="48" ht="21.75">
      <c r="A48" s="103" t="s">
        <v>123</v>
      </c>
    </row>
  </sheetData>
  <sheetProtection/>
  <mergeCells count="1">
    <mergeCell ref="A1:N1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5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11121"/>
  <dimension ref="A1:N32"/>
  <sheetViews>
    <sheetView zoomScale="90" zoomScaleNormal="90" zoomScalePageLayoutView="0" workbookViewId="0" topLeftCell="A1">
      <selection activeCell="A1" sqref="A1"/>
    </sheetView>
  </sheetViews>
  <sheetFormatPr defaultColWidth="9.33203125" defaultRowHeight="21"/>
  <cols>
    <col min="1" max="1" width="47.33203125" style="57" customWidth="1"/>
    <col min="2" max="2" width="11.83203125" style="58" customWidth="1"/>
    <col min="3" max="3" width="11.33203125" style="57" customWidth="1"/>
    <col min="4" max="14" width="9.83203125" style="57" customWidth="1"/>
    <col min="15" max="15" width="10" style="57" bestFit="1" customWidth="1"/>
    <col min="16" max="16" width="9.33203125" style="57" customWidth="1"/>
    <col min="17" max="17" width="10" style="57" customWidth="1"/>
    <col min="18" max="16384" width="9.33203125" style="57" customWidth="1"/>
  </cols>
  <sheetData>
    <row r="1" spans="1:14" ht="25.5" customHeight="1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customHeight="1">
      <c r="A2" s="57" t="s">
        <v>0</v>
      </c>
      <c r="K2" s="59"/>
      <c r="N2" s="59" t="s">
        <v>1</v>
      </c>
    </row>
    <row r="3" spans="1:14" ht="24" customHeight="1">
      <c r="A3" s="66" t="s">
        <v>2</v>
      </c>
      <c r="B3" s="66" t="s">
        <v>3</v>
      </c>
      <c r="C3" s="66" t="s">
        <v>4</v>
      </c>
      <c r="D3" s="66" t="s">
        <v>5</v>
      </c>
      <c r="E3" s="66" t="s">
        <v>6</v>
      </c>
      <c r="F3" s="66" t="s">
        <v>7</v>
      </c>
      <c r="G3" s="66" t="s">
        <v>8</v>
      </c>
      <c r="H3" s="66" t="s">
        <v>9</v>
      </c>
      <c r="I3" s="66" t="s">
        <v>10</v>
      </c>
      <c r="J3" s="66" t="s">
        <v>11</v>
      </c>
      <c r="K3" s="66" t="s">
        <v>12</v>
      </c>
      <c r="L3" s="66" t="s">
        <v>13</v>
      </c>
      <c r="M3" s="66" t="s">
        <v>14</v>
      </c>
      <c r="N3" s="66" t="s">
        <v>15</v>
      </c>
    </row>
    <row r="4" spans="1:14" ht="24" customHeight="1">
      <c r="A4" s="77" t="s">
        <v>16</v>
      </c>
      <c r="B4" s="78">
        <f aca="true" t="shared" si="0" ref="B4:B27">SUM(C4:N4)</f>
        <v>811352</v>
      </c>
      <c r="C4" s="78">
        <f aca="true" t="shared" si="1" ref="C4:N4">SUM(C5,C23)</f>
        <v>83587</v>
      </c>
      <c r="D4" s="78">
        <f t="shared" si="1"/>
        <v>75873</v>
      </c>
      <c r="E4" s="78">
        <f t="shared" si="1"/>
        <v>87459</v>
      </c>
      <c r="F4" s="78">
        <f t="shared" si="1"/>
        <v>64218</v>
      </c>
      <c r="G4" s="78">
        <f t="shared" si="1"/>
        <v>76094</v>
      </c>
      <c r="H4" s="78">
        <f t="shared" si="1"/>
        <v>86027</v>
      </c>
      <c r="I4" s="78">
        <f t="shared" si="1"/>
        <v>65785</v>
      </c>
      <c r="J4" s="78">
        <f t="shared" si="1"/>
        <v>77008</v>
      </c>
      <c r="K4" s="78">
        <f t="shared" si="1"/>
        <v>73415</v>
      </c>
      <c r="L4" s="78">
        <f t="shared" si="1"/>
        <v>46821</v>
      </c>
      <c r="M4" s="78">
        <f t="shared" si="1"/>
        <v>35464</v>
      </c>
      <c r="N4" s="78">
        <f t="shared" si="1"/>
        <v>39601</v>
      </c>
    </row>
    <row r="5" spans="1:14" ht="21.75">
      <c r="A5" s="73" t="s">
        <v>54</v>
      </c>
      <c r="B5" s="74">
        <f t="shared" si="0"/>
        <v>799444</v>
      </c>
      <c r="C5" s="74">
        <f aca="true" t="shared" si="2" ref="C5:N5">SUM(C6:C22)</f>
        <v>82448</v>
      </c>
      <c r="D5" s="74">
        <f t="shared" si="2"/>
        <v>74793</v>
      </c>
      <c r="E5" s="74">
        <f t="shared" si="2"/>
        <v>86223</v>
      </c>
      <c r="F5" s="74">
        <f t="shared" si="2"/>
        <v>63152</v>
      </c>
      <c r="G5" s="74">
        <f t="shared" si="2"/>
        <v>75166</v>
      </c>
      <c r="H5" s="74">
        <f t="shared" si="2"/>
        <v>84976</v>
      </c>
      <c r="I5" s="74">
        <f t="shared" si="2"/>
        <v>64859</v>
      </c>
      <c r="J5" s="74">
        <f t="shared" si="2"/>
        <v>76018</v>
      </c>
      <c r="K5" s="74">
        <f t="shared" si="2"/>
        <v>72239</v>
      </c>
      <c r="L5" s="74">
        <f t="shared" si="2"/>
        <v>45898</v>
      </c>
      <c r="M5" s="74">
        <f t="shared" si="2"/>
        <v>34888</v>
      </c>
      <c r="N5" s="74">
        <f t="shared" si="2"/>
        <v>38784</v>
      </c>
    </row>
    <row r="6" spans="1:14" ht="19.5" customHeight="1">
      <c r="A6" s="60" t="s">
        <v>17</v>
      </c>
      <c r="B6" s="61">
        <f t="shared" si="0"/>
        <v>286590</v>
      </c>
      <c r="C6" s="62">
        <v>34731</v>
      </c>
      <c r="D6" s="62">
        <v>28712</v>
      </c>
      <c r="E6" s="62">
        <v>33176</v>
      </c>
      <c r="F6" s="62">
        <v>23847</v>
      </c>
      <c r="G6" s="62">
        <v>27722</v>
      </c>
      <c r="H6" s="62">
        <v>28499</v>
      </c>
      <c r="I6" s="62">
        <v>22788</v>
      </c>
      <c r="J6" s="62">
        <v>25468</v>
      </c>
      <c r="K6" s="62">
        <v>24867</v>
      </c>
      <c r="L6" s="62">
        <v>16115</v>
      </c>
      <c r="M6" s="62">
        <v>12099</v>
      </c>
      <c r="N6" s="62">
        <v>8566</v>
      </c>
    </row>
    <row r="7" spans="1:14" ht="19.5" customHeight="1">
      <c r="A7" s="60" t="s">
        <v>18</v>
      </c>
      <c r="B7" s="61">
        <f t="shared" si="0"/>
        <v>15482</v>
      </c>
      <c r="C7" s="62">
        <v>1618</v>
      </c>
      <c r="D7" s="62">
        <v>1418</v>
      </c>
      <c r="E7" s="62">
        <v>1819</v>
      </c>
      <c r="F7" s="62">
        <v>1114</v>
      </c>
      <c r="G7" s="62">
        <v>1374</v>
      </c>
      <c r="H7" s="62">
        <v>1367</v>
      </c>
      <c r="I7" s="62">
        <v>1075</v>
      </c>
      <c r="J7" s="62">
        <v>1668</v>
      </c>
      <c r="K7" s="62">
        <v>1524</v>
      </c>
      <c r="L7" s="62">
        <v>984</v>
      </c>
      <c r="M7" s="62">
        <v>686</v>
      </c>
      <c r="N7" s="62">
        <v>835</v>
      </c>
    </row>
    <row r="8" spans="1:14" ht="19.5" customHeight="1">
      <c r="A8" s="60" t="s">
        <v>19</v>
      </c>
      <c r="B8" s="61">
        <f t="shared" si="0"/>
        <v>90304</v>
      </c>
      <c r="C8" s="62">
        <v>11358</v>
      </c>
      <c r="D8" s="62">
        <v>9042</v>
      </c>
      <c r="E8" s="62">
        <v>10352</v>
      </c>
      <c r="F8" s="62">
        <v>8318</v>
      </c>
      <c r="G8" s="62">
        <v>8033</v>
      </c>
      <c r="H8" s="62">
        <v>8475</v>
      </c>
      <c r="I8" s="62">
        <v>7156</v>
      </c>
      <c r="J8" s="62">
        <v>8120</v>
      </c>
      <c r="K8" s="62">
        <v>7962</v>
      </c>
      <c r="L8" s="62">
        <v>5249</v>
      </c>
      <c r="M8" s="62">
        <v>3618</v>
      </c>
      <c r="N8" s="62">
        <v>2621</v>
      </c>
    </row>
    <row r="9" spans="1:14" ht="19.5" customHeight="1">
      <c r="A9" s="60" t="s">
        <v>20</v>
      </c>
      <c r="B9" s="61">
        <f t="shared" si="0"/>
        <v>64</v>
      </c>
      <c r="C9" s="62">
        <v>6</v>
      </c>
      <c r="D9" s="62">
        <v>4</v>
      </c>
      <c r="E9" s="62">
        <v>5</v>
      </c>
      <c r="F9" s="62">
        <v>3</v>
      </c>
      <c r="G9" s="62">
        <v>2</v>
      </c>
      <c r="H9" s="62">
        <v>7</v>
      </c>
      <c r="I9" s="62">
        <v>3</v>
      </c>
      <c r="J9" s="62">
        <v>3</v>
      </c>
      <c r="K9" s="62">
        <v>8</v>
      </c>
      <c r="L9" s="62">
        <v>9</v>
      </c>
      <c r="M9" s="62">
        <v>10</v>
      </c>
      <c r="N9" s="62">
        <v>4</v>
      </c>
    </row>
    <row r="10" spans="1:14" ht="19.5" customHeight="1">
      <c r="A10" s="60" t="s">
        <v>21</v>
      </c>
      <c r="B10" s="61">
        <f t="shared" si="0"/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</row>
    <row r="11" spans="1:14" ht="19.5" customHeight="1">
      <c r="A11" s="60" t="s">
        <v>22</v>
      </c>
      <c r="B11" s="61">
        <f t="shared" si="0"/>
        <v>9004</v>
      </c>
      <c r="C11" s="62">
        <v>783</v>
      </c>
      <c r="D11" s="62">
        <v>681</v>
      </c>
      <c r="E11" s="62">
        <v>1025</v>
      </c>
      <c r="F11" s="62">
        <v>687</v>
      </c>
      <c r="G11" s="62">
        <v>750</v>
      </c>
      <c r="H11" s="62">
        <v>843</v>
      </c>
      <c r="I11" s="62">
        <v>891</v>
      </c>
      <c r="J11" s="62">
        <v>998</v>
      </c>
      <c r="K11" s="62">
        <v>1057</v>
      </c>
      <c r="L11" s="62">
        <v>632</v>
      </c>
      <c r="M11" s="62">
        <v>254</v>
      </c>
      <c r="N11" s="62">
        <v>403</v>
      </c>
    </row>
    <row r="12" spans="1:14" ht="19.5" customHeight="1">
      <c r="A12" s="60" t="s">
        <v>23</v>
      </c>
      <c r="B12" s="61">
        <f t="shared" si="0"/>
        <v>68</v>
      </c>
      <c r="C12" s="62">
        <v>3</v>
      </c>
      <c r="D12" s="62">
        <v>10</v>
      </c>
      <c r="E12" s="62">
        <v>12</v>
      </c>
      <c r="F12" s="62">
        <v>4</v>
      </c>
      <c r="G12" s="62">
        <v>11</v>
      </c>
      <c r="H12" s="62">
        <v>9</v>
      </c>
      <c r="I12" s="62">
        <v>5</v>
      </c>
      <c r="J12" s="62">
        <v>2</v>
      </c>
      <c r="K12" s="62">
        <v>4</v>
      </c>
      <c r="L12" s="62">
        <v>3</v>
      </c>
      <c r="M12" s="62">
        <v>3</v>
      </c>
      <c r="N12" s="62">
        <v>2</v>
      </c>
    </row>
    <row r="13" spans="1:14" ht="19.5" customHeight="1">
      <c r="A13" s="60" t="s">
        <v>24</v>
      </c>
      <c r="B13" s="61">
        <f t="shared" si="0"/>
        <v>3</v>
      </c>
      <c r="C13" s="62">
        <v>1</v>
      </c>
      <c r="D13" s="62">
        <v>0</v>
      </c>
      <c r="E13" s="62">
        <v>0</v>
      </c>
      <c r="F13" s="62">
        <v>0</v>
      </c>
      <c r="G13" s="62">
        <v>0</v>
      </c>
      <c r="H13" s="62">
        <v>1</v>
      </c>
      <c r="I13" s="62">
        <v>0</v>
      </c>
      <c r="J13" s="62">
        <v>0</v>
      </c>
      <c r="K13" s="62">
        <v>0</v>
      </c>
      <c r="L13" s="62">
        <v>1</v>
      </c>
      <c r="M13" s="62">
        <v>0</v>
      </c>
      <c r="N13" s="62">
        <v>0</v>
      </c>
    </row>
    <row r="14" spans="1:14" ht="19.5" customHeight="1">
      <c r="A14" s="60" t="s">
        <v>25</v>
      </c>
      <c r="B14" s="61">
        <f t="shared" si="0"/>
        <v>174</v>
      </c>
      <c r="C14" s="62">
        <v>18</v>
      </c>
      <c r="D14" s="62">
        <v>31</v>
      </c>
      <c r="E14" s="62">
        <v>53</v>
      </c>
      <c r="F14" s="62">
        <v>15</v>
      </c>
      <c r="G14" s="62">
        <v>9</v>
      </c>
      <c r="H14" s="62">
        <v>2</v>
      </c>
      <c r="I14" s="62">
        <v>20</v>
      </c>
      <c r="J14" s="62">
        <v>14</v>
      </c>
      <c r="K14" s="62">
        <v>11</v>
      </c>
      <c r="L14" s="62">
        <v>0</v>
      </c>
      <c r="M14" s="62">
        <v>0</v>
      </c>
      <c r="N14" s="62">
        <v>1</v>
      </c>
    </row>
    <row r="15" spans="1:14" ht="19.5" customHeight="1">
      <c r="A15" s="60" t="s">
        <v>26</v>
      </c>
      <c r="B15" s="61">
        <f t="shared" si="0"/>
        <v>42</v>
      </c>
      <c r="C15" s="62">
        <v>3</v>
      </c>
      <c r="D15" s="62">
        <v>3</v>
      </c>
      <c r="E15" s="62">
        <v>4</v>
      </c>
      <c r="F15" s="62">
        <v>0</v>
      </c>
      <c r="G15" s="62">
        <v>0</v>
      </c>
      <c r="H15" s="62">
        <v>0</v>
      </c>
      <c r="I15" s="62">
        <v>2</v>
      </c>
      <c r="J15" s="62">
        <v>2</v>
      </c>
      <c r="K15" s="62">
        <v>3</v>
      </c>
      <c r="L15" s="62">
        <v>7</v>
      </c>
      <c r="M15" s="62">
        <v>12</v>
      </c>
      <c r="N15" s="62">
        <v>6</v>
      </c>
    </row>
    <row r="16" spans="1:14" ht="19.5" customHeight="1">
      <c r="A16" s="60" t="s">
        <v>27</v>
      </c>
      <c r="B16" s="61">
        <f t="shared" si="0"/>
        <v>4</v>
      </c>
      <c r="C16" s="62">
        <v>0</v>
      </c>
      <c r="D16" s="62">
        <v>0</v>
      </c>
      <c r="E16" s="62">
        <v>2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2</v>
      </c>
      <c r="M16" s="62">
        <v>0</v>
      </c>
      <c r="N16" s="62">
        <v>0</v>
      </c>
    </row>
    <row r="17" spans="1:14" ht="19.5" customHeight="1">
      <c r="A17" s="60" t="s">
        <v>28</v>
      </c>
      <c r="B17" s="61">
        <f t="shared" si="0"/>
        <v>389847</v>
      </c>
      <c r="C17" s="62">
        <v>33195</v>
      </c>
      <c r="D17" s="62">
        <v>34216</v>
      </c>
      <c r="E17" s="62">
        <v>38952</v>
      </c>
      <c r="F17" s="62">
        <v>28178</v>
      </c>
      <c r="G17" s="62">
        <v>36637</v>
      </c>
      <c r="H17" s="62">
        <v>44795</v>
      </c>
      <c r="I17" s="62">
        <v>32043</v>
      </c>
      <c r="J17" s="62">
        <v>39051</v>
      </c>
      <c r="K17" s="62">
        <v>36052</v>
      </c>
      <c r="L17" s="62">
        <v>22530</v>
      </c>
      <c r="M17" s="62">
        <v>18077</v>
      </c>
      <c r="N17" s="62">
        <v>26121</v>
      </c>
    </row>
    <row r="18" spans="1:14" ht="19.5" customHeight="1">
      <c r="A18" s="60" t="s">
        <v>29</v>
      </c>
      <c r="B18" s="61">
        <f t="shared" si="0"/>
        <v>6344</v>
      </c>
      <c r="C18" s="62">
        <v>610</v>
      </c>
      <c r="D18" s="62">
        <v>586</v>
      </c>
      <c r="E18" s="62">
        <v>652</v>
      </c>
      <c r="F18" s="62">
        <v>640</v>
      </c>
      <c r="G18" s="62">
        <v>537</v>
      </c>
      <c r="H18" s="62">
        <v>855</v>
      </c>
      <c r="I18" s="62">
        <v>743</v>
      </c>
      <c r="J18" s="62">
        <v>578</v>
      </c>
      <c r="K18" s="62">
        <v>638</v>
      </c>
      <c r="L18" s="62">
        <v>294</v>
      </c>
      <c r="M18" s="62">
        <v>88</v>
      </c>
      <c r="N18" s="62">
        <v>123</v>
      </c>
    </row>
    <row r="19" spans="1:14" ht="19.5" customHeight="1">
      <c r="A19" s="60" t="s">
        <v>30</v>
      </c>
      <c r="B19" s="61">
        <f t="shared" si="0"/>
        <v>155</v>
      </c>
      <c r="C19" s="62">
        <v>10</v>
      </c>
      <c r="D19" s="62">
        <v>7</v>
      </c>
      <c r="E19" s="62">
        <v>32</v>
      </c>
      <c r="F19" s="62">
        <v>16</v>
      </c>
      <c r="G19" s="62">
        <v>14</v>
      </c>
      <c r="H19" s="62">
        <v>6</v>
      </c>
      <c r="I19" s="62">
        <v>23</v>
      </c>
      <c r="J19" s="62">
        <v>9</v>
      </c>
      <c r="K19" s="62">
        <v>9</v>
      </c>
      <c r="L19" s="62">
        <v>8</v>
      </c>
      <c r="M19" s="62">
        <v>10</v>
      </c>
      <c r="N19" s="62">
        <v>11</v>
      </c>
    </row>
    <row r="20" spans="1:14" ht="19.5" customHeight="1">
      <c r="A20" s="60" t="s">
        <v>31</v>
      </c>
      <c r="B20" s="61">
        <f t="shared" si="0"/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</row>
    <row r="21" spans="1:14" ht="19.5" customHeight="1">
      <c r="A21" s="60" t="s">
        <v>32</v>
      </c>
      <c r="B21" s="61">
        <f t="shared" si="0"/>
        <v>334</v>
      </c>
      <c r="C21" s="62">
        <v>7</v>
      </c>
      <c r="D21" s="62">
        <v>2</v>
      </c>
      <c r="E21" s="62">
        <v>2</v>
      </c>
      <c r="F21" s="62">
        <v>240</v>
      </c>
      <c r="G21" s="62">
        <v>1</v>
      </c>
      <c r="H21" s="62">
        <v>20</v>
      </c>
      <c r="I21" s="62">
        <v>8</v>
      </c>
      <c r="J21" s="62">
        <v>11</v>
      </c>
      <c r="K21" s="62">
        <v>13</v>
      </c>
      <c r="L21" s="62">
        <v>1</v>
      </c>
      <c r="M21" s="62">
        <v>7</v>
      </c>
      <c r="N21" s="62">
        <v>22</v>
      </c>
    </row>
    <row r="22" spans="1:14" ht="19.5" customHeight="1">
      <c r="A22" s="63" t="s">
        <v>65</v>
      </c>
      <c r="B22" s="64">
        <f t="shared" si="0"/>
        <v>1029</v>
      </c>
      <c r="C22" s="65">
        <v>105</v>
      </c>
      <c r="D22" s="65">
        <v>81</v>
      </c>
      <c r="E22" s="65">
        <v>137</v>
      </c>
      <c r="F22" s="65">
        <v>90</v>
      </c>
      <c r="G22" s="65">
        <v>76</v>
      </c>
      <c r="H22" s="65">
        <v>97</v>
      </c>
      <c r="I22" s="65">
        <v>102</v>
      </c>
      <c r="J22" s="65">
        <v>94</v>
      </c>
      <c r="K22" s="65">
        <v>91</v>
      </c>
      <c r="L22" s="65">
        <v>63</v>
      </c>
      <c r="M22" s="65">
        <v>24</v>
      </c>
      <c r="N22" s="65">
        <v>69</v>
      </c>
    </row>
    <row r="23" spans="1:14" ht="21.75">
      <c r="A23" s="75" t="s">
        <v>34</v>
      </c>
      <c r="B23" s="76">
        <f t="shared" si="0"/>
        <v>11908</v>
      </c>
      <c r="C23" s="76">
        <f aca="true" t="shared" si="3" ref="C23:N23">SUM(C24,C28,C31)</f>
        <v>1139</v>
      </c>
      <c r="D23" s="76">
        <f t="shared" si="3"/>
        <v>1080</v>
      </c>
      <c r="E23" s="76">
        <f t="shared" si="3"/>
        <v>1236</v>
      </c>
      <c r="F23" s="76">
        <f t="shared" si="3"/>
        <v>1066</v>
      </c>
      <c r="G23" s="76">
        <f t="shared" si="3"/>
        <v>928</v>
      </c>
      <c r="H23" s="76">
        <f t="shared" si="3"/>
        <v>1051</v>
      </c>
      <c r="I23" s="76">
        <f t="shared" si="3"/>
        <v>926</v>
      </c>
      <c r="J23" s="76">
        <f t="shared" si="3"/>
        <v>990</v>
      </c>
      <c r="K23" s="76">
        <f t="shared" si="3"/>
        <v>1176</v>
      </c>
      <c r="L23" s="76">
        <f t="shared" si="3"/>
        <v>923</v>
      </c>
      <c r="M23" s="76">
        <f t="shared" si="3"/>
        <v>576</v>
      </c>
      <c r="N23" s="76">
        <f t="shared" si="3"/>
        <v>817</v>
      </c>
    </row>
    <row r="24" spans="1:14" ht="19.5" customHeight="1">
      <c r="A24" s="67" t="s">
        <v>35</v>
      </c>
      <c r="B24" s="68">
        <f t="shared" si="0"/>
        <v>3639</v>
      </c>
      <c r="C24" s="69">
        <f aca="true" t="shared" si="4" ref="C24:N24">SUM(C25:C27)</f>
        <v>446</v>
      </c>
      <c r="D24" s="69">
        <f t="shared" si="4"/>
        <v>364</v>
      </c>
      <c r="E24" s="69">
        <f t="shared" si="4"/>
        <v>406</v>
      </c>
      <c r="F24" s="69">
        <f t="shared" si="4"/>
        <v>350</v>
      </c>
      <c r="G24" s="69">
        <f t="shared" si="4"/>
        <v>185</v>
      </c>
      <c r="H24" s="69">
        <f t="shared" si="4"/>
        <v>199</v>
      </c>
      <c r="I24" s="69">
        <f t="shared" si="4"/>
        <v>298</v>
      </c>
      <c r="J24" s="69">
        <f t="shared" si="4"/>
        <v>220</v>
      </c>
      <c r="K24" s="69">
        <f t="shared" si="4"/>
        <v>420</v>
      </c>
      <c r="L24" s="69">
        <f t="shared" si="4"/>
        <v>352</v>
      </c>
      <c r="M24" s="69">
        <f t="shared" si="4"/>
        <v>154</v>
      </c>
      <c r="N24" s="69">
        <f t="shared" si="4"/>
        <v>245</v>
      </c>
    </row>
    <row r="25" spans="1:14" ht="19.5" customHeight="1">
      <c r="A25" s="60" t="s">
        <v>36</v>
      </c>
      <c r="B25" s="61">
        <f t="shared" si="0"/>
        <v>2315</v>
      </c>
      <c r="C25" s="62">
        <v>344</v>
      </c>
      <c r="D25" s="62">
        <v>297</v>
      </c>
      <c r="E25" s="62">
        <v>329</v>
      </c>
      <c r="F25" s="62">
        <v>239</v>
      </c>
      <c r="G25" s="62">
        <v>125</v>
      </c>
      <c r="H25" s="62">
        <v>125</v>
      </c>
      <c r="I25" s="62">
        <v>189</v>
      </c>
      <c r="J25" s="62">
        <v>118</v>
      </c>
      <c r="K25" s="62">
        <v>266</v>
      </c>
      <c r="L25" s="62">
        <v>104</v>
      </c>
      <c r="M25" s="62">
        <v>50</v>
      </c>
      <c r="N25" s="62">
        <v>129</v>
      </c>
    </row>
    <row r="26" spans="1:14" ht="19.5" customHeight="1">
      <c r="A26" s="60" t="s">
        <v>37</v>
      </c>
      <c r="B26" s="61">
        <f t="shared" si="0"/>
        <v>1221</v>
      </c>
      <c r="C26" s="62">
        <v>93</v>
      </c>
      <c r="D26" s="62">
        <v>61</v>
      </c>
      <c r="E26" s="62">
        <v>72</v>
      </c>
      <c r="F26" s="62">
        <v>92</v>
      </c>
      <c r="G26" s="62">
        <v>52</v>
      </c>
      <c r="H26" s="62">
        <v>63</v>
      </c>
      <c r="I26" s="62">
        <v>102</v>
      </c>
      <c r="J26" s="62">
        <v>98</v>
      </c>
      <c r="K26" s="62">
        <v>143</v>
      </c>
      <c r="L26" s="62">
        <v>237</v>
      </c>
      <c r="M26" s="62">
        <v>99</v>
      </c>
      <c r="N26" s="62">
        <v>109</v>
      </c>
    </row>
    <row r="27" spans="1:14" ht="19.5" customHeight="1">
      <c r="A27" s="60" t="s">
        <v>38</v>
      </c>
      <c r="B27" s="61">
        <f t="shared" si="0"/>
        <v>103</v>
      </c>
      <c r="C27" s="62">
        <v>9</v>
      </c>
      <c r="D27" s="62">
        <v>6</v>
      </c>
      <c r="E27" s="62">
        <v>5</v>
      </c>
      <c r="F27" s="62">
        <v>19</v>
      </c>
      <c r="G27" s="62">
        <v>8</v>
      </c>
      <c r="H27" s="62">
        <v>11</v>
      </c>
      <c r="I27" s="62">
        <v>7</v>
      </c>
      <c r="J27" s="62">
        <v>4</v>
      </c>
      <c r="K27" s="62">
        <v>11</v>
      </c>
      <c r="L27" s="62">
        <v>11</v>
      </c>
      <c r="M27" s="62">
        <v>5</v>
      </c>
      <c r="N27" s="62">
        <v>7</v>
      </c>
    </row>
    <row r="28" spans="1:14" ht="19.5" customHeight="1">
      <c r="A28" s="67" t="s">
        <v>39</v>
      </c>
      <c r="B28" s="68">
        <f aca="true" t="shared" si="5" ref="B28:N28">SUM(B29:B30)</f>
        <v>8269</v>
      </c>
      <c r="C28" s="69">
        <f t="shared" si="5"/>
        <v>693</v>
      </c>
      <c r="D28" s="69">
        <f t="shared" si="5"/>
        <v>716</v>
      </c>
      <c r="E28" s="69">
        <f t="shared" si="5"/>
        <v>830</v>
      </c>
      <c r="F28" s="69">
        <f t="shared" si="5"/>
        <v>716</v>
      </c>
      <c r="G28" s="69">
        <f t="shared" si="5"/>
        <v>743</v>
      </c>
      <c r="H28" s="69">
        <f t="shared" si="5"/>
        <v>852</v>
      </c>
      <c r="I28" s="69">
        <f t="shared" si="5"/>
        <v>628</v>
      </c>
      <c r="J28" s="69">
        <f t="shared" si="5"/>
        <v>770</v>
      </c>
      <c r="K28" s="69">
        <f t="shared" si="5"/>
        <v>756</v>
      </c>
      <c r="L28" s="69">
        <f t="shared" si="5"/>
        <v>571</v>
      </c>
      <c r="M28" s="69">
        <f t="shared" si="5"/>
        <v>422</v>
      </c>
      <c r="N28" s="69">
        <f t="shared" si="5"/>
        <v>572</v>
      </c>
    </row>
    <row r="29" spans="1:14" ht="19.5" customHeight="1">
      <c r="A29" s="60" t="s">
        <v>40</v>
      </c>
      <c r="B29" s="61">
        <f>SUM(C29:N29)</f>
        <v>5041</v>
      </c>
      <c r="C29" s="62">
        <v>364</v>
      </c>
      <c r="D29" s="62">
        <v>350</v>
      </c>
      <c r="E29" s="62">
        <v>457</v>
      </c>
      <c r="F29" s="62">
        <v>469</v>
      </c>
      <c r="G29" s="62">
        <v>381</v>
      </c>
      <c r="H29" s="62">
        <v>519</v>
      </c>
      <c r="I29" s="62">
        <v>386</v>
      </c>
      <c r="J29" s="62">
        <v>509</v>
      </c>
      <c r="K29" s="62">
        <v>563</v>
      </c>
      <c r="L29" s="62">
        <v>413</v>
      </c>
      <c r="M29" s="62">
        <v>285</v>
      </c>
      <c r="N29" s="62">
        <v>345</v>
      </c>
    </row>
    <row r="30" spans="1:14" ht="19.5" customHeight="1">
      <c r="A30" s="60" t="s">
        <v>38</v>
      </c>
      <c r="B30" s="61">
        <f>SUM(C30:N30)</f>
        <v>3228</v>
      </c>
      <c r="C30" s="62">
        <v>329</v>
      </c>
      <c r="D30" s="62">
        <v>366</v>
      </c>
      <c r="E30" s="62">
        <v>373</v>
      </c>
      <c r="F30" s="62">
        <v>247</v>
      </c>
      <c r="G30" s="62">
        <v>362</v>
      </c>
      <c r="H30" s="62">
        <v>333</v>
      </c>
      <c r="I30" s="62">
        <v>242</v>
      </c>
      <c r="J30" s="62">
        <v>261</v>
      </c>
      <c r="K30" s="62">
        <v>193</v>
      </c>
      <c r="L30" s="62">
        <v>158</v>
      </c>
      <c r="M30" s="62">
        <v>137</v>
      </c>
      <c r="N30" s="62">
        <v>227</v>
      </c>
    </row>
    <row r="31" spans="1:14" ht="19.5" customHeight="1">
      <c r="A31" s="70" t="s">
        <v>41</v>
      </c>
      <c r="B31" s="71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</row>
    <row r="32" ht="21.75">
      <c r="A32" s="57" t="s">
        <v>72</v>
      </c>
    </row>
  </sheetData>
  <sheetProtection/>
  <printOptions horizontalCentered="1"/>
  <pageMargins left="0.984251968503937" right="0.5905511811023623" top="0.3937007874015748" bottom="0.1968503937007874" header="0.5118110236220472" footer="0.1968503937007874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11120"/>
  <dimension ref="A1:N32"/>
  <sheetViews>
    <sheetView zoomScale="90" zoomScaleNormal="90" zoomScalePageLayoutView="0" workbookViewId="0" topLeftCell="A1">
      <selection activeCell="A2" sqref="A2"/>
    </sheetView>
  </sheetViews>
  <sheetFormatPr defaultColWidth="9.33203125" defaultRowHeight="21"/>
  <cols>
    <col min="1" max="1" width="47.33203125" style="2" customWidth="1"/>
    <col min="2" max="2" width="11.83203125" style="4" customWidth="1"/>
    <col min="3" max="3" width="11.33203125" style="2" customWidth="1"/>
    <col min="4" max="14" width="9.83203125" style="2" customWidth="1"/>
    <col min="15" max="15" width="10" style="2" bestFit="1" customWidth="1"/>
    <col min="16" max="16" width="9.33203125" style="2" customWidth="1"/>
    <col min="17" max="17" width="10" style="2" customWidth="1"/>
    <col min="18" max="16384" width="9.33203125" style="2" customWidth="1"/>
  </cols>
  <sheetData>
    <row r="1" spans="1:14" ht="25.5" customHeight="1">
      <c r="A1" s="3" t="s">
        <v>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 customHeight="1">
      <c r="A2" s="2" t="s">
        <v>0</v>
      </c>
      <c r="K2" s="5"/>
      <c r="N2" s="5" t="s">
        <v>1</v>
      </c>
    </row>
    <row r="3" spans="1:14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24" customHeight="1">
      <c r="A4" s="6" t="s">
        <v>16</v>
      </c>
      <c r="B4" s="7">
        <f aca="true" t="shared" si="0" ref="B4:B27">SUM(C4:N4)</f>
        <v>774589</v>
      </c>
      <c r="C4" s="7">
        <f aca="true" t="shared" si="1" ref="C4:N4">SUM(C5,C23)</f>
        <v>71509</v>
      </c>
      <c r="D4" s="7">
        <f t="shared" si="1"/>
        <v>65296</v>
      </c>
      <c r="E4" s="7">
        <f t="shared" si="1"/>
        <v>73379</v>
      </c>
      <c r="F4" s="7">
        <f t="shared" si="1"/>
        <v>53911</v>
      </c>
      <c r="G4" s="7">
        <f t="shared" si="1"/>
        <v>54960</v>
      </c>
      <c r="H4" s="7">
        <f t="shared" si="1"/>
        <v>81584</v>
      </c>
      <c r="I4" s="7">
        <f t="shared" si="1"/>
        <v>68268</v>
      </c>
      <c r="J4" s="7">
        <f t="shared" si="1"/>
        <v>70652</v>
      </c>
      <c r="K4" s="7">
        <f t="shared" si="1"/>
        <v>69797</v>
      </c>
      <c r="L4" s="7">
        <f t="shared" si="1"/>
        <v>58811</v>
      </c>
      <c r="M4" s="7">
        <f t="shared" si="1"/>
        <v>58108</v>
      </c>
      <c r="N4" s="7">
        <f t="shared" si="1"/>
        <v>48314</v>
      </c>
    </row>
    <row r="5" spans="1:14" ht="20.25">
      <c r="A5" s="8" t="s">
        <v>54</v>
      </c>
      <c r="B5" s="9">
        <f>SUM(C5:N5)</f>
        <v>760119</v>
      </c>
      <c r="C5" s="9">
        <f aca="true" t="shared" si="2" ref="C5:N5">SUM(C6:C22)</f>
        <v>70696</v>
      </c>
      <c r="D5" s="9">
        <f t="shared" si="2"/>
        <v>64170</v>
      </c>
      <c r="E5" s="9">
        <f t="shared" si="2"/>
        <v>72350</v>
      </c>
      <c r="F5" s="9">
        <f t="shared" si="2"/>
        <v>53091</v>
      </c>
      <c r="G5" s="9">
        <f t="shared" si="2"/>
        <v>54303</v>
      </c>
      <c r="H5" s="9">
        <f t="shared" si="2"/>
        <v>80432</v>
      </c>
      <c r="I5" s="9">
        <f t="shared" si="2"/>
        <v>66940</v>
      </c>
      <c r="J5" s="9">
        <f t="shared" si="2"/>
        <v>68915</v>
      </c>
      <c r="K5" s="9">
        <f t="shared" si="2"/>
        <v>68259</v>
      </c>
      <c r="L5" s="9">
        <f t="shared" si="2"/>
        <v>57494</v>
      </c>
      <c r="M5" s="9">
        <f t="shared" si="2"/>
        <v>56296</v>
      </c>
      <c r="N5" s="9">
        <f t="shared" si="2"/>
        <v>47173</v>
      </c>
    </row>
    <row r="6" spans="1:14" ht="19.5" customHeight="1">
      <c r="A6" s="10" t="s">
        <v>17</v>
      </c>
      <c r="B6" s="21">
        <f t="shared" si="0"/>
        <v>255132</v>
      </c>
      <c r="C6" s="12">
        <v>27078</v>
      </c>
      <c r="D6" s="12">
        <v>23456</v>
      </c>
      <c r="E6" s="12">
        <v>24513</v>
      </c>
      <c r="F6" s="12">
        <v>18054</v>
      </c>
      <c r="G6" s="12">
        <v>16955</v>
      </c>
      <c r="H6" s="12">
        <v>27781</v>
      </c>
      <c r="I6" s="12">
        <v>23665</v>
      </c>
      <c r="J6" s="12">
        <v>23704</v>
      </c>
      <c r="K6" s="12">
        <v>23886</v>
      </c>
      <c r="L6" s="12">
        <v>19804</v>
      </c>
      <c r="M6" s="12">
        <v>17017</v>
      </c>
      <c r="N6" s="12">
        <v>9219</v>
      </c>
    </row>
    <row r="7" spans="1:14" ht="19.5" customHeight="1">
      <c r="A7" s="10" t="s">
        <v>18</v>
      </c>
      <c r="B7" s="21">
        <f t="shared" si="0"/>
        <v>14671</v>
      </c>
      <c r="C7" s="12">
        <v>1551</v>
      </c>
      <c r="D7" s="12">
        <v>1167</v>
      </c>
      <c r="E7" s="12">
        <v>1308</v>
      </c>
      <c r="F7" s="12">
        <v>1044</v>
      </c>
      <c r="G7" s="12">
        <v>1062</v>
      </c>
      <c r="H7" s="12">
        <v>1562</v>
      </c>
      <c r="I7" s="12">
        <v>1199</v>
      </c>
      <c r="J7" s="12">
        <v>1337</v>
      </c>
      <c r="K7" s="12">
        <v>1427</v>
      </c>
      <c r="L7" s="12">
        <v>1137</v>
      </c>
      <c r="M7" s="12">
        <v>993</v>
      </c>
      <c r="N7" s="12">
        <v>884</v>
      </c>
    </row>
    <row r="8" spans="1:14" ht="19.5" customHeight="1">
      <c r="A8" s="10" t="s">
        <v>19</v>
      </c>
      <c r="B8" s="21">
        <f t="shared" si="0"/>
        <v>82507</v>
      </c>
      <c r="C8" s="12">
        <v>9443</v>
      </c>
      <c r="D8" s="12">
        <v>7264</v>
      </c>
      <c r="E8" s="12">
        <v>8151</v>
      </c>
      <c r="F8" s="12">
        <v>6556</v>
      </c>
      <c r="G8" s="12">
        <v>5382</v>
      </c>
      <c r="H8" s="12">
        <v>8007</v>
      </c>
      <c r="I8" s="12">
        <v>6799</v>
      </c>
      <c r="J8" s="12">
        <v>6922</v>
      </c>
      <c r="K8" s="12">
        <v>7553</v>
      </c>
      <c r="L8" s="12">
        <v>5667</v>
      </c>
      <c r="M8" s="12">
        <v>6354</v>
      </c>
      <c r="N8" s="12">
        <v>4409</v>
      </c>
    </row>
    <row r="9" spans="1:14" ht="19.5" customHeight="1">
      <c r="A9" s="10" t="s">
        <v>20</v>
      </c>
      <c r="B9" s="21">
        <f t="shared" si="0"/>
        <v>46</v>
      </c>
      <c r="C9" s="12">
        <v>3</v>
      </c>
      <c r="D9" s="12">
        <v>1</v>
      </c>
      <c r="E9" s="12">
        <v>4</v>
      </c>
      <c r="F9" s="12">
        <v>5</v>
      </c>
      <c r="G9" s="12">
        <v>0</v>
      </c>
      <c r="H9" s="12">
        <v>9</v>
      </c>
      <c r="I9" s="12">
        <v>6</v>
      </c>
      <c r="J9" s="12">
        <v>6</v>
      </c>
      <c r="K9" s="12">
        <v>7</v>
      </c>
      <c r="L9" s="12">
        <v>0</v>
      </c>
      <c r="M9" s="12">
        <v>2</v>
      </c>
      <c r="N9" s="12">
        <v>3</v>
      </c>
    </row>
    <row r="10" spans="1:14" ht="19.5" customHeight="1">
      <c r="A10" s="10" t="s">
        <v>21</v>
      </c>
      <c r="B10" s="21">
        <f t="shared" si="0"/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9.5" customHeight="1">
      <c r="A11" s="10" t="s">
        <v>22</v>
      </c>
      <c r="B11" s="21">
        <f t="shared" si="0"/>
        <v>8564</v>
      </c>
      <c r="C11" s="12">
        <v>611</v>
      </c>
      <c r="D11" s="12">
        <v>855</v>
      </c>
      <c r="E11" s="12">
        <v>977</v>
      </c>
      <c r="F11" s="12">
        <v>540</v>
      </c>
      <c r="G11" s="12">
        <v>510</v>
      </c>
      <c r="H11" s="12">
        <v>813</v>
      </c>
      <c r="I11" s="12">
        <v>685</v>
      </c>
      <c r="J11" s="12">
        <v>651</v>
      </c>
      <c r="K11" s="12">
        <v>822</v>
      </c>
      <c r="L11" s="12">
        <v>705</v>
      </c>
      <c r="M11" s="12">
        <v>742</v>
      </c>
      <c r="N11" s="12">
        <v>653</v>
      </c>
    </row>
    <row r="12" spans="1:14" ht="19.5" customHeight="1">
      <c r="A12" s="10" t="s">
        <v>23</v>
      </c>
      <c r="B12" s="21">
        <f t="shared" si="0"/>
        <v>76</v>
      </c>
      <c r="C12" s="12">
        <v>14</v>
      </c>
      <c r="D12" s="12">
        <v>6</v>
      </c>
      <c r="E12" s="12">
        <v>3</v>
      </c>
      <c r="F12" s="12">
        <v>14</v>
      </c>
      <c r="G12" s="12">
        <v>4</v>
      </c>
      <c r="H12" s="12">
        <v>7</v>
      </c>
      <c r="I12" s="12">
        <v>8</v>
      </c>
      <c r="J12" s="12">
        <v>1</v>
      </c>
      <c r="K12" s="12">
        <v>10</v>
      </c>
      <c r="L12" s="12">
        <v>4</v>
      </c>
      <c r="M12" s="12">
        <v>3</v>
      </c>
      <c r="N12" s="12">
        <v>2</v>
      </c>
    </row>
    <row r="13" spans="1:14" ht="19.5" customHeight="1">
      <c r="A13" s="10" t="s">
        <v>24</v>
      </c>
      <c r="B13" s="21">
        <f t="shared" si="0"/>
        <v>2</v>
      </c>
      <c r="C13" s="12">
        <v>0</v>
      </c>
      <c r="D13" s="12">
        <v>0</v>
      </c>
      <c r="E13" s="12">
        <v>1</v>
      </c>
      <c r="F13" s="12">
        <v>0</v>
      </c>
      <c r="G13" s="12">
        <v>0</v>
      </c>
      <c r="H13" s="12">
        <v>0</v>
      </c>
      <c r="I13" s="12">
        <v>1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ht="19.5" customHeight="1">
      <c r="A14" s="10" t="s">
        <v>25</v>
      </c>
      <c r="B14" s="21">
        <f t="shared" si="0"/>
        <v>40</v>
      </c>
      <c r="C14" s="12">
        <v>3</v>
      </c>
      <c r="D14" s="12">
        <v>18</v>
      </c>
      <c r="E14" s="12">
        <v>4</v>
      </c>
      <c r="F14" s="12">
        <v>2</v>
      </c>
      <c r="G14" s="12">
        <v>1</v>
      </c>
      <c r="H14" s="12">
        <v>2</v>
      </c>
      <c r="I14" s="12">
        <v>0</v>
      </c>
      <c r="J14" s="12">
        <v>2</v>
      </c>
      <c r="K14" s="12">
        <v>0</v>
      </c>
      <c r="L14" s="12">
        <v>0</v>
      </c>
      <c r="M14" s="12">
        <v>0</v>
      </c>
      <c r="N14" s="12">
        <v>8</v>
      </c>
    </row>
    <row r="15" spans="1:14" ht="19.5" customHeight="1">
      <c r="A15" s="10" t="s">
        <v>26</v>
      </c>
      <c r="B15" s="21">
        <f t="shared" si="0"/>
        <v>22</v>
      </c>
      <c r="C15" s="12">
        <v>4</v>
      </c>
      <c r="D15" s="12">
        <v>4</v>
      </c>
      <c r="E15" s="12">
        <v>2</v>
      </c>
      <c r="F15" s="12">
        <v>1</v>
      </c>
      <c r="G15" s="12">
        <v>3</v>
      </c>
      <c r="H15" s="12">
        <v>1</v>
      </c>
      <c r="I15" s="12">
        <v>0</v>
      </c>
      <c r="J15" s="12">
        <v>0</v>
      </c>
      <c r="K15" s="12">
        <v>2</v>
      </c>
      <c r="L15" s="12">
        <v>0</v>
      </c>
      <c r="M15" s="12">
        <v>0</v>
      </c>
      <c r="N15" s="12">
        <v>5</v>
      </c>
    </row>
    <row r="16" spans="1:14" ht="19.5" customHeight="1">
      <c r="A16" s="10" t="s">
        <v>27</v>
      </c>
      <c r="B16" s="21">
        <f t="shared" si="0"/>
        <v>2</v>
      </c>
      <c r="C16" s="12">
        <v>0</v>
      </c>
      <c r="D16" s="12">
        <v>2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ht="19.5" customHeight="1">
      <c r="A17" s="10" t="s">
        <v>28</v>
      </c>
      <c r="B17" s="21">
        <f t="shared" si="0"/>
        <v>386474</v>
      </c>
      <c r="C17" s="12">
        <v>31315</v>
      </c>
      <c r="D17" s="12">
        <v>30772</v>
      </c>
      <c r="E17" s="12">
        <v>35603</v>
      </c>
      <c r="F17" s="12">
        <v>26161</v>
      </c>
      <c r="G17" s="12">
        <v>29773</v>
      </c>
      <c r="H17" s="12">
        <v>40535</v>
      </c>
      <c r="I17" s="12">
        <v>32765</v>
      </c>
      <c r="J17" s="12">
        <v>34884</v>
      </c>
      <c r="K17" s="12">
        <v>33356</v>
      </c>
      <c r="L17" s="12">
        <v>29517</v>
      </c>
      <c r="M17" s="12">
        <v>30559</v>
      </c>
      <c r="N17" s="12">
        <v>31234</v>
      </c>
    </row>
    <row r="18" spans="1:14" ht="19.5" customHeight="1">
      <c r="A18" s="10" t="s">
        <v>29</v>
      </c>
      <c r="B18" s="21">
        <f t="shared" si="0"/>
        <v>11088</v>
      </c>
      <c r="C18" s="12">
        <v>558</v>
      </c>
      <c r="D18" s="12">
        <v>502</v>
      </c>
      <c r="E18" s="12">
        <v>1645</v>
      </c>
      <c r="F18" s="12">
        <v>607</v>
      </c>
      <c r="G18" s="12">
        <v>528</v>
      </c>
      <c r="H18" s="12">
        <v>1560</v>
      </c>
      <c r="I18" s="12">
        <v>1672</v>
      </c>
      <c r="J18" s="12">
        <v>1293</v>
      </c>
      <c r="K18" s="12">
        <v>1036</v>
      </c>
      <c r="L18" s="12">
        <v>551</v>
      </c>
      <c r="M18" s="12">
        <v>490</v>
      </c>
      <c r="N18" s="12">
        <v>646</v>
      </c>
    </row>
    <row r="19" spans="1:14" ht="19.5" customHeight="1">
      <c r="A19" s="10" t="s">
        <v>30</v>
      </c>
      <c r="B19" s="21">
        <f t="shared" si="0"/>
        <v>175</v>
      </c>
      <c r="C19" s="12">
        <v>14</v>
      </c>
      <c r="D19" s="12">
        <v>16</v>
      </c>
      <c r="E19" s="12">
        <v>32</v>
      </c>
      <c r="F19" s="12">
        <v>3</v>
      </c>
      <c r="G19" s="12">
        <v>7</v>
      </c>
      <c r="H19" s="12">
        <v>19</v>
      </c>
      <c r="I19" s="12">
        <v>20</v>
      </c>
      <c r="J19" s="12">
        <v>11</v>
      </c>
      <c r="K19" s="12">
        <v>13</v>
      </c>
      <c r="L19" s="12">
        <v>15</v>
      </c>
      <c r="M19" s="12">
        <v>12</v>
      </c>
      <c r="N19" s="12">
        <v>13</v>
      </c>
    </row>
    <row r="20" spans="1:14" ht="19.5" customHeight="1">
      <c r="A20" s="10" t="s">
        <v>31</v>
      </c>
      <c r="B20" s="21">
        <f t="shared" si="0"/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ht="19.5" customHeight="1">
      <c r="A21" s="10" t="s">
        <v>32</v>
      </c>
      <c r="B21" s="21">
        <f t="shared" si="0"/>
        <v>103</v>
      </c>
      <c r="C21" s="12">
        <v>12</v>
      </c>
      <c r="D21" s="12">
        <v>0</v>
      </c>
      <c r="E21" s="12">
        <v>8</v>
      </c>
      <c r="F21" s="12">
        <v>9</v>
      </c>
      <c r="G21" s="12">
        <v>6</v>
      </c>
      <c r="H21" s="12">
        <v>19</v>
      </c>
      <c r="I21" s="12">
        <v>13</v>
      </c>
      <c r="J21" s="12">
        <v>0</v>
      </c>
      <c r="K21" s="12">
        <v>25</v>
      </c>
      <c r="L21" s="12">
        <v>0</v>
      </c>
      <c r="M21" s="12">
        <v>3</v>
      </c>
      <c r="N21" s="12">
        <v>8</v>
      </c>
    </row>
    <row r="22" spans="1:14" ht="19.5" customHeight="1">
      <c r="A22" s="13" t="s">
        <v>65</v>
      </c>
      <c r="B22" s="55">
        <f t="shared" si="0"/>
        <v>1217</v>
      </c>
      <c r="C22" s="15">
        <v>90</v>
      </c>
      <c r="D22" s="15">
        <v>107</v>
      </c>
      <c r="E22" s="15">
        <v>99</v>
      </c>
      <c r="F22" s="15">
        <v>95</v>
      </c>
      <c r="G22" s="15">
        <v>72</v>
      </c>
      <c r="H22" s="15">
        <v>117</v>
      </c>
      <c r="I22" s="15">
        <v>107</v>
      </c>
      <c r="J22" s="15">
        <v>104</v>
      </c>
      <c r="K22" s="15">
        <v>122</v>
      </c>
      <c r="L22" s="15">
        <v>94</v>
      </c>
      <c r="M22" s="15">
        <v>121</v>
      </c>
      <c r="N22" s="15">
        <v>89</v>
      </c>
    </row>
    <row r="23" spans="1:14" ht="20.25">
      <c r="A23" s="16" t="s">
        <v>34</v>
      </c>
      <c r="B23" s="17">
        <f t="shared" si="0"/>
        <v>14470</v>
      </c>
      <c r="C23" s="17">
        <f aca="true" t="shared" si="3" ref="C23:N23">SUM(C24,C28,C31)</f>
        <v>813</v>
      </c>
      <c r="D23" s="17">
        <f t="shared" si="3"/>
        <v>1126</v>
      </c>
      <c r="E23" s="17">
        <f t="shared" si="3"/>
        <v>1029</v>
      </c>
      <c r="F23" s="17">
        <f t="shared" si="3"/>
        <v>820</v>
      </c>
      <c r="G23" s="17">
        <f t="shared" si="3"/>
        <v>657</v>
      </c>
      <c r="H23" s="17">
        <f t="shared" si="3"/>
        <v>1152</v>
      </c>
      <c r="I23" s="17">
        <f t="shared" si="3"/>
        <v>1328</v>
      </c>
      <c r="J23" s="17">
        <f t="shared" si="3"/>
        <v>1737</v>
      </c>
      <c r="K23" s="17">
        <f t="shared" si="3"/>
        <v>1538</v>
      </c>
      <c r="L23" s="17">
        <f t="shared" si="3"/>
        <v>1317</v>
      </c>
      <c r="M23" s="17">
        <f t="shared" si="3"/>
        <v>1812</v>
      </c>
      <c r="N23" s="17">
        <f t="shared" si="3"/>
        <v>1141</v>
      </c>
    </row>
    <row r="24" spans="1:14" ht="19.5" customHeight="1">
      <c r="A24" s="18" t="s">
        <v>35</v>
      </c>
      <c r="B24" s="19">
        <f t="shared" si="0"/>
        <v>6678</v>
      </c>
      <c r="C24" s="20">
        <f aca="true" t="shared" si="4" ref="C24:N24">SUM(C25:C27)</f>
        <v>362</v>
      </c>
      <c r="D24" s="20">
        <f t="shared" si="4"/>
        <v>367</v>
      </c>
      <c r="E24" s="20">
        <f t="shared" si="4"/>
        <v>379</v>
      </c>
      <c r="F24" s="20">
        <f t="shared" si="4"/>
        <v>289</v>
      </c>
      <c r="G24" s="20">
        <f t="shared" si="4"/>
        <v>300</v>
      </c>
      <c r="H24" s="20">
        <f t="shared" si="4"/>
        <v>531</v>
      </c>
      <c r="I24" s="20">
        <f t="shared" si="4"/>
        <v>562</v>
      </c>
      <c r="J24" s="20">
        <f t="shared" si="4"/>
        <v>989</v>
      </c>
      <c r="K24" s="20">
        <f t="shared" si="4"/>
        <v>830</v>
      </c>
      <c r="L24" s="20">
        <f t="shared" si="4"/>
        <v>567</v>
      </c>
      <c r="M24" s="20">
        <f t="shared" si="4"/>
        <v>1040</v>
      </c>
      <c r="N24" s="20">
        <f t="shared" si="4"/>
        <v>462</v>
      </c>
    </row>
    <row r="25" spans="1:14" ht="19.5" customHeight="1">
      <c r="A25" s="10" t="s">
        <v>36</v>
      </c>
      <c r="B25" s="21">
        <f t="shared" si="0"/>
        <v>5645</v>
      </c>
      <c r="C25" s="12">
        <v>266</v>
      </c>
      <c r="D25" s="12">
        <v>279</v>
      </c>
      <c r="E25" s="12">
        <v>326</v>
      </c>
      <c r="F25" s="12">
        <v>208</v>
      </c>
      <c r="G25" s="12">
        <v>239</v>
      </c>
      <c r="H25" s="12">
        <v>427</v>
      </c>
      <c r="I25" s="12">
        <v>461</v>
      </c>
      <c r="J25" s="12">
        <v>915</v>
      </c>
      <c r="K25" s="12">
        <v>776</v>
      </c>
      <c r="L25" s="12">
        <v>475</v>
      </c>
      <c r="M25" s="12">
        <v>979</v>
      </c>
      <c r="N25" s="12">
        <v>294</v>
      </c>
    </row>
    <row r="26" spans="1:14" ht="19.5" customHeight="1">
      <c r="A26" s="10" t="s">
        <v>37</v>
      </c>
      <c r="B26" s="21">
        <f t="shared" si="0"/>
        <v>920</v>
      </c>
      <c r="C26" s="12">
        <v>92</v>
      </c>
      <c r="D26" s="12">
        <v>75</v>
      </c>
      <c r="E26" s="12">
        <v>50</v>
      </c>
      <c r="F26" s="12">
        <v>72</v>
      </c>
      <c r="G26" s="12">
        <v>51</v>
      </c>
      <c r="H26" s="12">
        <v>79</v>
      </c>
      <c r="I26" s="12">
        <v>97</v>
      </c>
      <c r="J26" s="12">
        <v>61</v>
      </c>
      <c r="K26" s="12">
        <v>47</v>
      </c>
      <c r="L26" s="12">
        <v>83</v>
      </c>
      <c r="M26" s="12">
        <v>52</v>
      </c>
      <c r="N26" s="12">
        <v>161</v>
      </c>
    </row>
    <row r="27" spans="1:14" ht="19.5" customHeight="1">
      <c r="A27" s="10" t="s">
        <v>38</v>
      </c>
      <c r="B27" s="21">
        <f t="shared" si="0"/>
        <v>113</v>
      </c>
      <c r="C27" s="12">
        <v>4</v>
      </c>
      <c r="D27" s="12">
        <v>13</v>
      </c>
      <c r="E27" s="12">
        <v>3</v>
      </c>
      <c r="F27" s="12">
        <v>9</v>
      </c>
      <c r="G27" s="12">
        <v>10</v>
      </c>
      <c r="H27" s="12">
        <v>25</v>
      </c>
      <c r="I27" s="12">
        <v>4</v>
      </c>
      <c r="J27" s="12">
        <v>13</v>
      </c>
      <c r="K27" s="12">
        <v>7</v>
      </c>
      <c r="L27" s="12">
        <v>9</v>
      </c>
      <c r="M27" s="12">
        <v>9</v>
      </c>
      <c r="N27" s="12">
        <v>7</v>
      </c>
    </row>
    <row r="28" spans="1:14" ht="19.5" customHeight="1">
      <c r="A28" s="18" t="s">
        <v>39</v>
      </c>
      <c r="B28" s="19">
        <f aca="true" t="shared" si="5" ref="B28:N28">SUM(B29:B30)</f>
        <v>7792</v>
      </c>
      <c r="C28" s="20">
        <f t="shared" si="5"/>
        <v>451</v>
      </c>
      <c r="D28" s="20">
        <f t="shared" si="5"/>
        <v>759</v>
      </c>
      <c r="E28" s="20">
        <f t="shared" si="5"/>
        <v>650</v>
      </c>
      <c r="F28" s="20">
        <f t="shared" si="5"/>
        <v>531</v>
      </c>
      <c r="G28" s="20">
        <f t="shared" si="5"/>
        <v>357</v>
      </c>
      <c r="H28" s="20">
        <f t="shared" si="5"/>
        <v>621</v>
      </c>
      <c r="I28" s="20">
        <f t="shared" si="5"/>
        <v>766</v>
      </c>
      <c r="J28" s="20">
        <f t="shared" si="5"/>
        <v>748</v>
      </c>
      <c r="K28" s="20">
        <f t="shared" si="5"/>
        <v>708</v>
      </c>
      <c r="L28" s="20">
        <f t="shared" si="5"/>
        <v>750</v>
      </c>
      <c r="M28" s="20">
        <f t="shared" si="5"/>
        <v>772</v>
      </c>
      <c r="N28" s="20">
        <f t="shared" si="5"/>
        <v>679</v>
      </c>
    </row>
    <row r="29" spans="1:14" ht="19.5" customHeight="1">
      <c r="A29" s="10" t="s">
        <v>40</v>
      </c>
      <c r="B29" s="21">
        <f>SUM(C29:N29)</f>
        <v>4480</v>
      </c>
      <c r="C29" s="12">
        <v>239</v>
      </c>
      <c r="D29" s="12">
        <v>375</v>
      </c>
      <c r="E29" s="12">
        <v>404</v>
      </c>
      <c r="F29" s="12">
        <v>272</v>
      </c>
      <c r="G29" s="12">
        <v>196</v>
      </c>
      <c r="H29" s="12">
        <v>322</v>
      </c>
      <c r="I29" s="12">
        <v>493</v>
      </c>
      <c r="J29" s="12">
        <v>516</v>
      </c>
      <c r="K29" s="12">
        <v>485</v>
      </c>
      <c r="L29" s="12">
        <v>444</v>
      </c>
      <c r="M29" s="12">
        <v>441</v>
      </c>
      <c r="N29" s="12">
        <v>293</v>
      </c>
    </row>
    <row r="30" spans="1:14" ht="19.5" customHeight="1">
      <c r="A30" s="10" t="s">
        <v>38</v>
      </c>
      <c r="B30" s="21">
        <f>SUM(C30:N30)</f>
        <v>3312</v>
      </c>
      <c r="C30" s="12">
        <v>212</v>
      </c>
      <c r="D30" s="12">
        <v>384</v>
      </c>
      <c r="E30" s="12">
        <v>246</v>
      </c>
      <c r="F30" s="12">
        <v>259</v>
      </c>
      <c r="G30" s="12">
        <v>161</v>
      </c>
      <c r="H30" s="12">
        <v>299</v>
      </c>
      <c r="I30" s="12">
        <v>273</v>
      </c>
      <c r="J30" s="12">
        <v>232</v>
      </c>
      <c r="K30" s="12">
        <v>223</v>
      </c>
      <c r="L30" s="12">
        <v>306</v>
      </c>
      <c r="M30" s="12">
        <v>331</v>
      </c>
      <c r="N30" s="12">
        <v>386</v>
      </c>
    </row>
    <row r="31" spans="1:14" ht="19.5" customHeight="1">
      <c r="A31" s="22" t="s">
        <v>41</v>
      </c>
      <c r="B31" s="23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ht="20.25">
      <c r="A32" s="2" t="s">
        <v>72</v>
      </c>
    </row>
  </sheetData>
  <sheetProtection/>
  <printOptions horizontalCentered="1"/>
  <pageMargins left="0.984251968503937" right="0.5905511811023623" top="0.3937007874015748" bottom="0.1968503937007874" header="0.5118110236220472" footer="0.1968503937007874"/>
  <pageSetup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11119"/>
  <dimension ref="A1:N32"/>
  <sheetViews>
    <sheetView zoomScale="90" zoomScaleNormal="90" zoomScalePageLayoutView="0" workbookViewId="0" topLeftCell="A1">
      <selection activeCell="A10" sqref="A10"/>
    </sheetView>
  </sheetViews>
  <sheetFormatPr defaultColWidth="9.33203125" defaultRowHeight="21"/>
  <cols>
    <col min="1" max="1" width="47.33203125" style="2" customWidth="1"/>
    <col min="2" max="2" width="11.83203125" style="4" customWidth="1"/>
    <col min="3" max="3" width="11.33203125" style="2" customWidth="1"/>
    <col min="4" max="14" width="9.83203125" style="2" customWidth="1"/>
    <col min="15" max="15" width="10" style="2" bestFit="1" customWidth="1"/>
    <col min="16" max="16" width="9.33203125" style="2" customWidth="1"/>
    <col min="17" max="17" width="10" style="2" customWidth="1"/>
    <col min="18" max="16384" width="9.33203125" style="2" customWidth="1"/>
  </cols>
  <sheetData>
    <row r="1" spans="1:14" ht="25.5" customHeight="1">
      <c r="A1" s="3" t="s">
        <v>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 customHeight="1">
      <c r="A2" s="2" t="s">
        <v>0</v>
      </c>
      <c r="K2" s="5"/>
      <c r="N2" s="5" t="s">
        <v>1</v>
      </c>
    </row>
    <row r="3" spans="1:14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24" customHeight="1">
      <c r="A4" s="6" t="s">
        <v>16</v>
      </c>
      <c r="B4" s="7">
        <f aca="true" t="shared" si="0" ref="B4:B27">SUM(C4:N4)</f>
        <v>606901</v>
      </c>
      <c r="C4" s="7">
        <f aca="true" t="shared" si="1" ref="C4:N4">SUM(C5,C23)</f>
        <v>58187</v>
      </c>
      <c r="D4" s="7">
        <f t="shared" si="1"/>
        <v>53920</v>
      </c>
      <c r="E4" s="7">
        <f t="shared" si="1"/>
        <v>54231</v>
      </c>
      <c r="F4" s="7">
        <f t="shared" si="1"/>
        <v>42250</v>
      </c>
      <c r="G4" s="7">
        <f t="shared" si="1"/>
        <v>51621</v>
      </c>
      <c r="H4" s="7">
        <f t="shared" si="1"/>
        <v>58966</v>
      </c>
      <c r="I4" s="7">
        <f t="shared" si="1"/>
        <v>52913</v>
      </c>
      <c r="J4" s="7">
        <f t="shared" si="1"/>
        <v>49341</v>
      </c>
      <c r="K4" s="7">
        <f t="shared" si="1"/>
        <v>51073</v>
      </c>
      <c r="L4" s="7">
        <f t="shared" si="1"/>
        <v>49542</v>
      </c>
      <c r="M4" s="7">
        <f t="shared" si="1"/>
        <v>49421</v>
      </c>
      <c r="N4" s="7">
        <f t="shared" si="1"/>
        <v>35436</v>
      </c>
    </row>
    <row r="5" spans="1:14" ht="20.25">
      <c r="A5" s="8" t="s">
        <v>54</v>
      </c>
      <c r="B5" s="9">
        <f t="shared" si="0"/>
        <v>596222</v>
      </c>
      <c r="C5" s="9">
        <f aca="true" t="shared" si="2" ref="C5:N5">SUM(C6:C22)</f>
        <v>57298</v>
      </c>
      <c r="D5" s="9">
        <f t="shared" si="2"/>
        <v>53117</v>
      </c>
      <c r="E5" s="9">
        <f t="shared" si="2"/>
        <v>53610</v>
      </c>
      <c r="F5" s="9">
        <f t="shared" si="2"/>
        <v>41530</v>
      </c>
      <c r="G5" s="9">
        <f t="shared" si="2"/>
        <v>50860</v>
      </c>
      <c r="H5" s="9">
        <f t="shared" si="2"/>
        <v>58030</v>
      </c>
      <c r="I5" s="9">
        <f t="shared" si="2"/>
        <v>51971</v>
      </c>
      <c r="J5" s="9">
        <f t="shared" si="2"/>
        <v>48512</v>
      </c>
      <c r="K5" s="9">
        <f t="shared" si="2"/>
        <v>49878</v>
      </c>
      <c r="L5" s="9">
        <f t="shared" si="2"/>
        <v>48694</v>
      </c>
      <c r="M5" s="9">
        <f t="shared" si="2"/>
        <v>48240</v>
      </c>
      <c r="N5" s="9">
        <f t="shared" si="2"/>
        <v>34482</v>
      </c>
    </row>
    <row r="6" spans="1:14" ht="19.5" customHeight="1">
      <c r="A6" s="10" t="s">
        <v>17</v>
      </c>
      <c r="B6" s="21">
        <f t="shared" si="0"/>
        <v>172892</v>
      </c>
      <c r="C6" s="12">
        <v>22275</v>
      </c>
      <c r="D6" s="12">
        <v>17312</v>
      </c>
      <c r="E6" s="12">
        <v>16280</v>
      </c>
      <c r="F6" s="12">
        <v>12203</v>
      </c>
      <c r="G6" s="12">
        <v>14072</v>
      </c>
      <c r="H6" s="12">
        <v>16586</v>
      </c>
      <c r="I6" s="12">
        <v>14965</v>
      </c>
      <c r="J6" s="12">
        <v>13957</v>
      </c>
      <c r="K6" s="12">
        <v>14525</v>
      </c>
      <c r="L6" s="12">
        <v>13501</v>
      </c>
      <c r="M6" s="12">
        <v>11723</v>
      </c>
      <c r="N6" s="12">
        <v>5493</v>
      </c>
    </row>
    <row r="7" spans="1:14" ht="19.5" customHeight="1">
      <c r="A7" s="10" t="s">
        <v>18</v>
      </c>
      <c r="B7" s="21">
        <f t="shared" si="0"/>
        <v>10440</v>
      </c>
      <c r="C7" s="12">
        <v>1040</v>
      </c>
      <c r="D7" s="12">
        <v>974</v>
      </c>
      <c r="E7" s="12">
        <v>1017</v>
      </c>
      <c r="F7" s="12">
        <v>654</v>
      </c>
      <c r="G7" s="12">
        <v>859</v>
      </c>
      <c r="H7" s="12">
        <v>926</v>
      </c>
      <c r="I7" s="12">
        <v>942</v>
      </c>
      <c r="J7" s="12">
        <v>819</v>
      </c>
      <c r="K7" s="12">
        <v>804</v>
      </c>
      <c r="L7" s="12">
        <v>852</v>
      </c>
      <c r="M7" s="12">
        <v>843</v>
      </c>
      <c r="N7" s="12">
        <v>710</v>
      </c>
    </row>
    <row r="8" spans="1:14" ht="19.5" customHeight="1">
      <c r="A8" s="10" t="s">
        <v>19</v>
      </c>
      <c r="B8" s="21">
        <f t="shared" si="0"/>
        <v>63789</v>
      </c>
      <c r="C8" s="12">
        <v>8086</v>
      </c>
      <c r="D8" s="12">
        <v>5670</v>
      </c>
      <c r="E8" s="12">
        <v>5457</v>
      </c>
      <c r="F8" s="12">
        <v>4799</v>
      </c>
      <c r="G8" s="12">
        <v>5259</v>
      </c>
      <c r="H8" s="12">
        <v>5751</v>
      </c>
      <c r="I8" s="12">
        <v>5058</v>
      </c>
      <c r="J8" s="12">
        <v>4739</v>
      </c>
      <c r="K8" s="12">
        <v>4974</v>
      </c>
      <c r="L8" s="12">
        <v>5036</v>
      </c>
      <c r="M8" s="12">
        <v>5337</v>
      </c>
      <c r="N8" s="12">
        <v>3623</v>
      </c>
    </row>
    <row r="9" spans="1:14" ht="19.5" customHeight="1">
      <c r="A9" s="10" t="s">
        <v>20</v>
      </c>
      <c r="B9" s="21">
        <f t="shared" si="0"/>
        <v>56</v>
      </c>
      <c r="C9" s="12">
        <v>4</v>
      </c>
      <c r="D9" s="12">
        <v>2</v>
      </c>
      <c r="E9" s="12">
        <v>3</v>
      </c>
      <c r="F9" s="12">
        <v>3</v>
      </c>
      <c r="G9" s="12">
        <v>5</v>
      </c>
      <c r="H9" s="12">
        <v>14</v>
      </c>
      <c r="I9" s="12">
        <v>3</v>
      </c>
      <c r="J9" s="12">
        <v>7</v>
      </c>
      <c r="K9" s="12">
        <v>2</v>
      </c>
      <c r="L9" s="12">
        <v>2</v>
      </c>
      <c r="M9" s="12">
        <v>2</v>
      </c>
      <c r="N9" s="12">
        <v>9</v>
      </c>
    </row>
    <row r="10" spans="1:14" ht="19.5" customHeight="1">
      <c r="A10" s="10" t="s">
        <v>21</v>
      </c>
      <c r="B10" s="21">
        <f t="shared" si="0"/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9.5" customHeight="1">
      <c r="A11" s="10" t="s">
        <v>22</v>
      </c>
      <c r="B11" s="21">
        <f t="shared" si="0"/>
        <v>10850</v>
      </c>
      <c r="C11" s="12">
        <v>1204</v>
      </c>
      <c r="D11" s="12">
        <v>1181</v>
      </c>
      <c r="E11" s="12">
        <v>1392</v>
      </c>
      <c r="F11" s="12">
        <v>776</v>
      </c>
      <c r="G11" s="12">
        <v>757</v>
      </c>
      <c r="H11" s="12">
        <v>990</v>
      </c>
      <c r="I11" s="12">
        <v>816</v>
      </c>
      <c r="J11" s="12">
        <v>746</v>
      </c>
      <c r="K11" s="12">
        <v>795</v>
      </c>
      <c r="L11" s="12">
        <v>822</v>
      </c>
      <c r="M11" s="12">
        <v>726</v>
      </c>
      <c r="N11" s="12">
        <v>645</v>
      </c>
    </row>
    <row r="12" spans="1:14" ht="19.5" customHeight="1">
      <c r="A12" s="10" t="s">
        <v>23</v>
      </c>
      <c r="B12" s="21">
        <f t="shared" si="0"/>
        <v>85</v>
      </c>
      <c r="C12" s="12">
        <v>4</v>
      </c>
      <c r="D12" s="12">
        <v>12</v>
      </c>
      <c r="E12" s="12">
        <v>22</v>
      </c>
      <c r="F12" s="12">
        <v>5</v>
      </c>
      <c r="G12" s="12">
        <v>6</v>
      </c>
      <c r="H12" s="12">
        <v>7</v>
      </c>
      <c r="I12" s="12">
        <v>11</v>
      </c>
      <c r="J12" s="12">
        <v>3</v>
      </c>
      <c r="K12" s="12">
        <v>4</v>
      </c>
      <c r="L12" s="12">
        <v>1</v>
      </c>
      <c r="M12" s="12">
        <v>10</v>
      </c>
      <c r="N12" s="12">
        <v>0</v>
      </c>
    </row>
    <row r="13" spans="1:14" ht="19.5" customHeight="1">
      <c r="A13" s="10" t="s">
        <v>24</v>
      </c>
      <c r="B13" s="21">
        <f t="shared" si="0"/>
        <v>13</v>
      </c>
      <c r="C13" s="12">
        <v>0</v>
      </c>
      <c r="D13" s="12">
        <v>2</v>
      </c>
      <c r="E13" s="12">
        <v>7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4</v>
      </c>
      <c r="M13" s="12">
        <v>0</v>
      </c>
      <c r="N13" s="12">
        <v>0</v>
      </c>
    </row>
    <row r="14" spans="1:14" ht="19.5" customHeight="1">
      <c r="A14" s="10" t="s">
        <v>25</v>
      </c>
      <c r="B14" s="21">
        <f t="shared" si="0"/>
        <v>133</v>
      </c>
      <c r="C14" s="12">
        <v>0</v>
      </c>
      <c r="D14" s="12">
        <v>5</v>
      </c>
      <c r="E14" s="12">
        <v>7</v>
      </c>
      <c r="F14" s="12">
        <v>0</v>
      </c>
      <c r="G14" s="12">
        <v>3</v>
      </c>
      <c r="H14" s="12">
        <v>3</v>
      </c>
      <c r="I14" s="12">
        <v>0</v>
      </c>
      <c r="J14" s="12">
        <v>0</v>
      </c>
      <c r="K14" s="12">
        <v>10</v>
      </c>
      <c r="L14" s="12">
        <v>26</v>
      </c>
      <c r="M14" s="12">
        <v>25</v>
      </c>
      <c r="N14" s="12">
        <v>54</v>
      </c>
    </row>
    <row r="15" spans="1:14" ht="19.5" customHeight="1">
      <c r="A15" s="10" t="s">
        <v>26</v>
      </c>
      <c r="B15" s="21">
        <f t="shared" si="0"/>
        <v>31</v>
      </c>
      <c r="C15" s="12">
        <v>1</v>
      </c>
      <c r="D15" s="12">
        <v>1</v>
      </c>
      <c r="E15" s="12">
        <v>0</v>
      </c>
      <c r="F15" s="12">
        <v>1</v>
      </c>
      <c r="G15" s="12">
        <v>0</v>
      </c>
      <c r="H15" s="12">
        <v>0</v>
      </c>
      <c r="I15" s="12">
        <v>1</v>
      </c>
      <c r="J15" s="12">
        <v>16</v>
      </c>
      <c r="K15" s="12">
        <v>2</v>
      </c>
      <c r="L15" s="12">
        <v>4</v>
      </c>
      <c r="M15" s="12">
        <v>2</v>
      </c>
      <c r="N15" s="12">
        <v>3</v>
      </c>
    </row>
    <row r="16" spans="1:14" ht="19.5" customHeight="1">
      <c r="A16" s="10" t="s">
        <v>27</v>
      </c>
      <c r="B16" s="21">
        <f t="shared" si="0"/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  <c r="M16" s="12">
        <v>0</v>
      </c>
      <c r="N16" s="12">
        <v>0</v>
      </c>
    </row>
    <row r="17" spans="1:14" ht="19.5" customHeight="1">
      <c r="A17" s="10" t="s">
        <v>28</v>
      </c>
      <c r="B17" s="21">
        <f t="shared" si="0"/>
        <v>328366</v>
      </c>
      <c r="C17" s="12">
        <v>24355</v>
      </c>
      <c r="D17" s="12">
        <v>27408</v>
      </c>
      <c r="E17" s="12">
        <v>28879</v>
      </c>
      <c r="F17" s="12">
        <v>22838</v>
      </c>
      <c r="G17" s="12">
        <v>29653</v>
      </c>
      <c r="H17" s="12">
        <v>33426</v>
      </c>
      <c r="I17" s="12">
        <v>29023</v>
      </c>
      <c r="J17" s="12">
        <v>27413</v>
      </c>
      <c r="K17" s="12">
        <v>27487</v>
      </c>
      <c r="L17" s="12">
        <v>26674</v>
      </c>
      <c r="M17" s="12">
        <v>27866</v>
      </c>
      <c r="N17" s="12">
        <v>23344</v>
      </c>
    </row>
    <row r="18" spans="1:14" ht="19.5" customHeight="1">
      <c r="A18" s="10" t="s">
        <v>29</v>
      </c>
      <c r="B18" s="21">
        <f t="shared" si="0"/>
        <v>8100</v>
      </c>
      <c r="C18" s="12">
        <v>235</v>
      </c>
      <c r="D18" s="12">
        <v>372</v>
      </c>
      <c r="E18" s="12">
        <v>386</v>
      </c>
      <c r="F18" s="12">
        <v>143</v>
      </c>
      <c r="G18" s="12">
        <v>128</v>
      </c>
      <c r="H18" s="12">
        <v>161</v>
      </c>
      <c r="I18" s="12">
        <v>1049</v>
      </c>
      <c r="J18" s="12">
        <v>712</v>
      </c>
      <c r="K18" s="12">
        <v>1155</v>
      </c>
      <c r="L18" s="12">
        <v>1657</v>
      </c>
      <c r="M18" s="12">
        <v>1593</v>
      </c>
      <c r="N18" s="12">
        <v>509</v>
      </c>
    </row>
    <row r="19" spans="1:14" ht="19.5" customHeight="1">
      <c r="A19" s="10" t="s">
        <v>30</v>
      </c>
      <c r="B19" s="21">
        <f t="shared" si="0"/>
        <v>177</v>
      </c>
      <c r="C19" s="12">
        <v>7</v>
      </c>
      <c r="D19" s="12">
        <v>6</v>
      </c>
      <c r="E19" s="12">
        <v>22</v>
      </c>
      <c r="F19" s="12">
        <v>13</v>
      </c>
      <c r="G19" s="12">
        <v>22</v>
      </c>
      <c r="H19" s="12">
        <v>30</v>
      </c>
      <c r="I19" s="12">
        <v>17</v>
      </c>
      <c r="J19" s="12">
        <v>7</v>
      </c>
      <c r="K19" s="12">
        <v>13</v>
      </c>
      <c r="L19" s="12">
        <v>9</v>
      </c>
      <c r="M19" s="12">
        <v>15</v>
      </c>
      <c r="N19" s="12">
        <v>16</v>
      </c>
    </row>
    <row r="20" spans="1:14" ht="19.5" customHeight="1">
      <c r="A20" s="10" t="s">
        <v>31</v>
      </c>
      <c r="B20" s="21">
        <f t="shared" si="0"/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ht="19.5" customHeight="1">
      <c r="A21" s="10" t="s">
        <v>32</v>
      </c>
      <c r="B21" s="21">
        <f t="shared" si="0"/>
        <v>180</v>
      </c>
      <c r="C21" s="12">
        <v>0</v>
      </c>
      <c r="D21" s="12">
        <v>50</v>
      </c>
      <c r="E21" s="12">
        <v>13</v>
      </c>
      <c r="F21" s="12">
        <v>49</v>
      </c>
      <c r="G21" s="12">
        <v>8</v>
      </c>
      <c r="H21" s="12">
        <v>18</v>
      </c>
      <c r="I21" s="12">
        <v>1</v>
      </c>
      <c r="J21" s="12">
        <v>17</v>
      </c>
      <c r="K21" s="12">
        <v>0</v>
      </c>
      <c r="L21" s="12">
        <v>11</v>
      </c>
      <c r="M21" s="12">
        <v>13</v>
      </c>
      <c r="N21" s="12">
        <v>0</v>
      </c>
    </row>
    <row r="22" spans="1:14" ht="19.5" customHeight="1">
      <c r="A22" s="10" t="s">
        <v>65</v>
      </c>
      <c r="B22" s="21">
        <f t="shared" si="0"/>
        <v>1110</v>
      </c>
      <c r="C22" s="15">
        <v>87</v>
      </c>
      <c r="D22" s="15">
        <v>122</v>
      </c>
      <c r="E22" s="15">
        <v>125</v>
      </c>
      <c r="F22" s="15">
        <v>46</v>
      </c>
      <c r="G22" s="15">
        <v>88</v>
      </c>
      <c r="H22" s="15">
        <v>118</v>
      </c>
      <c r="I22" s="15">
        <v>85</v>
      </c>
      <c r="J22" s="15">
        <v>76</v>
      </c>
      <c r="K22" s="15">
        <v>107</v>
      </c>
      <c r="L22" s="15">
        <v>95</v>
      </c>
      <c r="M22" s="15">
        <v>85</v>
      </c>
      <c r="N22" s="15">
        <v>76</v>
      </c>
    </row>
    <row r="23" spans="1:14" ht="20.25">
      <c r="A23" s="16" t="s">
        <v>34</v>
      </c>
      <c r="B23" s="17">
        <f t="shared" si="0"/>
        <v>10679</v>
      </c>
      <c r="C23" s="17">
        <f aca="true" t="shared" si="3" ref="C23:N23">SUM(C24,C28,C31)</f>
        <v>889</v>
      </c>
      <c r="D23" s="17">
        <f t="shared" si="3"/>
        <v>803</v>
      </c>
      <c r="E23" s="17">
        <f t="shared" si="3"/>
        <v>621</v>
      </c>
      <c r="F23" s="17">
        <f t="shared" si="3"/>
        <v>720</v>
      </c>
      <c r="G23" s="17">
        <f t="shared" si="3"/>
        <v>761</v>
      </c>
      <c r="H23" s="17">
        <f t="shared" si="3"/>
        <v>936</v>
      </c>
      <c r="I23" s="17">
        <f t="shared" si="3"/>
        <v>942</v>
      </c>
      <c r="J23" s="17">
        <f t="shared" si="3"/>
        <v>829</v>
      </c>
      <c r="K23" s="17">
        <f t="shared" si="3"/>
        <v>1195</v>
      </c>
      <c r="L23" s="17">
        <f t="shared" si="3"/>
        <v>848</v>
      </c>
      <c r="M23" s="17">
        <f t="shared" si="3"/>
        <v>1181</v>
      </c>
      <c r="N23" s="17">
        <f t="shared" si="3"/>
        <v>954</v>
      </c>
    </row>
    <row r="24" spans="1:14" ht="19.5" customHeight="1">
      <c r="A24" s="18" t="s">
        <v>35</v>
      </c>
      <c r="B24" s="19">
        <f t="shared" si="0"/>
        <v>3703</v>
      </c>
      <c r="C24" s="20">
        <f aca="true" t="shared" si="4" ref="C24:N24">SUM(C25:C27)</f>
        <v>345</v>
      </c>
      <c r="D24" s="20">
        <f t="shared" si="4"/>
        <v>299</v>
      </c>
      <c r="E24" s="20">
        <f t="shared" si="4"/>
        <v>150</v>
      </c>
      <c r="F24" s="20">
        <f t="shared" si="4"/>
        <v>180</v>
      </c>
      <c r="G24" s="20">
        <f t="shared" si="4"/>
        <v>253</v>
      </c>
      <c r="H24" s="20">
        <f t="shared" si="4"/>
        <v>382</v>
      </c>
      <c r="I24" s="20">
        <f t="shared" si="4"/>
        <v>328</v>
      </c>
      <c r="J24" s="20">
        <f t="shared" si="4"/>
        <v>320</v>
      </c>
      <c r="K24" s="20">
        <f t="shared" si="4"/>
        <v>532</v>
      </c>
      <c r="L24" s="20">
        <f t="shared" si="4"/>
        <v>296</v>
      </c>
      <c r="M24" s="20">
        <f t="shared" si="4"/>
        <v>330</v>
      </c>
      <c r="N24" s="20">
        <f t="shared" si="4"/>
        <v>288</v>
      </c>
    </row>
    <row r="25" spans="1:14" ht="19.5" customHeight="1">
      <c r="A25" s="10" t="s">
        <v>36</v>
      </c>
      <c r="B25" s="21">
        <f t="shared" si="0"/>
        <v>2628</v>
      </c>
      <c r="C25" s="12">
        <v>263</v>
      </c>
      <c r="D25" s="12">
        <v>226</v>
      </c>
      <c r="E25" s="12">
        <v>78</v>
      </c>
      <c r="F25" s="12">
        <v>127</v>
      </c>
      <c r="G25" s="12">
        <v>179</v>
      </c>
      <c r="H25" s="12">
        <v>326</v>
      </c>
      <c r="I25" s="12">
        <v>210</v>
      </c>
      <c r="J25" s="12">
        <v>250</v>
      </c>
      <c r="K25" s="12">
        <v>371</v>
      </c>
      <c r="L25" s="12">
        <v>204</v>
      </c>
      <c r="M25" s="12">
        <v>201</v>
      </c>
      <c r="N25" s="12">
        <v>193</v>
      </c>
    </row>
    <row r="26" spans="1:14" ht="19.5" customHeight="1">
      <c r="A26" s="10" t="s">
        <v>37</v>
      </c>
      <c r="B26" s="21">
        <f t="shared" si="0"/>
        <v>912</v>
      </c>
      <c r="C26" s="12">
        <v>75</v>
      </c>
      <c r="D26" s="12">
        <v>63</v>
      </c>
      <c r="E26" s="12">
        <v>46</v>
      </c>
      <c r="F26" s="12">
        <v>50</v>
      </c>
      <c r="G26" s="12">
        <v>65</v>
      </c>
      <c r="H26" s="12">
        <v>42</v>
      </c>
      <c r="I26" s="12">
        <v>97</v>
      </c>
      <c r="J26" s="12">
        <v>55</v>
      </c>
      <c r="K26" s="12">
        <v>159</v>
      </c>
      <c r="L26" s="12">
        <v>79</v>
      </c>
      <c r="M26" s="12">
        <v>96</v>
      </c>
      <c r="N26" s="12">
        <v>85</v>
      </c>
    </row>
    <row r="27" spans="1:14" ht="19.5" customHeight="1">
      <c r="A27" s="10" t="s">
        <v>38</v>
      </c>
      <c r="B27" s="21">
        <f t="shared" si="0"/>
        <v>163</v>
      </c>
      <c r="C27" s="12">
        <v>7</v>
      </c>
      <c r="D27" s="12">
        <v>10</v>
      </c>
      <c r="E27" s="12">
        <v>26</v>
      </c>
      <c r="F27" s="12">
        <v>3</v>
      </c>
      <c r="G27" s="12">
        <v>9</v>
      </c>
      <c r="H27" s="12">
        <v>14</v>
      </c>
      <c r="I27" s="12">
        <v>21</v>
      </c>
      <c r="J27" s="12">
        <v>15</v>
      </c>
      <c r="K27" s="12">
        <v>2</v>
      </c>
      <c r="L27" s="12">
        <v>13</v>
      </c>
      <c r="M27" s="12">
        <v>33</v>
      </c>
      <c r="N27" s="12">
        <v>10</v>
      </c>
    </row>
    <row r="28" spans="1:14" ht="19.5" customHeight="1">
      <c r="A28" s="18" t="s">
        <v>39</v>
      </c>
      <c r="B28" s="19">
        <f aca="true" t="shared" si="5" ref="B28:N28">SUM(B29:B30)</f>
        <v>6976</v>
      </c>
      <c r="C28" s="20">
        <f t="shared" si="5"/>
        <v>544</v>
      </c>
      <c r="D28" s="20">
        <f t="shared" si="5"/>
        <v>504</v>
      </c>
      <c r="E28" s="20">
        <f t="shared" si="5"/>
        <v>471</v>
      </c>
      <c r="F28" s="20">
        <f t="shared" si="5"/>
        <v>540</v>
      </c>
      <c r="G28" s="20">
        <f t="shared" si="5"/>
        <v>508</v>
      </c>
      <c r="H28" s="20">
        <f t="shared" si="5"/>
        <v>554</v>
      </c>
      <c r="I28" s="20">
        <f t="shared" si="5"/>
        <v>614</v>
      </c>
      <c r="J28" s="20">
        <f t="shared" si="5"/>
        <v>509</v>
      </c>
      <c r="K28" s="20">
        <f t="shared" si="5"/>
        <v>663</v>
      </c>
      <c r="L28" s="20">
        <f t="shared" si="5"/>
        <v>552</v>
      </c>
      <c r="M28" s="20">
        <f t="shared" si="5"/>
        <v>851</v>
      </c>
      <c r="N28" s="20">
        <f t="shared" si="5"/>
        <v>666</v>
      </c>
    </row>
    <row r="29" spans="1:14" ht="19.5" customHeight="1">
      <c r="A29" s="10" t="s">
        <v>40</v>
      </c>
      <c r="B29" s="21">
        <f>SUM(C29:N29)</f>
        <v>3578</v>
      </c>
      <c r="C29" s="12">
        <v>316</v>
      </c>
      <c r="D29" s="12">
        <v>290</v>
      </c>
      <c r="E29" s="12">
        <v>214</v>
      </c>
      <c r="F29" s="12">
        <v>280</v>
      </c>
      <c r="G29" s="12">
        <v>298</v>
      </c>
      <c r="H29" s="12">
        <v>337</v>
      </c>
      <c r="I29" s="12">
        <v>408</v>
      </c>
      <c r="J29" s="12">
        <v>314</v>
      </c>
      <c r="K29" s="12">
        <v>155</v>
      </c>
      <c r="L29" s="12">
        <v>357</v>
      </c>
      <c r="M29" s="12">
        <v>243</v>
      </c>
      <c r="N29" s="12">
        <v>366</v>
      </c>
    </row>
    <row r="30" spans="1:14" ht="19.5" customHeight="1">
      <c r="A30" s="10" t="s">
        <v>38</v>
      </c>
      <c r="B30" s="21">
        <f>SUM(C30:N30)</f>
        <v>3398</v>
      </c>
      <c r="C30" s="12">
        <v>228</v>
      </c>
      <c r="D30" s="12">
        <v>214</v>
      </c>
      <c r="E30" s="12">
        <v>257</v>
      </c>
      <c r="F30" s="12">
        <v>260</v>
      </c>
      <c r="G30" s="12">
        <v>210</v>
      </c>
      <c r="H30" s="12">
        <v>217</v>
      </c>
      <c r="I30" s="12">
        <v>206</v>
      </c>
      <c r="J30" s="12">
        <v>195</v>
      </c>
      <c r="K30" s="12">
        <v>508</v>
      </c>
      <c r="L30" s="12">
        <v>195</v>
      </c>
      <c r="M30" s="12">
        <v>608</v>
      </c>
      <c r="N30" s="12">
        <v>300</v>
      </c>
    </row>
    <row r="31" spans="1:14" ht="19.5" customHeight="1">
      <c r="A31" s="22" t="s">
        <v>41</v>
      </c>
      <c r="B31" s="23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ht="20.25">
      <c r="A32" s="2" t="s">
        <v>44</v>
      </c>
    </row>
  </sheetData>
  <sheetProtection/>
  <printOptions horizontalCentered="1"/>
  <pageMargins left="0.984251968503937" right="0.5905511811023623" top="0.3937007874015748" bottom="0.1968503937007874" header="0.5118110236220472" footer="0.1968503937007874"/>
  <pageSetup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11118"/>
  <dimension ref="A1:N32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" customWidth="1"/>
    <col min="2" max="2" width="11.83203125" style="4" customWidth="1"/>
    <col min="3" max="3" width="11.33203125" style="2" customWidth="1"/>
    <col min="4" max="14" width="9.83203125" style="2" customWidth="1"/>
    <col min="15" max="16" width="9.33203125" style="2" customWidth="1"/>
    <col min="17" max="17" width="10" style="2" customWidth="1"/>
    <col min="18" max="16384" width="9.33203125" style="2" customWidth="1"/>
  </cols>
  <sheetData>
    <row r="1" spans="1:14" ht="25.5" customHeight="1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 customHeight="1">
      <c r="A2" s="2" t="s">
        <v>0</v>
      </c>
      <c r="K2" s="5"/>
      <c r="N2" s="5" t="s">
        <v>1</v>
      </c>
    </row>
    <row r="3" spans="1:14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24" customHeight="1">
      <c r="A4" s="6" t="s">
        <v>16</v>
      </c>
      <c r="B4" s="7">
        <f aca="true" t="shared" si="0" ref="B4:B27">SUM(C4:N4)</f>
        <v>695234</v>
      </c>
      <c r="C4" s="7">
        <f aca="true" t="shared" si="1" ref="C4:N4">SUM(C5,C23)</f>
        <v>72893</v>
      </c>
      <c r="D4" s="7">
        <f t="shared" si="1"/>
        <v>62197</v>
      </c>
      <c r="E4" s="7">
        <f t="shared" si="1"/>
        <v>67061</v>
      </c>
      <c r="F4" s="7">
        <f t="shared" si="1"/>
        <v>59450</v>
      </c>
      <c r="G4" s="7">
        <f t="shared" si="1"/>
        <v>63103</v>
      </c>
      <c r="H4" s="7">
        <f t="shared" si="1"/>
        <v>64374</v>
      </c>
      <c r="I4" s="7">
        <f t="shared" si="1"/>
        <v>62365</v>
      </c>
      <c r="J4" s="7">
        <f t="shared" si="1"/>
        <v>54715</v>
      </c>
      <c r="K4" s="7">
        <f t="shared" si="1"/>
        <v>56827</v>
      </c>
      <c r="L4" s="7">
        <f t="shared" si="1"/>
        <v>54418</v>
      </c>
      <c r="M4" s="7">
        <f t="shared" si="1"/>
        <v>43408</v>
      </c>
      <c r="N4" s="7">
        <f t="shared" si="1"/>
        <v>34423</v>
      </c>
    </row>
    <row r="5" spans="1:14" ht="20.25">
      <c r="A5" s="8" t="s">
        <v>54</v>
      </c>
      <c r="B5" s="9">
        <f t="shared" si="0"/>
        <v>681848</v>
      </c>
      <c r="C5" s="9">
        <f aca="true" t="shared" si="2" ref="C5:N5">SUM(C6:C22)</f>
        <v>71516</v>
      </c>
      <c r="D5" s="9">
        <f t="shared" si="2"/>
        <v>61277</v>
      </c>
      <c r="E5" s="9">
        <f t="shared" si="2"/>
        <v>66095</v>
      </c>
      <c r="F5" s="9">
        <f t="shared" si="2"/>
        <v>58363</v>
      </c>
      <c r="G5" s="9">
        <f t="shared" si="2"/>
        <v>62052</v>
      </c>
      <c r="H5" s="9">
        <f t="shared" si="2"/>
        <v>63357</v>
      </c>
      <c r="I5" s="9">
        <f t="shared" si="2"/>
        <v>61269</v>
      </c>
      <c r="J5" s="9">
        <f t="shared" si="2"/>
        <v>53318</v>
      </c>
      <c r="K5" s="9">
        <f t="shared" si="2"/>
        <v>55866</v>
      </c>
      <c r="L5" s="9">
        <f t="shared" si="2"/>
        <v>52985</v>
      </c>
      <c r="M5" s="9">
        <f t="shared" si="2"/>
        <v>42349</v>
      </c>
      <c r="N5" s="9">
        <f t="shared" si="2"/>
        <v>33401</v>
      </c>
    </row>
    <row r="6" spans="1:14" ht="19.5" customHeight="1">
      <c r="A6" s="10" t="s">
        <v>17</v>
      </c>
      <c r="B6" s="21">
        <f t="shared" si="0"/>
        <v>190057</v>
      </c>
      <c r="C6" s="12">
        <v>21483</v>
      </c>
      <c r="D6" s="12">
        <v>17839</v>
      </c>
      <c r="E6" s="12">
        <v>20743</v>
      </c>
      <c r="F6" s="12">
        <v>18226</v>
      </c>
      <c r="G6" s="12">
        <v>17989</v>
      </c>
      <c r="H6" s="12">
        <v>18309</v>
      </c>
      <c r="I6" s="12">
        <v>18279</v>
      </c>
      <c r="J6" s="12">
        <v>14834</v>
      </c>
      <c r="K6" s="12">
        <v>15156</v>
      </c>
      <c r="L6" s="12">
        <v>13466</v>
      </c>
      <c r="M6" s="12">
        <v>8899</v>
      </c>
      <c r="N6" s="12">
        <v>4834</v>
      </c>
    </row>
    <row r="7" spans="1:14" ht="19.5" customHeight="1">
      <c r="A7" s="10" t="s">
        <v>18</v>
      </c>
      <c r="B7" s="21">
        <f t="shared" si="0"/>
        <v>13409</v>
      </c>
      <c r="C7" s="12">
        <v>1283</v>
      </c>
      <c r="D7" s="12">
        <v>1150</v>
      </c>
      <c r="E7" s="12">
        <v>1341</v>
      </c>
      <c r="F7" s="12">
        <v>1480</v>
      </c>
      <c r="G7" s="12">
        <v>1574</v>
      </c>
      <c r="H7" s="12">
        <v>1176</v>
      </c>
      <c r="I7" s="12">
        <v>977</v>
      </c>
      <c r="J7" s="12">
        <v>962</v>
      </c>
      <c r="K7" s="12">
        <v>1067</v>
      </c>
      <c r="L7" s="12">
        <v>929</v>
      </c>
      <c r="M7" s="12">
        <v>844</v>
      </c>
      <c r="N7" s="12">
        <v>626</v>
      </c>
    </row>
    <row r="8" spans="1:14" ht="19.5" customHeight="1">
      <c r="A8" s="10" t="s">
        <v>19</v>
      </c>
      <c r="B8" s="21">
        <f t="shared" si="0"/>
        <v>82579</v>
      </c>
      <c r="C8" s="12">
        <v>12396</v>
      </c>
      <c r="D8" s="12">
        <v>8541</v>
      </c>
      <c r="E8" s="12">
        <v>8515</v>
      </c>
      <c r="F8" s="12">
        <v>8782</v>
      </c>
      <c r="G8" s="12">
        <v>8029</v>
      </c>
      <c r="H8" s="12">
        <v>7183</v>
      </c>
      <c r="I8" s="12">
        <v>5489</v>
      </c>
      <c r="J8" s="12">
        <v>4515</v>
      </c>
      <c r="K8" s="12">
        <v>5872</v>
      </c>
      <c r="L8" s="12">
        <v>6135</v>
      </c>
      <c r="M8" s="12">
        <v>4324</v>
      </c>
      <c r="N8" s="12">
        <v>2798</v>
      </c>
    </row>
    <row r="9" spans="1:14" ht="19.5" customHeight="1">
      <c r="A9" s="10" t="s">
        <v>20</v>
      </c>
      <c r="B9" s="21">
        <f t="shared" si="0"/>
        <v>45</v>
      </c>
      <c r="C9" s="12">
        <v>8</v>
      </c>
      <c r="D9" s="12">
        <v>1</v>
      </c>
      <c r="E9" s="12">
        <v>1</v>
      </c>
      <c r="F9" s="12">
        <v>2</v>
      </c>
      <c r="G9" s="12">
        <v>1</v>
      </c>
      <c r="H9" s="12">
        <v>2</v>
      </c>
      <c r="I9" s="12">
        <v>6</v>
      </c>
      <c r="J9" s="12">
        <v>6</v>
      </c>
      <c r="K9" s="12">
        <v>7</v>
      </c>
      <c r="L9" s="12">
        <v>2</v>
      </c>
      <c r="M9" s="12">
        <v>6</v>
      </c>
      <c r="N9" s="12">
        <v>3</v>
      </c>
    </row>
    <row r="10" spans="1:14" ht="19.5" customHeight="1">
      <c r="A10" s="10" t="s">
        <v>21</v>
      </c>
      <c r="B10" s="21">
        <f t="shared" si="0"/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9.5" customHeight="1">
      <c r="A11" s="10" t="s">
        <v>22</v>
      </c>
      <c r="B11" s="21">
        <f t="shared" si="0"/>
        <v>10804</v>
      </c>
      <c r="C11" s="12">
        <v>634</v>
      </c>
      <c r="D11" s="12">
        <v>788</v>
      </c>
      <c r="E11" s="12">
        <v>601</v>
      </c>
      <c r="F11" s="12">
        <v>197</v>
      </c>
      <c r="G11" s="12">
        <v>426</v>
      </c>
      <c r="H11" s="12">
        <v>712</v>
      </c>
      <c r="I11" s="12">
        <v>1000</v>
      </c>
      <c r="J11" s="12">
        <v>1138</v>
      </c>
      <c r="K11" s="12">
        <v>1387</v>
      </c>
      <c r="L11" s="12">
        <v>1466</v>
      </c>
      <c r="M11" s="12">
        <v>1389</v>
      </c>
      <c r="N11" s="12">
        <v>1066</v>
      </c>
    </row>
    <row r="12" spans="1:14" ht="19.5" customHeight="1">
      <c r="A12" s="10" t="s">
        <v>23</v>
      </c>
      <c r="B12" s="21">
        <f t="shared" si="0"/>
        <v>1061</v>
      </c>
      <c r="C12" s="12">
        <v>166</v>
      </c>
      <c r="D12" s="12">
        <v>90</v>
      </c>
      <c r="E12" s="12">
        <v>64</v>
      </c>
      <c r="F12" s="12">
        <v>123</v>
      </c>
      <c r="G12" s="12">
        <v>143</v>
      </c>
      <c r="H12" s="12">
        <v>280</v>
      </c>
      <c r="I12" s="12">
        <v>20</v>
      </c>
      <c r="J12" s="12">
        <v>16</v>
      </c>
      <c r="K12" s="12">
        <v>57</v>
      </c>
      <c r="L12" s="12">
        <v>42</v>
      </c>
      <c r="M12" s="12">
        <v>47</v>
      </c>
      <c r="N12" s="12">
        <v>13</v>
      </c>
    </row>
    <row r="13" spans="1:14" ht="19.5" customHeight="1">
      <c r="A13" s="10" t="s">
        <v>24</v>
      </c>
      <c r="B13" s="21">
        <f t="shared" si="0"/>
        <v>32</v>
      </c>
      <c r="C13" s="12">
        <v>10</v>
      </c>
      <c r="D13" s="12">
        <v>1</v>
      </c>
      <c r="E13" s="12">
        <v>7</v>
      </c>
      <c r="F13" s="12">
        <v>2</v>
      </c>
      <c r="G13" s="12">
        <v>4</v>
      </c>
      <c r="H13" s="12">
        <v>7</v>
      </c>
      <c r="I13" s="12">
        <v>1</v>
      </c>
      <c r="J13" s="12"/>
      <c r="K13" s="12"/>
      <c r="L13" s="12"/>
      <c r="M13" s="12"/>
      <c r="N13" s="12"/>
    </row>
    <row r="14" spans="1:14" ht="19.5" customHeight="1">
      <c r="A14" s="10" t="s">
        <v>25</v>
      </c>
      <c r="B14" s="21">
        <f t="shared" si="0"/>
        <v>195</v>
      </c>
      <c r="C14" s="12">
        <v>18</v>
      </c>
      <c r="D14" s="12">
        <v>32</v>
      </c>
      <c r="E14" s="12">
        <v>60</v>
      </c>
      <c r="F14" s="12">
        <v>22</v>
      </c>
      <c r="G14" s="12">
        <v>5</v>
      </c>
      <c r="H14" s="12">
        <v>7</v>
      </c>
      <c r="I14" s="12">
        <v>2</v>
      </c>
      <c r="J14" s="12">
        <v>16</v>
      </c>
      <c r="K14" s="12">
        <v>24</v>
      </c>
      <c r="L14" s="12">
        <v>3</v>
      </c>
      <c r="M14" s="12"/>
      <c r="N14" s="12">
        <v>6</v>
      </c>
    </row>
    <row r="15" spans="1:14" ht="19.5" customHeight="1">
      <c r="A15" s="10" t="s">
        <v>26</v>
      </c>
      <c r="B15" s="21">
        <f t="shared" si="0"/>
        <v>15</v>
      </c>
      <c r="C15" s="12">
        <v>1</v>
      </c>
      <c r="D15" s="12"/>
      <c r="E15" s="12">
        <v>1</v>
      </c>
      <c r="F15" s="12">
        <v>3</v>
      </c>
      <c r="G15" s="12">
        <v>3</v>
      </c>
      <c r="H15" s="12"/>
      <c r="I15" s="12"/>
      <c r="J15" s="12">
        <v>1</v>
      </c>
      <c r="K15" s="12">
        <v>3</v>
      </c>
      <c r="L15" s="12">
        <v>3</v>
      </c>
      <c r="M15" s="12"/>
      <c r="N15" s="12"/>
    </row>
    <row r="16" spans="1:14" ht="19.5" customHeight="1">
      <c r="A16" s="10" t="s">
        <v>27</v>
      </c>
      <c r="B16" s="21">
        <f t="shared" si="0"/>
        <v>5</v>
      </c>
      <c r="C16" s="12"/>
      <c r="D16" s="12"/>
      <c r="E16" s="12"/>
      <c r="F16" s="12">
        <v>3</v>
      </c>
      <c r="G16" s="12"/>
      <c r="H16" s="12"/>
      <c r="I16" s="12">
        <v>1</v>
      </c>
      <c r="J16" s="12"/>
      <c r="K16" s="12"/>
      <c r="L16" s="12">
        <v>1</v>
      </c>
      <c r="M16" s="12"/>
      <c r="N16" s="12"/>
    </row>
    <row r="17" spans="1:14" ht="19.5" customHeight="1">
      <c r="A17" s="10" t="s">
        <v>68</v>
      </c>
      <c r="B17" s="21">
        <f t="shared" si="0"/>
        <v>370340</v>
      </c>
      <c r="C17" s="12">
        <v>33864</v>
      </c>
      <c r="D17" s="12">
        <v>31209</v>
      </c>
      <c r="E17" s="12">
        <v>33342</v>
      </c>
      <c r="F17" s="12">
        <v>28781</v>
      </c>
      <c r="G17" s="12">
        <v>32825</v>
      </c>
      <c r="H17" s="12">
        <v>34354</v>
      </c>
      <c r="I17" s="12">
        <v>34170</v>
      </c>
      <c r="J17" s="12">
        <v>30495</v>
      </c>
      <c r="K17" s="12">
        <v>31274</v>
      </c>
      <c r="L17" s="12">
        <v>30145</v>
      </c>
      <c r="M17" s="12">
        <v>26373</v>
      </c>
      <c r="N17" s="12">
        <v>23508</v>
      </c>
    </row>
    <row r="18" spans="1:14" ht="19.5" customHeight="1">
      <c r="A18" s="10" t="s">
        <v>29</v>
      </c>
      <c r="B18" s="21">
        <f t="shared" si="0"/>
        <v>11890</v>
      </c>
      <c r="C18" s="12">
        <v>1528</v>
      </c>
      <c r="D18" s="12">
        <v>1485</v>
      </c>
      <c r="E18" s="12">
        <v>1322</v>
      </c>
      <c r="F18" s="12">
        <v>652</v>
      </c>
      <c r="G18" s="12">
        <v>936</v>
      </c>
      <c r="H18" s="12">
        <v>1210</v>
      </c>
      <c r="I18" s="12">
        <v>1188</v>
      </c>
      <c r="J18" s="12">
        <v>1185</v>
      </c>
      <c r="K18" s="12">
        <v>895</v>
      </c>
      <c r="L18" s="12">
        <v>687</v>
      </c>
      <c r="M18" s="12">
        <v>369</v>
      </c>
      <c r="N18" s="12">
        <v>433</v>
      </c>
    </row>
    <row r="19" spans="1:14" ht="19.5" customHeight="1">
      <c r="A19" s="10" t="s">
        <v>30</v>
      </c>
      <c r="B19" s="21">
        <f t="shared" si="0"/>
        <v>125</v>
      </c>
      <c r="C19" s="12">
        <v>16</v>
      </c>
      <c r="D19" s="12">
        <v>8</v>
      </c>
      <c r="E19" s="12">
        <v>8</v>
      </c>
      <c r="F19" s="12">
        <v>8</v>
      </c>
      <c r="G19" s="12">
        <v>7</v>
      </c>
      <c r="H19" s="12">
        <v>7</v>
      </c>
      <c r="I19" s="12">
        <v>12</v>
      </c>
      <c r="J19" s="12">
        <v>19</v>
      </c>
      <c r="K19" s="12">
        <v>15</v>
      </c>
      <c r="L19" s="12">
        <v>8</v>
      </c>
      <c r="M19" s="12">
        <v>5</v>
      </c>
      <c r="N19" s="12">
        <v>12</v>
      </c>
    </row>
    <row r="20" spans="1:14" ht="19.5" customHeight="1">
      <c r="A20" s="10" t="s">
        <v>31</v>
      </c>
      <c r="B20" s="21">
        <f t="shared" si="0"/>
        <v>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9.5" customHeight="1">
      <c r="A21" s="10" t="s">
        <v>32</v>
      </c>
      <c r="B21" s="21">
        <f t="shared" si="0"/>
        <v>140</v>
      </c>
      <c r="C21" s="12">
        <v>19</v>
      </c>
      <c r="D21" s="12">
        <v>49</v>
      </c>
      <c r="E21" s="12">
        <v>11</v>
      </c>
      <c r="F21" s="12">
        <v>1</v>
      </c>
      <c r="G21" s="12">
        <v>7</v>
      </c>
      <c r="H21" s="12"/>
      <c r="I21" s="12">
        <v>6</v>
      </c>
      <c r="J21" s="12">
        <v>5</v>
      </c>
      <c r="K21" s="12">
        <v>11</v>
      </c>
      <c r="L21" s="12">
        <v>5</v>
      </c>
      <c r="M21" s="12">
        <v>9</v>
      </c>
      <c r="N21" s="12">
        <v>17</v>
      </c>
    </row>
    <row r="22" spans="1:14" ht="19.5" customHeight="1">
      <c r="A22" s="10" t="s">
        <v>65</v>
      </c>
      <c r="B22" s="21">
        <f t="shared" si="0"/>
        <v>1151</v>
      </c>
      <c r="C22" s="15">
        <v>90</v>
      </c>
      <c r="D22" s="15">
        <v>84</v>
      </c>
      <c r="E22" s="15">
        <v>79</v>
      </c>
      <c r="F22" s="15">
        <v>81</v>
      </c>
      <c r="G22" s="15">
        <v>103</v>
      </c>
      <c r="H22" s="15">
        <v>110</v>
      </c>
      <c r="I22" s="15">
        <v>118</v>
      </c>
      <c r="J22" s="15">
        <v>126</v>
      </c>
      <c r="K22" s="15">
        <v>98</v>
      </c>
      <c r="L22" s="15">
        <v>93</v>
      </c>
      <c r="M22" s="15">
        <v>84</v>
      </c>
      <c r="N22" s="15">
        <v>85</v>
      </c>
    </row>
    <row r="23" spans="1:14" ht="20.25">
      <c r="A23" s="16" t="s">
        <v>34</v>
      </c>
      <c r="B23" s="17">
        <f t="shared" si="0"/>
        <v>13386</v>
      </c>
      <c r="C23" s="17">
        <f aca="true" t="shared" si="3" ref="C23:N23">SUM(C24,C28,C31)</f>
        <v>1377</v>
      </c>
      <c r="D23" s="17">
        <f t="shared" si="3"/>
        <v>920</v>
      </c>
      <c r="E23" s="17">
        <f t="shared" si="3"/>
        <v>966</v>
      </c>
      <c r="F23" s="17">
        <f t="shared" si="3"/>
        <v>1087</v>
      </c>
      <c r="G23" s="17">
        <f t="shared" si="3"/>
        <v>1051</v>
      </c>
      <c r="H23" s="17">
        <f t="shared" si="3"/>
        <v>1017</v>
      </c>
      <c r="I23" s="17">
        <f t="shared" si="3"/>
        <v>1096</v>
      </c>
      <c r="J23" s="17">
        <f t="shared" si="3"/>
        <v>1397</v>
      </c>
      <c r="K23" s="17">
        <f t="shared" si="3"/>
        <v>961</v>
      </c>
      <c r="L23" s="17">
        <f t="shared" si="3"/>
        <v>1433</v>
      </c>
      <c r="M23" s="17">
        <f t="shared" si="3"/>
        <v>1059</v>
      </c>
      <c r="N23" s="17">
        <f t="shared" si="3"/>
        <v>1022</v>
      </c>
    </row>
    <row r="24" spans="1:14" ht="19.5" customHeight="1">
      <c r="A24" s="18" t="s">
        <v>35</v>
      </c>
      <c r="B24" s="19">
        <f t="shared" si="0"/>
        <v>4197</v>
      </c>
      <c r="C24" s="20">
        <f aca="true" t="shared" si="4" ref="C24:N24">SUM(C25:C27)</f>
        <v>535</v>
      </c>
      <c r="D24" s="20">
        <f t="shared" si="4"/>
        <v>323</v>
      </c>
      <c r="E24" s="20">
        <f t="shared" si="4"/>
        <v>294</v>
      </c>
      <c r="F24" s="20">
        <f t="shared" si="4"/>
        <v>308</v>
      </c>
      <c r="G24" s="20">
        <f t="shared" si="4"/>
        <v>237</v>
      </c>
      <c r="H24" s="20">
        <f t="shared" si="4"/>
        <v>301</v>
      </c>
      <c r="I24" s="20">
        <f t="shared" si="4"/>
        <v>293</v>
      </c>
      <c r="J24" s="20">
        <f t="shared" si="4"/>
        <v>460</v>
      </c>
      <c r="K24" s="20">
        <f t="shared" si="4"/>
        <v>194</v>
      </c>
      <c r="L24" s="20">
        <f t="shared" si="4"/>
        <v>516</v>
      </c>
      <c r="M24" s="20">
        <f t="shared" si="4"/>
        <v>419</v>
      </c>
      <c r="N24" s="20">
        <f t="shared" si="4"/>
        <v>317</v>
      </c>
    </row>
    <row r="25" spans="1:14" ht="19.5" customHeight="1">
      <c r="A25" s="10" t="s">
        <v>36</v>
      </c>
      <c r="B25" s="21">
        <f t="shared" si="0"/>
        <v>2417</v>
      </c>
      <c r="C25" s="12">
        <v>117</v>
      </c>
      <c r="D25" s="12">
        <v>191</v>
      </c>
      <c r="E25" s="12">
        <v>154</v>
      </c>
      <c r="F25" s="12">
        <v>221</v>
      </c>
      <c r="G25" s="12">
        <v>154</v>
      </c>
      <c r="H25" s="12">
        <v>160</v>
      </c>
      <c r="I25" s="12">
        <v>171</v>
      </c>
      <c r="J25" s="12">
        <v>274</v>
      </c>
      <c r="K25" s="12">
        <v>111</v>
      </c>
      <c r="L25" s="12">
        <v>368</v>
      </c>
      <c r="M25" s="12">
        <v>249</v>
      </c>
      <c r="N25" s="12">
        <v>247</v>
      </c>
    </row>
    <row r="26" spans="1:14" ht="19.5" customHeight="1">
      <c r="A26" s="10" t="s">
        <v>37</v>
      </c>
      <c r="B26" s="21">
        <f t="shared" si="0"/>
        <v>1361</v>
      </c>
      <c r="C26" s="12">
        <v>408</v>
      </c>
      <c r="D26" s="12">
        <v>118</v>
      </c>
      <c r="E26" s="12">
        <v>128</v>
      </c>
      <c r="F26" s="12">
        <v>78</v>
      </c>
      <c r="G26" s="12">
        <v>66</v>
      </c>
      <c r="H26" s="12">
        <v>67</v>
      </c>
      <c r="I26" s="12">
        <v>108</v>
      </c>
      <c r="J26" s="12">
        <v>91</v>
      </c>
      <c r="K26" s="12">
        <v>72</v>
      </c>
      <c r="L26" s="12">
        <v>130</v>
      </c>
      <c r="M26" s="12">
        <v>64</v>
      </c>
      <c r="N26" s="12">
        <v>31</v>
      </c>
    </row>
    <row r="27" spans="1:14" ht="19.5" customHeight="1">
      <c r="A27" s="10" t="s">
        <v>38</v>
      </c>
      <c r="B27" s="21">
        <f t="shared" si="0"/>
        <v>419</v>
      </c>
      <c r="C27" s="12">
        <v>10</v>
      </c>
      <c r="D27" s="12">
        <v>14</v>
      </c>
      <c r="E27" s="12">
        <v>12</v>
      </c>
      <c r="F27" s="12">
        <v>9</v>
      </c>
      <c r="G27" s="12">
        <v>17</v>
      </c>
      <c r="H27" s="12">
        <v>74</v>
      </c>
      <c r="I27" s="12">
        <v>14</v>
      </c>
      <c r="J27" s="12">
        <v>95</v>
      </c>
      <c r="K27" s="12">
        <v>11</v>
      </c>
      <c r="L27" s="12">
        <v>18</v>
      </c>
      <c r="M27" s="12">
        <v>106</v>
      </c>
      <c r="N27" s="12">
        <v>39</v>
      </c>
    </row>
    <row r="28" spans="1:14" ht="19.5" customHeight="1">
      <c r="A28" s="18" t="s">
        <v>39</v>
      </c>
      <c r="B28" s="19">
        <f aca="true" t="shared" si="5" ref="B28:N28">SUM(B29:B30)</f>
        <v>9189</v>
      </c>
      <c r="C28" s="20">
        <f t="shared" si="5"/>
        <v>842</v>
      </c>
      <c r="D28" s="20">
        <f t="shared" si="5"/>
        <v>597</v>
      </c>
      <c r="E28" s="20">
        <f t="shared" si="5"/>
        <v>672</v>
      </c>
      <c r="F28" s="20">
        <f t="shared" si="5"/>
        <v>779</v>
      </c>
      <c r="G28" s="20">
        <f t="shared" si="5"/>
        <v>814</v>
      </c>
      <c r="H28" s="20">
        <f t="shared" si="5"/>
        <v>716</v>
      </c>
      <c r="I28" s="20">
        <f t="shared" si="5"/>
        <v>803</v>
      </c>
      <c r="J28" s="20">
        <f t="shared" si="5"/>
        <v>937</v>
      </c>
      <c r="K28" s="20">
        <f t="shared" si="5"/>
        <v>767</v>
      </c>
      <c r="L28" s="20">
        <f t="shared" si="5"/>
        <v>917</v>
      </c>
      <c r="M28" s="20">
        <f t="shared" si="5"/>
        <v>640</v>
      </c>
      <c r="N28" s="20">
        <f t="shared" si="5"/>
        <v>705</v>
      </c>
    </row>
    <row r="29" spans="1:14" ht="19.5" customHeight="1">
      <c r="A29" s="10" t="s">
        <v>40</v>
      </c>
      <c r="B29" s="21">
        <f>SUM(C29:N29)</f>
        <v>4684</v>
      </c>
      <c r="C29" s="12">
        <v>458</v>
      </c>
      <c r="D29" s="12">
        <v>286</v>
      </c>
      <c r="E29" s="12">
        <v>350</v>
      </c>
      <c r="F29" s="12">
        <v>440</v>
      </c>
      <c r="G29" s="12">
        <v>235</v>
      </c>
      <c r="H29" s="12">
        <v>348</v>
      </c>
      <c r="I29" s="12">
        <v>412</v>
      </c>
      <c r="J29" s="12">
        <v>555</v>
      </c>
      <c r="K29" s="12">
        <v>424</v>
      </c>
      <c r="L29" s="12">
        <v>527</v>
      </c>
      <c r="M29" s="12">
        <v>363</v>
      </c>
      <c r="N29" s="12">
        <v>286</v>
      </c>
    </row>
    <row r="30" spans="1:14" ht="19.5" customHeight="1">
      <c r="A30" s="10" t="s">
        <v>38</v>
      </c>
      <c r="B30" s="21">
        <f>SUM(C30:N30)</f>
        <v>4505</v>
      </c>
      <c r="C30" s="12">
        <v>384</v>
      </c>
      <c r="D30" s="12">
        <v>311</v>
      </c>
      <c r="E30" s="12">
        <v>322</v>
      </c>
      <c r="F30" s="12">
        <v>339</v>
      </c>
      <c r="G30" s="12">
        <v>579</v>
      </c>
      <c r="H30" s="12">
        <v>368</v>
      </c>
      <c r="I30" s="12">
        <v>391</v>
      </c>
      <c r="J30" s="12">
        <v>382</v>
      </c>
      <c r="K30" s="12">
        <v>343</v>
      </c>
      <c r="L30" s="12">
        <v>390</v>
      </c>
      <c r="M30" s="12">
        <v>277</v>
      </c>
      <c r="N30" s="12">
        <v>419</v>
      </c>
    </row>
    <row r="31" spans="1:14" ht="19.5" customHeight="1">
      <c r="A31" s="22" t="s">
        <v>41</v>
      </c>
      <c r="B31" s="23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ht="20.25">
      <c r="A32" s="2" t="s">
        <v>44</v>
      </c>
    </row>
  </sheetData>
  <sheetProtection password="CECF" sheet="1" objects="1" scenarios="1"/>
  <printOptions horizontalCentered="1"/>
  <pageMargins left="0.984251968503937" right="0.5905511811023623" top="0.3937007874015748" bottom="0.1968503937007874" header="0.5118110236220472" footer="0.1968503937007874"/>
  <pageSetup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11117"/>
  <dimension ref="A1:N32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" customWidth="1"/>
    <col min="2" max="2" width="11.83203125" style="4" customWidth="1"/>
    <col min="3" max="3" width="11.33203125" style="2" customWidth="1"/>
    <col min="4" max="14" width="9.83203125" style="2" customWidth="1"/>
    <col min="15" max="16" width="9.33203125" style="2" customWidth="1"/>
    <col min="17" max="17" width="10" style="2" customWidth="1"/>
    <col min="18" max="16384" width="9.33203125" style="2" customWidth="1"/>
  </cols>
  <sheetData>
    <row r="1" spans="1:14" ht="25.5" customHeight="1">
      <c r="A1" s="3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 customHeight="1">
      <c r="A2" s="2" t="s">
        <v>0</v>
      </c>
      <c r="K2" s="5"/>
      <c r="N2" s="5" t="s">
        <v>1</v>
      </c>
    </row>
    <row r="3" spans="1:14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24" customHeight="1">
      <c r="A4" s="6" t="s">
        <v>16</v>
      </c>
      <c r="B4" s="7">
        <f>SUM(C4:N4)</f>
        <v>684366</v>
      </c>
      <c r="C4" s="7">
        <f>SUM(C5,C23)</f>
        <v>70790</v>
      </c>
      <c r="D4" s="7">
        <f>SUM(D5,D23)</f>
        <v>60269</v>
      </c>
      <c r="E4" s="7">
        <f aca="true" t="shared" si="0" ref="E4:N4">SUM(E5,E23)</f>
        <v>65774</v>
      </c>
      <c r="F4" s="7">
        <f t="shared" si="0"/>
        <v>49474</v>
      </c>
      <c r="G4" s="7">
        <f t="shared" si="0"/>
        <v>62010</v>
      </c>
      <c r="H4" s="7">
        <f t="shared" si="0"/>
        <v>61568</v>
      </c>
      <c r="I4" s="7">
        <f t="shared" si="0"/>
        <v>56372</v>
      </c>
      <c r="J4" s="7">
        <f t="shared" si="0"/>
        <v>61518</v>
      </c>
      <c r="K4" s="7">
        <f t="shared" si="0"/>
        <v>54447</v>
      </c>
      <c r="L4" s="7">
        <f t="shared" si="0"/>
        <v>55613</v>
      </c>
      <c r="M4" s="7">
        <f t="shared" si="0"/>
        <v>51786</v>
      </c>
      <c r="N4" s="7">
        <f t="shared" si="0"/>
        <v>34745</v>
      </c>
    </row>
    <row r="5" spans="1:14" ht="20.25">
      <c r="A5" s="8" t="s">
        <v>54</v>
      </c>
      <c r="B5" s="9">
        <f>SUM(C5:N5)</f>
        <v>672743</v>
      </c>
      <c r="C5" s="9">
        <f>SUM(C6:C22)</f>
        <v>69463</v>
      </c>
      <c r="D5" s="9">
        <f>SUM(D6:D22)</f>
        <v>59609</v>
      </c>
      <c r="E5" s="9">
        <f aca="true" t="shared" si="1" ref="E5:N5">SUM(E6:E22)</f>
        <v>64954</v>
      </c>
      <c r="F5" s="9">
        <f t="shared" si="1"/>
        <v>48691</v>
      </c>
      <c r="G5" s="9">
        <f t="shared" si="1"/>
        <v>61085</v>
      </c>
      <c r="H5" s="9">
        <f t="shared" si="1"/>
        <v>60864</v>
      </c>
      <c r="I5" s="9">
        <f t="shared" si="1"/>
        <v>55530</v>
      </c>
      <c r="J5" s="9">
        <f t="shared" si="1"/>
        <v>60616</v>
      </c>
      <c r="K5" s="9">
        <f t="shared" si="1"/>
        <v>53558</v>
      </c>
      <c r="L5" s="9">
        <f t="shared" si="1"/>
        <v>54148</v>
      </c>
      <c r="M5" s="9">
        <f t="shared" si="1"/>
        <v>50285</v>
      </c>
      <c r="N5" s="9">
        <f t="shared" si="1"/>
        <v>33940</v>
      </c>
    </row>
    <row r="6" spans="1:14" ht="19.5" customHeight="1">
      <c r="A6" s="10" t="s">
        <v>17</v>
      </c>
      <c r="B6" s="21">
        <f aca="true" t="shared" si="2" ref="B6:B24">SUM(C6:N6)</f>
        <v>175122</v>
      </c>
      <c r="C6" s="12">
        <v>22691</v>
      </c>
      <c r="D6" s="12">
        <v>17693</v>
      </c>
      <c r="E6" s="12">
        <v>16918</v>
      </c>
      <c r="F6" s="12">
        <v>12767</v>
      </c>
      <c r="G6" s="12">
        <v>16157</v>
      </c>
      <c r="H6" s="12">
        <v>16131</v>
      </c>
      <c r="I6" s="12">
        <v>15114</v>
      </c>
      <c r="J6" s="12">
        <v>17134</v>
      </c>
      <c r="K6" s="12">
        <v>14454</v>
      </c>
      <c r="L6" s="12">
        <v>12389</v>
      </c>
      <c r="M6" s="12">
        <v>9551</v>
      </c>
      <c r="N6" s="12">
        <v>4123</v>
      </c>
    </row>
    <row r="7" spans="1:14" ht="19.5" customHeight="1">
      <c r="A7" s="10" t="s">
        <v>18</v>
      </c>
      <c r="B7" s="21">
        <f t="shared" si="2"/>
        <v>14213</v>
      </c>
      <c r="C7" s="12">
        <v>1296</v>
      </c>
      <c r="D7" s="12">
        <v>1134</v>
      </c>
      <c r="E7" s="12">
        <v>1458</v>
      </c>
      <c r="F7" s="12">
        <v>1022</v>
      </c>
      <c r="G7" s="12">
        <v>1236</v>
      </c>
      <c r="H7" s="12">
        <v>1279</v>
      </c>
      <c r="I7" s="12">
        <v>1270</v>
      </c>
      <c r="J7" s="12">
        <v>1431</v>
      </c>
      <c r="K7" s="12">
        <v>1035</v>
      </c>
      <c r="L7" s="12">
        <v>1287</v>
      </c>
      <c r="M7" s="12">
        <v>1303</v>
      </c>
      <c r="N7" s="12">
        <v>462</v>
      </c>
    </row>
    <row r="8" spans="1:14" ht="19.5" customHeight="1">
      <c r="A8" s="10" t="s">
        <v>19</v>
      </c>
      <c r="B8" s="21">
        <f t="shared" si="2"/>
        <v>92533</v>
      </c>
      <c r="C8" s="12">
        <v>12415</v>
      </c>
      <c r="D8" s="12">
        <v>8627</v>
      </c>
      <c r="E8" s="12">
        <v>8985</v>
      </c>
      <c r="F8" s="12">
        <v>7240</v>
      </c>
      <c r="G8" s="12">
        <v>8086</v>
      </c>
      <c r="H8" s="12">
        <v>7674</v>
      </c>
      <c r="I8" s="12">
        <v>6706</v>
      </c>
      <c r="J8" s="12">
        <v>7694</v>
      </c>
      <c r="K8" s="12">
        <v>6494</v>
      </c>
      <c r="L8" s="12">
        <v>7612</v>
      </c>
      <c r="M8" s="12">
        <v>6753</v>
      </c>
      <c r="N8" s="12">
        <v>4247</v>
      </c>
    </row>
    <row r="9" spans="1:14" ht="19.5" customHeight="1">
      <c r="A9" s="10" t="s">
        <v>20</v>
      </c>
      <c r="B9" s="21">
        <f t="shared" si="2"/>
        <v>46</v>
      </c>
      <c r="C9" s="12">
        <v>4</v>
      </c>
      <c r="D9" s="12">
        <v>3</v>
      </c>
      <c r="E9" s="12">
        <v>3</v>
      </c>
      <c r="F9" s="12">
        <v>1</v>
      </c>
      <c r="G9" s="12">
        <v>2</v>
      </c>
      <c r="H9" s="12">
        <v>4</v>
      </c>
      <c r="I9" s="12">
        <v>8</v>
      </c>
      <c r="J9" s="12">
        <v>7</v>
      </c>
      <c r="K9" s="12">
        <v>1</v>
      </c>
      <c r="L9" s="12">
        <v>3</v>
      </c>
      <c r="M9" s="12">
        <v>7</v>
      </c>
      <c r="N9" s="12">
        <v>3</v>
      </c>
    </row>
    <row r="10" spans="1:14" ht="19.5" customHeight="1">
      <c r="A10" s="10" t="s">
        <v>21</v>
      </c>
      <c r="B10" s="21">
        <f t="shared" si="2"/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9.5" customHeight="1">
      <c r="A11" s="10" t="s">
        <v>22</v>
      </c>
      <c r="B11" s="21">
        <f t="shared" si="2"/>
        <v>10338</v>
      </c>
      <c r="C11" s="12">
        <v>884</v>
      </c>
      <c r="D11" s="12">
        <v>887</v>
      </c>
      <c r="E11" s="12">
        <v>1009</v>
      </c>
      <c r="F11" s="12">
        <v>737</v>
      </c>
      <c r="G11" s="12">
        <v>864</v>
      </c>
      <c r="H11" s="12">
        <v>908</v>
      </c>
      <c r="I11" s="12">
        <v>1006</v>
      </c>
      <c r="J11" s="12">
        <v>957</v>
      </c>
      <c r="K11" s="12">
        <v>750</v>
      </c>
      <c r="L11" s="12">
        <v>697</v>
      </c>
      <c r="M11" s="12">
        <v>774</v>
      </c>
      <c r="N11" s="12">
        <v>865</v>
      </c>
    </row>
    <row r="12" spans="1:14" ht="19.5" customHeight="1">
      <c r="A12" s="10" t="s">
        <v>23</v>
      </c>
      <c r="B12" s="21">
        <f t="shared" si="2"/>
        <v>343</v>
      </c>
      <c r="C12" s="12">
        <v>0</v>
      </c>
      <c r="D12" s="12">
        <v>1</v>
      </c>
      <c r="E12" s="12">
        <v>2</v>
      </c>
      <c r="F12" s="12">
        <v>0</v>
      </c>
      <c r="G12" s="12">
        <v>0</v>
      </c>
      <c r="H12" s="12">
        <v>1</v>
      </c>
      <c r="I12" s="12">
        <v>1</v>
      </c>
      <c r="J12" s="12">
        <v>0</v>
      </c>
      <c r="K12" s="12">
        <v>52</v>
      </c>
      <c r="L12" s="12">
        <v>120</v>
      </c>
      <c r="M12" s="12">
        <v>64</v>
      </c>
      <c r="N12" s="12">
        <v>102</v>
      </c>
    </row>
    <row r="13" spans="1:14" ht="19.5" customHeight="1">
      <c r="A13" s="10" t="s">
        <v>24</v>
      </c>
      <c r="B13" s="21">
        <f t="shared" si="2"/>
        <v>1332</v>
      </c>
      <c r="C13" s="12">
        <v>118</v>
      </c>
      <c r="D13" s="12">
        <v>139</v>
      </c>
      <c r="E13" s="12">
        <v>191</v>
      </c>
      <c r="F13" s="12">
        <v>119</v>
      </c>
      <c r="G13" s="12">
        <v>213</v>
      </c>
      <c r="H13" s="12">
        <v>232</v>
      </c>
      <c r="I13" s="12">
        <v>112</v>
      </c>
      <c r="J13" s="12">
        <v>58</v>
      </c>
      <c r="K13" s="12">
        <v>120</v>
      </c>
      <c r="L13" s="12">
        <v>15</v>
      </c>
      <c r="M13" s="12">
        <v>7</v>
      </c>
      <c r="N13" s="12">
        <v>8</v>
      </c>
    </row>
    <row r="14" spans="1:14" ht="19.5" customHeight="1">
      <c r="A14" s="10" t="s">
        <v>25</v>
      </c>
      <c r="B14" s="21">
        <f t="shared" si="2"/>
        <v>211</v>
      </c>
      <c r="C14" s="12">
        <v>68</v>
      </c>
      <c r="D14" s="12">
        <v>16</v>
      </c>
      <c r="E14" s="12">
        <v>23</v>
      </c>
      <c r="F14" s="12">
        <v>8</v>
      </c>
      <c r="G14" s="12">
        <v>0</v>
      </c>
      <c r="H14" s="12">
        <v>1</v>
      </c>
      <c r="I14" s="12">
        <v>0</v>
      </c>
      <c r="J14" s="12">
        <v>1</v>
      </c>
      <c r="K14" s="12">
        <v>0</v>
      </c>
      <c r="L14" s="12">
        <v>14</v>
      </c>
      <c r="M14" s="12">
        <v>42</v>
      </c>
      <c r="N14" s="12">
        <v>38</v>
      </c>
    </row>
    <row r="15" spans="1:14" ht="19.5" customHeight="1">
      <c r="A15" s="10" t="s">
        <v>26</v>
      </c>
      <c r="B15" s="21">
        <f t="shared" si="2"/>
        <v>18</v>
      </c>
      <c r="C15" s="12">
        <v>15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0</v>
      </c>
      <c r="M15" s="12">
        <v>1</v>
      </c>
      <c r="N15" s="12">
        <v>0</v>
      </c>
    </row>
    <row r="16" spans="1:14" ht="19.5" customHeight="1">
      <c r="A16" s="10" t="s">
        <v>27</v>
      </c>
      <c r="B16" s="21">
        <f t="shared" si="2"/>
        <v>18</v>
      </c>
      <c r="C16" s="12">
        <v>5</v>
      </c>
      <c r="D16" s="12">
        <v>0</v>
      </c>
      <c r="E16" s="12">
        <v>0</v>
      </c>
      <c r="F16" s="12">
        <v>0</v>
      </c>
      <c r="G16" s="12">
        <v>3</v>
      </c>
      <c r="H16" s="12">
        <v>0</v>
      </c>
      <c r="I16" s="12">
        <v>0</v>
      </c>
      <c r="J16" s="12">
        <v>4</v>
      </c>
      <c r="K16" s="12">
        <v>0</v>
      </c>
      <c r="L16" s="12">
        <v>0</v>
      </c>
      <c r="M16" s="12">
        <v>5</v>
      </c>
      <c r="N16" s="12">
        <v>1</v>
      </c>
    </row>
    <row r="17" spans="1:14" ht="19.5" customHeight="1">
      <c r="A17" s="10" t="s">
        <v>68</v>
      </c>
      <c r="B17" s="21">
        <f t="shared" si="2"/>
        <v>365218</v>
      </c>
      <c r="C17" s="12">
        <v>31751</v>
      </c>
      <c r="D17" s="12">
        <v>30129</v>
      </c>
      <c r="E17" s="12">
        <v>35421</v>
      </c>
      <c r="F17" s="12">
        <v>26122</v>
      </c>
      <c r="G17" s="12">
        <v>33809</v>
      </c>
      <c r="H17" s="12">
        <v>33864</v>
      </c>
      <c r="I17" s="12">
        <v>30460</v>
      </c>
      <c r="J17" s="12">
        <v>31421</v>
      </c>
      <c r="K17" s="12">
        <v>28423</v>
      </c>
      <c r="L17" s="12">
        <v>30254</v>
      </c>
      <c r="M17" s="12">
        <v>30383</v>
      </c>
      <c r="N17" s="12">
        <v>23181</v>
      </c>
    </row>
    <row r="18" spans="1:14" ht="19.5" customHeight="1">
      <c r="A18" s="10" t="s">
        <v>29</v>
      </c>
      <c r="B18" s="21">
        <f t="shared" si="2"/>
        <v>12123</v>
      </c>
      <c r="C18" s="12">
        <v>93</v>
      </c>
      <c r="D18" s="12">
        <v>882</v>
      </c>
      <c r="E18" s="12">
        <v>830</v>
      </c>
      <c r="F18" s="12">
        <v>601</v>
      </c>
      <c r="G18" s="12">
        <v>624</v>
      </c>
      <c r="H18" s="12">
        <v>646</v>
      </c>
      <c r="I18" s="12">
        <v>730</v>
      </c>
      <c r="J18" s="12">
        <v>1810</v>
      </c>
      <c r="K18" s="12">
        <v>2124</v>
      </c>
      <c r="L18" s="12">
        <v>1657</v>
      </c>
      <c r="M18" s="12">
        <v>1295</v>
      </c>
      <c r="N18" s="12">
        <v>831</v>
      </c>
    </row>
    <row r="19" spans="1:14" ht="19.5" customHeight="1">
      <c r="A19" s="10" t="s">
        <v>30</v>
      </c>
      <c r="B19" s="21">
        <f t="shared" si="2"/>
        <v>92</v>
      </c>
      <c r="C19" s="12">
        <v>9</v>
      </c>
      <c r="D19" s="12">
        <v>10</v>
      </c>
      <c r="E19" s="12">
        <v>10</v>
      </c>
      <c r="F19" s="12">
        <v>9</v>
      </c>
      <c r="G19" s="12">
        <v>6</v>
      </c>
      <c r="H19" s="12">
        <v>14</v>
      </c>
      <c r="I19" s="12">
        <v>5</v>
      </c>
      <c r="J19" s="12">
        <v>7</v>
      </c>
      <c r="K19" s="12">
        <v>4</v>
      </c>
      <c r="L19" s="12">
        <v>4</v>
      </c>
      <c r="M19" s="12">
        <v>8</v>
      </c>
      <c r="N19" s="12">
        <v>6</v>
      </c>
    </row>
    <row r="20" spans="1:14" ht="19.5" customHeight="1">
      <c r="A20" s="10" t="s">
        <v>31</v>
      </c>
      <c r="B20" s="21">
        <f t="shared" si="2"/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ht="19.5" customHeight="1">
      <c r="A21" s="10" t="s">
        <v>32</v>
      </c>
      <c r="B21" s="21">
        <f t="shared" si="2"/>
        <v>64</v>
      </c>
      <c r="C21" s="12">
        <v>1</v>
      </c>
      <c r="D21" s="12">
        <v>1</v>
      </c>
      <c r="E21" s="12">
        <v>3</v>
      </c>
      <c r="F21" s="12">
        <v>3</v>
      </c>
      <c r="G21" s="12">
        <v>10</v>
      </c>
      <c r="H21" s="12">
        <v>9</v>
      </c>
      <c r="I21" s="12">
        <v>8</v>
      </c>
      <c r="J21" s="12">
        <v>4</v>
      </c>
      <c r="K21" s="12">
        <v>2</v>
      </c>
      <c r="L21" s="12">
        <v>1</v>
      </c>
      <c r="M21" s="12">
        <v>15</v>
      </c>
      <c r="N21" s="12">
        <v>7</v>
      </c>
    </row>
    <row r="22" spans="1:14" ht="19.5" customHeight="1">
      <c r="A22" s="10" t="s">
        <v>65</v>
      </c>
      <c r="B22" s="21">
        <f t="shared" si="2"/>
        <v>1072</v>
      </c>
      <c r="C22" s="15">
        <v>113</v>
      </c>
      <c r="D22" s="15">
        <v>87</v>
      </c>
      <c r="E22" s="15">
        <v>100</v>
      </c>
      <c r="F22" s="15">
        <v>62</v>
      </c>
      <c r="G22" s="15">
        <v>75</v>
      </c>
      <c r="H22" s="15">
        <v>101</v>
      </c>
      <c r="I22" s="15">
        <v>110</v>
      </c>
      <c r="J22" s="15">
        <v>88</v>
      </c>
      <c r="K22" s="15">
        <v>98</v>
      </c>
      <c r="L22" s="15">
        <v>95</v>
      </c>
      <c r="M22" s="15">
        <v>77</v>
      </c>
      <c r="N22" s="15">
        <v>66</v>
      </c>
    </row>
    <row r="23" spans="1:14" ht="20.25">
      <c r="A23" s="16" t="s">
        <v>34</v>
      </c>
      <c r="B23" s="17">
        <f t="shared" si="2"/>
        <v>11623</v>
      </c>
      <c r="C23" s="17">
        <f>SUM(C24,C28,C31)</f>
        <v>1327</v>
      </c>
      <c r="D23" s="17">
        <f>SUM(D24,D28,D31)</f>
        <v>660</v>
      </c>
      <c r="E23" s="17">
        <f aca="true" t="shared" si="3" ref="E23:N23">SUM(E24,E28,E31)</f>
        <v>820</v>
      </c>
      <c r="F23" s="17">
        <f t="shared" si="3"/>
        <v>783</v>
      </c>
      <c r="G23" s="17">
        <f t="shared" si="3"/>
        <v>925</v>
      </c>
      <c r="H23" s="17">
        <f t="shared" si="3"/>
        <v>704</v>
      </c>
      <c r="I23" s="17">
        <f t="shared" si="3"/>
        <v>842</v>
      </c>
      <c r="J23" s="17">
        <f t="shared" si="3"/>
        <v>902</v>
      </c>
      <c r="K23" s="17">
        <f t="shared" si="3"/>
        <v>889</v>
      </c>
      <c r="L23" s="17">
        <f t="shared" si="3"/>
        <v>1465</v>
      </c>
      <c r="M23" s="17">
        <f t="shared" si="3"/>
        <v>1501</v>
      </c>
      <c r="N23" s="17">
        <f t="shared" si="3"/>
        <v>805</v>
      </c>
    </row>
    <row r="24" spans="1:14" ht="19.5" customHeight="1">
      <c r="A24" s="18" t="s">
        <v>35</v>
      </c>
      <c r="B24" s="19">
        <f t="shared" si="2"/>
        <v>3244</v>
      </c>
      <c r="C24" s="20">
        <f>SUM(C25:C27)</f>
        <v>516</v>
      </c>
      <c r="D24" s="20">
        <f>SUM(D25:D27)</f>
        <v>125</v>
      </c>
      <c r="E24" s="20">
        <f aca="true" t="shared" si="4" ref="E24:N24">SUM(E25:E27)</f>
        <v>206</v>
      </c>
      <c r="F24" s="20">
        <f t="shared" si="4"/>
        <v>158</v>
      </c>
      <c r="G24" s="20">
        <f t="shared" si="4"/>
        <v>207</v>
      </c>
      <c r="H24" s="20">
        <f t="shared" si="4"/>
        <v>135</v>
      </c>
      <c r="I24" s="20">
        <f t="shared" si="4"/>
        <v>158</v>
      </c>
      <c r="J24" s="20">
        <f t="shared" si="4"/>
        <v>227</v>
      </c>
      <c r="K24" s="20">
        <f t="shared" si="4"/>
        <v>173</v>
      </c>
      <c r="L24" s="20">
        <f t="shared" si="4"/>
        <v>518</v>
      </c>
      <c r="M24" s="20">
        <f t="shared" si="4"/>
        <v>487</v>
      </c>
      <c r="N24" s="20">
        <f t="shared" si="4"/>
        <v>334</v>
      </c>
    </row>
    <row r="25" spans="1:14" ht="19.5" customHeight="1">
      <c r="A25" s="10" t="s">
        <v>36</v>
      </c>
      <c r="B25" s="21">
        <f>SUM(C25:N25)</f>
        <v>1354</v>
      </c>
      <c r="C25" s="12">
        <v>436</v>
      </c>
      <c r="D25" s="12">
        <v>39</v>
      </c>
      <c r="E25" s="12">
        <v>72</v>
      </c>
      <c r="F25" s="12">
        <v>59</v>
      </c>
      <c r="G25" s="12">
        <v>115</v>
      </c>
      <c r="H25" s="12">
        <v>54</v>
      </c>
      <c r="I25" s="12">
        <v>67</v>
      </c>
      <c r="J25" s="12">
        <v>50</v>
      </c>
      <c r="K25" s="12">
        <v>76</v>
      </c>
      <c r="L25" s="12">
        <v>159</v>
      </c>
      <c r="M25" s="12">
        <v>121</v>
      </c>
      <c r="N25" s="12">
        <v>106</v>
      </c>
    </row>
    <row r="26" spans="1:14" ht="19.5" customHeight="1">
      <c r="A26" s="10" t="s">
        <v>37</v>
      </c>
      <c r="B26" s="21">
        <f>SUM(C26:N26)</f>
        <v>1752</v>
      </c>
      <c r="C26" s="12">
        <v>74</v>
      </c>
      <c r="D26" s="12">
        <v>78</v>
      </c>
      <c r="E26" s="12">
        <v>116</v>
      </c>
      <c r="F26" s="12">
        <v>93</v>
      </c>
      <c r="G26" s="12">
        <v>83</v>
      </c>
      <c r="H26" s="12">
        <v>69</v>
      </c>
      <c r="I26" s="12">
        <v>81</v>
      </c>
      <c r="J26" s="12">
        <v>161</v>
      </c>
      <c r="K26" s="12">
        <v>82</v>
      </c>
      <c r="L26" s="12">
        <v>343</v>
      </c>
      <c r="M26" s="12">
        <v>352</v>
      </c>
      <c r="N26" s="12">
        <v>220</v>
      </c>
    </row>
    <row r="27" spans="1:14" ht="19.5" customHeight="1">
      <c r="A27" s="10" t="s">
        <v>38</v>
      </c>
      <c r="B27" s="21">
        <f>SUM(C27:N27)</f>
        <v>138</v>
      </c>
      <c r="C27" s="12">
        <v>6</v>
      </c>
      <c r="D27" s="12">
        <v>8</v>
      </c>
      <c r="E27" s="12">
        <v>18</v>
      </c>
      <c r="F27" s="12">
        <v>6</v>
      </c>
      <c r="G27" s="12">
        <v>9</v>
      </c>
      <c r="H27" s="12">
        <v>12</v>
      </c>
      <c r="I27" s="12">
        <v>10</v>
      </c>
      <c r="J27" s="12">
        <v>16</v>
      </c>
      <c r="K27" s="12">
        <v>15</v>
      </c>
      <c r="L27" s="12">
        <v>16</v>
      </c>
      <c r="M27" s="12">
        <v>14</v>
      </c>
      <c r="N27" s="12">
        <v>8</v>
      </c>
    </row>
    <row r="28" spans="1:14" ht="19.5" customHeight="1">
      <c r="A28" s="18" t="s">
        <v>39</v>
      </c>
      <c r="B28" s="19">
        <f aca="true" t="shared" si="5" ref="B28:N28">SUM(B29:B30)</f>
        <v>8379</v>
      </c>
      <c r="C28" s="20">
        <f t="shared" si="5"/>
        <v>811</v>
      </c>
      <c r="D28" s="20">
        <f>SUM(D29:D30)</f>
        <v>535</v>
      </c>
      <c r="E28" s="20">
        <f t="shared" si="5"/>
        <v>614</v>
      </c>
      <c r="F28" s="20">
        <f t="shared" si="5"/>
        <v>625</v>
      </c>
      <c r="G28" s="20">
        <f t="shared" si="5"/>
        <v>718</v>
      </c>
      <c r="H28" s="20">
        <f t="shared" si="5"/>
        <v>569</v>
      </c>
      <c r="I28" s="20">
        <f t="shared" si="5"/>
        <v>684</v>
      </c>
      <c r="J28" s="20">
        <f t="shared" si="5"/>
        <v>675</v>
      </c>
      <c r="K28" s="20">
        <f t="shared" si="5"/>
        <v>716</v>
      </c>
      <c r="L28" s="20">
        <f t="shared" si="5"/>
        <v>947</v>
      </c>
      <c r="M28" s="20">
        <f t="shared" si="5"/>
        <v>1014</v>
      </c>
      <c r="N28" s="20">
        <f t="shared" si="5"/>
        <v>471</v>
      </c>
    </row>
    <row r="29" spans="1:14" ht="19.5" customHeight="1">
      <c r="A29" s="10" t="s">
        <v>40</v>
      </c>
      <c r="B29" s="21">
        <f>SUM(C29:N29)</f>
        <v>4426</v>
      </c>
      <c r="C29" s="12">
        <v>494</v>
      </c>
      <c r="D29" s="12">
        <v>206</v>
      </c>
      <c r="E29" s="12">
        <v>266</v>
      </c>
      <c r="F29" s="12">
        <v>340</v>
      </c>
      <c r="G29" s="12">
        <v>367</v>
      </c>
      <c r="H29" s="12">
        <v>308</v>
      </c>
      <c r="I29" s="12">
        <v>354</v>
      </c>
      <c r="J29" s="12">
        <v>339</v>
      </c>
      <c r="K29" s="12">
        <v>394</v>
      </c>
      <c r="L29" s="12">
        <v>566</v>
      </c>
      <c r="M29" s="12">
        <v>527</v>
      </c>
      <c r="N29" s="12">
        <v>265</v>
      </c>
    </row>
    <row r="30" spans="1:14" ht="19.5" customHeight="1">
      <c r="A30" s="10" t="s">
        <v>38</v>
      </c>
      <c r="B30" s="21">
        <f>SUM(C30:N30)</f>
        <v>3953</v>
      </c>
      <c r="C30" s="12">
        <v>317</v>
      </c>
      <c r="D30" s="12">
        <v>329</v>
      </c>
      <c r="E30" s="12">
        <v>348</v>
      </c>
      <c r="F30" s="12">
        <v>285</v>
      </c>
      <c r="G30" s="12">
        <v>351</v>
      </c>
      <c r="H30" s="12">
        <v>261</v>
      </c>
      <c r="I30" s="12">
        <v>330</v>
      </c>
      <c r="J30" s="12">
        <v>336</v>
      </c>
      <c r="K30" s="12">
        <v>322</v>
      </c>
      <c r="L30" s="12">
        <v>381</v>
      </c>
      <c r="M30" s="12">
        <v>487</v>
      </c>
      <c r="N30" s="12">
        <v>206</v>
      </c>
    </row>
    <row r="31" spans="1:14" ht="19.5" customHeight="1">
      <c r="A31" s="22" t="s">
        <v>41</v>
      </c>
      <c r="B31" s="23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ht="20.25">
      <c r="A32" s="2" t="s">
        <v>44</v>
      </c>
    </row>
  </sheetData>
  <sheetProtection password="CECF" sheet="1" objects="1" scenarios="1"/>
  <printOptions horizontalCentered="1"/>
  <pageMargins left="0.984251968503937" right="0.5905511811023623" top="0.3937007874015748" bottom="0.1968503937007874" header="0.5118110236220472" footer="0.1968503937007874"/>
  <pageSetup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11116"/>
  <dimension ref="A1:N33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" customWidth="1"/>
    <col min="2" max="2" width="11.83203125" style="4" customWidth="1"/>
    <col min="3" max="14" width="9.83203125" style="2" customWidth="1"/>
    <col min="15" max="16" width="9.33203125" style="2" customWidth="1"/>
    <col min="17" max="17" width="10" style="2" customWidth="1"/>
    <col min="18" max="16384" width="9.33203125" style="2" customWidth="1"/>
  </cols>
  <sheetData>
    <row r="1" spans="1:14" ht="25.5" customHeight="1">
      <c r="A1" s="3" t="s">
        <v>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 customHeight="1">
      <c r="A2" s="2" t="s">
        <v>0</v>
      </c>
      <c r="K2" s="5"/>
      <c r="N2" s="5" t="s">
        <v>1</v>
      </c>
    </row>
    <row r="3" spans="1:14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24" customHeight="1">
      <c r="A4" s="6" t="s">
        <v>16</v>
      </c>
      <c r="B4" s="7">
        <v>738967</v>
      </c>
      <c r="C4" s="7">
        <v>74072</v>
      </c>
      <c r="D4" s="7">
        <v>69973</v>
      </c>
      <c r="E4" s="7">
        <v>75501</v>
      </c>
      <c r="F4" s="7">
        <v>50607</v>
      </c>
      <c r="G4" s="7">
        <v>70195</v>
      </c>
      <c r="H4" s="7">
        <v>66796</v>
      </c>
      <c r="I4" s="7">
        <v>64081</v>
      </c>
      <c r="J4" s="7">
        <v>65235</v>
      </c>
      <c r="K4" s="7">
        <v>55355</v>
      </c>
      <c r="L4" s="7">
        <v>54876</v>
      </c>
      <c r="M4" s="7">
        <v>53631</v>
      </c>
      <c r="N4" s="7">
        <v>38645</v>
      </c>
    </row>
    <row r="5" spans="1:14" ht="20.25">
      <c r="A5" s="8" t="s">
        <v>54</v>
      </c>
      <c r="B5" s="9">
        <v>727270</v>
      </c>
      <c r="C5" s="9">
        <v>73231</v>
      </c>
      <c r="D5" s="9">
        <v>69237</v>
      </c>
      <c r="E5" s="9">
        <v>74311</v>
      </c>
      <c r="F5" s="9">
        <v>49611</v>
      </c>
      <c r="G5" s="9">
        <v>69122</v>
      </c>
      <c r="H5" s="9">
        <v>66170</v>
      </c>
      <c r="I5" s="9">
        <v>63202</v>
      </c>
      <c r="J5" s="9">
        <v>64052</v>
      </c>
      <c r="K5" s="9">
        <v>53936</v>
      </c>
      <c r="L5" s="9">
        <v>54010</v>
      </c>
      <c r="M5" s="9">
        <v>52639</v>
      </c>
      <c r="N5" s="9">
        <v>37749</v>
      </c>
    </row>
    <row r="6" spans="1:14" ht="19.5" customHeight="1">
      <c r="A6" s="10" t="s">
        <v>17</v>
      </c>
      <c r="B6" s="11">
        <v>179206</v>
      </c>
      <c r="C6" s="12">
        <v>24520</v>
      </c>
      <c r="D6" s="12">
        <v>19959</v>
      </c>
      <c r="E6" s="12">
        <v>20421</v>
      </c>
      <c r="F6" s="12">
        <v>12592</v>
      </c>
      <c r="G6" s="12">
        <v>17713</v>
      </c>
      <c r="H6" s="12">
        <v>16148</v>
      </c>
      <c r="I6" s="12">
        <v>14542</v>
      </c>
      <c r="J6" s="12">
        <v>14477</v>
      </c>
      <c r="K6" s="12">
        <v>12661</v>
      </c>
      <c r="L6" s="12">
        <v>11682</v>
      </c>
      <c r="M6" s="12">
        <v>9523</v>
      </c>
      <c r="N6" s="12">
        <v>4968</v>
      </c>
    </row>
    <row r="7" spans="1:14" ht="19.5" customHeight="1">
      <c r="A7" s="10" t="s">
        <v>18</v>
      </c>
      <c r="B7" s="11">
        <v>10747</v>
      </c>
      <c r="C7" s="12">
        <v>883</v>
      </c>
      <c r="D7" s="12">
        <v>882</v>
      </c>
      <c r="E7" s="12">
        <v>1054</v>
      </c>
      <c r="F7" s="12">
        <v>767</v>
      </c>
      <c r="G7" s="12">
        <v>1046</v>
      </c>
      <c r="H7" s="12">
        <v>945</v>
      </c>
      <c r="I7" s="12">
        <v>908</v>
      </c>
      <c r="J7" s="12">
        <v>898</v>
      </c>
      <c r="K7" s="12">
        <v>939</v>
      </c>
      <c r="L7" s="12">
        <v>855</v>
      </c>
      <c r="M7" s="12">
        <v>945</v>
      </c>
      <c r="N7" s="12">
        <v>625</v>
      </c>
    </row>
    <row r="8" spans="1:14" ht="19.5" customHeight="1">
      <c r="A8" s="10" t="s">
        <v>19</v>
      </c>
      <c r="B8" s="11">
        <v>102439</v>
      </c>
      <c r="C8" s="12">
        <v>13796</v>
      </c>
      <c r="D8" s="12">
        <v>10744</v>
      </c>
      <c r="E8" s="12">
        <v>11374</v>
      </c>
      <c r="F8" s="12">
        <v>8034</v>
      </c>
      <c r="G8" s="12">
        <v>9370</v>
      </c>
      <c r="H8" s="12">
        <v>9084</v>
      </c>
      <c r="I8" s="12">
        <v>8460</v>
      </c>
      <c r="J8" s="12">
        <v>8567</v>
      </c>
      <c r="K8" s="12">
        <v>7189</v>
      </c>
      <c r="L8" s="12">
        <v>6492</v>
      </c>
      <c r="M8" s="12">
        <v>6178</v>
      </c>
      <c r="N8" s="12">
        <v>3151</v>
      </c>
    </row>
    <row r="9" spans="1:14" ht="19.5" customHeight="1">
      <c r="A9" s="10" t="s">
        <v>20</v>
      </c>
      <c r="B9" s="11">
        <v>37</v>
      </c>
      <c r="C9" s="12">
        <v>0</v>
      </c>
      <c r="D9" s="12">
        <v>2</v>
      </c>
      <c r="E9" s="12">
        <v>6</v>
      </c>
      <c r="F9" s="12">
        <v>1</v>
      </c>
      <c r="G9" s="12">
        <v>1</v>
      </c>
      <c r="H9" s="12">
        <v>4</v>
      </c>
      <c r="I9" s="12">
        <v>3</v>
      </c>
      <c r="J9" s="12">
        <v>8</v>
      </c>
      <c r="K9" s="12">
        <v>3</v>
      </c>
      <c r="L9" s="12">
        <v>3</v>
      </c>
      <c r="M9" s="12">
        <v>3</v>
      </c>
      <c r="N9" s="12">
        <v>3</v>
      </c>
    </row>
    <row r="10" spans="1:14" ht="19.5" customHeight="1">
      <c r="A10" s="10" t="s">
        <v>21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9.5" customHeight="1">
      <c r="A11" s="10" t="s">
        <v>22</v>
      </c>
      <c r="B11" s="11">
        <v>12021</v>
      </c>
      <c r="C11" s="12">
        <v>1294</v>
      </c>
      <c r="D11" s="12">
        <v>1067</v>
      </c>
      <c r="E11" s="12">
        <v>1287</v>
      </c>
      <c r="F11" s="12">
        <v>822</v>
      </c>
      <c r="G11" s="12">
        <v>991</v>
      </c>
      <c r="H11" s="12">
        <v>1160</v>
      </c>
      <c r="I11" s="12">
        <v>1153</v>
      </c>
      <c r="J11" s="12">
        <v>1133</v>
      </c>
      <c r="K11" s="12">
        <v>901</v>
      </c>
      <c r="L11" s="12">
        <v>757</v>
      </c>
      <c r="M11" s="12">
        <v>847</v>
      </c>
      <c r="N11" s="12">
        <v>609</v>
      </c>
    </row>
    <row r="12" spans="1:14" ht="19.5" customHeight="1">
      <c r="A12" s="10" t="s">
        <v>23</v>
      </c>
      <c r="B12" s="11">
        <v>25</v>
      </c>
      <c r="C12" s="12">
        <v>3</v>
      </c>
      <c r="D12" s="12">
        <v>2</v>
      </c>
      <c r="E12" s="12">
        <v>7</v>
      </c>
      <c r="F12" s="12">
        <v>5</v>
      </c>
      <c r="G12" s="12">
        <v>2</v>
      </c>
      <c r="H12" s="12">
        <v>0</v>
      </c>
      <c r="I12" s="12">
        <v>2</v>
      </c>
      <c r="J12" s="12">
        <v>1</v>
      </c>
      <c r="K12" s="12">
        <v>0</v>
      </c>
      <c r="L12" s="12">
        <v>2</v>
      </c>
      <c r="M12" s="12">
        <v>1</v>
      </c>
      <c r="N12" s="12">
        <v>0</v>
      </c>
    </row>
    <row r="13" spans="1:14" ht="19.5" customHeight="1">
      <c r="A13" s="10" t="s">
        <v>24</v>
      </c>
      <c r="B13" s="11">
        <v>307</v>
      </c>
      <c r="C13" s="12">
        <v>0</v>
      </c>
      <c r="D13" s="12">
        <v>0</v>
      </c>
      <c r="E13" s="12">
        <v>0</v>
      </c>
      <c r="F13" s="12">
        <v>1</v>
      </c>
      <c r="G13" s="12">
        <v>0</v>
      </c>
      <c r="H13" s="12">
        <v>1</v>
      </c>
      <c r="I13" s="12">
        <v>23</v>
      </c>
      <c r="J13" s="12">
        <v>25</v>
      </c>
      <c r="K13" s="12">
        <v>32</v>
      </c>
      <c r="L13" s="12">
        <v>52</v>
      </c>
      <c r="M13" s="12">
        <v>90</v>
      </c>
      <c r="N13" s="12">
        <v>83</v>
      </c>
    </row>
    <row r="14" spans="1:14" ht="19.5" customHeight="1">
      <c r="A14" s="10" t="s">
        <v>25</v>
      </c>
      <c r="B14" s="11">
        <v>326</v>
      </c>
      <c r="C14" s="12">
        <v>15</v>
      </c>
      <c r="D14" s="12">
        <v>6</v>
      </c>
      <c r="E14" s="12">
        <v>1</v>
      </c>
      <c r="F14" s="12">
        <v>24</v>
      </c>
      <c r="G14" s="12">
        <v>0</v>
      </c>
      <c r="H14" s="12">
        <v>0</v>
      </c>
      <c r="I14" s="12">
        <v>0</v>
      </c>
      <c r="J14" s="12">
        <v>0</v>
      </c>
      <c r="K14" s="12">
        <v>160</v>
      </c>
      <c r="L14" s="12">
        <v>88</v>
      </c>
      <c r="M14" s="12">
        <v>22</v>
      </c>
      <c r="N14" s="12">
        <v>10</v>
      </c>
    </row>
    <row r="15" spans="1:14" ht="19.5" customHeight="1">
      <c r="A15" s="10" t="s">
        <v>26</v>
      </c>
      <c r="B15" s="11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ht="19.5" customHeight="1">
      <c r="A16" s="10" t="s">
        <v>27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ht="19.5" customHeight="1">
      <c r="A17" s="10" t="s">
        <v>68</v>
      </c>
      <c r="B17" s="11">
        <v>419992</v>
      </c>
      <c r="C17" s="12">
        <v>32660</v>
      </c>
      <c r="D17" s="12">
        <v>36491</v>
      </c>
      <c r="E17" s="12">
        <v>39929</v>
      </c>
      <c r="F17" s="12">
        <v>27227</v>
      </c>
      <c r="G17" s="12">
        <v>39853</v>
      </c>
      <c r="H17" s="12">
        <v>38703</v>
      </c>
      <c r="I17" s="12">
        <v>37950</v>
      </c>
      <c r="J17" s="12">
        <v>38688</v>
      </c>
      <c r="K17" s="12">
        <v>31829</v>
      </c>
      <c r="L17" s="12">
        <v>33837</v>
      </c>
      <c r="M17" s="12">
        <v>34732</v>
      </c>
      <c r="N17" s="12">
        <v>28093</v>
      </c>
    </row>
    <row r="18" spans="1:14" ht="19.5" customHeight="1">
      <c r="A18" s="10" t="s">
        <v>29</v>
      </c>
      <c r="B18" s="11">
        <v>858</v>
      </c>
      <c r="C18" s="12">
        <v>43</v>
      </c>
      <c r="D18" s="12">
        <v>49</v>
      </c>
      <c r="E18" s="12">
        <v>64</v>
      </c>
      <c r="F18" s="12">
        <v>43</v>
      </c>
      <c r="G18" s="12">
        <v>54</v>
      </c>
      <c r="H18" s="12">
        <v>55</v>
      </c>
      <c r="I18" s="12">
        <v>68</v>
      </c>
      <c r="J18" s="12">
        <v>159</v>
      </c>
      <c r="K18" s="12">
        <v>112</v>
      </c>
      <c r="L18" s="12">
        <v>74</v>
      </c>
      <c r="M18" s="12">
        <v>95</v>
      </c>
      <c r="N18" s="12">
        <v>42</v>
      </c>
    </row>
    <row r="19" spans="1:14" ht="19.5" customHeight="1">
      <c r="A19" s="10" t="s">
        <v>30</v>
      </c>
      <c r="B19" s="11">
        <v>115</v>
      </c>
      <c r="C19" s="12">
        <v>7</v>
      </c>
      <c r="D19" s="12">
        <v>1</v>
      </c>
      <c r="E19" s="12">
        <v>7</v>
      </c>
      <c r="F19" s="12">
        <v>6</v>
      </c>
      <c r="G19" s="12">
        <v>9</v>
      </c>
      <c r="H19" s="12">
        <v>6</v>
      </c>
      <c r="I19" s="12">
        <v>13</v>
      </c>
      <c r="J19" s="12">
        <v>14</v>
      </c>
      <c r="K19" s="12">
        <v>21</v>
      </c>
      <c r="L19" s="12">
        <v>12</v>
      </c>
      <c r="M19" s="12">
        <v>14</v>
      </c>
      <c r="N19" s="12">
        <v>5</v>
      </c>
    </row>
    <row r="20" spans="1:14" ht="19.5" customHeight="1">
      <c r="A20" s="10" t="s">
        <v>31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ht="19.5" customHeight="1">
      <c r="A21" s="10" t="s">
        <v>32</v>
      </c>
      <c r="B21" s="11">
        <v>78</v>
      </c>
      <c r="C21" s="12">
        <v>9</v>
      </c>
      <c r="D21" s="12">
        <v>3</v>
      </c>
      <c r="E21" s="12">
        <v>6</v>
      </c>
      <c r="F21" s="12">
        <v>9</v>
      </c>
      <c r="G21" s="12">
        <v>6</v>
      </c>
      <c r="H21" s="12">
        <v>5</v>
      </c>
      <c r="I21" s="12">
        <v>9</v>
      </c>
      <c r="J21" s="12">
        <v>8</v>
      </c>
      <c r="K21" s="12">
        <v>0</v>
      </c>
      <c r="L21" s="12">
        <v>16</v>
      </c>
      <c r="M21" s="12">
        <v>0</v>
      </c>
      <c r="N21" s="12">
        <v>7</v>
      </c>
    </row>
    <row r="22" spans="1:14" ht="19.5" customHeight="1">
      <c r="A22" s="10" t="s">
        <v>65</v>
      </c>
      <c r="B22" s="14">
        <v>1119</v>
      </c>
      <c r="C22" s="15">
        <v>1</v>
      </c>
      <c r="D22" s="15">
        <v>31</v>
      </c>
      <c r="E22" s="15">
        <v>155</v>
      </c>
      <c r="F22" s="15">
        <v>80</v>
      </c>
      <c r="G22" s="15">
        <v>77</v>
      </c>
      <c r="H22" s="15">
        <v>59</v>
      </c>
      <c r="I22" s="15">
        <v>71</v>
      </c>
      <c r="J22" s="15">
        <v>74</v>
      </c>
      <c r="K22" s="15">
        <v>89</v>
      </c>
      <c r="L22" s="15">
        <v>140</v>
      </c>
      <c r="M22" s="15">
        <v>189</v>
      </c>
      <c r="N22" s="15">
        <v>153</v>
      </c>
    </row>
    <row r="23" spans="1:14" ht="20.25">
      <c r="A23" s="16" t="s">
        <v>34</v>
      </c>
      <c r="B23" s="17">
        <v>11697</v>
      </c>
      <c r="C23" s="17">
        <v>841</v>
      </c>
      <c r="D23" s="17">
        <v>736</v>
      </c>
      <c r="E23" s="17">
        <v>1190</v>
      </c>
      <c r="F23" s="17">
        <v>996</v>
      </c>
      <c r="G23" s="17">
        <v>1073</v>
      </c>
      <c r="H23" s="17">
        <v>626</v>
      </c>
      <c r="I23" s="17">
        <v>879</v>
      </c>
      <c r="J23" s="17">
        <v>1183</v>
      </c>
      <c r="K23" s="17">
        <v>1419</v>
      </c>
      <c r="L23" s="17">
        <v>866</v>
      </c>
      <c r="M23" s="17">
        <v>992</v>
      </c>
      <c r="N23" s="17">
        <v>896</v>
      </c>
    </row>
    <row r="24" spans="1:14" ht="19.5" customHeight="1">
      <c r="A24" s="18" t="s">
        <v>35</v>
      </c>
      <c r="B24" s="19">
        <v>2972</v>
      </c>
      <c r="C24" s="20">
        <v>179</v>
      </c>
      <c r="D24" s="20">
        <v>118</v>
      </c>
      <c r="E24" s="20">
        <v>255</v>
      </c>
      <c r="F24" s="20">
        <v>188</v>
      </c>
      <c r="G24" s="20">
        <v>210</v>
      </c>
      <c r="H24" s="20">
        <v>133</v>
      </c>
      <c r="I24" s="20">
        <v>174</v>
      </c>
      <c r="J24" s="20">
        <v>331</v>
      </c>
      <c r="K24" s="20">
        <v>702</v>
      </c>
      <c r="L24" s="20">
        <v>289</v>
      </c>
      <c r="M24" s="20">
        <v>202</v>
      </c>
      <c r="N24" s="20">
        <v>191</v>
      </c>
    </row>
    <row r="25" spans="1:14" ht="19.5" customHeight="1">
      <c r="A25" s="10" t="s">
        <v>36</v>
      </c>
      <c r="B25" s="21">
        <v>1782</v>
      </c>
      <c r="C25" s="12">
        <v>84</v>
      </c>
      <c r="D25" s="12">
        <v>46</v>
      </c>
      <c r="E25" s="12">
        <v>166</v>
      </c>
      <c r="F25" s="12">
        <v>105</v>
      </c>
      <c r="G25" s="12">
        <v>104</v>
      </c>
      <c r="H25" s="12">
        <v>70</v>
      </c>
      <c r="I25" s="12">
        <v>59</v>
      </c>
      <c r="J25" s="12">
        <v>229</v>
      </c>
      <c r="K25" s="12">
        <v>605</v>
      </c>
      <c r="L25" s="12">
        <v>137</v>
      </c>
      <c r="M25" s="12">
        <v>92</v>
      </c>
      <c r="N25" s="12">
        <v>85</v>
      </c>
    </row>
    <row r="26" spans="1:14" ht="19.5" customHeight="1">
      <c r="A26" s="10" t="s">
        <v>37</v>
      </c>
      <c r="B26" s="21">
        <v>959</v>
      </c>
      <c r="C26" s="12">
        <v>78</v>
      </c>
      <c r="D26" s="12">
        <v>52</v>
      </c>
      <c r="E26" s="12">
        <v>59</v>
      </c>
      <c r="F26" s="12">
        <v>70</v>
      </c>
      <c r="G26" s="12">
        <v>80</v>
      </c>
      <c r="H26" s="12">
        <v>43</v>
      </c>
      <c r="I26" s="12">
        <v>97</v>
      </c>
      <c r="J26" s="12">
        <v>87</v>
      </c>
      <c r="K26" s="12">
        <v>82</v>
      </c>
      <c r="L26" s="12">
        <v>133</v>
      </c>
      <c r="M26" s="12">
        <v>91</v>
      </c>
      <c r="N26" s="12">
        <v>87</v>
      </c>
    </row>
    <row r="27" spans="1:14" ht="19.5" customHeight="1">
      <c r="A27" s="10" t="s">
        <v>38</v>
      </c>
      <c r="B27" s="21">
        <v>231</v>
      </c>
      <c r="C27" s="12">
        <v>17</v>
      </c>
      <c r="D27" s="12">
        <v>20</v>
      </c>
      <c r="E27" s="12">
        <v>30</v>
      </c>
      <c r="F27" s="12">
        <v>13</v>
      </c>
      <c r="G27" s="12">
        <v>26</v>
      </c>
      <c r="H27" s="12">
        <v>20</v>
      </c>
      <c r="I27" s="12">
        <v>18</v>
      </c>
      <c r="J27" s="12">
        <v>15</v>
      </c>
      <c r="K27" s="12">
        <v>15</v>
      </c>
      <c r="L27" s="12">
        <v>19</v>
      </c>
      <c r="M27" s="12">
        <v>19</v>
      </c>
      <c r="N27" s="12">
        <v>19</v>
      </c>
    </row>
    <row r="28" spans="1:14" ht="19.5" customHeight="1">
      <c r="A28" s="18" t="s">
        <v>39</v>
      </c>
      <c r="B28" s="19">
        <v>8725</v>
      </c>
      <c r="C28" s="20">
        <v>662</v>
      </c>
      <c r="D28" s="20">
        <v>618</v>
      </c>
      <c r="E28" s="20">
        <v>935</v>
      </c>
      <c r="F28" s="20">
        <v>808</v>
      </c>
      <c r="G28" s="20">
        <v>863</v>
      </c>
      <c r="H28" s="20">
        <v>493</v>
      </c>
      <c r="I28" s="20">
        <v>705</v>
      </c>
      <c r="J28" s="20">
        <v>852</v>
      </c>
      <c r="K28" s="20">
        <v>717</v>
      </c>
      <c r="L28" s="20">
        <v>577</v>
      </c>
      <c r="M28" s="20">
        <v>790</v>
      </c>
      <c r="N28" s="20">
        <v>705</v>
      </c>
    </row>
    <row r="29" spans="1:14" ht="19.5" customHeight="1">
      <c r="A29" s="10" t="s">
        <v>40</v>
      </c>
      <c r="B29" s="21">
        <v>3590</v>
      </c>
      <c r="C29" s="12">
        <v>276</v>
      </c>
      <c r="D29" s="12">
        <v>193</v>
      </c>
      <c r="E29" s="12">
        <v>399</v>
      </c>
      <c r="F29" s="12">
        <v>258</v>
      </c>
      <c r="G29" s="12">
        <v>348</v>
      </c>
      <c r="H29" s="12">
        <v>208</v>
      </c>
      <c r="I29" s="12">
        <v>377</v>
      </c>
      <c r="J29" s="12">
        <v>367</v>
      </c>
      <c r="K29" s="12">
        <v>366</v>
      </c>
      <c r="L29" s="12">
        <v>204</v>
      </c>
      <c r="M29" s="12">
        <v>260</v>
      </c>
      <c r="N29" s="12">
        <v>334</v>
      </c>
    </row>
    <row r="30" spans="1:14" ht="19.5" customHeight="1">
      <c r="A30" s="10" t="s">
        <v>38</v>
      </c>
      <c r="B30" s="21">
        <v>5135</v>
      </c>
      <c r="C30" s="12">
        <v>386</v>
      </c>
      <c r="D30" s="12">
        <v>425</v>
      </c>
      <c r="E30" s="12">
        <v>536</v>
      </c>
      <c r="F30" s="12">
        <v>550</v>
      </c>
      <c r="G30" s="12">
        <v>515</v>
      </c>
      <c r="H30" s="12">
        <v>285</v>
      </c>
      <c r="I30" s="12">
        <v>328</v>
      </c>
      <c r="J30" s="12">
        <v>485</v>
      </c>
      <c r="K30" s="12">
        <v>351</v>
      </c>
      <c r="L30" s="12">
        <v>373</v>
      </c>
      <c r="M30" s="12">
        <v>530</v>
      </c>
      <c r="N30" s="12">
        <v>371</v>
      </c>
    </row>
    <row r="31" spans="1:14" ht="19.5" customHeight="1">
      <c r="A31" s="22" t="s">
        <v>41</v>
      </c>
      <c r="B31" s="23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s="53" customFormat="1" ht="19.5" customHeight="1">
      <c r="A32" s="54" t="s">
        <v>66</v>
      </c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ht="20.25">
      <c r="A33" s="2" t="s">
        <v>44</v>
      </c>
    </row>
  </sheetData>
  <sheetProtection password="CECF" sheet="1" objects="1" scenarios="1"/>
  <printOptions horizontalCentered="1"/>
  <pageMargins left="0.984251968503937" right="0.5905511811023623" top="0.3937007874015748" bottom="0.1968503937007874" header="0.5118110236220472" footer="0.1968503937007874"/>
  <pageSetup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11115"/>
  <dimension ref="A1:N33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" customWidth="1"/>
    <col min="2" max="2" width="11.83203125" style="4" customWidth="1"/>
    <col min="3" max="14" width="9.83203125" style="2" customWidth="1"/>
    <col min="15" max="16" width="9.33203125" style="2" customWidth="1"/>
    <col min="17" max="17" width="10" style="2" customWidth="1"/>
    <col min="18" max="16384" width="9.33203125" style="2" customWidth="1"/>
  </cols>
  <sheetData>
    <row r="1" spans="1:14" ht="25.5" customHeight="1">
      <c r="A1" s="3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 customHeight="1">
      <c r="A2" s="2" t="s">
        <v>0</v>
      </c>
      <c r="K2" s="5"/>
      <c r="N2" s="5" t="s">
        <v>1</v>
      </c>
    </row>
    <row r="3" spans="1:14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24" customHeight="1">
      <c r="A4" s="6" t="s">
        <v>16</v>
      </c>
      <c r="B4" s="7">
        <v>733884</v>
      </c>
      <c r="C4" s="7">
        <v>69002</v>
      </c>
      <c r="D4" s="7">
        <v>55338</v>
      </c>
      <c r="E4" s="7">
        <v>48581</v>
      </c>
      <c r="F4" s="7">
        <v>46186</v>
      </c>
      <c r="G4" s="7">
        <v>66442</v>
      </c>
      <c r="H4" s="7">
        <v>75280</v>
      </c>
      <c r="I4" s="7">
        <v>64234</v>
      </c>
      <c r="J4" s="7">
        <v>71746</v>
      </c>
      <c r="K4" s="7">
        <v>66654</v>
      </c>
      <c r="L4" s="7">
        <v>59404</v>
      </c>
      <c r="M4" s="7">
        <v>62496</v>
      </c>
      <c r="N4" s="7">
        <v>48521</v>
      </c>
    </row>
    <row r="5" spans="1:14" ht="20.25">
      <c r="A5" s="8" t="s">
        <v>54</v>
      </c>
      <c r="B5" s="9">
        <v>723471</v>
      </c>
      <c r="C5" s="9">
        <v>68199</v>
      </c>
      <c r="D5" s="9">
        <v>54577</v>
      </c>
      <c r="E5" s="9">
        <v>47371</v>
      </c>
      <c r="F5" s="9">
        <v>45208</v>
      </c>
      <c r="G5" s="9">
        <v>65530</v>
      </c>
      <c r="H5" s="9">
        <v>74397</v>
      </c>
      <c r="I5" s="9">
        <v>63373</v>
      </c>
      <c r="J5" s="9">
        <v>70963</v>
      </c>
      <c r="K5" s="9">
        <v>65904</v>
      </c>
      <c r="L5" s="9">
        <v>58369</v>
      </c>
      <c r="M5" s="9">
        <v>61716</v>
      </c>
      <c r="N5" s="9">
        <v>47864</v>
      </c>
    </row>
    <row r="6" spans="1:14" ht="19.5" customHeight="1">
      <c r="A6" s="10" t="s">
        <v>17</v>
      </c>
      <c r="B6" s="11">
        <v>188936</v>
      </c>
      <c r="C6" s="12">
        <v>23487</v>
      </c>
      <c r="D6" s="12">
        <v>16759</v>
      </c>
      <c r="E6" s="12">
        <v>21306</v>
      </c>
      <c r="F6" s="12">
        <v>10576</v>
      </c>
      <c r="G6" s="12">
        <v>16787</v>
      </c>
      <c r="H6" s="12">
        <v>20854</v>
      </c>
      <c r="I6" s="12">
        <v>18133</v>
      </c>
      <c r="J6" s="12">
        <v>17601</v>
      </c>
      <c r="K6" s="12">
        <v>14637</v>
      </c>
      <c r="L6" s="12">
        <v>11905</v>
      </c>
      <c r="M6" s="12">
        <v>11270</v>
      </c>
      <c r="N6" s="12">
        <v>5621</v>
      </c>
    </row>
    <row r="7" spans="1:14" ht="19.5" customHeight="1">
      <c r="A7" s="10" t="s">
        <v>18</v>
      </c>
      <c r="B7" s="11">
        <v>9931</v>
      </c>
      <c r="C7" s="12">
        <v>641</v>
      </c>
      <c r="D7" s="12">
        <v>377</v>
      </c>
      <c r="E7" s="12">
        <v>669</v>
      </c>
      <c r="F7" s="12">
        <v>524</v>
      </c>
      <c r="G7" s="12">
        <v>1175</v>
      </c>
      <c r="H7" s="12">
        <v>1550</v>
      </c>
      <c r="I7" s="12">
        <v>1074</v>
      </c>
      <c r="J7" s="12">
        <v>1069</v>
      </c>
      <c r="K7" s="12">
        <v>864</v>
      </c>
      <c r="L7" s="12">
        <v>768</v>
      </c>
      <c r="M7" s="12">
        <v>842</v>
      </c>
      <c r="N7" s="12">
        <v>378</v>
      </c>
    </row>
    <row r="8" spans="1:14" ht="19.5" customHeight="1">
      <c r="A8" s="10" t="s">
        <v>19</v>
      </c>
      <c r="B8" s="11">
        <v>111677</v>
      </c>
      <c r="C8" s="12">
        <v>13400</v>
      </c>
      <c r="D8" s="12">
        <v>8659</v>
      </c>
      <c r="E8" s="12">
        <v>10776</v>
      </c>
      <c r="F8" s="12">
        <v>6544</v>
      </c>
      <c r="G8" s="12">
        <v>10242</v>
      </c>
      <c r="H8" s="12">
        <v>11733</v>
      </c>
      <c r="I8" s="12">
        <v>9750</v>
      </c>
      <c r="J8" s="12">
        <v>10561</v>
      </c>
      <c r="K8" s="12">
        <v>9162</v>
      </c>
      <c r="L8" s="12">
        <v>8542</v>
      </c>
      <c r="M8" s="12">
        <v>8000</v>
      </c>
      <c r="N8" s="12">
        <v>4308</v>
      </c>
    </row>
    <row r="9" spans="1:14" ht="19.5" customHeight="1">
      <c r="A9" s="10" t="s">
        <v>20</v>
      </c>
      <c r="B9" s="11">
        <v>68</v>
      </c>
      <c r="C9" s="12">
        <v>1</v>
      </c>
      <c r="D9" s="12">
        <v>7</v>
      </c>
      <c r="E9" s="12">
        <v>10</v>
      </c>
      <c r="F9" s="12">
        <v>13</v>
      </c>
      <c r="G9" s="12">
        <v>6</v>
      </c>
      <c r="H9" s="12">
        <v>4</v>
      </c>
      <c r="I9" s="12">
        <v>2</v>
      </c>
      <c r="J9" s="12">
        <v>7</v>
      </c>
      <c r="K9" s="12">
        <v>8</v>
      </c>
      <c r="L9" s="12">
        <v>3</v>
      </c>
      <c r="M9" s="12">
        <v>6</v>
      </c>
      <c r="N9" s="12">
        <v>1</v>
      </c>
    </row>
    <row r="10" spans="1:14" ht="19.5" customHeight="1">
      <c r="A10" s="10" t="s">
        <v>21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9.5" customHeight="1">
      <c r="A11" s="10" t="s">
        <v>22</v>
      </c>
      <c r="B11" s="11">
        <v>11848</v>
      </c>
      <c r="C11" s="12">
        <v>741</v>
      </c>
      <c r="D11" s="12">
        <v>645</v>
      </c>
      <c r="E11" s="12">
        <v>935</v>
      </c>
      <c r="F11" s="12">
        <v>562</v>
      </c>
      <c r="G11" s="12">
        <v>719</v>
      </c>
      <c r="H11" s="12">
        <v>966</v>
      </c>
      <c r="I11" s="12">
        <v>1027</v>
      </c>
      <c r="J11" s="12">
        <v>1096</v>
      </c>
      <c r="K11" s="12">
        <v>1099</v>
      </c>
      <c r="L11" s="12">
        <v>1073</v>
      </c>
      <c r="M11" s="12">
        <v>1372</v>
      </c>
      <c r="N11" s="12">
        <v>1613</v>
      </c>
    </row>
    <row r="12" spans="1:14" ht="19.5" customHeight="1">
      <c r="A12" s="10" t="s">
        <v>23</v>
      </c>
      <c r="B12" s="11">
        <v>11</v>
      </c>
      <c r="C12" s="12">
        <v>0</v>
      </c>
      <c r="D12" s="12">
        <v>0</v>
      </c>
      <c r="E12" s="12">
        <v>1</v>
      </c>
      <c r="F12" s="12">
        <v>2</v>
      </c>
      <c r="G12" s="12">
        <v>0</v>
      </c>
      <c r="H12" s="12">
        <v>0</v>
      </c>
      <c r="I12" s="12">
        <v>1</v>
      </c>
      <c r="J12" s="12">
        <v>0</v>
      </c>
      <c r="K12" s="12">
        <v>1</v>
      </c>
      <c r="L12" s="12">
        <v>3</v>
      </c>
      <c r="M12" s="12">
        <v>0</v>
      </c>
      <c r="N12" s="12">
        <v>3</v>
      </c>
    </row>
    <row r="13" spans="1:14" ht="19.5" customHeight="1">
      <c r="A13" s="10" t="s">
        <v>24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ht="19.5" customHeight="1">
      <c r="A14" s="10" t="s">
        <v>25</v>
      </c>
      <c r="B14" s="11">
        <v>258</v>
      </c>
      <c r="C14" s="12">
        <v>61</v>
      </c>
      <c r="D14" s="12">
        <v>14</v>
      </c>
      <c r="E14" s="12">
        <v>7</v>
      </c>
      <c r="F14" s="12">
        <v>79</v>
      </c>
      <c r="G14" s="12">
        <v>19</v>
      </c>
      <c r="H14" s="12">
        <v>10</v>
      </c>
      <c r="I14" s="12">
        <v>0</v>
      </c>
      <c r="J14" s="12">
        <v>0</v>
      </c>
      <c r="K14" s="12">
        <v>42</v>
      </c>
      <c r="L14" s="12">
        <v>25</v>
      </c>
      <c r="M14" s="12">
        <v>1</v>
      </c>
      <c r="N14" s="12">
        <v>0</v>
      </c>
    </row>
    <row r="15" spans="1:14" ht="19.5" customHeight="1">
      <c r="A15" s="10" t="s">
        <v>26</v>
      </c>
      <c r="B15" s="11">
        <v>20</v>
      </c>
      <c r="C15" s="12">
        <v>0</v>
      </c>
      <c r="D15" s="12">
        <v>0</v>
      </c>
      <c r="E15" s="12">
        <v>6</v>
      </c>
      <c r="F15" s="12">
        <v>1</v>
      </c>
      <c r="G15" s="12">
        <v>0</v>
      </c>
      <c r="H15" s="12">
        <v>0</v>
      </c>
      <c r="I15" s="12">
        <v>0</v>
      </c>
      <c r="J15" s="12">
        <v>0</v>
      </c>
      <c r="K15" s="12">
        <v>10</v>
      </c>
      <c r="L15" s="12">
        <v>3</v>
      </c>
      <c r="M15" s="12">
        <v>0</v>
      </c>
      <c r="N15" s="12">
        <v>0</v>
      </c>
    </row>
    <row r="16" spans="1:14" ht="19.5" customHeight="1">
      <c r="A16" s="10" t="s">
        <v>27</v>
      </c>
      <c r="B16" s="11">
        <v>14</v>
      </c>
      <c r="C16" s="12">
        <v>0</v>
      </c>
      <c r="D16" s="12">
        <v>0</v>
      </c>
      <c r="E16" s="12">
        <v>0</v>
      </c>
      <c r="F16" s="12">
        <v>4</v>
      </c>
      <c r="G16" s="12">
        <v>5</v>
      </c>
      <c r="H16" s="12">
        <v>0</v>
      </c>
      <c r="I16" s="12">
        <v>2</v>
      </c>
      <c r="J16" s="12">
        <v>0</v>
      </c>
      <c r="K16" s="12">
        <v>0</v>
      </c>
      <c r="L16" s="12">
        <v>3</v>
      </c>
      <c r="M16" s="12">
        <v>0</v>
      </c>
      <c r="N16" s="12">
        <v>0</v>
      </c>
    </row>
    <row r="17" spans="1:14" ht="19.5" customHeight="1">
      <c r="A17" s="10" t="s">
        <v>28</v>
      </c>
      <c r="B17" s="11">
        <v>399845</v>
      </c>
      <c r="C17" s="12">
        <v>29813</v>
      </c>
      <c r="D17" s="12">
        <v>28048</v>
      </c>
      <c r="E17" s="12">
        <v>13573</v>
      </c>
      <c r="F17" s="12">
        <v>26869</v>
      </c>
      <c r="G17" s="12">
        <v>36437</v>
      </c>
      <c r="H17" s="12">
        <v>39223</v>
      </c>
      <c r="I17" s="12">
        <v>33315</v>
      </c>
      <c r="J17" s="12">
        <v>40573</v>
      </c>
      <c r="K17" s="12">
        <v>39997</v>
      </c>
      <c r="L17" s="12">
        <v>35998</v>
      </c>
      <c r="M17" s="12">
        <v>40139</v>
      </c>
      <c r="N17" s="12">
        <v>35860</v>
      </c>
    </row>
    <row r="18" spans="1:14" ht="19.5" customHeight="1">
      <c r="A18" s="10" t="s">
        <v>29</v>
      </c>
      <c r="B18" s="11">
        <v>611</v>
      </c>
      <c r="C18" s="12">
        <v>36</v>
      </c>
      <c r="D18" s="12">
        <v>34</v>
      </c>
      <c r="E18" s="12">
        <v>55</v>
      </c>
      <c r="F18" s="12">
        <v>25</v>
      </c>
      <c r="G18" s="12">
        <v>90</v>
      </c>
      <c r="H18" s="12">
        <v>43</v>
      </c>
      <c r="I18" s="12">
        <v>54</v>
      </c>
      <c r="J18" s="12">
        <v>40</v>
      </c>
      <c r="K18" s="12">
        <v>69</v>
      </c>
      <c r="L18" s="12">
        <v>40</v>
      </c>
      <c r="M18" s="12">
        <v>64</v>
      </c>
      <c r="N18" s="12">
        <v>61</v>
      </c>
    </row>
    <row r="19" spans="1:14" ht="19.5" customHeight="1">
      <c r="A19" s="10" t="s">
        <v>30</v>
      </c>
      <c r="B19" s="11">
        <v>186</v>
      </c>
      <c r="C19" s="12">
        <v>19</v>
      </c>
      <c r="D19" s="12">
        <v>9</v>
      </c>
      <c r="E19" s="12">
        <v>31</v>
      </c>
      <c r="F19" s="12">
        <v>9</v>
      </c>
      <c r="G19" s="12">
        <v>43</v>
      </c>
      <c r="H19" s="12">
        <v>12</v>
      </c>
      <c r="I19" s="12">
        <v>9</v>
      </c>
      <c r="J19" s="12">
        <v>15</v>
      </c>
      <c r="K19" s="12">
        <v>14</v>
      </c>
      <c r="L19" s="12">
        <v>5</v>
      </c>
      <c r="M19" s="12">
        <v>6</v>
      </c>
      <c r="N19" s="12">
        <v>14</v>
      </c>
    </row>
    <row r="20" spans="1:14" ht="19.5" customHeight="1">
      <c r="A20" s="10" t="s">
        <v>31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ht="19.5" customHeight="1">
      <c r="A21" s="10" t="s">
        <v>32</v>
      </c>
      <c r="B21" s="11">
        <v>66</v>
      </c>
      <c r="C21" s="12">
        <v>0</v>
      </c>
      <c r="D21" s="12">
        <v>25</v>
      </c>
      <c r="E21" s="12">
        <v>2</v>
      </c>
      <c r="F21" s="12">
        <v>0</v>
      </c>
      <c r="G21" s="12">
        <v>7</v>
      </c>
      <c r="H21" s="12">
        <v>2</v>
      </c>
      <c r="I21" s="12">
        <v>6</v>
      </c>
      <c r="J21" s="12">
        <v>1</v>
      </c>
      <c r="K21" s="12">
        <v>1</v>
      </c>
      <c r="L21" s="12">
        <v>1</v>
      </c>
      <c r="M21" s="12">
        <v>16</v>
      </c>
      <c r="N21" s="12">
        <v>5</v>
      </c>
    </row>
    <row r="22" spans="1:14" ht="19.5" customHeight="1">
      <c r="A22" s="13" t="s">
        <v>33</v>
      </c>
      <c r="B22" s="14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1:14" ht="20.25">
      <c r="A23" s="16" t="s">
        <v>34</v>
      </c>
      <c r="B23" s="17">
        <v>10413</v>
      </c>
      <c r="C23" s="17">
        <v>803</v>
      </c>
      <c r="D23" s="17">
        <v>761</v>
      </c>
      <c r="E23" s="17">
        <v>1210</v>
      </c>
      <c r="F23" s="17">
        <v>978</v>
      </c>
      <c r="G23" s="17">
        <v>912</v>
      </c>
      <c r="H23" s="17">
        <v>883</v>
      </c>
      <c r="I23" s="17">
        <v>861</v>
      </c>
      <c r="J23" s="17">
        <v>783</v>
      </c>
      <c r="K23" s="17">
        <v>750</v>
      </c>
      <c r="L23" s="17">
        <v>1035</v>
      </c>
      <c r="M23" s="17">
        <v>780</v>
      </c>
      <c r="N23" s="17">
        <v>657</v>
      </c>
    </row>
    <row r="24" spans="1:14" ht="19.5" customHeight="1">
      <c r="A24" s="18" t="s">
        <v>35</v>
      </c>
      <c r="B24" s="19">
        <v>1216</v>
      </c>
      <c r="C24" s="20">
        <v>68</v>
      </c>
      <c r="D24" s="20">
        <v>72</v>
      </c>
      <c r="E24" s="20">
        <v>79</v>
      </c>
      <c r="F24" s="20">
        <v>50</v>
      </c>
      <c r="G24" s="20">
        <v>56</v>
      </c>
      <c r="H24" s="20">
        <v>63</v>
      </c>
      <c r="I24" s="20">
        <v>94</v>
      </c>
      <c r="J24" s="20">
        <v>103</v>
      </c>
      <c r="K24" s="20">
        <v>123</v>
      </c>
      <c r="L24" s="20">
        <v>214</v>
      </c>
      <c r="M24" s="20">
        <v>176</v>
      </c>
      <c r="N24" s="20">
        <v>118</v>
      </c>
    </row>
    <row r="25" spans="1:14" ht="19.5" customHeight="1">
      <c r="A25" s="10" t="s">
        <v>36</v>
      </c>
      <c r="B25" s="21">
        <v>598</v>
      </c>
      <c r="C25" s="12">
        <v>23</v>
      </c>
      <c r="D25" s="12">
        <v>38</v>
      </c>
      <c r="E25" s="12">
        <v>36</v>
      </c>
      <c r="F25" s="12">
        <v>23</v>
      </c>
      <c r="G25" s="12">
        <v>36</v>
      </c>
      <c r="H25" s="12">
        <v>31</v>
      </c>
      <c r="I25" s="12">
        <v>47</v>
      </c>
      <c r="J25" s="12">
        <v>60</v>
      </c>
      <c r="K25" s="12">
        <v>60</v>
      </c>
      <c r="L25" s="12">
        <v>116</v>
      </c>
      <c r="M25" s="12">
        <v>56</v>
      </c>
      <c r="N25" s="12">
        <v>72</v>
      </c>
    </row>
    <row r="26" spans="1:14" ht="19.5" customHeight="1">
      <c r="A26" s="10" t="s">
        <v>37</v>
      </c>
      <c r="B26" s="21">
        <v>449</v>
      </c>
      <c r="C26" s="12">
        <v>24</v>
      </c>
      <c r="D26" s="12">
        <v>18</v>
      </c>
      <c r="E26" s="12">
        <v>21</v>
      </c>
      <c r="F26" s="12">
        <v>20</v>
      </c>
      <c r="G26" s="12">
        <v>5</v>
      </c>
      <c r="H26" s="12">
        <v>24</v>
      </c>
      <c r="I26" s="12">
        <v>37</v>
      </c>
      <c r="J26" s="12">
        <v>34</v>
      </c>
      <c r="K26" s="12">
        <v>43</v>
      </c>
      <c r="L26" s="12">
        <v>88</v>
      </c>
      <c r="M26" s="12">
        <v>93</v>
      </c>
      <c r="N26" s="12">
        <v>42</v>
      </c>
    </row>
    <row r="27" spans="1:14" ht="19.5" customHeight="1">
      <c r="A27" s="10" t="s">
        <v>38</v>
      </c>
      <c r="B27" s="21">
        <v>169</v>
      </c>
      <c r="C27" s="12">
        <v>21</v>
      </c>
      <c r="D27" s="12">
        <v>16</v>
      </c>
      <c r="E27" s="12">
        <v>22</v>
      </c>
      <c r="F27" s="12">
        <v>7</v>
      </c>
      <c r="G27" s="12">
        <v>15</v>
      </c>
      <c r="H27" s="12">
        <v>8</v>
      </c>
      <c r="I27" s="12">
        <v>10</v>
      </c>
      <c r="J27" s="12">
        <v>9</v>
      </c>
      <c r="K27" s="12">
        <v>20</v>
      </c>
      <c r="L27" s="12">
        <v>10</v>
      </c>
      <c r="M27" s="12">
        <v>27</v>
      </c>
      <c r="N27" s="12">
        <v>4</v>
      </c>
    </row>
    <row r="28" spans="1:14" ht="19.5" customHeight="1">
      <c r="A28" s="18" t="s">
        <v>39</v>
      </c>
      <c r="B28" s="19">
        <v>9197</v>
      </c>
      <c r="C28" s="20">
        <v>735</v>
      </c>
      <c r="D28" s="20">
        <v>689</v>
      </c>
      <c r="E28" s="20">
        <v>1131</v>
      </c>
      <c r="F28" s="20">
        <v>928</v>
      </c>
      <c r="G28" s="20">
        <v>856</v>
      </c>
      <c r="H28" s="20">
        <v>820</v>
      </c>
      <c r="I28" s="20">
        <v>767</v>
      </c>
      <c r="J28" s="20">
        <v>680</v>
      </c>
      <c r="K28" s="20">
        <v>627</v>
      </c>
      <c r="L28" s="20">
        <v>821</v>
      </c>
      <c r="M28" s="20">
        <v>604</v>
      </c>
      <c r="N28" s="20">
        <v>539</v>
      </c>
    </row>
    <row r="29" spans="1:14" ht="19.5" customHeight="1">
      <c r="A29" s="10" t="s">
        <v>40</v>
      </c>
      <c r="B29" s="21">
        <v>4001</v>
      </c>
      <c r="C29" s="12">
        <v>295</v>
      </c>
      <c r="D29" s="12">
        <v>275</v>
      </c>
      <c r="E29" s="12">
        <v>489</v>
      </c>
      <c r="F29" s="12">
        <v>562</v>
      </c>
      <c r="G29" s="12">
        <v>407</v>
      </c>
      <c r="H29" s="12">
        <v>370</v>
      </c>
      <c r="I29" s="12">
        <v>356</v>
      </c>
      <c r="J29" s="12">
        <v>283</v>
      </c>
      <c r="K29" s="12">
        <v>206</v>
      </c>
      <c r="L29" s="12">
        <v>307</v>
      </c>
      <c r="M29" s="12">
        <v>228</v>
      </c>
      <c r="N29" s="12">
        <v>223</v>
      </c>
    </row>
    <row r="30" spans="1:14" ht="19.5" customHeight="1">
      <c r="A30" s="10" t="s">
        <v>38</v>
      </c>
      <c r="B30" s="21">
        <v>5196</v>
      </c>
      <c r="C30" s="12">
        <v>440</v>
      </c>
      <c r="D30" s="12">
        <v>414</v>
      </c>
      <c r="E30" s="12">
        <v>642</v>
      </c>
      <c r="F30" s="12">
        <v>366</v>
      </c>
      <c r="G30" s="12">
        <v>449</v>
      </c>
      <c r="H30" s="12">
        <v>450</v>
      </c>
      <c r="I30" s="12">
        <v>411</v>
      </c>
      <c r="J30" s="12">
        <v>397</v>
      </c>
      <c r="K30" s="12">
        <v>421</v>
      </c>
      <c r="L30" s="12">
        <v>514</v>
      </c>
      <c r="M30" s="12">
        <v>376</v>
      </c>
      <c r="N30" s="12">
        <v>316</v>
      </c>
    </row>
    <row r="31" spans="1:14" ht="19.5" customHeight="1">
      <c r="A31" s="22" t="s">
        <v>41</v>
      </c>
      <c r="B31" s="23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s="53" customFormat="1" ht="19.5" customHeight="1">
      <c r="A32" s="54" t="s">
        <v>66</v>
      </c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ht="20.25">
      <c r="A33" s="2" t="s">
        <v>44</v>
      </c>
    </row>
  </sheetData>
  <sheetProtection password="CECF" sheet="1" objects="1" scenarios="1"/>
  <printOptions horizontalCentered="1"/>
  <pageMargins left="0.984251968503937" right="0.5905511811023623" top="0.3937007874015748" bottom="0.1968503937007874" header="0.5118110236220472" footer="0.1968503937007874"/>
  <pageSetup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11114"/>
  <dimension ref="A1:N32"/>
  <sheetViews>
    <sheetView zoomScalePageLayoutView="0" workbookViewId="0" topLeftCell="A16">
      <selection activeCell="A2" sqref="A2"/>
    </sheetView>
  </sheetViews>
  <sheetFormatPr defaultColWidth="9.33203125" defaultRowHeight="21"/>
  <cols>
    <col min="1" max="1" width="47.33203125" style="2" customWidth="1"/>
    <col min="2" max="2" width="11.83203125" style="4" customWidth="1"/>
    <col min="3" max="14" width="9.83203125" style="2" customWidth="1"/>
    <col min="15" max="16" width="9.33203125" style="2" customWidth="1"/>
    <col min="17" max="17" width="10" style="2" customWidth="1"/>
    <col min="18" max="16384" width="9.33203125" style="2" customWidth="1"/>
  </cols>
  <sheetData>
    <row r="1" spans="1:14" ht="25.5" customHeight="1">
      <c r="A1" s="3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 customHeight="1">
      <c r="A2" s="2" t="s">
        <v>0</v>
      </c>
      <c r="K2" s="5"/>
      <c r="N2" s="5" t="s">
        <v>1</v>
      </c>
    </row>
    <row r="3" spans="1:14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24" customHeight="1">
      <c r="A4" s="6" t="s">
        <v>16</v>
      </c>
      <c r="B4" s="7">
        <v>657592</v>
      </c>
      <c r="C4" s="7">
        <v>56425</v>
      </c>
      <c r="D4" s="7">
        <v>57259</v>
      </c>
      <c r="E4" s="7">
        <v>60510</v>
      </c>
      <c r="F4" s="7">
        <v>45035</v>
      </c>
      <c r="G4" s="7">
        <v>54148</v>
      </c>
      <c r="H4" s="7">
        <v>61619</v>
      </c>
      <c r="I4" s="7">
        <v>55534</v>
      </c>
      <c r="J4" s="7">
        <v>53546</v>
      </c>
      <c r="K4" s="7">
        <v>57916</v>
      </c>
      <c r="L4" s="7">
        <v>54575</v>
      </c>
      <c r="M4" s="7">
        <v>57611</v>
      </c>
      <c r="N4" s="7">
        <v>43414</v>
      </c>
    </row>
    <row r="5" spans="1:14" ht="20.25">
      <c r="A5" s="8" t="s">
        <v>54</v>
      </c>
      <c r="B5" s="9">
        <v>644658</v>
      </c>
      <c r="C5" s="9">
        <v>55713</v>
      </c>
      <c r="D5" s="9">
        <v>56269</v>
      </c>
      <c r="E5" s="9">
        <v>59513</v>
      </c>
      <c r="F5" s="9">
        <v>43914</v>
      </c>
      <c r="G5" s="9">
        <v>53206</v>
      </c>
      <c r="H5" s="9">
        <v>60371</v>
      </c>
      <c r="I5" s="9">
        <v>53955</v>
      </c>
      <c r="J5" s="9">
        <v>52530</v>
      </c>
      <c r="K5" s="9">
        <v>56737</v>
      </c>
      <c r="L5" s="9">
        <v>53386</v>
      </c>
      <c r="M5" s="9">
        <v>56554</v>
      </c>
      <c r="N5" s="9">
        <v>42510</v>
      </c>
    </row>
    <row r="6" spans="1:14" ht="19.5" customHeight="1">
      <c r="A6" s="10" t="s">
        <v>17</v>
      </c>
      <c r="B6" s="11">
        <v>176933</v>
      </c>
      <c r="C6" s="12">
        <v>19437</v>
      </c>
      <c r="D6" s="12">
        <v>19543</v>
      </c>
      <c r="E6" s="12">
        <v>19909</v>
      </c>
      <c r="F6" s="12">
        <v>13751</v>
      </c>
      <c r="G6" s="12">
        <v>16180</v>
      </c>
      <c r="H6" s="12">
        <v>17418</v>
      </c>
      <c r="I6" s="12">
        <v>14970</v>
      </c>
      <c r="J6" s="12">
        <v>13325</v>
      </c>
      <c r="K6" s="12">
        <v>14380</v>
      </c>
      <c r="L6" s="12">
        <v>12348</v>
      </c>
      <c r="M6" s="12">
        <v>10386</v>
      </c>
      <c r="N6" s="12">
        <v>5286</v>
      </c>
    </row>
    <row r="7" spans="1:14" ht="19.5" customHeight="1">
      <c r="A7" s="10" t="s">
        <v>18</v>
      </c>
      <c r="B7" s="11">
        <v>9743</v>
      </c>
      <c r="C7" s="12">
        <v>1080</v>
      </c>
      <c r="D7" s="12">
        <v>1031</v>
      </c>
      <c r="E7" s="12">
        <v>1085</v>
      </c>
      <c r="F7" s="12">
        <v>785</v>
      </c>
      <c r="G7" s="12">
        <v>969</v>
      </c>
      <c r="H7" s="12">
        <v>927</v>
      </c>
      <c r="I7" s="12">
        <v>877</v>
      </c>
      <c r="J7" s="12">
        <v>706</v>
      </c>
      <c r="K7" s="12">
        <v>594</v>
      </c>
      <c r="L7" s="12">
        <v>539</v>
      </c>
      <c r="M7" s="12">
        <v>733</v>
      </c>
      <c r="N7" s="12">
        <v>417</v>
      </c>
    </row>
    <row r="8" spans="1:14" ht="19.5" customHeight="1">
      <c r="A8" s="10" t="s">
        <v>19</v>
      </c>
      <c r="B8" s="11">
        <v>97245</v>
      </c>
      <c r="C8" s="12">
        <v>11679</v>
      </c>
      <c r="D8" s="12">
        <v>8919</v>
      </c>
      <c r="E8" s="12">
        <v>9786</v>
      </c>
      <c r="F8" s="12">
        <v>7545</v>
      </c>
      <c r="G8" s="12">
        <v>8182</v>
      </c>
      <c r="H8" s="12">
        <v>9254</v>
      </c>
      <c r="I8" s="12">
        <v>8363</v>
      </c>
      <c r="J8" s="12">
        <v>7182</v>
      </c>
      <c r="K8" s="12">
        <v>6910</v>
      </c>
      <c r="L8" s="12">
        <v>7206</v>
      </c>
      <c r="M8" s="12">
        <v>7913</v>
      </c>
      <c r="N8" s="12">
        <v>4306</v>
      </c>
    </row>
    <row r="9" spans="1:14" ht="19.5" customHeight="1">
      <c r="A9" s="10" t="s">
        <v>20</v>
      </c>
      <c r="B9" s="11">
        <v>45</v>
      </c>
      <c r="C9" s="12">
        <v>3</v>
      </c>
      <c r="D9" s="12">
        <v>4</v>
      </c>
      <c r="E9" s="12">
        <v>7</v>
      </c>
      <c r="F9" s="12">
        <v>2</v>
      </c>
      <c r="G9" s="12">
        <v>1</v>
      </c>
      <c r="H9" s="12">
        <v>1</v>
      </c>
      <c r="I9" s="12">
        <v>3</v>
      </c>
      <c r="J9" s="12">
        <v>2</v>
      </c>
      <c r="K9" s="12">
        <v>9</v>
      </c>
      <c r="L9" s="12">
        <v>0</v>
      </c>
      <c r="M9" s="12">
        <v>8</v>
      </c>
      <c r="N9" s="12">
        <v>5</v>
      </c>
    </row>
    <row r="10" spans="1:14" ht="19.5" customHeight="1">
      <c r="A10" s="10" t="s">
        <v>21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9.5" customHeight="1">
      <c r="A11" s="10" t="s">
        <v>22</v>
      </c>
      <c r="B11" s="11">
        <v>7672</v>
      </c>
      <c r="C11" s="12">
        <v>587</v>
      </c>
      <c r="D11" s="12">
        <v>674</v>
      </c>
      <c r="E11" s="12">
        <v>815</v>
      </c>
      <c r="F11" s="12">
        <v>667</v>
      </c>
      <c r="G11" s="12">
        <v>676</v>
      </c>
      <c r="H11" s="12">
        <v>691</v>
      </c>
      <c r="I11" s="12">
        <v>592</v>
      </c>
      <c r="J11" s="12">
        <v>438</v>
      </c>
      <c r="K11" s="12">
        <v>611</v>
      </c>
      <c r="L11" s="12">
        <v>677</v>
      </c>
      <c r="M11" s="12">
        <v>626</v>
      </c>
      <c r="N11" s="12">
        <v>618</v>
      </c>
    </row>
    <row r="12" spans="1:14" ht="19.5" customHeight="1">
      <c r="A12" s="10" t="s">
        <v>23</v>
      </c>
      <c r="B12" s="11">
        <v>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2</v>
      </c>
      <c r="L12" s="12">
        <v>1</v>
      </c>
      <c r="M12" s="12">
        <v>0</v>
      </c>
      <c r="N12" s="12">
        <v>0</v>
      </c>
    </row>
    <row r="13" spans="1:14" ht="19.5" customHeight="1">
      <c r="A13" s="10" t="s">
        <v>24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ht="19.5" customHeight="1">
      <c r="A14" s="10" t="s">
        <v>25</v>
      </c>
      <c r="B14" s="11">
        <v>175</v>
      </c>
      <c r="C14" s="12">
        <v>38</v>
      </c>
      <c r="D14" s="12">
        <v>0</v>
      </c>
      <c r="E14" s="12">
        <v>21</v>
      </c>
      <c r="F14" s="12">
        <v>0</v>
      </c>
      <c r="G14" s="12">
        <v>7</v>
      </c>
      <c r="H14" s="12">
        <v>3</v>
      </c>
      <c r="I14" s="12">
        <v>31</v>
      </c>
      <c r="J14" s="12">
        <v>42</v>
      </c>
      <c r="K14" s="12">
        <v>1</v>
      </c>
      <c r="L14" s="12">
        <v>0</v>
      </c>
      <c r="M14" s="12">
        <v>4</v>
      </c>
      <c r="N14" s="12">
        <v>28</v>
      </c>
    </row>
    <row r="15" spans="1:14" ht="19.5" customHeight="1">
      <c r="A15" s="10" t="s">
        <v>26</v>
      </c>
      <c r="B15" s="11">
        <v>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</row>
    <row r="16" spans="1:14" ht="19.5" customHeight="1">
      <c r="A16" s="10" t="s">
        <v>27</v>
      </c>
      <c r="B16" s="11">
        <v>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</v>
      </c>
      <c r="N16" s="12">
        <v>0</v>
      </c>
    </row>
    <row r="17" spans="1:14" ht="19.5" customHeight="1">
      <c r="A17" s="10" t="s">
        <v>28</v>
      </c>
      <c r="B17" s="11">
        <v>352149</v>
      </c>
      <c r="C17" s="12">
        <v>22861</v>
      </c>
      <c r="D17" s="12">
        <v>26049</v>
      </c>
      <c r="E17" s="12">
        <v>27853</v>
      </c>
      <c r="F17" s="12">
        <v>21133</v>
      </c>
      <c r="G17" s="12">
        <v>27144</v>
      </c>
      <c r="H17" s="12">
        <v>32034</v>
      </c>
      <c r="I17" s="12">
        <v>29060</v>
      </c>
      <c r="J17" s="12">
        <v>30725</v>
      </c>
      <c r="K17" s="12">
        <v>34154</v>
      </c>
      <c r="L17" s="12">
        <v>32551</v>
      </c>
      <c r="M17" s="12">
        <v>36793</v>
      </c>
      <c r="N17" s="12">
        <v>31792</v>
      </c>
    </row>
    <row r="18" spans="1:14" ht="19.5" customHeight="1">
      <c r="A18" s="10" t="s">
        <v>29</v>
      </c>
      <c r="B18" s="11">
        <v>442</v>
      </c>
      <c r="C18" s="12">
        <v>19</v>
      </c>
      <c r="D18" s="12">
        <v>36</v>
      </c>
      <c r="E18" s="12">
        <v>22</v>
      </c>
      <c r="F18" s="12">
        <v>23</v>
      </c>
      <c r="G18" s="12">
        <v>22</v>
      </c>
      <c r="H18" s="12">
        <v>23</v>
      </c>
      <c r="I18" s="12">
        <v>43</v>
      </c>
      <c r="J18" s="12">
        <v>96</v>
      </c>
      <c r="K18" s="12">
        <v>38</v>
      </c>
      <c r="L18" s="12">
        <v>39</v>
      </c>
      <c r="M18" s="12">
        <v>54</v>
      </c>
      <c r="N18" s="12">
        <v>27</v>
      </c>
    </row>
    <row r="19" spans="1:14" ht="19.5" customHeight="1">
      <c r="A19" s="10" t="s">
        <v>30</v>
      </c>
      <c r="B19" s="11">
        <v>171</v>
      </c>
      <c r="C19" s="12">
        <v>3</v>
      </c>
      <c r="D19" s="12">
        <v>4</v>
      </c>
      <c r="E19" s="12">
        <v>6</v>
      </c>
      <c r="F19" s="12">
        <v>7</v>
      </c>
      <c r="G19" s="12">
        <v>15</v>
      </c>
      <c r="H19" s="12">
        <v>15</v>
      </c>
      <c r="I19" s="12">
        <v>6</v>
      </c>
      <c r="J19" s="12">
        <v>14</v>
      </c>
      <c r="K19" s="12">
        <v>34</v>
      </c>
      <c r="L19" s="12">
        <v>25</v>
      </c>
      <c r="M19" s="12">
        <v>22</v>
      </c>
      <c r="N19" s="12">
        <v>20</v>
      </c>
    </row>
    <row r="20" spans="1:14" ht="19.5" customHeight="1">
      <c r="A20" s="10" t="s">
        <v>31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ht="19.5" customHeight="1">
      <c r="A21" s="10" t="s">
        <v>32</v>
      </c>
      <c r="B21" s="11">
        <v>78</v>
      </c>
      <c r="C21" s="12">
        <v>6</v>
      </c>
      <c r="D21" s="12">
        <v>9</v>
      </c>
      <c r="E21" s="12">
        <v>9</v>
      </c>
      <c r="F21" s="12">
        <v>1</v>
      </c>
      <c r="G21" s="12">
        <v>10</v>
      </c>
      <c r="H21" s="12">
        <v>5</v>
      </c>
      <c r="I21" s="12">
        <v>10</v>
      </c>
      <c r="J21" s="12">
        <v>0</v>
      </c>
      <c r="K21" s="12">
        <v>3</v>
      </c>
      <c r="L21" s="12">
        <v>0</v>
      </c>
      <c r="M21" s="12">
        <v>14</v>
      </c>
      <c r="N21" s="12">
        <v>11</v>
      </c>
    </row>
    <row r="22" spans="1:14" ht="19.5" customHeight="1">
      <c r="A22" s="13" t="s">
        <v>33</v>
      </c>
      <c r="B22" s="14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1:14" ht="20.25">
      <c r="A23" s="16" t="s">
        <v>34</v>
      </c>
      <c r="B23" s="17">
        <v>12934</v>
      </c>
      <c r="C23" s="17">
        <v>712</v>
      </c>
      <c r="D23" s="17">
        <v>990</v>
      </c>
      <c r="E23" s="17">
        <v>997</v>
      </c>
      <c r="F23" s="17">
        <v>1121</v>
      </c>
      <c r="G23" s="17">
        <v>942</v>
      </c>
      <c r="H23" s="17">
        <v>1248</v>
      </c>
      <c r="I23" s="17">
        <v>1579</v>
      </c>
      <c r="J23" s="17">
        <v>1016</v>
      </c>
      <c r="K23" s="17">
        <v>1179</v>
      </c>
      <c r="L23" s="17">
        <v>1189</v>
      </c>
      <c r="M23" s="17">
        <v>1057</v>
      </c>
      <c r="N23" s="17">
        <v>904</v>
      </c>
    </row>
    <row r="24" spans="1:14" ht="19.5" customHeight="1">
      <c r="A24" s="18" t="s">
        <v>35</v>
      </c>
      <c r="B24" s="19">
        <v>2135</v>
      </c>
      <c r="C24" s="20">
        <v>192</v>
      </c>
      <c r="D24" s="20">
        <v>208</v>
      </c>
      <c r="E24" s="20">
        <v>201</v>
      </c>
      <c r="F24" s="20">
        <v>223</v>
      </c>
      <c r="G24" s="20">
        <v>124</v>
      </c>
      <c r="H24" s="20">
        <v>127</v>
      </c>
      <c r="I24" s="20">
        <v>434</v>
      </c>
      <c r="J24" s="20">
        <v>159</v>
      </c>
      <c r="K24" s="20">
        <v>183</v>
      </c>
      <c r="L24" s="20">
        <v>181</v>
      </c>
      <c r="M24" s="20">
        <v>25</v>
      </c>
      <c r="N24" s="20">
        <v>78</v>
      </c>
    </row>
    <row r="25" spans="1:14" ht="19.5" customHeight="1">
      <c r="A25" s="10" t="s">
        <v>36</v>
      </c>
      <c r="B25" s="21">
        <v>1035</v>
      </c>
      <c r="C25" s="12">
        <v>75</v>
      </c>
      <c r="D25" s="12">
        <v>66</v>
      </c>
      <c r="E25" s="12">
        <v>84</v>
      </c>
      <c r="F25" s="12">
        <v>109</v>
      </c>
      <c r="G25" s="12">
        <v>61</v>
      </c>
      <c r="H25" s="12">
        <v>51</v>
      </c>
      <c r="I25" s="12">
        <v>296</v>
      </c>
      <c r="J25" s="12">
        <v>67</v>
      </c>
      <c r="K25" s="12">
        <v>101</v>
      </c>
      <c r="L25" s="12">
        <v>70</v>
      </c>
      <c r="M25" s="12">
        <v>13</v>
      </c>
      <c r="N25" s="12">
        <v>42</v>
      </c>
    </row>
    <row r="26" spans="1:14" ht="19.5" customHeight="1">
      <c r="A26" s="10" t="s">
        <v>37</v>
      </c>
      <c r="B26" s="21">
        <v>924</v>
      </c>
      <c r="C26" s="12">
        <v>105</v>
      </c>
      <c r="D26" s="12">
        <v>117</v>
      </c>
      <c r="E26" s="12">
        <v>102</v>
      </c>
      <c r="F26" s="12">
        <v>98</v>
      </c>
      <c r="G26" s="12">
        <v>50</v>
      </c>
      <c r="H26" s="12">
        <v>57</v>
      </c>
      <c r="I26" s="12">
        <v>125</v>
      </c>
      <c r="J26" s="12">
        <v>65</v>
      </c>
      <c r="K26" s="12">
        <v>60</v>
      </c>
      <c r="L26" s="12">
        <v>104</v>
      </c>
      <c r="M26" s="12">
        <v>12</v>
      </c>
      <c r="N26" s="12">
        <v>29</v>
      </c>
    </row>
    <row r="27" spans="1:14" ht="19.5" customHeight="1">
      <c r="A27" s="10" t="s">
        <v>38</v>
      </c>
      <c r="B27" s="21">
        <v>176</v>
      </c>
      <c r="C27" s="12">
        <v>12</v>
      </c>
      <c r="D27" s="12">
        <v>25</v>
      </c>
      <c r="E27" s="12">
        <v>15</v>
      </c>
      <c r="F27" s="12">
        <v>16</v>
      </c>
      <c r="G27" s="12">
        <v>13</v>
      </c>
      <c r="H27" s="12">
        <v>19</v>
      </c>
      <c r="I27" s="12">
        <v>13</v>
      </c>
      <c r="J27" s="12">
        <v>27</v>
      </c>
      <c r="K27" s="12">
        <v>22</v>
      </c>
      <c r="L27" s="12">
        <v>7</v>
      </c>
      <c r="M27" s="12">
        <v>0</v>
      </c>
      <c r="N27" s="12">
        <v>7</v>
      </c>
    </row>
    <row r="28" spans="1:14" ht="19.5" customHeight="1">
      <c r="A28" s="18" t="s">
        <v>39</v>
      </c>
      <c r="B28" s="19">
        <v>10799</v>
      </c>
      <c r="C28" s="20">
        <v>520</v>
      </c>
      <c r="D28" s="20">
        <v>782</v>
      </c>
      <c r="E28" s="20">
        <v>796</v>
      </c>
      <c r="F28" s="20">
        <v>898</v>
      </c>
      <c r="G28" s="20">
        <v>818</v>
      </c>
      <c r="H28" s="20">
        <v>1121</v>
      </c>
      <c r="I28" s="20">
        <v>1145</v>
      </c>
      <c r="J28" s="20">
        <v>857</v>
      </c>
      <c r="K28" s="20">
        <v>996</v>
      </c>
      <c r="L28" s="20">
        <v>1008</v>
      </c>
      <c r="M28" s="20">
        <v>1032</v>
      </c>
      <c r="N28" s="20">
        <v>826</v>
      </c>
    </row>
    <row r="29" spans="1:14" ht="19.5" customHeight="1">
      <c r="A29" s="10" t="s">
        <v>40</v>
      </c>
      <c r="B29" s="21">
        <v>5249</v>
      </c>
      <c r="C29" s="12">
        <v>207</v>
      </c>
      <c r="D29" s="12">
        <v>364</v>
      </c>
      <c r="E29" s="12">
        <v>288</v>
      </c>
      <c r="F29" s="12">
        <v>384</v>
      </c>
      <c r="G29" s="12">
        <v>449</v>
      </c>
      <c r="H29" s="12">
        <v>561</v>
      </c>
      <c r="I29" s="12">
        <v>585</v>
      </c>
      <c r="J29" s="12">
        <v>423</v>
      </c>
      <c r="K29" s="12">
        <v>473</v>
      </c>
      <c r="L29" s="12">
        <v>552</v>
      </c>
      <c r="M29" s="12">
        <v>539</v>
      </c>
      <c r="N29" s="12">
        <v>424</v>
      </c>
    </row>
    <row r="30" spans="1:14" ht="19.5" customHeight="1">
      <c r="A30" s="10" t="s">
        <v>38</v>
      </c>
      <c r="B30" s="21">
        <v>5550</v>
      </c>
      <c r="C30" s="12">
        <v>313</v>
      </c>
      <c r="D30" s="12">
        <v>418</v>
      </c>
      <c r="E30" s="12">
        <v>508</v>
      </c>
      <c r="F30" s="12">
        <v>514</v>
      </c>
      <c r="G30" s="12">
        <v>369</v>
      </c>
      <c r="H30" s="12">
        <v>560</v>
      </c>
      <c r="I30" s="12">
        <v>560</v>
      </c>
      <c r="J30" s="12">
        <v>434</v>
      </c>
      <c r="K30" s="12">
        <v>523</v>
      </c>
      <c r="L30" s="12">
        <v>456</v>
      </c>
      <c r="M30" s="12">
        <v>493</v>
      </c>
      <c r="N30" s="12">
        <v>402</v>
      </c>
    </row>
    <row r="31" spans="1:14" ht="19.5" customHeight="1">
      <c r="A31" s="22" t="s">
        <v>41</v>
      </c>
      <c r="B31" s="23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ht="20.25">
      <c r="A32" s="2" t="s">
        <v>44</v>
      </c>
    </row>
  </sheetData>
  <sheetProtection password="CECF" sheet="1" objects="1" scenarios="1"/>
  <printOptions horizontalCentered="1"/>
  <pageMargins left="0.984251968503937" right="0.5905511811023623" top="0.3937007874015748" bottom="0.3937007874015748" header="0.5118110236220472" footer="0.5118110236220472"/>
  <pageSetup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9.33203125" defaultRowHeight="21"/>
  <cols>
    <col min="1" max="1" width="47.33203125" style="2" customWidth="1"/>
    <col min="2" max="2" width="11.83203125" style="4" customWidth="1"/>
    <col min="3" max="14" width="9.83203125" style="2" customWidth="1"/>
    <col min="15" max="16" width="9.33203125" style="2" customWidth="1"/>
    <col min="17" max="17" width="10" style="2" customWidth="1"/>
    <col min="18" max="16384" width="9.33203125" style="2" customWidth="1"/>
  </cols>
  <sheetData>
    <row r="1" spans="1:14" ht="25.5" customHeight="1">
      <c r="A1" s="3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 customHeight="1">
      <c r="A2" s="2" t="s">
        <v>0</v>
      </c>
      <c r="K2" s="5"/>
      <c r="N2" s="5" t="s">
        <v>1</v>
      </c>
    </row>
    <row r="3" spans="1:14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24" customHeight="1">
      <c r="A4" s="6" t="s">
        <v>16</v>
      </c>
      <c r="B4" s="7">
        <v>514530</v>
      </c>
      <c r="C4" s="7">
        <v>56902</v>
      </c>
      <c r="D4" s="7">
        <v>42460</v>
      </c>
      <c r="E4" s="7">
        <v>49558</v>
      </c>
      <c r="F4" s="7">
        <v>40882</v>
      </c>
      <c r="G4" s="7">
        <v>44417</v>
      </c>
      <c r="H4" s="7">
        <v>47004</v>
      </c>
      <c r="I4" s="7">
        <v>44041</v>
      </c>
      <c r="J4" s="7">
        <v>40682</v>
      </c>
      <c r="K4" s="7">
        <v>44510</v>
      </c>
      <c r="L4" s="7">
        <v>39023</v>
      </c>
      <c r="M4" s="7">
        <v>35317</v>
      </c>
      <c r="N4" s="7">
        <v>29734</v>
      </c>
    </row>
    <row r="5" spans="1:14" ht="20.25">
      <c r="A5" s="8" t="s">
        <v>52</v>
      </c>
      <c r="B5" s="9">
        <v>503109</v>
      </c>
      <c r="C5" s="9">
        <v>55918</v>
      </c>
      <c r="D5" s="9">
        <v>41338</v>
      </c>
      <c r="E5" s="9">
        <v>48879</v>
      </c>
      <c r="F5" s="9">
        <v>40335</v>
      </c>
      <c r="G5" s="9">
        <v>43311</v>
      </c>
      <c r="H5" s="9">
        <v>46196</v>
      </c>
      <c r="I5" s="9">
        <v>42877</v>
      </c>
      <c r="J5" s="9">
        <v>39535</v>
      </c>
      <c r="K5" s="9">
        <v>43609</v>
      </c>
      <c r="L5" s="9">
        <v>38037</v>
      </c>
      <c r="M5" s="9">
        <v>34439</v>
      </c>
      <c r="N5" s="9">
        <v>28635</v>
      </c>
    </row>
    <row r="6" spans="1:14" ht="19.5" customHeight="1">
      <c r="A6" s="10" t="s">
        <v>17</v>
      </c>
      <c r="B6" s="11">
        <v>146945</v>
      </c>
      <c r="C6" s="12">
        <v>18900</v>
      </c>
      <c r="D6" s="12">
        <v>9976</v>
      </c>
      <c r="E6" s="12">
        <v>14770</v>
      </c>
      <c r="F6" s="12">
        <v>12936</v>
      </c>
      <c r="G6" s="12">
        <v>13929</v>
      </c>
      <c r="H6" s="12">
        <v>14240</v>
      </c>
      <c r="I6" s="12">
        <v>13920</v>
      </c>
      <c r="J6" s="12">
        <v>13110</v>
      </c>
      <c r="K6" s="12">
        <v>13392</v>
      </c>
      <c r="L6" s="12">
        <v>10462</v>
      </c>
      <c r="M6" s="12">
        <v>7646</v>
      </c>
      <c r="N6" s="12">
        <v>3664</v>
      </c>
    </row>
    <row r="7" spans="1:14" ht="19.5" customHeight="1">
      <c r="A7" s="10" t="s">
        <v>18</v>
      </c>
      <c r="B7" s="11">
        <v>9434</v>
      </c>
      <c r="C7" s="12">
        <v>970</v>
      </c>
      <c r="D7" s="12">
        <v>794</v>
      </c>
      <c r="E7" s="12">
        <v>839</v>
      </c>
      <c r="F7" s="12">
        <v>869</v>
      </c>
      <c r="G7" s="12">
        <v>1032</v>
      </c>
      <c r="H7" s="12">
        <v>920</v>
      </c>
      <c r="I7" s="12">
        <v>700</v>
      </c>
      <c r="J7" s="12">
        <v>716</v>
      </c>
      <c r="K7" s="12">
        <v>910</v>
      </c>
      <c r="L7" s="12">
        <v>623</v>
      </c>
      <c r="M7" s="12">
        <v>580</v>
      </c>
      <c r="N7" s="12">
        <v>481</v>
      </c>
    </row>
    <row r="8" spans="1:14" ht="19.5" customHeight="1">
      <c r="A8" s="10" t="s">
        <v>19</v>
      </c>
      <c r="B8" s="11">
        <v>83838</v>
      </c>
      <c r="C8" s="12">
        <v>10299</v>
      </c>
      <c r="D8" s="12">
        <v>6878</v>
      </c>
      <c r="E8" s="12">
        <v>7955</v>
      </c>
      <c r="F8" s="12">
        <v>6755</v>
      </c>
      <c r="G8" s="12">
        <v>7101</v>
      </c>
      <c r="H8" s="12">
        <v>7978</v>
      </c>
      <c r="I8" s="12">
        <v>7523</v>
      </c>
      <c r="J8" s="12">
        <v>6649</v>
      </c>
      <c r="K8" s="12">
        <v>7689</v>
      </c>
      <c r="L8" s="12">
        <v>6373</v>
      </c>
      <c r="M8" s="12">
        <v>5429</v>
      </c>
      <c r="N8" s="12">
        <v>3209</v>
      </c>
    </row>
    <row r="9" spans="1:14" ht="19.5" customHeight="1">
      <c r="A9" s="10" t="s">
        <v>20</v>
      </c>
      <c r="B9" s="11">
        <v>15</v>
      </c>
      <c r="C9" s="12">
        <v>0</v>
      </c>
      <c r="D9" s="12">
        <v>1</v>
      </c>
      <c r="E9" s="12">
        <v>0</v>
      </c>
      <c r="F9" s="12">
        <v>0</v>
      </c>
      <c r="G9" s="12">
        <v>0</v>
      </c>
      <c r="H9" s="12">
        <v>0</v>
      </c>
      <c r="I9" s="12">
        <v>2</v>
      </c>
      <c r="J9" s="12">
        <v>0</v>
      </c>
      <c r="K9" s="12">
        <v>1</v>
      </c>
      <c r="L9" s="12">
        <v>6</v>
      </c>
      <c r="M9" s="12">
        <v>5</v>
      </c>
      <c r="N9" s="12">
        <v>0</v>
      </c>
    </row>
    <row r="10" spans="1:14" ht="19.5" customHeight="1">
      <c r="A10" s="10" t="s">
        <v>21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9.5" customHeight="1">
      <c r="A11" s="10" t="s">
        <v>22</v>
      </c>
      <c r="B11" s="11">
        <v>6982</v>
      </c>
      <c r="C11" s="12">
        <v>917</v>
      </c>
      <c r="D11" s="12">
        <v>642</v>
      </c>
      <c r="E11" s="12">
        <v>581</v>
      </c>
      <c r="F11" s="12">
        <v>487</v>
      </c>
      <c r="G11" s="12">
        <v>469</v>
      </c>
      <c r="H11" s="12">
        <v>568</v>
      </c>
      <c r="I11" s="12">
        <v>569</v>
      </c>
      <c r="J11" s="12">
        <v>608</v>
      </c>
      <c r="K11" s="12">
        <v>614</v>
      </c>
      <c r="L11" s="12">
        <v>465</v>
      </c>
      <c r="M11" s="12">
        <v>432</v>
      </c>
      <c r="N11" s="12">
        <v>630</v>
      </c>
    </row>
    <row r="12" spans="1:14" ht="19.5" customHeight="1">
      <c r="A12" s="10" t="s">
        <v>23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ht="19.5" customHeight="1">
      <c r="A13" s="10" t="s">
        <v>24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ht="19.5" customHeight="1">
      <c r="A14" s="10" t="s">
        <v>25</v>
      </c>
      <c r="B14" s="11">
        <v>18</v>
      </c>
      <c r="C14" s="12">
        <v>16</v>
      </c>
      <c r="D14" s="12"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ht="19.5" customHeight="1">
      <c r="A15" s="10" t="s">
        <v>26</v>
      </c>
      <c r="B15" s="11">
        <v>23</v>
      </c>
      <c r="C15" s="12">
        <v>0</v>
      </c>
      <c r="D15" s="12">
        <v>2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17</v>
      </c>
      <c r="K15" s="12">
        <v>2</v>
      </c>
      <c r="L15" s="12">
        <v>2</v>
      </c>
      <c r="M15" s="12">
        <v>0</v>
      </c>
      <c r="N15" s="12">
        <v>0</v>
      </c>
    </row>
    <row r="16" spans="1:14" ht="19.5" customHeight="1">
      <c r="A16" s="10" t="s">
        <v>27</v>
      </c>
      <c r="B16" s="11">
        <v>5</v>
      </c>
      <c r="C16" s="12">
        <v>0</v>
      </c>
      <c r="D16" s="12">
        <v>0</v>
      </c>
      <c r="E16" s="12">
        <v>5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ht="19.5" customHeight="1">
      <c r="A17" s="10" t="s">
        <v>28</v>
      </c>
      <c r="B17" s="11">
        <v>255453</v>
      </c>
      <c r="C17" s="12">
        <v>24782</v>
      </c>
      <c r="D17" s="12">
        <v>23029</v>
      </c>
      <c r="E17" s="12">
        <v>24684</v>
      </c>
      <c r="F17" s="12">
        <v>19261</v>
      </c>
      <c r="G17" s="12">
        <v>20747</v>
      </c>
      <c r="H17" s="12">
        <v>22461</v>
      </c>
      <c r="I17" s="12">
        <v>20136</v>
      </c>
      <c r="J17" s="12">
        <v>18393</v>
      </c>
      <c r="K17" s="12">
        <v>20972</v>
      </c>
      <c r="L17" s="12">
        <v>20085</v>
      </c>
      <c r="M17" s="12">
        <v>20309</v>
      </c>
      <c r="N17" s="12">
        <v>20594</v>
      </c>
    </row>
    <row r="18" spans="1:14" ht="19.5" customHeight="1">
      <c r="A18" s="10" t="s">
        <v>29</v>
      </c>
      <c r="B18" s="11">
        <v>239</v>
      </c>
      <c r="C18" s="12">
        <v>28</v>
      </c>
      <c r="D18" s="12">
        <v>9</v>
      </c>
      <c r="E18" s="12">
        <v>26</v>
      </c>
      <c r="F18" s="12">
        <v>19</v>
      </c>
      <c r="G18" s="12">
        <v>23</v>
      </c>
      <c r="H18" s="12">
        <v>21</v>
      </c>
      <c r="I18" s="12">
        <v>15</v>
      </c>
      <c r="J18" s="12">
        <v>23</v>
      </c>
      <c r="K18" s="12">
        <v>14</v>
      </c>
      <c r="L18" s="12">
        <v>14</v>
      </c>
      <c r="M18" s="12">
        <v>16</v>
      </c>
      <c r="N18" s="12">
        <v>31</v>
      </c>
    </row>
    <row r="19" spans="1:14" ht="19.5" customHeight="1">
      <c r="A19" s="10" t="s">
        <v>30</v>
      </c>
      <c r="B19" s="11">
        <v>98</v>
      </c>
      <c r="C19" s="12">
        <v>5</v>
      </c>
      <c r="D19" s="12">
        <v>5</v>
      </c>
      <c r="E19" s="12">
        <v>16</v>
      </c>
      <c r="F19" s="12">
        <v>3</v>
      </c>
      <c r="G19" s="12">
        <v>6</v>
      </c>
      <c r="H19" s="12">
        <v>0</v>
      </c>
      <c r="I19" s="12">
        <v>4</v>
      </c>
      <c r="J19" s="12">
        <v>13</v>
      </c>
      <c r="K19" s="12">
        <v>8</v>
      </c>
      <c r="L19" s="12">
        <v>7</v>
      </c>
      <c r="M19" s="12">
        <v>22</v>
      </c>
      <c r="N19" s="12">
        <v>9</v>
      </c>
    </row>
    <row r="20" spans="1:14" ht="19.5" customHeight="1">
      <c r="A20" s="10" t="s">
        <v>31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ht="19.5" customHeight="1">
      <c r="A21" s="10" t="s">
        <v>32</v>
      </c>
      <c r="B21" s="11">
        <v>59</v>
      </c>
      <c r="C21" s="12">
        <v>1</v>
      </c>
      <c r="D21" s="12">
        <v>1</v>
      </c>
      <c r="E21" s="12">
        <v>3</v>
      </c>
      <c r="F21" s="12">
        <v>4</v>
      </c>
      <c r="G21" s="12">
        <v>4</v>
      </c>
      <c r="H21" s="12">
        <v>8</v>
      </c>
      <c r="I21" s="12">
        <v>8</v>
      </c>
      <c r="J21" s="12">
        <v>6</v>
      </c>
      <c r="K21" s="12">
        <v>7</v>
      </c>
      <c r="L21" s="12">
        <v>0</v>
      </c>
      <c r="M21" s="12">
        <v>0</v>
      </c>
      <c r="N21" s="12">
        <v>17</v>
      </c>
    </row>
    <row r="22" spans="1:14" ht="19.5" customHeight="1">
      <c r="A22" s="13" t="s">
        <v>33</v>
      </c>
      <c r="B22" s="14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1:14" ht="20.25">
      <c r="A23" s="16" t="s">
        <v>34</v>
      </c>
      <c r="B23" s="17">
        <v>11421</v>
      </c>
      <c r="C23" s="17">
        <v>984</v>
      </c>
      <c r="D23" s="17">
        <v>1122</v>
      </c>
      <c r="E23" s="17">
        <v>679</v>
      </c>
      <c r="F23" s="17">
        <v>547</v>
      </c>
      <c r="G23" s="17">
        <v>1106</v>
      </c>
      <c r="H23" s="17">
        <v>808</v>
      </c>
      <c r="I23" s="17">
        <v>1164</v>
      </c>
      <c r="J23" s="17">
        <v>1147</v>
      </c>
      <c r="K23" s="17">
        <v>901</v>
      </c>
      <c r="L23" s="17">
        <v>986</v>
      </c>
      <c r="M23" s="17">
        <v>878</v>
      </c>
      <c r="N23" s="17">
        <v>1099</v>
      </c>
    </row>
    <row r="24" spans="1:14" ht="19.5" customHeight="1">
      <c r="A24" s="18" t="s">
        <v>35</v>
      </c>
      <c r="B24" s="19">
        <v>3348</v>
      </c>
      <c r="C24" s="20">
        <v>433</v>
      </c>
      <c r="D24" s="20">
        <v>620</v>
      </c>
      <c r="E24" s="20">
        <v>253</v>
      </c>
      <c r="F24" s="20">
        <v>64</v>
      </c>
      <c r="G24" s="20">
        <v>590</v>
      </c>
      <c r="H24" s="20">
        <v>186</v>
      </c>
      <c r="I24" s="20">
        <v>207</v>
      </c>
      <c r="J24" s="20">
        <v>393</v>
      </c>
      <c r="K24" s="20">
        <v>168</v>
      </c>
      <c r="L24" s="20">
        <v>138</v>
      </c>
      <c r="M24" s="20">
        <v>115</v>
      </c>
      <c r="N24" s="20">
        <v>181</v>
      </c>
    </row>
    <row r="25" spans="1:14" ht="19.5" customHeight="1">
      <c r="A25" s="10" t="s">
        <v>36</v>
      </c>
      <c r="B25" s="21">
        <v>2432</v>
      </c>
      <c r="C25" s="12">
        <v>352</v>
      </c>
      <c r="D25" s="12">
        <v>546</v>
      </c>
      <c r="E25" s="12">
        <v>158</v>
      </c>
      <c r="F25" s="12">
        <v>40</v>
      </c>
      <c r="G25" s="12">
        <v>504</v>
      </c>
      <c r="H25" s="12">
        <v>122</v>
      </c>
      <c r="I25" s="12">
        <v>152</v>
      </c>
      <c r="J25" s="12">
        <v>322</v>
      </c>
      <c r="K25" s="12">
        <v>101</v>
      </c>
      <c r="L25" s="12">
        <v>36</v>
      </c>
      <c r="M25" s="12">
        <v>48</v>
      </c>
      <c r="N25" s="12">
        <v>51</v>
      </c>
    </row>
    <row r="26" spans="1:14" ht="19.5" customHeight="1">
      <c r="A26" s="10" t="s">
        <v>37</v>
      </c>
      <c r="B26" s="21">
        <v>704</v>
      </c>
      <c r="C26" s="12">
        <v>49</v>
      </c>
      <c r="D26" s="12">
        <v>62</v>
      </c>
      <c r="E26" s="12">
        <v>82</v>
      </c>
      <c r="F26" s="12">
        <v>21</v>
      </c>
      <c r="G26" s="12">
        <v>67</v>
      </c>
      <c r="H26" s="12">
        <v>58</v>
      </c>
      <c r="I26" s="12">
        <v>43</v>
      </c>
      <c r="J26" s="12">
        <v>50</v>
      </c>
      <c r="K26" s="12">
        <v>44</v>
      </c>
      <c r="L26" s="12">
        <v>70</v>
      </c>
      <c r="M26" s="12">
        <v>53</v>
      </c>
      <c r="N26" s="12">
        <v>105</v>
      </c>
    </row>
    <row r="27" spans="1:14" ht="19.5" customHeight="1">
      <c r="A27" s="10" t="s">
        <v>38</v>
      </c>
      <c r="B27" s="21">
        <v>212</v>
      </c>
      <c r="C27" s="12">
        <v>32</v>
      </c>
      <c r="D27" s="12">
        <v>12</v>
      </c>
      <c r="E27" s="12">
        <v>13</v>
      </c>
      <c r="F27" s="12">
        <v>3</v>
      </c>
      <c r="G27" s="12">
        <v>19</v>
      </c>
      <c r="H27" s="12">
        <v>6</v>
      </c>
      <c r="I27" s="12">
        <v>12</v>
      </c>
      <c r="J27" s="12">
        <v>21</v>
      </c>
      <c r="K27" s="12">
        <v>23</v>
      </c>
      <c r="L27" s="12">
        <v>32</v>
      </c>
      <c r="M27" s="12">
        <v>14</v>
      </c>
      <c r="N27" s="12">
        <v>25</v>
      </c>
    </row>
    <row r="28" spans="1:14" ht="19.5" customHeight="1">
      <c r="A28" s="18" t="s">
        <v>39</v>
      </c>
      <c r="B28" s="19">
        <v>8073</v>
      </c>
      <c r="C28" s="20">
        <v>551</v>
      </c>
      <c r="D28" s="20">
        <v>502</v>
      </c>
      <c r="E28" s="20">
        <v>426</v>
      </c>
      <c r="F28" s="20">
        <v>483</v>
      </c>
      <c r="G28" s="20">
        <v>516</v>
      </c>
      <c r="H28" s="20">
        <v>622</v>
      </c>
      <c r="I28" s="20">
        <v>957</v>
      </c>
      <c r="J28" s="20">
        <v>754</v>
      </c>
      <c r="K28" s="20">
        <v>733</v>
      </c>
      <c r="L28" s="20">
        <v>848</v>
      </c>
      <c r="M28" s="20">
        <v>763</v>
      </c>
      <c r="N28" s="20">
        <v>918</v>
      </c>
    </row>
    <row r="29" spans="1:14" ht="19.5" customHeight="1">
      <c r="A29" s="10" t="s">
        <v>40</v>
      </c>
      <c r="B29" s="21">
        <v>3838</v>
      </c>
      <c r="C29" s="12">
        <v>248</v>
      </c>
      <c r="D29" s="12">
        <v>263</v>
      </c>
      <c r="E29" s="12">
        <v>169</v>
      </c>
      <c r="F29" s="12">
        <v>199</v>
      </c>
      <c r="G29" s="12">
        <v>224</v>
      </c>
      <c r="H29" s="12">
        <v>283</v>
      </c>
      <c r="I29" s="12">
        <v>485</v>
      </c>
      <c r="J29" s="12">
        <v>383</v>
      </c>
      <c r="K29" s="12">
        <v>342</v>
      </c>
      <c r="L29" s="12">
        <v>449</v>
      </c>
      <c r="M29" s="12">
        <v>328</v>
      </c>
      <c r="N29" s="12">
        <v>465</v>
      </c>
    </row>
    <row r="30" spans="1:14" ht="19.5" customHeight="1">
      <c r="A30" s="10" t="s">
        <v>38</v>
      </c>
      <c r="B30" s="21">
        <v>4235</v>
      </c>
      <c r="C30" s="12">
        <v>303</v>
      </c>
      <c r="D30" s="12">
        <v>239</v>
      </c>
      <c r="E30" s="12">
        <v>257</v>
      </c>
      <c r="F30" s="12">
        <v>284</v>
      </c>
      <c r="G30" s="12">
        <v>292</v>
      </c>
      <c r="H30" s="12">
        <v>339</v>
      </c>
      <c r="I30" s="12">
        <v>472</v>
      </c>
      <c r="J30" s="12">
        <v>371</v>
      </c>
      <c r="K30" s="12">
        <v>391</v>
      </c>
      <c r="L30" s="12">
        <v>399</v>
      </c>
      <c r="M30" s="12">
        <v>435</v>
      </c>
      <c r="N30" s="12">
        <v>453</v>
      </c>
    </row>
    <row r="31" spans="1:14" ht="19.5" customHeight="1">
      <c r="A31" s="22" t="s">
        <v>41</v>
      </c>
      <c r="B31" s="23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ht="20.25">
      <c r="A32" s="2" t="s">
        <v>44</v>
      </c>
    </row>
  </sheetData>
  <sheetProtection/>
  <printOptions horizontalCentered="1"/>
  <pageMargins left="0.984251968503937" right="0.5905511811023623" top="0.3937007874015748" bottom="0.3937007874015748" header="0.5118110236220472" footer="0.5118110236220472"/>
  <pageSetup horizontalDpi="300" verticalDpi="3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9.33203125" defaultRowHeight="21"/>
  <cols>
    <col min="1" max="1" width="47.33203125" style="2" customWidth="1"/>
    <col min="2" max="2" width="11.83203125" style="4" customWidth="1"/>
    <col min="3" max="14" width="9.83203125" style="2" customWidth="1"/>
    <col min="15" max="16" width="9.33203125" style="2" customWidth="1"/>
    <col min="17" max="17" width="10" style="2" customWidth="1"/>
    <col min="18" max="16384" width="9.33203125" style="2" customWidth="1"/>
  </cols>
  <sheetData>
    <row r="1" spans="1:14" ht="25.5" customHeight="1">
      <c r="A1" s="3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 customHeight="1">
      <c r="A2" s="2" t="s">
        <v>0</v>
      </c>
      <c r="K2" s="5"/>
      <c r="N2" s="5" t="s">
        <v>1</v>
      </c>
    </row>
    <row r="3" spans="1:14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24" customHeight="1">
      <c r="A4" s="6" t="s">
        <v>16</v>
      </c>
      <c r="B4" s="7">
        <v>423284</v>
      </c>
      <c r="C4" s="7">
        <v>39816</v>
      </c>
      <c r="D4" s="7">
        <v>29173</v>
      </c>
      <c r="E4" s="7">
        <v>33017</v>
      </c>
      <c r="F4" s="7">
        <v>27681</v>
      </c>
      <c r="G4" s="7">
        <v>36642</v>
      </c>
      <c r="H4" s="7">
        <v>33208</v>
      </c>
      <c r="I4" s="7">
        <v>38961</v>
      </c>
      <c r="J4" s="7">
        <v>40466</v>
      </c>
      <c r="K4" s="7">
        <v>39187</v>
      </c>
      <c r="L4" s="7">
        <v>40318</v>
      </c>
      <c r="M4" s="7">
        <v>36602</v>
      </c>
      <c r="N4" s="7">
        <v>28213</v>
      </c>
    </row>
    <row r="5" spans="1:14" ht="20.25">
      <c r="A5" s="8" t="s">
        <v>43</v>
      </c>
      <c r="B5" s="9">
        <v>415026</v>
      </c>
      <c r="C5" s="9">
        <v>38937</v>
      </c>
      <c r="D5" s="9">
        <v>28678</v>
      </c>
      <c r="E5" s="9">
        <v>32201</v>
      </c>
      <c r="F5" s="9">
        <v>27034</v>
      </c>
      <c r="G5" s="9">
        <v>35812</v>
      </c>
      <c r="H5" s="9">
        <v>32244</v>
      </c>
      <c r="I5" s="9">
        <v>38318</v>
      </c>
      <c r="J5" s="9">
        <v>39802</v>
      </c>
      <c r="K5" s="9">
        <v>38557</v>
      </c>
      <c r="L5" s="9">
        <v>39844</v>
      </c>
      <c r="M5" s="9">
        <v>35963</v>
      </c>
      <c r="N5" s="9">
        <v>27636</v>
      </c>
    </row>
    <row r="6" spans="1:14" ht="19.5" customHeight="1">
      <c r="A6" s="10" t="s">
        <v>17</v>
      </c>
      <c r="B6" s="11">
        <v>118564</v>
      </c>
      <c r="C6" s="12">
        <v>15531</v>
      </c>
      <c r="D6" s="12">
        <v>9661</v>
      </c>
      <c r="E6" s="12">
        <v>10474</v>
      </c>
      <c r="F6" s="12">
        <v>8452</v>
      </c>
      <c r="G6" s="12">
        <v>11548</v>
      </c>
      <c r="H6" s="12">
        <v>10176</v>
      </c>
      <c r="I6" s="12">
        <v>11855</v>
      </c>
      <c r="J6" s="12">
        <v>11099</v>
      </c>
      <c r="K6" s="12">
        <v>10600</v>
      </c>
      <c r="L6" s="12">
        <v>9910</v>
      </c>
      <c r="M6" s="12">
        <v>6524</v>
      </c>
      <c r="N6" s="12">
        <v>2734</v>
      </c>
    </row>
    <row r="7" spans="1:14" ht="19.5" customHeight="1">
      <c r="A7" s="10" t="s">
        <v>18</v>
      </c>
      <c r="B7" s="11">
        <v>9305</v>
      </c>
      <c r="C7" s="12">
        <v>1019</v>
      </c>
      <c r="D7" s="12">
        <v>1444</v>
      </c>
      <c r="E7" s="12">
        <v>828</v>
      </c>
      <c r="F7" s="12">
        <v>759</v>
      </c>
      <c r="G7" s="12">
        <v>796</v>
      </c>
      <c r="H7" s="12">
        <v>771</v>
      </c>
      <c r="I7" s="12">
        <v>694</v>
      </c>
      <c r="J7" s="12">
        <v>623</v>
      </c>
      <c r="K7" s="12">
        <v>739</v>
      </c>
      <c r="L7" s="12">
        <v>711</v>
      </c>
      <c r="M7" s="12">
        <v>537</v>
      </c>
      <c r="N7" s="12">
        <v>384</v>
      </c>
    </row>
    <row r="8" spans="1:14" ht="19.5" customHeight="1">
      <c r="A8" s="10" t="s">
        <v>19</v>
      </c>
      <c r="B8" s="11">
        <v>65228</v>
      </c>
      <c r="C8" s="12">
        <v>7405</v>
      </c>
      <c r="D8" s="12">
        <v>4446</v>
      </c>
      <c r="E8" s="12">
        <v>5520</v>
      </c>
      <c r="F8" s="12">
        <v>4870</v>
      </c>
      <c r="G8" s="12">
        <v>5348</v>
      </c>
      <c r="H8" s="12">
        <v>5146</v>
      </c>
      <c r="I8" s="12">
        <v>6262</v>
      </c>
      <c r="J8" s="12">
        <v>6280</v>
      </c>
      <c r="K8" s="12">
        <v>6289</v>
      </c>
      <c r="L8" s="12">
        <v>6172</v>
      </c>
      <c r="M8" s="12">
        <v>5003</v>
      </c>
      <c r="N8" s="12">
        <v>2487</v>
      </c>
    </row>
    <row r="9" spans="1:14" ht="19.5" customHeight="1">
      <c r="A9" s="10" t="s">
        <v>20</v>
      </c>
      <c r="B9" s="11">
        <v>12</v>
      </c>
      <c r="C9" s="12">
        <v>1</v>
      </c>
      <c r="D9" s="12">
        <v>1</v>
      </c>
      <c r="E9" s="12">
        <v>0</v>
      </c>
      <c r="F9" s="12">
        <v>2</v>
      </c>
      <c r="G9" s="12">
        <v>2</v>
      </c>
      <c r="H9" s="12">
        <v>0</v>
      </c>
      <c r="I9" s="12">
        <v>1</v>
      </c>
      <c r="J9" s="12">
        <v>0</v>
      </c>
      <c r="K9" s="12">
        <v>1</v>
      </c>
      <c r="L9" s="12">
        <v>2</v>
      </c>
      <c r="M9" s="12">
        <v>2</v>
      </c>
      <c r="N9" s="12">
        <v>0</v>
      </c>
    </row>
    <row r="10" spans="1:14" ht="19.5" customHeight="1">
      <c r="A10" s="10" t="s">
        <v>21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9.5" customHeight="1">
      <c r="A11" s="10" t="s">
        <v>22</v>
      </c>
      <c r="B11" s="11">
        <v>7506</v>
      </c>
      <c r="C11" s="12">
        <v>759</v>
      </c>
      <c r="D11" s="12">
        <v>558</v>
      </c>
      <c r="E11" s="12">
        <v>649</v>
      </c>
      <c r="F11" s="12">
        <v>370</v>
      </c>
      <c r="G11" s="12">
        <v>619</v>
      </c>
      <c r="H11" s="12">
        <v>683</v>
      </c>
      <c r="I11" s="12">
        <v>693</v>
      </c>
      <c r="J11" s="12">
        <v>860</v>
      </c>
      <c r="K11" s="12">
        <v>690</v>
      </c>
      <c r="L11" s="12">
        <v>607</v>
      </c>
      <c r="M11" s="12">
        <v>533</v>
      </c>
      <c r="N11" s="12">
        <v>485</v>
      </c>
    </row>
    <row r="12" spans="1:14" ht="19.5" customHeight="1">
      <c r="A12" s="10" t="s">
        <v>23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ht="19.5" customHeight="1">
      <c r="A13" s="10" t="s">
        <v>24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ht="19.5" customHeight="1">
      <c r="A14" s="10" t="s">
        <v>25</v>
      </c>
      <c r="B14" s="11">
        <v>100</v>
      </c>
      <c r="C14" s="12">
        <v>0</v>
      </c>
      <c r="D14" s="12">
        <v>0</v>
      </c>
      <c r="E14" s="12">
        <v>0</v>
      </c>
      <c r="F14" s="12">
        <v>2</v>
      </c>
      <c r="G14" s="12">
        <v>0</v>
      </c>
      <c r="H14" s="12">
        <v>40</v>
      </c>
      <c r="I14" s="12">
        <v>1</v>
      </c>
      <c r="J14" s="12">
        <v>2</v>
      </c>
      <c r="K14" s="12">
        <v>32</v>
      </c>
      <c r="L14" s="12">
        <v>6</v>
      </c>
      <c r="M14" s="12">
        <v>10</v>
      </c>
      <c r="N14" s="12">
        <v>7</v>
      </c>
    </row>
    <row r="15" spans="1:14" ht="19.5" customHeight="1">
      <c r="A15" s="10" t="s">
        <v>26</v>
      </c>
      <c r="B15" s="11">
        <v>3</v>
      </c>
      <c r="C15" s="12">
        <v>0</v>
      </c>
      <c r="D15" s="12">
        <v>0</v>
      </c>
      <c r="E15" s="12">
        <v>2</v>
      </c>
      <c r="F15" s="12">
        <v>0</v>
      </c>
      <c r="G15" s="12">
        <v>1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ht="19.5" customHeight="1">
      <c r="A16" s="10" t="s">
        <v>27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ht="19.5" customHeight="1">
      <c r="A17" s="10" t="s">
        <v>28</v>
      </c>
      <c r="B17" s="11">
        <v>213959</v>
      </c>
      <c r="C17" s="12">
        <v>14193</v>
      </c>
      <c r="D17" s="12">
        <v>12546</v>
      </c>
      <c r="E17" s="12">
        <v>14709</v>
      </c>
      <c r="F17" s="12">
        <v>12545</v>
      </c>
      <c r="G17" s="12">
        <v>17469</v>
      </c>
      <c r="H17" s="12">
        <v>15404</v>
      </c>
      <c r="I17" s="12">
        <v>18779</v>
      </c>
      <c r="J17" s="12">
        <v>20904</v>
      </c>
      <c r="K17" s="12">
        <v>20188</v>
      </c>
      <c r="L17" s="12">
        <v>22395</v>
      </c>
      <c r="M17" s="12">
        <v>23314</v>
      </c>
      <c r="N17" s="12">
        <v>21513</v>
      </c>
    </row>
    <row r="18" spans="1:14" ht="19.5" customHeight="1">
      <c r="A18" s="10" t="s">
        <v>29</v>
      </c>
      <c r="B18" s="11">
        <v>262</v>
      </c>
      <c r="C18" s="12">
        <v>18</v>
      </c>
      <c r="D18" s="12">
        <v>17</v>
      </c>
      <c r="E18" s="12">
        <v>15</v>
      </c>
      <c r="F18" s="12">
        <v>33</v>
      </c>
      <c r="G18" s="12">
        <v>20</v>
      </c>
      <c r="H18" s="12">
        <v>20</v>
      </c>
      <c r="I18" s="12">
        <v>17</v>
      </c>
      <c r="J18" s="12">
        <v>31</v>
      </c>
      <c r="K18" s="12">
        <v>12</v>
      </c>
      <c r="L18" s="12">
        <v>32</v>
      </c>
      <c r="M18" s="12">
        <v>29</v>
      </c>
      <c r="N18" s="12">
        <v>18</v>
      </c>
    </row>
    <row r="19" spans="1:14" ht="19.5" customHeight="1">
      <c r="A19" s="10" t="s">
        <v>30</v>
      </c>
      <c r="B19" s="11">
        <v>74</v>
      </c>
      <c r="C19" s="12">
        <v>11</v>
      </c>
      <c r="D19" s="12">
        <v>5</v>
      </c>
      <c r="E19" s="12">
        <v>4</v>
      </c>
      <c r="F19" s="12">
        <v>1</v>
      </c>
      <c r="G19" s="12">
        <v>9</v>
      </c>
      <c r="H19" s="12">
        <v>3</v>
      </c>
      <c r="I19" s="12">
        <v>11</v>
      </c>
      <c r="J19" s="12">
        <v>3</v>
      </c>
      <c r="K19" s="12">
        <v>5</v>
      </c>
      <c r="L19" s="12">
        <v>7</v>
      </c>
      <c r="M19" s="12">
        <v>11</v>
      </c>
      <c r="N19" s="12">
        <v>4</v>
      </c>
    </row>
    <row r="20" spans="1:14" ht="19.5" customHeight="1">
      <c r="A20" s="10" t="s">
        <v>31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ht="19.5" customHeight="1">
      <c r="A21" s="10" t="s">
        <v>32</v>
      </c>
      <c r="B21" s="11">
        <v>13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1</v>
      </c>
      <c r="I21" s="12">
        <v>5</v>
      </c>
      <c r="J21" s="12">
        <v>0</v>
      </c>
      <c r="K21" s="12">
        <v>1</v>
      </c>
      <c r="L21" s="12">
        <v>2</v>
      </c>
      <c r="M21" s="12">
        <v>0</v>
      </c>
      <c r="N21" s="12">
        <v>4</v>
      </c>
    </row>
    <row r="22" spans="1:14" ht="19.5" customHeight="1">
      <c r="A22" s="13" t="s">
        <v>33</v>
      </c>
      <c r="B22" s="14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1:14" ht="20.25">
      <c r="A23" s="16" t="s">
        <v>34</v>
      </c>
      <c r="B23" s="17">
        <v>8258</v>
      </c>
      <c r="C23" s="17">
        <v>879</v>
      </c>
      <c r="D23" s="17">
        <v>495</v>
      </c>
      <c r="E23" s="17">
        <v>816</v>
      </c>
      <c r="F23" s="17">
        <v>647</v>
      </c>
      <c r="G23" s="17">
        <v>830</v>
      </c>
      <c r="H23" s="17">
        <v>964</v>
      </c>
      <c r="I23" s="17">
        <v>643</v>
      </c>
      <c r="J23" s="17">
        <v>664</v>
      </c>
      <c r="K23" s="17">
        <v>630</v>
      </c>
      <c r="L23" s="17">
        <v>474</v>
      </c>
      <c r="M23" s="17">
        <v>639</v>
      </c>
      <c r="N23" s="17">
        <v>577</v>
      </c>
    </row>
    <row r="24" spans="1:14" ht="19.5" customHeight="1">
      <c r="A24" s="18" t="s">
        <v>35</v>
      </c>
      <c r="B24" s="19">
        <v>836</v>
      </c>
      <c r="C24" s="20">
        <v>77</v>
      </c>
      <c r="D24" s="20">
        <v>60</v>
      </c>
      <c r="E24" s="20">
        <v>110</v>
      </c>
      <c r="F24" s="20">
        <v>78</v>
      </c>
      <c r="G24" s="20">
        <v>84</v>
      </c>
      <c r="H24" s="20">
        <v>91</v>
      </c>
      <c r="I24" s="20">
        <v>135</v>
      </c>
      <c r="J24" s="20">
        <v>30</v>
      </c>
      <c r="K24" s="20">
        <v>66</v>
      </c>
      <c r="L24" s="20">
        <v>27</v>
      </c>
      <c r="M24" s="20">
        <v>38</v>
      </c>
      <c r="N24" s="20">
        <v>40</v>
      </c>
    </row>
    <row r="25" spans="1:14" ht="19.5" customHeight="1">
      <c r="A25" s="10" t="s">
        <v>36</v>
      </c>
      <c r="B25" s="21">
        <v>524</v>
      </c>
      <c r="C25" s="12">
        <v>43</v>
      </c>
      <c r="D25" s="12">
        <v>46</v>
      </c>
      <c r="E25" s="12">
        <v>88</v>
      </c>
      <c r="F25" s="12">
        <v>58</v>
      </c>
      <c r="G25" s="12">
        <v>76</v>
      </c>
      <c r="H25" s="12">
        <v>68</v>
      </c>
      <c r="I25" s="12">
        <v>97</v>
      </c>
      <c r="J25" s="12">
        <v>1</v>
      </c>
      <c r="K25" s="12">
        <v>35</v>
      </c>
      <c r="L25" s="12">
        <v>1</v>
      </c>
      <c r="M25" s="12">
        <v>4</v>
      </c>
      <c r="N25" s="12">
        <v>7</v>
      </c>
    </row>
    <row r="26" spans="1:14" ht="19.5" customHeight="1">
      <c r="A26" s="10" t="s">
        <v>37</v>
      </c>
      <c r="B26" s="21">
        <v>168</v>
      </c>
      <c r="C26" s="12">
        <v>29</v>
      </c>
      <c r="D26" s="12">
        <v>7</v>
      </c>
      <c r="E26" s="12">
        <v>8</v>
      </c>
      <c r="F26" s="12">
        <v>9</v>
      </c>
      <c r="G26" s="12">
        <v>4</v>
      </c>
      <c r="H26" s="12">
        <v>6</v>
      </c>
      <c r="I26" s="12">
        <v>17</v>
      </c>
      <c r="J26" s="12">
        <v>14</v>
      </c>
      <c r="K26" s="12">
        <v>14</v>
      </c>
      <c r="L26" s="12">
        <v>17</v>
      </c>
      <c r="M26" s="12">
        <v>19</v>
      </c>
      <c r="N26" s="12">
        <v>24</v>
      </c>
    </row>
    <row r="27" spans="1:14" ht="19.5" customHeight="1">
      <c r="A27" s="10" t="s">
        <v>38</v>
      </c>
      <c r="B27" s="21">
        <v>144</v>
      </c>
      <c r="C27" s="12">
        <v>5</v>
      </c>
      <c r="D27" s="12">
        <v>7</v>
      </c>
      <c r="E27" s="12">
        <v>14</v>
      </c>
      <c r="F27" s="12">
        <v>11</v>
      </c>
      <c r="G27" s="12">
        <v>4</v>
      </c>
      <c r="H27" s="12">
        <v>17</v>
      </c>
      <c r="I27" s="12">
        <v>21</v>
      </c>
      <c r="J27" s="12">
        <v>15</v>
      </c>
      <c r="K27" s="12">
        <v>17</v>
      </c>
      <c r="L27" s="12">
        <v>9</v>
      </c>
      <c r="M27" s="12">
        <v>15</v>
      </c>
      <c r="N27" s="12">
        <v>9</v>
      </c>
    </row>
    <row r="28" spans="1:14" ht="19.5" customHeight="1">
      <c r="A28" s="18" t="s">
        <v>39</v>
      </c>
      <c r="B28" s="19">
        <v>7422</v>
      </c>
      <c r="C28" s="20">
        <v>802</v>
      </c>
      <c r="D28" s="20">
        <v>435</v>
      </c>
      <c r="E28" s="20">
        <v>706</v>
      </c>
      <c r="F28" s="20">
        <v>569</v>
      </c>
      <c r="G28" s="20">
        <v>746</v>
      </c>
      <c r="H28" s="20">
        <v>873</v>
      </c>
      <c r="I28" s="20">
        <v>508</v>
      </c>
      <c r="J28" s="20">
        <v>634</v>
      </c>
      <c r="K28" s="20">
        <v>564</v>
      </c>
      <c r="L28" s="20">
        <v>447</v>
      </c>
      <c r="M28" s="20">
        <v>601</v>
      </c>
      <c r="N28" s="20">
        <v>537</v>
      </c>
    </row>
    <row r="29" spans="1:14" ht="19.5" customHeight="1">
      <c r="A29" s="10" t="s">
        <v>40</v>
      </c>
      <c r="B29" s="21">
        <v>2173</v>
      </c>
      <c r="C29" s="12">
        <v>112</v>
      </c>
      <c r="D29" s="12">
        <v>77</v>
      </c>
      <c r="E29" s="12">
        <v>175</v>
      </c>
      <c r="F29" s="12">
        <v>120</v>
      </c>
      <c r="G29" s="12">
        <v>143</v>
      </c>
      <c r="H29" s="12">
        <v>183</v>
      </c>
      <c r="I29" s="12">
        <v>193</v>
      </c>
      <c r="J29" s="12">
        <v>242</v>
      </c>
      <c r="K29" s="12">
        <v>236</v>
      </c>
      <c r="L29" s="12">
        <v>268</v>
      </c>
      <c r="M29" s="12">
        <v>203</v>
      </c>
      <c r="N29" s="12">
        <v>221</v>
      </c>
    </row>
    <row r="30" spans="1:14" ht="19.5" customHeight="1">
      <c r="A30" s="10" t="s">
        <v>38</v>
      </c>
      <c r="B30" s="21">
        <v>5249</v>
      </c>
      <c r="C30" s="12">
        <v>690</v>
      </c>
      <c r="D30" s="12">
        <v>358</v>
      </c>
      <c r="E30" s="12">
        <v>531</v>
      </c>
      <c r="F30" s="12">
        <v>449</v>
      </c>
      <c r="G30" s="12">
        <v>603</v>
      </c>
      <c r="H30" s="12">
        <v>690</v>
      </c>
      <c r="I30" s="12">
        <v>315</v>
      </c>
      <c r="J30" s="12">
        <v>392</v>
      </c>
      <c r="K30" s="12">
        <v>328</v>
      </c>
      <c r="L30" s="12">
        <v>179</v>
      </c>
      <c r="M30" s="12">
        <v>398</v>
      </c>
      <c r="N30" s="12">
        <v>316</v>
      </c>
    </row>
    <row r="31" spans="1:14" ht="19.5" customHeight="1">
      <c r="A31" s="22" t="s">
        <v>41</v>
      </c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ht="20.25">
      <c r="A32" s="2" t="s">
        <v>44</v>
      </c>
    </row>
  </sheetData>
  <sheetProtection password="CECF" sheet="1" objects="1" scenarios="1"/>
  <printOptions horizontalCentered="1"/>
  <pageMargins left="0.984251968503937" right="0.5905511811023623" top="0.3937007874015748" bottom="0.3937007874015748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80" zoomScaleNormal="90" zoomScaleSheetLayoutView="80" zoomScalePageLayoutView="0" workbookViewId="0" topLeftCell="A1">
      <selection activeCell="A1" sqref="A1:N1"/>
    </sheetView>
  </sheetViews>
  <sheetFormatPr defaultColWidth="9.33203125" defaultRowHeight="21"/>
  <cols>
    <col min="1" max="1" width="69" style="103" customWidth="1"/>
    <col min="2" max="2" width="10.66015625" style="104" customWidth="1"/>
    <col min="3" max="14" width="10.66015625" style="103" customWidth="1"/>
    <col min="15" max="16" width="9.33203125" style="103" customWidth="1"/>
    <col min="17" max="17" width="10" style="103" customWidth="1"/>
    <col min="18" max="16384" width="9.33203125" style="103" customWidth="1"/>
  </cols>
  <sheetData>
    <row r="1" spans="1:14" ht="25.5" customHeight="1">
      <c r="A1" s="127" t="s">
        <v>139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6.5" customHeight="1">
      <c r="A2" s="103" t="s">
        <v>0</v>
      </c>
      <c r="K2" s="105"/>
      <c r="N2" s="105" t="s">
        <v>124</v>
      </c>
    </row>
    <row r="3" spans="1:14" ht="43.5">
      <c r="A3" s="124" t="s">
        <v>82</v>
      </c>
      <c r="B3" s="124" t="s">
        <v>125</v>
      </c>
      <c r="C3" s="124" t="s">
        <v>126</v>
      </c>
      <c r="D3" s="124" t="s">
        <v>127</v>
      </c>
      <c r="E3" s="124" t="s">
        <v>128</v>
      </c>
      <c r="F3" s="124" t="s">
        <v>129</v>
      </c>
      <c r="G3" s="124" t="s">
        <v>130</v>
      </c>
      <c r="H3" s="124" t="s">
        <v>131</v>
      </c>
      <c r="I3" s="124" t="s">
        <v>132</v>
      </c>
      <c r="J3" s="124" t="s">
        <v>133</v>
      </c>
      <c r="K3" s="124" t="s">
        <v>134</v>
      </c>
      <c r="L3" s="124" t="s">
        <v>135</v>
      </c>
      <c r="M3" s="124" t="s">
        <v>136</v>
      </c>
      <c r="N3" s="124" t="s">
        <v>137</v>
      </c>
    </row>
    <row r="4" spans="1:14" ht="26.25" customHeight="1">
      <c r="A4" s="106" t="s">
        <v>83</v>
      </c>
      <c r="B4" s="107">
        <f>SUM(C4:N4)</f>
        <v>975204</v>
      </c>
      <c r="C4" s="107">
        <f>SUM(C5,C25)</f>
        <v>91828</v>
      </c>
      <c r="D4" s="107">
        <f>SUM(D5,D25)</f>
        <v>87966</v>
      </c>
      <c r="E4" s="107">
        <f aca="true" t="shared" si="0" ref="E4:N4">SUM(E5,E25)</f>
        <v>96702</v>
      </c>
      <c r="F4" s="107">
        <f t="shared" si="0"/>
        <v>73750</v>
      </c>
      <c r="G4" s="107">
        <f t="shared" si="0"/>
        <v>91043</v>
      </c>
      <c r="H4" s="107">
        <f t="shared" si="0"/>
        <v>82424</v>
      </c>
      <c r="I4" s="107">
        <f t="shared" si="0"/>
        <v>82376</v>
      </c>
      <c r="J4" s="107">
        <f t="shared" si="0"/>
        <v>86165</v>
      </c>
      <c r="K4" s="107">
        <f t="shared" si="0"/>
        <v>76508</v>
      </c>
      <c r="L4" s="107">
        <f t="shared" si="0"/>
        <v>81317</v>
      </c>
      <c r="M4" s="107">
        <f t="shared" si="0"/>
        <v>72221</v>
      </c>
      <c r="N4" s="107">
        <f t="shared" si="0"/>
        <v>52904</v>
      </c>
    </row>
    <row r="5" spans="1:14" ht="43.5">
      <c r="A5" s="125" t="s">
        <v>84</v>
      </c>
      <c r="B5" s="108">
        <f aca="true" t="shared" si="1" ref="B5:B38">SUM(C5:N5)</f>
        <v>960625</v>
      </c>
      <c r="C5" s="108">
        <f>SUM(C6:C11,C14:C24)</f>
        <v>90627</v>
      </c>
      <c r="D5" s="108">
        <f>SUM(D6:D11,D14:D24)</f>
        <v>86781</v>
      </c>
      <c r="E5" s="108">
        <f aca="true" t="shared" si="2" ref="E5:N5">SUM(E6:E11,E14:E24)</f>
        <v>95509</v>
      </c>
      <c r="F5" s="108">
        <f t="shared" si="2"/>
        <v>72713</v>
      </c>
      <c r="G5" s="108">
        <f t="shared" si="2"/>
        <v>89878</v>
      </c>
      <c r="H5" s="108">
        <f t="shared" si="2"/>
        <v>81500</v>
      </c>
      <c r="I5" s="108">
        <f t="shared" si="2"/>
        <v>81251</v>
      </c>
      <c r="J5" s="108">
        <f t="shared" si="2"/>
        <v>84695</v>
      </c>
      <c r="K5" s="108">
        <f t="shared" si="2"/>
        <v>75241</v>
      </c>
      <c r="L5" s="108">
        <f t="shared" si="2"/>
        <v>79921</v>
      </c>
      <c r="M5" s="108">
        <f t="shared" si="2"/>
        <v>71080</v>
      </c>
      <c r="N5" s="108">
        <f t="shared" si="2"/>
        <v>51429</v>
      </c>
    </row>
    <row r="6" spans="1:14" ht="26.25" customHeight="1">
      <c r="A6" s="109" t="s">
        <v>85</v>
      </c>
      <c r="B6" s="110">
        <f t="shared" si="1"/>
        <v>374302</v>
      </c>
      <c r="C6" s="111">
        <v>37354</v>
      </c>
      <c r="D6" s="111">
        <v>35727</v>
      </c>
      <c r="E6" s="111">
        <v>39195</v>
      </c>
      <c r="F6" s="111">
        <v>30656</v>
      </c>
      <c r="G6" s="111">
        <v>34162</v>
      </c>
      <c r="H6" s="111">
        <v>32555</v>
      </c>
      <c r="I6" s="111">
        <v>31355</v>
      </c>
      <c r="J6" s="111">
        <v>33782</v>
      </c>
      <c r="K6" s="111">
        <v>29022</v>
      </c>
      <c r="L6" s="111">
        <v>30674</v>
      </c>
      <c r="M6" s="111">
        <v>24924</v>
      </c>
      <c r="N6" s="111">
        <v>14896</v>
      </c>
    </row>
    <row r="7" spans="1:14" ht="26.25" customHeight="1">
      <c r="A7" s="109" t="s">
        <v>86</v>
      </c>
      <c r="B7" s="110">
        <f t="shared" si="1"/>
        <v>10934</v>
      </c>
      <c r="C7" s="111">
        <v>947</v>
      </c>
      <c r="D7" s="111">
        <v>889</v>
      </c>
      <c r="E7" s="111">
        <v>962</v>
      </c>
      <c r="F7" s="111">
        <v>751</v>
      </c>
      <c r="G7" s="111">
        <v>1269</v>
      </c>
      <c r="H7" s="111">
        <v>1118</v>
      </c>
      <c r="I7" s="111">
        <v>896</v>
      </c>
      <c r="J7" s="111">
        <v>842</v>
      </c>
      <c r="K7" s="111">
        <v>699</v>
      </c>
      <c r="L7" s="111">
        <v>1037</v>
      </c>
      <c r="M7" s="111">
        <v>850</v>
      </c>
      <c r="N7" s="111">
        <v>674</v>
      </c>
    </row>
    <row r="8" spans="1:14" ht="26.25" customHeight="1">
      <c r="A8" s="109" t="s">
        <v>87</v>
      </c>
      <c r="B8" s="110">
        <f t="shared" si="1"/>
        <v>89553</v>
      </c>
      <c r="C8" s="111">
        <v>9670</v>
      </c>
      <c r="D8" s="111">
        <v>8064</v>
      </c>
      <c r="E8" s="111">
        <v>8628</v>
      </c>
      <c r="F8" s="111">
        <v>7707</v>
      </c>
      <c r="G8" s="111">
        <v>8497</v>
      </c>
      <c r="H8" s="111">
        <v>7695</v>
      </c>
      <c r="I8" s="111">
        <v>7515</v>
      </c>
      <c r="J8" s="111">
        <v>7478</v>
      </c>
      <c r="K8" s="111">
        <v>7053</v>
      </c>
      <c r="L8" s="111">
        <v>7073</v>
      </c>
      <c r="M8" s="111">
        <v>6033</v>
      </c>
      <c r="N8" s="111">
        <v>4140</v>
      </c>
    </row>
    <row r="9" spans="1:14" ht="26.25" customHeight="1">
      <c r="A9" s="109" t="s">
        <v>88</v>
      </c>
      <c r="B9" s="110">
        <f t="shared" si="1"/>
        <v>31</v>
      </c>
      <c r="C9" s="111">
        <v>2</v>
      </c>
      <c r="D9" s="111">
        <v>3</v>
      </c>
      <c r="E9" s="111">
        <v>5</v>
      </c>
      <c r="F9" s="111">
        <v>4</v>
      </c>
      <c r="G9" s="111">
        <v>0</v>
      </c>
      <c r="H9" s="111">
        <v>5</v>
      </c>
      <c r="I9" s="111">
        <v>0</v>
      </c>
      <c r="J9" s="111">
        <v>3</v>
      </c>
      <c r="K9" s="111">
        <v>0</v>
      </c>
      <c r="L9" s="111">
        <v>4</v>
      </c>
      <c r="M9" s="111">
        <v>4</v>
      </c>
      <c r="N9" s="111">
        <v>1</v>
      </c>
    </row>
    <row r="10" spans="1:14" ht="26.25" customHeight="1">
      <c r="A10" s="109" t="s">
        <v>89</v>
      </c>
      <c r="B10" s="110">
        <f t="shared" si="1"/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</row>
    <row r="11" spans="1:14" ht="26.25" customHeight="1">
      <c r="A11" s="109" t="s">
        <v>90</v>
      </c>
      <c r="B11" s="110">
        <f t="shared" si="1"/>
        <v>7785</v>
      </c>
      <c r="C11" s="111">
        <v>1008</v>
      </c>
      <c r="D11" s="111">
        <v>784</v>
      </c>
      <c r="E11" s="111">
        <v>898</v>
      </c>
      <c r="F11" s="111">
        <v>688</v>
      </c>
      <c r="G11" s="111">
        <v>661</v>
      </c>
      <c r="H11" s="111">
        <v>697</v>
      </c>
      <c r="I11" s="111">
        <v>560</v>
      </c>
      <c r="J11" s="111">
        <v>410</v>
      </c>
      <c r="K11" s="111">
        <v>178</v>
      </c>
      <c r="L11" s="111">
        <v>733</v>
      </c>
      <c r="M11" s="111">
        <v>653</v>
      </c>
      <c r="N11" s="111">
        <v>515</v>
      </c>
    </row>
    <row r="12" spans="1:14" ht="26.25" customHeight="1">
      <c r="A12" s="109" t="s">
        <v>91</v>
      </c>
      <c r="B12" s="110">
        <f t="shared" si="1"/>
        <v>613</v>
      </c>
      <c r="C12" s="111">
        <v>47</v>
      </c>
      <c r="D12" s="111">
        <v>48</v>
      </c>
      <c r="E12" s="111">
        <v>60</v>
      </c>
      <c r="F12" s="111">
        <v>38</v>
      </c>
      <c r="G12" s="111">
        <v>52</v>
      </c>
      <c r="H12" s="111">
        <v>48</v>
      </c>
      <c r="I12" s="111">
        <v>45</v>
      </c>
      <c r="J12" s="111">
        <v>62</v>
      </c>
      <c r="K12" s="111">
        <v>49</v>
      </c>
      <c r="L12" s="111">
        <v>55</v>
      </c>
      <c r="M12" s="111">
        <v>50</v>
      </c>
      <c r="N12" s="111">
        <v>59</v>
      </c>
    </row>
    <row r="13" spans="1:14" ht="26.25" customHeight="1">
      <c r="A13" s="109" t="s">
        <v>92</v>
      </c>
      <c r="B13" s="110">
        <f t="shared" si="1"/>
        <v>7172</v>
      </c>
      <c r="C13" s="111">
        <v>961</v>
      </c>
      <c r="D13" s="111">
        <v>736</v>
      </c>
      <c r="E13" s="111">
        <v>838</v>
      </c>
      <c r="F13" s="111">
        <v>650</v>
      </c>
      <c r="G13" s="111">
        <v>609</v>
      </c>
      <c r="H13" s="111">
        <v>649</v>
      </c>
      <c r="I13" s="111">
        <v>515</v>
      </c>
      <c r="J13" s="111">
        <v>348</v>
      </c>
      <c r="K13" s="111">
        <v>129</v>
      </c>
      <c r="L13" s="111">
        <v>678</v>
      </c>
      <c r="M13" s="111">
        <v>603</v>
      </c>
      <c r="N13" s="111">
        <v>456</v>
      </c>
    </row>
    <row r="14" spans="1:14" ht="26.25" customHeight="1">
      <c r="A14" s="109" t="s">
        <v>93</v>
      </c>
      <c r="B14" s="110">
        <f t="shared" si="1"/>
        <v>21</v>
      </c>
      <c r="C14" s="111">
        <v>0</v>
      </c>
      <c r="D14" s="111">
        <v>1</v>
      </c>
      <c r="E14" s="111">
        <v>1</v>
      </c>
      <c r="F14" s="111">
        <v>2</v>
      </c>
      <c r="G14" s="111">
        <v>4</v>
      </c>
      <c r="H14" s="111">
        <v>3</v>
      </c>
      <c r="I14" s="111">
        <v>2</v>
      </c>
      <c r="J14" s="111">
        <v>4</v>
      </c>
      <c r="K14" s="111">
        <v>4</v>
      </c>
      <c r="L14" s="111">
        <v>0</v>
      </c>
      <c r="M14" s="111">
        <v>0</v>
      </c>
      <c r="N14" s="111">
        <v>0</v>
      </c>
    </row>
    <row r="15" spans="1:14" ht="26.25" customHeight="1">
      <c r="A15" s="109" t="s">
        <v>94</v>
      </c>
      <c r="B15" s="110">
        <f t="shared" si="1"/>
        <v>18</v>
      </c>
      <c r="C15" s="111">
        <v>0</v>
      </c>
      <c r="D15" s="111">
        <v>1</v>
      </c>
      <c r="E15" s="111">
        <v>1</v>
      </c>
      <c r="F15" s="111">
        <v>1</v>
      </c>
      <c r="G15" s="111">
        <v>3</v>
      </c>
      <c r="H15" s="111">
        <v>0</v>
      </c>
      <c r="I15" s="111">
        <v>2</v>
      </c>
      <c r="J15" s="111">
        <v>4</v>
      </c>
      <c r="K15" s="111">
        <v>4</v>
      </c>
      <c r="L15" s="111">
        <v>2</v>
      </c>
      <c r="M15" s="111">
        <v>0</v>
      </c>
      <c r="N15" s="111">
        <v>0</v>
      </c>
    </row>
    <row r="16" spans="1:14" ht="26.25" customHeight="1">
      <c r="A16" s="109" t="s">
        <v>95</v>
      </c>
      <c r="B16" s="110">
        <f t="shared" si="1"/>
        <v>45</v>
      </c>
      <c r="C16" s="111">
        <v>14</v>
      </c>
      <c r="D16" s="111">
        <v>6</v>
      </c>
      <c r="E16" s="111">
        <v>2</v>
      </c>
      <c r="F16" s="111">
        <v>0</v>
      </c>
      <c r="G16" s="111">
        <v>7</v>
      </c>
      <c r="H16" s="111">
        <v>0</v>
      </c>
      <c r="I16" s="111">
        <v>0</v>
      </c>
      <c r="J16" s="111">
        <v>1</v>
      </c>
      <c r="K16" s="111">
        <v>0</v>
      </c>
      <c r="L16" s="111">
        <v>1</v>
      </c>
      <c r="M16" s="111">
        <v>10</v>
      </c>
      <c r="N16" s="111">
        <v>4</v>
      </c>
    </row>
    <row r="17" spans="1:14" ht="26.25" customHeight="1">
      <c r="A17" s="109" t="s">
        <v>96</v>
      </c>
      <c r="B17" s="110">
        <f t="shared" si="1"/>
        <v>271</v>
      </c>
      <c r="C17" s="111">
        <v>30</v>
      </c>
      <c r="D17" s="111">
        <v>26</v>
      </c>
      <c r="E17" s="111">
        <v>18</v>
      </c>
      <c r="F17" s="111">
        <v>18</v>
      </c>
      <c r="G17" s="111">
        <v>19</v>
      </c>
      <c r="H17" s="111">
        <v>26</v>
      </c>
      <c r="I17" s="111">
        <v>15</v>
      </c>
      <c r="J17" s="111">
        <v>37</v>
      </c>
      <c r="K17" s="111">
        <v>17</v>
      </c>
      <c r="L17" s="111">
        <v>26</v>
      </c>
      <c r="M17" s="111">
        <v>9</v>
      </c>
      <c r="N17" s="111">
        <v>30</v>
      </c>
    </row>
    <row r="18" spans="1:14" ht="26.25" customHeight="1">
      <c r="A18" s="109" t="s">
        <v>97</v>
      </c>
      <c r="B18" s="110">
        <f t="shared" si="1"/>
        <v>7</v>
      </c>
      <c r="C18" s="111">
        <v>2</v>
      </c>
      <c r="D18" s="111">
        <v>1</v>
      </c>
      <c r="E18" s="111">
        <v>0</v>
      </c>
      <c r="F18" s="111">
        <v>1</v>
      </c>
      <c r="G18" s="111">
        <v>1</v>
      </c>
      <c r="H18" s="111">
        <v>0</v>
      </c>
      <c r="I18" s="111">
        <v>1</v>
      </c>
      <c r="J18" s="111">
        <v>1</v>
      </c>
      <c r="K18" s="111">
        <v>0</v>
      </c>
      <c r="L18" s="111">
        <v>0</v>
      </c>
      <c r="M18" s="111">
        <v>0</v>
      </c>
      <c r="N18" s="111">
        <v>0</v>
      </c>
    </row>
    <row r="19" spans="1:14" ht="26.25" customHeight="1">
      <c r="A19" s="109" t="s">
        <v>98</v>
      </c>
      <c r="B19" s="110">
        <f t="shared" si="1"/>
        <v>463615</v>
      </c>
      <c r="C19" s="111">
        <v>40440</v>
      </c>
      <c r="D19" s="111">
        <v>40241</v>
      </c>
      <c r="E19" s="111">
        <v>44632</v>
      </c>
      <c r="F19" s="111">
        <v>31813</v>
      </c>
      <c r="G19" s="111">
        <v>44165</v>
      </c>
      <c r="H19" s="111">
        <v>38116</v>
      </c>
      <c r="I19" s="111">
        <v>39615</v>
      </c>
      <c r="J19" s="111">
        <v>40604</v>
      </c>
      <c r="K19" s="111">
        <v>37335</v>
      </c>
      <c r="L19" s="111">
        <v>39190</v>
      </c>
      <c r="M19" s="111">
        <v>37240</v>
      </c>
      <c r="N19" s="111">
        <v>30224</v>
      </c>
    </row>
    <row r="20" spans="1:14" ht="26.25" customHeight="1">
      <c r="A20" s="109" t="s">
        <v>99</v>
      </c>
      <c r="B20" s="110">
        <f t="shared" si="1"/>
        <v>10575</v>
      </c>
      <c r="C20" s="111">
        <v>803</v>
      </c>
      <c r="D20" s="111">
        <v>681</v>
      </c>
      <c r="E20" s="111">
        <v>854</v>
      </c>
      <c r="F20" s="111">
        <v>826</v>
      </c>
      <c r="G20" s="111">
        <v>789</v>
      </c>
      <c r="H20" s="111">
        <v>1013</v>
      </c>
      <c r="I20" s="111">
        <v>995</v>
      </c>
      <c r="J20" s="111">
        <v>1204</v>
      </c>
      <c r="K20" s="111">
        <v>655</v>
      </c>
      <c r="L20" s="111">
        <v>963</v>
      </c>
      <c r="M20" s="111">
        <v>1089</v>
      </c>
      <c r="N20" s="111">
        <v>703</v>
      </c>
    </row>
    <row r="21" spans="1:14" ht="26.25" customHeight="1">
      <c r="A21" s="109" t="s">
        <v>100</v>
      </c>
      <c r="B21" s="110">
        <f t="shared" si="1"/>
        <v>193</v>
      </c>
      <c r="C21" s="111">
        <v>9</v>
      </c>
      <c r="D21" s="111">
        <v>18</v>
      </c>
      <c r="E21" s="111">
        <v>14</v>
      </c>
      <c r="F21" s="111">
        <v>33</v>
      </c>
      <c r="G21" s="111">
        <v>14</v>
      </c>
      <c r="H21" s="111">
        <v>18</v>
      </c>
      <c r="I21" s="111">
        <v>20</v>
      </c>
      <c r="J21" s="111">
        <v>20</v>
      </c>
      <c r="K21" s="111">
        <v>18</v>
      </c>
      <c r="L21" s="111">
        <v>12</v>
      </c>
      <c r="M21" s="111">
        <v>10</v>
      </c>
      <c r="N21" s="111">
        <v>7</v>
      </c>
    </row>
    <row r="22" spans="1:14" ht="26.25" customHeight="1">
      <c r="A22" s="109" t="s">
        <v>101</v>
      </c>
      <c r="B22" s="110">
        <f t="shared" si="1"/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</row>
    <row r="23" spans="1:14" ht="26.25" customHeight="1">
      <c r="A23" s="109" t="s">
        <v>102</v>
      </c>
      <c r="B23" s="110">
        <f t="shared" si="1"/>
        <v>745</v>
      </c>
      <c r="C23" s="111">
        <v>70</v>
      </c>
      <c r="D23" s="111">
        <v>58</v>
      </c>
      <c r="E23" s="111">
        <v>47</v>
      </c>
      <c r="F23" s="111">
        <v>41</v>
      </c>
      <c r="G23" s="111">
        <v>59</v>
      </c>
      <c r="H23" s="111">
        <v>57</v>
      </c>
      <c r="I23" s="111">
        <v>48</v>
      </c>
      <c r="J23" s="111">
        <v>71</v>
      </c>
      <c r="K23" s="111">
        <v>38</v>
      </c>
      <c r="L23" s="111">
        <v>46</v>
      </c>
      <c r="M23" s="111">
        <v>116</v>
      </c>
      <c r="N23" s="111">
        <v>94</v>
      </c>
    </row>
    <row r="24" spans="1:14" ht="26.25" customHeight="1">
      <c r="A24" s="112" t="s">
        <v>103</v>
      </c>
      <c r="B24" s="113">
        <f t="shared" si="1"/>
        <v>2530</v>
      </c>
      <c r="C24" s="114">
        <v>278</v>
      </c>
      <c r="D24" s="114">
        <v>281</v>
      </c>
      <c r="E24" s="114">
        <v>252</v>
      </c>
      <c r="F24" s="114">
        <v>172</v>
      </c>
      <c r="G24" s="114">
        <v>228</v>
      </c>
      <c r="H24" s="114">
        <v>197</v>
      </c>
      <c r="I24" s="114">
        <v>227</v>
      </c>
      <c r="J24" s="114">
        <v>234</v>
      </c>
      <c r="K24" s="114">
        <v>218</v>
      </c>
      <c r="L24" s="114">
        <v>160</v>
      </c>
      <c r="M24" s="114">
        <v>142</v>
      </c>
      <c r="N24" s="114">
        <v>141</v>
      </c>
    </row>
    <row r="25" spans="1:14" ht="43.5">
      <c r="A25" s="126" t="s">
        <v>104</v>
      </c>
      <c r="B25" s="115">
        <f t="shared" si="1"/>
        <v>14579</v>
      </c>
      <c r="C25" s="115">
        <f>SUM(C26,C39,C46)</f>
        <v>1201</v>
      </c>
      <c r="D25" s="115">
        <f aca="true" t="shared" si="3" ref="D25:N25">SUM(D26,D39,D46)</f>
        <v>1185</v>
      </c>
      <c r="E25" s="115">
        <f t="shared" si="3"/>
        <v>1193</v>
      </c>
      <c r="F25" s="115">
        <f t="shared" si="3"/>
        <v>1037</v>
      </c>
      <c r="G25" s="115">
        <f t="shared" si="3"/>
        <v>1165</v>
      </c>
      <c r="H25" s="115">
        <f t="shared" si="3"/>
        <v>924</v>
      </c>
      <c r="I25" s="115">
        <f t="shared" si="3"/>
        <v>1125</v>
      </c>
      <c r="J25" s="115">
        <f t="shared" si="3"/>
        <v>1470</v>
      </c>
      <c r="K25" s="115">
        <f t="shared" si="3"/>
        <v>1267</v>
      </c>
      <c r="L25" s="115">
        <f t="shared" si="3"/>
        <v>1396</v>
      </c>
      <c r="M25" s="115">
        <f t="shared" si="3"/>
        <v>1141</v>
      </c>
      <c r="N25" s="115">
        <f t="shared" si="3"/>
        <v>1475</v>
      </c>
    </row>
    <row r="26" spans="1:14" ht="23.25" customHeight="1">
      <c r="A26" s="116" t="s">
        <v>105</v>
      </c>
      <c r="B26" s="117">
        <f>SUM(C26:N26)</f>
        <v>4670</v>
      </c>
      <c r="C26" s="118">
        <v>291</v>
      </c>
      <c r="D26" s="118">
        <v>508</v>
      </c>
      <c r="E26" s="118">
        <v>380</v>
      </c>
      <c r="F26" s="118">
        <v>300</v>
      </c>
      <c r="G26" s="118">
        <v>288</v>
      </c>
      <c r="H26" s="118">
        <v>294</v>
      </c>
      <c r="I26" s="118">
        <v>412</v>
      </c>
      <c r="J26" s="118">
        <v>474</v>
      </c>
      <c r="K26" s="118">
        <v>410</v>
      </c>
      <c r="L26" s="118">
        <v>558</v>
      </c>
      <c r="M26" s="118">
        <v>337</v>
      </c>
      <c r="N26" s="118">
        <v>418</v>
      </c>
    </row>
    <row r="27" spans="1:14" ht="23.25" customHeight="1">
      <c r="A27" s="109" t="s">
        <v>106</v>
      </c>
      <c r="B27" s="110">
        <f>SUM(C27:N27)</f>
        <v>2015</v>
      </c>
      <c r="C27" s="111">
        <v>70</v>
      </c>
      <c r="D27" s="111">
        <v>183</v>
      </c>
      <c r="E27" s="111">
        <v>195</v>
      </c>
      <c r="F27" s="111">
        <v>73</v>
      </c>
      <c r="G27" s="111">
        <v>107</v>
      </c>
      <c r="H27" s="111">
        <v>138</v>
      </c>
      <c r="I27" s="111">
        <v>205</v>
      </c>
      <c r="J27" s="111">
        <v>261</v>
      </c>
      <c r="K27" s="111">
        <v>228</v>
      </c>
      <c r="L27" s="111">
        <v>293</v>
      </c>
      <c r="M27" s="111">
        <v>157</v>
      </c>
      <c r="N27" s="111">
        <v>105</v>
      </c>
    </row>
    <row r="28" spans="1:14" ht="23.25" customHeight="1">
      <c r="A28" s="109" t="s">
        <v>107</v>
      </c>
      <c r="B28" s="110">
        <f t="shared" si="1"/>
        <v>1473</v>
      </c>
      <c r="C28" s="111">
        <v>51</v>
      </c>
      <c r="D28" s="111">
        <v>155</v>
      </c>
      <c r="E28" s="111">
        <v>139</v>
      </c>
      <c r="F28" s="111">
        <v>43</v>
      </c>
      <c r="G28" s="111">
        <v>75</v>
      </c>
      <c r="H28" s="111">
        <v>96</v>
      </c>
      <c r="I28" s="111">
        <v>149</v>
      </c>
      <c r="J28" s="111">
        <v>225</v>
      </c>
      <c r="K28" s="111">
        <v>192</v>
      </c>
      <c r="L28" s="111">
        <v>213</v>
      </c>
      <c r="M28" s="111">
        <v>97</v>
      </c>
      <c r="N28" s="111">
        <v>38</v>
      </c>
    </row>
    <row r="29" spans="1:14" ht="23.25" customHeight="1">
      <c r="A29" s="109" t="s">
        <v>108</v>
      </c>
      <c r="B29" s="110">
        <f t="shared" si="1"/>
        <v>385</v>
      </c>
      <c r="C29" s="111">
        <v>12</v>
      </c>
      <c r="D29" s="111">
        <v>12</v>
      </c>
      <c r="E29" s="111">
        <v>40</v>
      </c>
      <c r="F29" s="111">
        <v>24</v>
      </c>
      <c r="G29" s="111">
        <v>25</v>
      </c>
      <c r="H29" s="111">
        <v>32</v>
      </c>
      <c r="I29" s="111">
        <v>37</v>
      </c>
      <c r="J29" s="111">
        <v>21</v>
      </c>
      <c r="K29" s="111">
        <v>26</v>
      </c>
      <c r="L29" s="111">
        <v>54</v>
      </c>
      <c r="M29" s="111">
        <v>48</v>
      </c>
      <c r="N29" s="111">
        <v>54</v>
      </c>
    </row>
    <row r="30" spans="1:14" ht="23.25" customHeight="1">
      <c r="A30" s="109" t="s">
        <v>109</v>
      </c>
      <c r="B30" s="110">
        <f t="shared" si="1"/>
        <v>6</v>
      </c>
      <c r="C30" s="111">
        <v>1</v>
      </c>
      <c r="D30" s="111">
        <v>0</v>
      </c>
      <c r="E30" s="111">
        <v>4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1</v>
      </c>
    </row>
    <row r="31" spans="1:14" ht="23.25" customHeight="1">
      <c r="A31" s="109" t="s">
        <v>110</v>
      </c>
      <c r="B31" s="110">
        <f t="shared" si="1"/>
        <v>150</v>
      </c>
      <c r="C31" s="111">
        <v>6</v>
      </c>
      <c r="D31" s="111">
        <v>16</v>
      </c>
      <c r="E31" s="111">
        <v>11</v>
      </c>
      <c r="F31" s="111">
        <v>6</v>
      </c>
      <c r="G31" s="111">
        <v>7</v>
      </c>
      <c r="H31" s="111">
        <v>10</v>
      </c>
      <c r="I31" s="111">
        <v>19</v>
      </c>
      <c r="J31" s="111">
        <v>15</v>
      </c>
      <c r="K31" s="111">
        <v>10</v>
      </c>
      <c r="L31" s="111">
        <v>26</v>
      </c>
      <c r="M31" s="111">
        <v>12</v>
      </c>
      <c r="N31" s="111">
        <v>12</v>
      </c>
    </row>
    <row r="32" spans="1:14" ht="23.25" customHeight="1">
      <c r="A32" s="109" t="s">
        <v>111</v>
      </c>
      <c r="B32" s="110">
        <f t="shared" si="1"/>
        <v>1</v>
      </c>
      <c r="C32" s="111">
        <v>0</v>
      </c>
      <c r="D32" s="111">
        <v>0</v>
      </c>
      <c r="E32" s="111">
        <v>1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</row>
    <row r="33" spans="1:14" ht="23.25" customHeight="1">
      <c r="A33" s="109" t="s">
        <v>112</v>
      </c>
      <c r="B33" s="110">
        <f t="shared" si="1"/>
        <v>2442</v>
      </c>
      <c r="C33" s="111">
        <v>208</v>
      </c>
      <c r="D33" s="111">
        <v>311</v>
      </c>
      <c r="E33" s="111">
        <v>173</v>
      </c>
      <c r="F33" s="111">
        <v>213</v>
      </c>
      <c r="G33" s="111">
        <v>168</v>
      </c>
      <c r="H33" s="111">
        <v>121</v>
      </c>
      <c r="I33" s="111">
        <v>196</v>
      </c>
      <c r="J33" s="111">
        <v>199</v>
      </c>
      <c r="K33" s="111">
        <v>149</v>
      </c>
      <c r="L33" s="111">
        <v>248</v>
      </c>
      <c r="M33" s="111">
        <v>164</v>
      </c>
      <c r="N33" s="111">
        <v>292</v>
      </c>
    </row>
    <row r="34" spans="1:14" ht="23.25" customHeight="1">
      <c r="A34" s="109" t="s">
        <v>113</v>
      </c>
      <c r="B34" s="110">
        <f>SUM(C34:N34)</f>
        <v>2442</v>
      </c>
      <c r="C34" s="111">
        <v>208</v>
      </c>
      <c r="D34" s="111">
        <v>311</v>
      </c>
      <c r="E34" s="111">
        <v>173</v>
      </c>
      <c r="F34" s="111">
        <v>213</v>
      </c>
      <c r="G34" s="111">
        <v>168</v>
      </c>
      <c r="H34" s="111">
        <v>121</v>
      </c>
      <c r="I34" s="111">
        <v>196</v>
      </c>
      <c r="J34" s="111">
        <v>199</v>
      </c>
      <c r="K34" s="111">
        <v>149</v>
      </c>
      <c r="L34" s="111">
        <v>248</v>
      </c>
      <c r="M34" s="111">
        <v>164</v>
      </c>
      <c r="N34" s="111">
        <v>292</v>
      </c>
    </row>
    <row r="35" spans="1:14" ht="23.25" customHeight="1">
      <c r="A35" s="109" t="s">
        <v>111</v>
      </c>
      <c r="B35" s="110">
        <f t="shared" si="1"/>
        <v>0</v>
      </c>
      <c r="C35" s="111">
        <v>0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</row>
    <row r="36" spans="1:14" ht="23.25" customHeight="1">
      <c r="A36" s="109" t="s">
        <v>114</v>
      </c>
      <c r="B36" s="110">
        <f t="shared" si="1"/>
        <v>213</v>
      </c>
      <c r="C36" s="111">
        <v>13</v>
      </c>
      <c r="D36" s="111">
        <v>14</v>
      </c>
      <c r="E36" s="111">
        <v>12</v>
      </c>
      <c r="F36" s="111">
        <v>14</v>
      </c>
      <c r="G36" s="111">
        <v>13</v>
      </c>
      <c r="H36" s="111">
        <v>35</v>
      </c>
      <c r="I36" s="111">
        <v>11</v>
      </c>
      <c r="J36" s="111">
        <v>14</v>
      </c>
      <c r="K36" s="111">
        <v>33</v>
      </c>
      <c r="L36" s="111">
        <v>17</v>
      </c>
      <c r="M36" s="111">
        <v>16</v>
      </c>
      <c r="N36" s="111">
        <v>21</v>
      </c>
    </row>
    <row r="37" spans="1:14" ht="23.25" customHeight="1">
      <c r="A37" s="109" t="s">
        <v>115</v>
      </c>
      <c r="B37" s="110">
        <f t="shared" si="1"/>
        <v>213</v>
      </c>
      <c r="C37" s="111">
        <v>13</v>
      </c>
      <c r="D37" s="111">
        <v>14</v>
      </c>
      <c r="E37" s="111">
        <v>12</v>
      </c>
      <c r="F37" s="111">
        <v>14</v>
      </c>
      <c r="G37" s="111">
        <v>13</v>
      </c>
      <c r="H37" s="111">
        <v>35</v>
      </c>
      <c r="I37" s="111">
        <v>11</v>
      </c>
      <c r="J37" s="111">
        <v>14</v>
      </c>
      <c r="K37" s="111">
        <v>33</v>
      </c>
      <c r="L37" s="111">
        <v>17</v>
      </c>
      <c r="M37" s="111">
        <v>16</v>
      </c>
      <c r="N37" s="111">
        <v>21</v>
      </c>
    </row>
    <row r="38" spans="1:14" ht="23.25" customHeight="1">
      <c r="A38" s="109" t="s">
        <v>111</v>
      </c>
      <c r="B38" s="110">
        <f t="shared" si="1"/>
        <v>0</v>
      </c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</row>
    <row r="39" spans="1:14" ht="23.25" customHeight="1">
      <c r="A39" s="116" t="s">
        <v>116</v>
      </c>
      <c r="B39" s="117">
        <f aca="true" t="shared" si="4" ref="B39:B46">SUM(C39:N39)</f>
        <v>9909</v>
      </c>
      <c r="C39" s="118">
        <v>910</v>
      </c>
      <c r="D39" s="118">
        <v>677</v>
      </c>
      <c r="E39" s="118">
        <v>813</v>
      </c>
      <c r="F39" s="118">
        <v>737</v>
      </c>
      <c r="G39" s="118">
        <v>877</v>
      </c>
      <c r="H39" s="118">
        <v>630</v>
      </c>
      <c r="I39" s="118">
        <v>713</v>
      </c>
      <c r="J39" s="118">
        <v>996</v>
      </c>
      <c r="K39" s="118">
        <v>857</v>
      </c>
      <c r="L39" s="118">
        <v>838</v>
      </c>
      <c r="M39" s="118">
        <v>804</v>
      </c>
      <c r="N39" s="118">
        <v>1057</v>
      </c>
    </row>
    <row r="40" spans="1:14" ht="23.25" customHeight="1">
      <c r="A40" s="109" t="s">
        <v>117</v>
      </c>
      <c r="B40" s="110">
        <f t="shared" si="4"/>
        <v>6321</v>
      </c>
      <c r="C40" s="111">
        <v>636</v>
      </c>
      <c r="D40" s="111">
        <v>390</v>
      </c>
      <c r="E40" s="111">
        <v>483</v>
      </c>
      <c r="F40" s="111">
        <v>525</v>
      </c>
      <c r="G40" s="111">
        <v>554</v>
      </c>
      <c r="H40" s="111">
        <v>363</v>
      </c>
      <c r="I40" s="111">
        <v>474</v>
      </c>
      <c r="J40" s="111">
        <v>687</v>
      </c>
      <c r="K40" s="111">
        <v>444</v>
      </c>
      <c r="L40" s="111">
        <v>500</v>
      </c>
      <c r="M40" s="111">
        <v>550</v>
      </c>
      <c r="N40" s="111">
        <v>715</v>
      </c>
    </row>
    <row r="41" spans="1:14" ht="23.25" customHeight="1">
      <c r="A41" s="109" t="s">
        <v>113</v>
      </c>
      <c r="B41" s="110">
        <f t="shared" si="4"/>
        <v>6321</v>
      </c>
      <c r="C41" s="111">
        <v>636</v>
      </c>
      <c r="D41" s="111">
        <v>390</v>
      </c>
      <c r="E41" s="111">
        <v>483</v>
      </c>
      <c r="F41" s="111">
        <v>525</v>
      </c>
      <c r="G41" s="111">
        <v>554</v>
      </c>
      <c r="H41" s="111">
        <v>363</v>
      </c>
      <c r="I41" s="111">
        <v>474</v>
      </c>
      <c r="J41" s="111">
        <v>687</v>
      </c>
      <c r="K41" s="111">
        <v>444</v>
      </c>
      <c r="L41" s="111">
        <v>500</v>
      </c>
      <c r="M41" s="111">
        <v>550</v>
      </c>
      <c r="N41" s="111">
        <v>715</v>
      </c>
    </row>
    <row r="42" spans="1:14" ht="23.25" customHeight="1">
      <c r="A42" s="109" t="s">
        <v>118</v>
      </c>
      <c r="B42" s="110">
        <f t="shared" si="4"/>
        <v>0</v>
      </c>
      <c r="C42" s="111">
        <v>0</v>
      </c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</row>
    <row r="43" spans="1:14" ht="23.25" customHeight="1">
      <c r="A43" s="109" t="s">
        <v>119</v>
      </c>
      <c r="B43" s="110">
        <f t="shared" si="4"/>
        <v>3588</v>
      </c>
      <c r="C43" s="111">
        <v>274</v>
      </c>
      <c r="D43" s="111">
        <v>287</v>
      </c>
      <c r="E43" s="111">
        <v>330</v>
      </c>
      <c r="F43" s="111">
        <v>212</v>
      </c>
      <c r="G43" s="111">
        <v>323</v>
      </c>
      <c r="H43" s="111">
        <v>267</v>
      </c>
      <c r="I43" s="111">
        <v>239</v>
      </c>
      <c r="J43" s="111">
        <v>309</v>
      </c>
      <c r="K43" s="111">
        <v>413</v>
      </c>
      <c r="L43" s="111">
        <v>338</v>
      </c>
      <c r="M43" s="111">
        <v>254</v>
      </c>
      <c r="N43" s="111">
        <v>342</v>
      </c>
    </row>
    <row r="44" spans="1:14" ht="23.25" customHeight="1">
      <c r="A44" s="119" t="s">
        <v>120</v>
      </c>
      <c r="B44" s="110">
        <f t="shared" si="4"/>
        <v>3588</v>
      </c>
      <c r="C44" s="120">
        <v>274</v>
      </c>
      <c r="D44" s="120">
        <v>287</v>
      </c>
      <c r="E44" s="120">
        <v>330</v>
      </c>
      <c r="F44" s="120">
        <v>212</v>
      </c>
      <c r="G44" s="120">
        <v>323</v>
      </c>
      <c r="H44" s="120">
        <v>267</v>
      </c>
      <c r="I44" s="120">
        <v>239</v>
      </c>
      <c r="J44" s="120">
        <v>309</v>
      </c>
      <c r="K44" s="120">
        <v>413</v>
      </c>
      <c r="L44" s="120">
        <v>338</v>
      </c>
      <c r="M44" s="120">
        <v>254</v>
      </c>
      <c r="N44" s="120">
        <v>342</v>
      </c>
    </row>
    <row r="45" spans="1:14" ht="23.25" customHeight="1">
      <c r="A45" s="119" t="s">
        <v>118</v>
      </c>
      <c r="B45" s="110">
        <f t="shared" si="4"/>
        <v>0</v>
      </c>
      <c r="C45" s="120">
        <v>0</v>
      </c>
      <c r="D45" s="120">
        <v>0</v>
      </c>
      <c r="E45" s="120">
        <v>0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</row>
    <row r="46" spans="1:14" ht="23.25" customHeight="1">
      <c r="A46" s="121" t="s">
        <v>121</v>
      </c>
      <c r="B46" s="122">
        <f t="shared" si="4"/>
        <v>0</v>
      </c>
      <c r="C46" s="123">
        <v>0</v>
      </c>
      <c r="D46" s="123">
        <v>0</v>
      </c>
      <c r="E46" s="123">
        <v>0</v>
      </c>
      <c r="F46" s="123">
        <v>0</v>
      </c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</row>
    <row r="47" ht="21.75">
      <c r="A47" s="103" t="s">
        <v>122</v>
      </c>
    </row>
    <row r="48" ht="21.75">
      <c r="A48" s="103" t="s">
        <v>123</v>
      </c>
    </row>
  </sheetData>
  <sheetProtection/>
  <mergeCells count="1">
    <mergeCell ref="A1:N1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5" r:id="rId1"/>
  <rowBreaks count="1" manualBreakCount="1">
    <brk id="2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9.33203125" defaultRowHeight="21"/>
  <cols>
    <col min="1" max="1" width="47.33203125" style="2" customWidth="1"/>
    <col min="2" max="2" width="11.83203125" style="4" customWidth="1"/>
    <col min="3" max="14" width="9.83203125" style="2" customWidth="1"/>
    <col min="15" max="16" width="9.33203125" style="2" customWidth="1"/>
    <col min="17" max="17" width="10" style="2" customWidth="1"/>
    <col min="18" max="16384" width="9.33203125" style="2" customWidth="1"/>
  </cols>
  <sheetData>
    <row r="1" spans="1:14" ht="25.5" customHeight="1">
      <c r="A1" s="3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 customHeight="1">
      <c r="A2" s="2" t="s">
        <v>0</v>
      </c>
      <c r="K2" s="5"/>
      <c r="N2" s="5" t="s">
        <v>1</v>
      </c>
    </row>
    <row r="3" spans="1:14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24" customHeight="1">
      <c r="A4" s="6" t="s">
        <v>46</v>
      </c>
      <c r="B4" s="7">
        <v>299433</v>
      </c>
      <c r="C4" s="7">
        <v>28347</v>
      </c>
      <c r="D4" s="7">
        <v>24998</v>
      </c>
      <c r="E4" s="7">
        <v>25311</v>
      </c>
      <c r="F4" s="7">
        <v>22142</v>
      </c>
      <c r="G4" s="7">
        <v>30542</v>
      </c>
      <c r="H4" s="7">
        <v>29702</v>
      </c>
      <c r="I4" s="7">
        <v>26784</v>
      </c>
      <c r="J4" s="7">
        <v>27033</v>
      </c>
      <c r="K4" s="7">
        <v>23032</v>
      </c>
      <c r="L4" s="7">
        <v>24510</v>
      </c>
      <c r="M4" s="7">
        <v>21491</v>
      </c>
      <c r="N4" s="7">
        <v>15541</v>
      </c>
    </row>
    <row r="5" spans="1:14" ht="20.25">
      <c r="A5" s="8" t="s">
        <v>47</v>
      </c>
      <c r="B5" s="9">
        <v>293319</v>
      </c>
      <c r="C5" s="9">
        <v>27914</v>
      </c>
      <c r="D5" s="9">
        <v>24596</v>
      </c>
      <c r="E5" s="9">
        <v>24742</v>
      </c>
      <c r="F5" s="9">
        <v>21655</v>
      </c>
      <c r="G5" s="9">
        <v>30121</v>
      </c>
      <c r="H5" s="9">
        <v>28889</v>
      </c>
      <c r="I5" s="9">
        <v>26441</v>
      </c>
      <c r="J5" s="9">
        <v>26799</v>
      </c>
      <c r="K5" s="9">
        <v>22747</v>
      </c>
      <c r="L5" s="9">
        <v>23783</v>
      </c>
      <c r="M5" s="9">
        <v>20617</v>
      </c>
      <c r="N5" s="9">
        <v>15015</v>
      </c>
    </row>
    <row r="6" spans="1:14" ht="19.5" customHeight="1">
      <c r="A6" s="10" t="s">
        <v>17</v>
      </c>
      <c r="B6" s="11">
        <v>92064</v>
      </c>
      <c r="C6" s="12">
        <v>10820</v>
      </c>
      <c r="D6" s="12">
        <v>8138</v>
      </c>
      <c r="E6" s="12">
        <v>7881</v>
      </c>
      <c r="F6" s="12">
        <v>6688</v>
      </c>
      <c r="G6" s="12">
        <v>8799</v>
      </c>
      <c r="H6" s="12">
        <v>9264</v>
      </c>
      <c r="I6" s="12">
        <v>8984</v>
      </c>
      <c r="J6" s="12">
        <v>9123</v>
      </c>
      <c r="K6" s="12">
        <v>7380</v>
      </c>
      <c r="L6" s="12">
        <v>7538</v>
      </c>
      <c r="M6" s="12">
        <v>5236</v>
      </c>
      <c r="N6" s="12">
        <v>2213</v>
      </c>
    </row>
    <row r="7" spans="1:14" ht="19.5" customHeight="1">
      <c r="A7" s="10" t="s">
        <v>18</v>
      </c>
      <c r="B7" s="11">
        <v>8220</v>
      </c>
      <c r="C7" s="12">
        <v>745</v>
      </c>
      <c r="D7" s="12">
        <v>737</v>
      </c>
      <c r="E7" s="12">
        <v>756</v>
      </c>
      <c r="F7" s="12">
        <v>684</v>
      </c>
      <c r="G7" s="12">
        <v>828</v>
      </c>
      <c r="H7" s="12">
        <v>746</v>
      </c>
      <c r="I7" s="12">
        <v>676</v>
      </c>
      <c r="J7" s="12">
        <v>728</v>
      </c>
      <c r="K7" s="12">
        <v>562</v>
      </c>
      <c r="L7" s="12">
        <v>642</v>
      </c>
      <c r="M7" s="12">
        <v>631</v>
      </c>
      <c r="N7" s="12">
        <v>485</v>
      </c>
    </row>
    <row r="8" spans="1:14" ht="19.5" customHeight="1">
      <c r="A8" s="10" t="s">
        <v>19</v>
      </c>
      <c r="B8" s="11">
        <v>49562</v>
      </c>
      <c r="C8" s="12">
        <v>6367</v>
      </c>
      <c r="D8" s="12">
        <v>4430</v>
      </c>
      <c r="E8" s="12">
        <v>4646</v>
      </c>
      <c r="F8" s="12">
        <v>4207</v>
      </c>
      <c r="G8" s="12">
        <v>4990</v>
      </c>
      <c r="H8" s="12">
        <v>4647</v>
      </c>
      <c r="I8" s="12">
        <v>4193</v>
      </c>
      <c r="J8" s="12">
        <v>4079</v>
      </c>
      <c r="K8" s="12">
        <v>3517</v>
      </c>
      <c r="L8" s="12">
        <v>3372</v>
      </c>
      <c r="M8" s="12">
        <v>3252</v>
      </c>
      <c r="N8" s="12">
        <v>1862</v>
      </c>
    </row>
    <row r="9" spans="1:14" ht="19.5" customHeight="1">
      <c r="A9" s="10" t="s">
        <v>20</v>
      </c>
      <c r="B9" s="11">
        <v>12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2</v>
      </c>
      <c r="K9" s="12">
        <v>8</v>
      </c>
      <c r="L9" s="12">
        <v>1</v>
      </c>
      <c r="M9" s="12">
        <v>0</v>
      </c>
      <c r="N9" s="12">
        <v>1</v>
      </c>
    </row>
    <row r="10" spans="1:14" ht="19.5" customHeight="1">
      <c r="A10" s="10" t="s">
        <v>21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9.5" customHeight="1">
      <c r="A11" s="10" t="s">
        <v>22</v>
      </c>
      <c r="B11" s="11">
        <v>4896</v>
      </c>
      <c r="C11" s="12">
        <v>483</v>
      </c>
      <c r="D11" s="12">
        <v>430</v>
      </c>
      <c r="E11" s="12">
        <v>578</v>
      </c>
      <c r="F11" s="12">
        <v>475</v>
      </c>
      <c r="G11" s="12">
        <v>511</v>
      </c>
      <c r="H11" s="12">
        <v>232</v>
      </c>
      <c r="I11" s="12">
        <v>119</v>
      </c>
      <c r="J11" s="12">
        <v>162</v>
      </c>
      <c r="K11" s="12">
        <v>255</v>
      </c>
      <c r="L11" s="12">
        <v>634</v>
      </c>
      <c r="M11" s="12">
        <v>549</v>
      </c>
      <c r="N11" s="12">
        <v>468</v>
      </c>
    </row>
    <row r="12" spans="1:14" ht="19.5" customHeight="1">
      <c r="A12" s="10" t="s">
        <v>23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ht="19.5" customHeight="1">
      <c r="A13" s="10" t="s">
        <v>24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ht="19.5" customHeight="1">
      <c r="A14" s="10" t="s">
        <v>25</v>
      </c>
      <c r="B14" s="11">
        <v>26</v>
      </c>
      <c r="C14" s="12">
        <v>0</v>
      </c>
      <c r="D14" s="12">
        <v>0</v>
      </c>
      <c r="E14" s="12">
        <v>0</v>
      </c>
      <c r="F14" s="12">
        <v>10</v>
      </c>
      <c r="G14" s="12">
        <v>0</v>
      </c>
      <c r="H14" s="12">
        <v>12</v>
      </c>
      <c r="I14" s="12">
        <v>4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ht="19.5" customHeight="1">
      <c r="A15" s="10" t="s">
        <v>26</v>
      </c>
      <c r="B15" s="11">
        <v>3</v>
      </c>
      <c r="C15" s="12">
        <v>0</v>
      </c>
      <c r="D15" s="12">
        <v>0</v>
      </c>
      <c r="E15" s="12">
        <v>0</v>
      </c>
      <c r="F15" s="12">
        <v>0</v>
      </c>
      <c r="G15" s="12">
        <v>1</v>
      </c>
      <c r="H15" s="12">
        <v>2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ht="19.5" customHeight="1">
      <c r="A16" s="10" t="s">
        <v>27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ht="19.5" customHeight="1">
      <c r="A17" s="10" t="s">
        <v>28</v>
      </c>
      <c r="B17" s="11">
        <v>138088</v>
      </c>
      <c r="C17" s="12">
        <v>9461</v>
      </c>
      <c r="D17" s="12">
        <v>10829</v>
      </c>
      <c r="E17" s="12">
        <v>10827</v>
      </c>
      <c r="F17" s="12">
        <v>9566</v>
      </c>
      <c r="G17" s="12">
        <v>14947</v>
      </c>
      <c r="H17" s="12">
        <v>13964</v>
      </c>
      <c r="I17" s="12">
        <v>12416</v>
      </c>
      <c r="J17" s="12">
        <v>12671</v>
      </c>
      <c r="K17" s="12">
        <v>10996</v>
      </c>
      <c r="L17" s="12">
        <v>11567</v>
      </c>
      <c r="M17" s="12">
        <v>10901</v>
      </c>
      <c r="N17" s="12">
        <v>9943</v>
      </c>
    </row>
    <row r="18" spans="1:14" ht="19.5" customHeight="1">
      <c r="A18" s="10" t="s">
        <v>29</v>
      </c>
      <c r="B18" s="11">
        <v>314</v>
      </c>
      <c r="C18" s="12">
        <v>29</v>
      </c>
      <c r="D18" s="12">
        <v>16</v>
      </c>
      <c r="E18" s="12">
        <v>32</v>
      </c>
      <c r="F18" s="12">
        <v>18</v>
      </c>
      <c r="G18" s="12">
        <v>31</v>
      </c>
      <c r="H18" s="12">
        <v>7</v>
      </c>
      <c r="I18" s="12">
        <v>37</v>
      </c>
      <c r="J18" s="12">
        <v>28</v>
      </c>
      <c r="K18" s="12">
        <v>21</v>
      </c>
      <c r="L18" s="12">
        <v>21</v>
      </c>
      <c r="M18" s="12">
        <v>34</v>
      </c>
      <c r="N18" s="12">
        <v>40</v>
      </c>
    </row>
    <row r="19" spans="1:14" ht="19.5" customHeight="1">
      <c r="A19" s="10" t="s">
        <v>30</v>
      </c>
      <c r="B19" s="11">
        <v>104</v>
      </c>
      <c r="C19" s="12">
        <v>9</v>
      </c>
      <c r="D19" s="12">
        <v>8</v>
      </c>
      <c r="E19" s="12">
        <v>18</v>
      </c>
      <c r="F19" s="12">
        <v>0</v>
      </c>
      <c r="G19" s="12">
        <v>14</v>
      </c>
      <c r="H19" s="12">
        <v>14</v>
      </c>
      <c r="I19" s="12">
        <v>6</v>
      </c>
      <c r="J19" s="12">
        <v>6</v>
      </c>
      <c r="K19" s="12">
        <v>6</v>
      </c>
      <c r="L19" s="12">
        <v>6</v>
      </c>
      <c r="M19" s="12">
        <v>14</v>
      </c>
      <c r="N19" s="12">
        <v>3</v>
      </c>
    </row>
    <row r="20" spans="1:14" ht="19.5" customHeight="1">
      <c r="A20" s="10" t="s">
        <v>31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ht="19.5" customHeight="1">
      <c r="A21" s="10" t="s">
        <v>32</v>
      </c>
      <c r="B21" s="11">
        <v>30</v>
      </c>
      <c r="C21" s="12">
        <v>0</v>
      </c>
      <c r="D21" s="12">
        <v>8</v>
      </c>
      <c r="E21" s="12">
        <v>4</v>
      </c>
      <c r="F21" s="12">
        <v>7</v>
      </c>
      <c r="G21" s="12">
        <v>0</v>
      </c>
      <c r="H21" s="12">
        <v>1</v>
      </c>
      <c r="I21" s="12">
        <v>6</v>
      </c>
      <c r="J21" s="12">
        <v>0</v>
      </c>
      <c r="K21" s="12">
        <v>2</v>
      </c>
      <c r="L21" s="12">
        <v>2</v>
      </c>
      <c r="M21" s="12">
        <v>0</v>
      </c>
      <c r="N21" s="12">
        <v>0</v>
      </c>
    </row>
    <row r="22" spans="1:14" ht="19.5" customHeight="1">
      <c r="A22" s="13" t="s">
        <v>33</v>
      </c>
      <c r="B22" s="14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1:14" ht="20.25">
      <c r="A23" s="16" t="s">
        <v>34</v>
      </c>
      <c r="B23" s="17">
        <v>6114</v>
      </c>
      <c r="C23" s="17">
        <v>433</v>
      </c>
      <c r="D23" s="17">
        <v>402</v>
      </c>
      <c r="E23" s="17">
        <v>569</v>
      </c>
      <c r="F23" s="17">
        <v>487</v>
      </c>
      <c r="G23" s="17">
        <v>421</v>
      </c>
      <c r="H23" s="17">
        <v>813</v>
      </c>
      <c r="I23" s="17">
        <v>343</v>
      </c>
      <c r="J23" s="17">
        <v>234</v>
      </c>
      <c r="K23" s="17">
        <v>285</v>
      </c>
      <c r="L23" s="17">
        <v>727</v>
      </c>
      <c r="M23" s="17">
        <v>874</v>
      </c>
      <c r="N23" s="17">
        <v>526</v>
      </c>
    </row>
    <row r="24" spans="1:14" ht="19.5" customHeight="1">
      <c r="A24" s="18" t="s">
        <v>35</v>
      </c>
      <c r="B24" s="19">
        <v>622</v>
      </c>
      <c r="C24" s="20">
        <v>19</v>
      </c>
      <c r="D24" s="20">
        <v>27</v>
      </c>
      <c r="E24" s="20">
        <v>28</v>
      </c>
      <c r="F24" s="20">
        <v>25</v>
      </c>
      <c r="G24" s="20">
        <v>21</v>
      </c>
      <c r="H24" s="20">
        <v>52</v>
      </c>
      <c r="I24" s="20">
        <v>26</v>
      </c>
      <c r="J24" s="20">
        <v>72</v>
      </c>
      <c r="K24" s="20">
        <v>96</v>
      </c>
      <c r="L24" s="20">
        <v>100</v>
      </c>
      <c r="M24" s="20">
        <v>81</v>
      </c>
      <c r="N24" s="20">
        <v>75</v>
      </c>
    </row>
    <row r="25" spans="1:14" ht="19.5" customHeight="1">
      <c r="A25" s="10" t="s">
        <v>36</v>
      </c>
      <c r="B25" s="21">
        <v>268</v>
      </c>
      <c r="C25" s="12">
        <v>2</v>
      </c>
      <c r="D25" s="12">
        <v>7</v>
      </c>
      <c r="E25" s="12">
        <v>4</v>
      </c>
      <c r="F25" s="12">
        <v>3</v>
      </c>
      <c r="G25" s="12">
        <v>6</v>
      </c>
      <c r="H25" s="12">
        <v>22</v>
      </c>
      <c r="I25" s="12">
        <v>4</v>
      </c>
      <c r="J25" s="12">
        <v>36</v>
      </c>
      <c r="K25" s="12">
        <v>7</v>
      </c>
      <c r="L25" s="12">
        <v>87</v>
      </c>
      <c r="M25" s="12">
        <v>36</v>
      </c>
      <c r="N25" s="12">
        <v>54</v>
      </c>
    </row>
    <row r="26" spans="1:14" ht="19.5" customHeight="1">
      <c r="A26" s="10" t="s">
        <v>37</v>
      </c>
      <c r="B26" s="21">
        <v>245</v>
      </c>
      <c r="C26" s="12">
        <v>12</v>
      </c>
      <c r="D26" s="12">
        <v>11</v>
      </c>
      <c r="E26" s="12">
        <v>7</v>
      </c>
      <c r="F26" s="12">
        <v>13</v>
      </c>
      <c r="G26" s="12">
        <v>8</v>
      </c>
      <c r="H26" s="12">
        <v>21</v>
      </c>
      <c r="I26" s="12">
        <v>12</v>
      </c>
      <c r="J26" s="12">
        <v>17</v>
      </c>
      <c r="K26" s="12">
        <v>81</v>
      </c>
      <c r="L26" s="12">
        <v>8</v>
      </c>
      <c r="M26" s="12">
        <v>39</v>
      </c>
      <c r="N26" s="12">
        <v>16</v>
      </c>
    </row>
    <row r="27" spans="1:14" ht="19.5" customHeight="1">
      <c r="A27" s="10" t="s">
        <v>38</v>
      </c>
      <c r="B27" s="21">
        <v>109</v>
      </c>
      <c r="C27" s="12">
        <v>5</v>
      </c>
      <c r="D27" s="12">
        <v>9</v>
      </c>
      <c r="E27" s="12">
        <v>17</v>
      </c>
      <c r="F27" s="12">
        <v>9</v>
      </c>
      <c r="G27" s="12">
        <v>7</v>
      </c>
      <c r="H27" s="12">
        <v>9</v>
      </c>
      <c r="I27" s="12">
        <v>10</v>
      </c>
      <c r="J27" s="12">
        <v>19</v>
      </c>
      <c r="K27" s="12">
        <v>8</v>
      </c>
      <c r="L27" s="12">
        <v>5</v>
      </c>
      <c r="M27" s="12">
        <v>6</v>
      </c>
      <c r="N27" s="12">
        <v>5</v>
      </c>
    </row>
    <row r="28" spans="1:14" ht="19.5" customHeight="1">
      <c r="A28" s="18" t="s">
        <v>39</v>
      </c>
      <c r="B28" s="19">
        <v>5492</v>
      </c>
      <c r="C28" s="20">
        <v>414</v>
      </c>
      <c r="D28" s="20">
        <v>375</v>
      </c>
      <c r="E28" s="20">
        <v>541</v>
      </c>
      <c r="F28" s="20">
        <v>462</v>
      </c>
      <c r="G28" s="20">
        <v>400</v>
      </c>
      <c r="H28" s="20">
        <v>761</v>
      </c>
      <c r="I28" s="20">
        <v>317</v>
      </c>
      <c r="J28" s="20">
        <v>162</v>
      </c>
      <c r="K28" s="20">
        <v>189</v>
      </c>
      <c r="L28" s="20">
        <v>627</v>
      </c>
      <c r="M28" s="20">
        <v>793</v>
      </c>
      <c r="N28" s="20">
        <v>451</v>
      </c>
    </row>
    <row r="29" spans="1:14" ht="19.5" customHeight="1">
      <c r="A29" s="10" t="s">
        <v>40</v>
      </c>
      <c r="B29" s="21">
        <v>1610</v>
      </c>
      <c r="C29" s="12">
        <v>189</v>
      </c>
      <c r="D29" s="12">
        <v>88</v>
      </c>
      <c r="E29" s="12">
        <v>127</v>
      </c>
      <c r="F29" s="12">
        <v>154</v>
      </c>
      <c r="G29" s="12">
        <v>161</v>
      </c>
      <c r="H29" s="12">
        <v>89</v>
      </c>
      <c r="I29" s="12">
        <v>123</v>
      </c>
      <c r="J29" s="12">
        <v>55</v>
      </c>
      <c r="K29" s="12">
        <v>99</v>
      </c>
      <c r="L29" s="12">
        <v>242</v>
      </c>
      <c r="M29" s="12">
        <v>168</v>
      </c>
      <c r="N29" s="12">
        <v>115</v>
      </c>
    </row>
    <row r="30" spans="1:14" ht="19.5" customHeight="1">
      <c r="A30" s="10" t="s">
        <v>38</v>
      </c>
      <c r="B30" s="21">
        <v>3882</v>
      </c>
      <c r="C30" s="12">
        <v>225</v>
      </c>
      <c r="D30" s="12">
        <v>287</v>
      </c>
      <c r="E30" s="12">
        <v>414</v>
      </c>
      <c r="F30" s="12">
        <v>308</v>
      </c>
      <c r="G30" s="12">
        <v>239</v>
      </c>
      <c r="H30" s="12">
        <v>672</v>
      </c>
      <c r="I30" s="12">
        <v>194</v>
      </c>
      <c r="J30" s="12">
        <v>107</v>
      </c>
      <c r="K30" s="12">
        <v>90</v>
      </c>
      <c r="L30" s="12">
        <v>385</v>
      </c>
      <c r="M30" s="12">
        <v>625</v>
      </c>
      <c r="N30" s="12">
        <v>336</v>
      </c>
    </row>
    <row r="31" spans="1:14" ht="19.5" customHeight="1">
      <c r="A31" s="22" t="s">
        <v>41</v>
      </c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ht="20.25">
      <c r="A32" s="2" t="s">
        <v>48</v>
      </c>
    </row>
  </sheetData>
  <sheetProtection password="CECF" sheet="1" objects="1" scenarios="1"/>
  <printOptions horizontalCentered="1"/>
  <pageMargins left="0.984251968503937" right="0.5905511811023623" top="0.3937007874015748" bottom="0.3937007874015748" header="0.5118110236220472" footer="0.5118110236220472"/>
  <pageSetup horizontalDpi="300" verticalDpi="3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9.33203125" defaultRowHeight="21"/>
  <cols>
    <col min="1" max="1" width="47.33203125" style="25" customWidth="1"/>
    <col min="2" max="2" width="11.83203125" style="27" customWidth="1"/>
    <col min="3" max="14" width="9.83203125" style="25" customWidth="1"/>
    <col min="15" max="16" width="9.33203125" style="25" customWidth="1"/>
    <col min="17" max="17" width="10" style="25" customWidth="1"/>
    <col min="18" max="16384" width="9.33203125" style="25" customWidth="1"/>
  </cols>
  <sheetData>
    <row r="1" spans="1:14" ht="25.5" customHeight="1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6.5" customHeight="1">
      <c r="A2" s="25" t="s">
        <v>0</v>
      </c>
      <c r="K2" s="28"/>
      <c r="N2" s="28" t="s">
        <v>1</v>
      </c>
    </row>
    <row r="3" spans="1:14" s="2" customFormat="1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24" customHeight="1">
      <c r="A4" s="29" t="s">
        <v>16</v>
      </c>
      <c r="B4" s="30">
        <v>256744</v>
      </c>
      <c r="C4" s="30">
        <v>27997</v>
      </c>
      <c r="D4" s="30">
        <v>21498</v>
      </c>
      <c r="E4" s="30">
        <v>23719</v>
      </c>
      <c r="F4" s="30">
        <v>17548</v>
      </c>
      <c r="G4" s="30">
        <v>24749</v>
      </c>
      <c r="H4" s="30">
        <v>24647</v>
      </c>
      <c r="I4" s="30">
        <v>22024</v>
      </c>
      <c r="J4" s="30">
        <v>23816</v>
      </c>
      <c r="K4" s="30">
        <v>22072</v>
      </c>
      <c r="L4" s="30">
        <v>18834</v>
      </c>
      <c r="M4" s="30">
        <v>18014</v>
      </c>
      <c r="N4" s="30">
        <v>11826</v>
      </c>
    </row>
    <row r="5" spans="1:14" ht="20.25">
      <c r="A5" s="31" t="s">
        <v>43</v>
      </c>
      <c r="B5" s="32">
        <v>249910</v>
      </c>
      <c r="C5" s="32">
        <v>27661</v>
      </c>
      <c r="D5" s="32">
        <v>21065</v>
      </c>
      <c r="E5" s="32">
        <v>23199</v>
      </c>
      <c r="F5" s="32">
        <v>17206</v>
      </c>
      <c r="G5" s="32">
        <v>23902</v>
      </c>
      <c r="H5" s="32">
        <v>23879</v>
      </c>
      <c r="I5" s="32">
        <v>21295</v>
      </c>
      <c r="J5" s="32">
        <v>23012</v>
      </c>
      <c r="K5" s="32">
        <v>21423</v>
      </c>
      <c r="L5" s="32">
        <v>18245</v>
      </c>
      <c r="M5" s="32">
        <v>17543</v>
      </c>
      <c r="N5" s="32">
        <v>11480</v>
      </c>
    </row>
    <row r="6" spans="1:14" ht="19.5" customHeight="1">
      <c r="A6" s="33" t="s">
        <v>17</v>
      </c>
      <c r="B6" s="34">
        <v>69185</v>
      </c>
      <c r="C6" s="35">
        <v>10110</v>
      </c>
      <c r="D6" s="35">
        <v>6265</v>
      </c>
      <c r="E6" s="35">
        <v>6221</v>
      </c>
      <c r="F6" s="35">
        <v>4517</v>
      </c>
      <c r="G6" s="35">
        <v>6707</v>
      </c>
      <c r="H6" s="35">
        <v>6867</v>
      </c>
      <c r="I6" s="35">
        <v>6021</v>
      </c>
      <c r="J6" s="35">
        <v>6494</v>
      </c>
      <c r="K6" s="35">
        <v>5822</v>
      </c>
      <c r="L6" s="35">
        <v>4827</v>
      </c>
      <c r="M6" s="35">
        <v>3953</v>
      </c>
      <c r="N6" s="35">
        <v>1381</v>
      </c>
    </row>
    <row r="7" spans="1:14" ht="19.5" customHeight="1">
      <c r="A7" s="33" t="s">
        <v>18</v>
      </c>
      <c r="B7" s="34">
        <v>6955</v>
      </c>
      <c r="C7" s="35">
        <v>558</v>
      </c>
      <c r="D7" s="35">
        <v>488</v>
      </c>
      <c r="E7" s="35">
        <v>661</v>
      </c>
      <c r="F7" s="35">
        <v>526</v>
      </c>
      <c r="G7" s="35">
        <v>536</v>
      </c>
      <c r="H7" s="35">
        <v>616</v>
      </c>
      <c r="I7" s="35">
        <v>669</v>
      </c>
      <c r="J7" s="35">
        <v>743</v>
      </c>
      <c r="K7" s="35">
        <v>704</v>
      </c>
      <c r="L7" s="35">
        <v>595</v>
      </c>
      <c r="M7" s="35">
        <v>514</v>
      </c>
      <c r="N7" s="35">
        <v>345</v>
      </c>
    </row>
    <row r="8" spans="1:14" ht="19.5" customHeight="1">
      <c r="A8" s="33" t="s">
        <v>19</v>
      </c>
      <c r="B8" s="34">
        <v>56834</v>
      </c>
      <c r="C8" s="35">
        <v>7759</v>
      </c>
      <c r="D8" s="35">
        <v>5376</v>
      </c>
      <c r="E8" s="35">
        <v>5751</v>
      </c>
      <c r="F8" s="35">
        <v>4621</v>
      </c>
      <c r="G8" s="35">
        <v>5561</v>
      </c>
      <c r="H8" s="35">
        <v>5187</v>
      </c>
      <c r="I8" s="35">
        <v>4562</v>
      </c>
      <c r="J8" s="35">
        <v>4539</v>
      </c>
      <c r="K8" s="35">
        <v>4349</v>
      </c>
      <c r="L8" s="35">
        <v>3776</v>
      </c>
      <c r="M8" s="35">
        <v>3476</v>
      </c>
      <c r="N8" s="35">
        <v>1877</v>
      </c>
    </row>
    <row r="9" spans="1:14" ht="19.5" customHeight="1">
      <c r="A9" s="33" t="s">
        <v>20</v>
      </c>
      <c r="B9" s="34">
        <v>9</v>
      </c>
      <c r="C9" s="35">
        <v>0</v>
      </c>
      <c r="D9" s="35">
        <v>2</v>
      </c>
      <c r="E9" s="35">
        <v>0</v>
      </c>
      <c r="F9" s="35">
        <v>0</v>
      </c>
      <c r="G9" s="35">
        <v>4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3</v>
      </c>
    </row>
    <row r="10" spans="1:14" ht="19.5" customHeight="1">
      <c r="A10" s="33" t="s">
        <v>21</v>
      </c>
      <c r="B10" s="34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</row>
    <row r="11" spans="1:14" ht="19.5" customHeight="1">
      <c r="A11" s="33" t="s">
        <v>22</v>
      </c>
      <c r="B11" s="34">
        <v>3407</v>
      </c>
      <c r="C11" s="35">
        <v>171</v>
      </c>
      <c r="D11" s="35">
        <v>201</v>
      </c>
      <c r="E11" s="35">
        <v>209</v>
      </c>
      <c r="F11" s="35">
        <v>183</v>
      </c>
      <c r="G11" s="35">
        <v>315</v>
      </c>
      <c r="H11" s="35">
        <v>294</v>
      </c>
      <c r="I11" s="35">
        <v>303</v>
      </c>
      <c r="J11" s="35">
        <v>329</v>
      </c>
      <c r="K11" s="35">
        <v>367</v>
      </c>
      <c r="L11" s="35">
        <v>326</v>
      </c>
      <c r="M11" s="35">
        <v>386</v>
      </c>
      <c r="N11" s="35">
        <v>323</v>
      </c>
    </row>
    <row r="12" spans="1:14" ht="19.5" customHeight="1">
      <c r="A12" s="33" t="s">
        <v>23</v>
      </c>
      <c r="B12" s="34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</row>
    <row r="13" spans="1:14" ht="19.5" customHeight="1">
      <c r="A13" s="33" t="s">
        <v>24</v>
      </c>
      <c r="B13" s="34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</row>
    <row r="14" spans="1:14" ht="19.5" customHeight="1">
      <c r="A14" s="33" t="s">
        <v>25</v>
      </c>
      <c r="B14" s="34">
        <v>32</v>
      </c>
      <c r="C14" s="35">
        <v>0</v>
      </c>
      <c r="D14" s="35">
        <v>0</v>
      </c>
      <c r="E14" s="35">
        <v>0</v>
      </c>
      <c r="F14" s="35">
        <v>0</v>
      </c>
      <c r="G14" s="35">
        <v>20</v>
      </c>
      <c r="H14" s="35">
        <v>10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2</v>
      </c>
    </row>
    <row r="15" spans="1:14" ht="19.5" customHeight="1">
      <c r="A15" s="33" t="s">
        <v>26</v>
      </c>
      <c r="B15" s="34">
        <v>6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6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1:14" ht="19.5" customHeight="1">
      <c r="A16" s="33" t="s">
        <v>27</v>
      </c>
      <c r="B16" s="34">
        <v>5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5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</row>
    <row r="17" spans="1:14" ht="19.5" customHeight="1">
      <c r="A17" s="33" t="s">
        <v>28</v>
      </c>
      <c r="B17" s="34">
        <v>112850</v>
      </c>
      <c r="C17" s="35">
        <v>8991</v>
      </c>
      <c r="D17" s="35">
        <v>8698</v>
      </c>
      <c r="E17" s="35">
        <v>10322</v>
      </c>
      <c r="F17" s="35">
        <v>7297</v>
      </c>
      <c r="G17" s="35">
        <v>10723</v>
      </c>
      <c r="H17" s="35">
        <v>10843</v>
      </c>
      <c r="I17" s="35">
        <v>9633</v>
      </c>
      <c r="J17" s="35">
        <v>10810</v>
      </c>
      <c r="K17" s="35">
        <v>10128</v>
      </c>
      <c r="L17" s="35">
        <v>8705</v>
      </c>
      <c r="M17" s="35">
        <v>9175</v>
      </c>
      <c r="N17" s="35">
        <v>7525</v>
      </c>
    </row>
    <row r="18" spans="1:14" ht="19.5" customHeight="1">
      <c r="A18" s="33" t="s">
        <v>29</v>
      </c>
      <c r="B18" s="34">
        <v>461</v>
      </c>
      <c r="C18" s="35">
        <v>52</v>
      </c>
      <c r="D18" s="35">
        <v>24</v>
      </c>
      <c r="E18" s="35">
        <v>27</v>
      </c>
      <c r="F18" s="35">
        <v>52</v>
      </c>
      <c r="G18" s="35">
        <v>20</v>
      </c>
      <c r="H18" s="35">
        <v>40</v>
      </c>
      <c r="I18" s="35">
        <v>76</v>
      </c>
      <c r="J18" s="35">
        <v>75</v>
      </c>
      <c r="K18" s="35">
        <v>37</v>
      </c>
      <c r="L18" s="35">
        <v>12</v>
      </c>
      <c r="M18" s="35">
        <v>27</v>
      </c>
      <c r="N18" s="35">
        <v>19</v>
      </c>
    </row>
    <row r="19" spans="1:14" ht="19.5" customHeight="1">
      <c r="A19" s="33" t="s">
        <v>30</v>
      </c>
      <c r="B19" s="34">
        <v>158</v>
      </c>
      <c r="C19" s="35">
        <v>20</v>
      </c>
      <c r="D19" s="35">
        <v>10</v>
      </c>
      <c r="E19" s="35">
        <v>8</v>
      </c>
      <c r="F19" s="35">
        <v>10</v>
      </c>
      <c r="G19" s="35">
        <v>16</v>
      </c>
      <c r="H19" s="35">
        <v>11</v>
      </c>
      <c r="I19" s="35">
        <v>31</v>
      </c>
      <c r="J19" s="35">
        <v>22</v>
      </c>
      <c r="K19" s="35">
        <v>16</v>
      </c>
      <c r="L19" s="35">
        <v>3</v>
      </c>
      <c r="M19" s="35">
        <v>6</v>
      </c>
      <c r="N19" s="35">
        <v>5</v>
      </c>
    </row>
    <row r="20" spans="1:14" ht="19.5" customHeight="1">
      <c r="A20" s="33" t="s">
        <v>31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</row>
    <row r="21" spans="1:14" ht="19.5" customHeight="1">
      <c r="A21" s="33" t="s">
        <v>32</v>
      </c>
      <c r="B21" s="34">
        <v>8</v>
      </c>
      <c r="C21" s="35">
        <v>0</v>
      </c>
      <c r="D21" s="35">
        <v>1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1</v>
      </c>
      <c r="M21" s="35">
        <v>6</v>
      </c>
      <c r="N21" s="35">
        <v>0</v>
      </c>
    </row>
    <row r="22" spans="1:14" ht="19.5" customHeight="1">
      <c r="A22" s="36" t="s">
        <v>33</v>
      </c>
      <c r="B22" s="37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</row>
    <row r="23" spans="1:14" ht="20.25">
      <c r="A23" s="39" t="s">
        <v>34</v>
      </c>
      <c r="B23" s="40">
        <v>6834</v>
      </c>
      <c r="C23" s="40">
        <v>336</v>
      </c>
      <c r="D23" s="40">
        <v>433</v>
      </c>
      <c r="E23" s="40">
        <v>520</v>
      </c>
      <c r="F23" s="40">
        <v>342</v>
      </c>
      <c r="G23" s="40">
        <v>847</v>
      </c>
      <c r="H23" s="40">
        <v>768</v>
      </c>
      <c r="I23" s="40">
        <v>729</v>
      </c>
      <c r="J23" s="40">
        <v>804</v>
      </c>
      <c r="K23" s="40">
        <v>649</v>
      </c>
      <c r="L23" s="40">
        <v>589</v>
      </c>
      <c r="M23" s="40">
        <v>471</v>
      </c>
      <c r="N23" s="40">
        <v>346</v>
      </c>
    </row>
    <row r="24" spans="1:14" ht="19.5" customHeight="1">
      <c r="A24" s="41" t="s">
        <v>35</v>
      </c>
      <c r="B24" s="42">
        <v>346</v>
      </c>
      <c r="C24" s="43">
        <v>30</v>
      </c>
      <c r="D24" s="43">
        <v>29</v>
      </c>
      <c r="E24" s="43">
        <v>14</v>
      </c>
      <c r="F24" s="43">
        <v>17</v>
      </c>
      <c r="G24" s="43">
        <v>17</v>
      </c>
      <c r="H24" s="43">
        <v>30</v>
      </c>
      <c r="I24" s="43">
        <v>38</v>
      </c>
      <c r="J24" s="43">
        <v>62</v>
      </c>
      <c r="K24" s="43">
        <v>24</v>
      </c>
      <c r="L24" s="43">
        <v>25</v>
      </c>
      <c r="M24" s="43">
        <v>24</v>
      </c>
      <c r="N24" s="43">
        <v>36</v>
      </c>
    </row>
    <row r="25" spans="1:14" ht="19.5" customHeight="1">
      <c r="A25" s="33" t="s">
        <v>36</v>
      </c>
      <c r="B25" s="44">
        <v>98</v>
      </c>
      <c r="C25" s="35">
        <v>20</v>
      </c>
      <c r="D25" s="35">
        <v>12</v>
      </c>
      <c r="E25" s="35">
        <v>1</v>
      </c>
      <c r="F25" s="35">
        <v>5</v>
      </c>
      <c r="G25" s="35">
        <v>5</v>
      </c>
      <c r="H25" s="35">
        <v>7</v>
      </c>
      <c r="I25" s="35">
        <v>22</v>
      </c>
      <c r="J25" s="35">
        <v>4</v>
      </c>
      <c r="K25" s="35">
        <v>2</v>
      </c>
      <c r="L25" s="35">
        <v>5</v>
      </c>
      <c r="M25" s="35">
        <v>8</v>
      </c>
      <c r="N25" s="35">
        <v>7</v>
      </c>
    </row>
    <row r="26" spans="1:14" ht="19.5" customHeight="1">
      <c r="A26" s="33" t="s">
        <v>37</v>
      </c>
      <c r="B26" s="44">
        <v>125</v>
      </c>
      <c r="C26" s="35">
        <v>4</v>
      </c>
      <c r="D26" s="35">
        <v>12</v>
      </c>
      <c r="E26" s="35">
        <v>4</v>
      </c>
      <c r="F26" s="35">
        <v>7</v>
      </c>
      <c r="G26" s="35">
        <v>3</v>
      </c>
      <c r="H26" s="35">
        <v>12</v>
      </c>
      <c r="I26" s="35">
        <v>2</v>
      </c>
      <c r="J26" s="35">
        <v>29</v>
      </c>
      <c r="K26" s="35">
        <v>13</v>
      </c>
      <c r="L26" s="35">
        <v>6</v>
      </c>
      <c r="M26" s="35">
        <v>10</v>
      </c>
      <c r="N26" s="35">
        <v>23</v>
      </c>
    </row>
    <row r="27" spans="1:14" ht="19.5" customHeight="1">
      <c r="A27" s="33" t="s">
        <v>38</v>
      </c>
      <c r="B27" s="44">
        <v>123</v>
      </c>
      <c r="C27" s="35">
        <v>6</v>
      </c>
      <c r="D27" s="35">
        <v>5</v>
      </c>
      <c r="E27" s="35">
        <v>9</v>
      </c>
      <c r="F27" s="35">
        <v>5</v>
      </c>
      <c r="G27" s="35">
        <v>9</v>
      </c>
      <c r="H27" s="35">
        <v>11</v>
      </c>
      <c r="I27" s="35">
        <v>14</v>
      </c>
      <c r="J27" s="35">
        <v>29</v>
      </c>
      <c r="K27" s="35">
        <v>9</v>
      </c>
      <c r="L27" s="35">
        <v>14</v>
      </c>
      <c r="M27" s="35">
        <v>6</v>
      </c>
      <c r="N27" s="35">
        <v>6</v>
      </c>
    </row>
    <row r="28" spans="1:14" ht="19.5" customHeight="1">
      <c r="A28" s="41" t="s">
        <v>39</v>
      </c>
      <c r="B28" s="42">
        <v>6488</v>
      </c>
      <c r="C28" s="43">
        <v>306</v>
      </c>
      <c r="D28" s="43">
        <v>404</v>
      </c>
      <c r="E28" s="43">
        <v>506</v>
      </c>
      <c r="F28" s="43">
        <v>325</v>
      </c>
      <c r="G28" s="43">
        <v>830</v>
      </c>
      <c r="H28" s="43">
        <v>738</v>
      </c>
      <c r="I28" s="43">
        <v>691</v>
      </c>
      <c r="J28" s="43">
        <v>742</v>
      </c>
      <c r="K28" s="43">
        <v>625</v>
      </c>
      <c r="L28" s="43">
        <v>564</v>
      </c>
      <c r="M28" s="43">
        <v>447</v>
      </c>
      <c r="N28" s="43">
        <v>310</v>
      </c>
    </row>
    <row r="29" spans="1:14" ht="19.5" customHeight="1">
      <c r="A29" s="33" t="s">
        <v>40</v>
      </c>
      <c r="B29" s="44">
        <v>2007</v>
      </c>
      <c r="C29" s="35">
        <v>80</v>
      </c>
      <c r="D29" s="35">
        <v>126</v>
      </c>
      <c r="E29" s="35">
        <v>104</v>
      </c>
      <c r="F29" s="35">
        <v>101</v>
      </c>
      <c r="G29" s="35">
        <v>536</v>
      </c>
      <c r="H29" s="35">
        <v>156</v>
      </c>
      <c r="I29" s="35">
        <v>179</v>
      </c>
      <c r="J29" s="35">
        <v>169</v>
      </c>
      <c r="K29" s="35">
        <v>116</v>
      </c>
      <c r="L29" s="35">
        <v>149</v>
      </c>
      <c r="M29" s="35">
        <v>168</v>
      </c>
      <c r="N29" s="35">
        <v>123</v>
      </c>
    </row>
    <row r="30" spans="1:14" ht="19.5" customHeight="1">
      <c r="A30" s="33" t="s">
        <v>38</v>
      </c>
      <c r="B30" s="44">
        <v>4481</v>
      </c>
      <c r="C30" s="35">
        <v>226</v>
      </c>
      <c r="D30" s="35">
        <v>278</v>
      </c>
      <c r="E30" s="35">
        <v>402</v>
      </c>
      <c r="F30" s="35">
        <v>224</v>
      </c>
      <c r="G30" s="35">
        <v>294</v>
      </c>
      <c r="H30" s="35">
        <v>582</v>
      </c>
      <c r="I30" s="35">
        <v>512</v>
      </c>
      <c r="J30" s="35">
        <v>573</v>
      </c>
      <c r="K30" s="35">
        <v>509</v>
      </c>
      <c r="L30" s="35">
        <v>415</v>
      </c>
      <c r="M30" s="35">
        <v>279</v>
      </c>
      <c r="N30" s="35">
        <v>187</v>
      </c>
    </row>
    <row r="31" spans="1:14" ht="19.5" customHeight="1">
      <c r="A31" s="45" t="s">
        <v>41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ht="20.25">
      <c r="A32" s="25" t="s">
        <v>48</v>
      </c>
    </row>
  </sheetData>
  <sheetProtection password="CECF" sheet="1" objects="1" scenarios="1"/>
  <printOptions horizontalCentered="1"/>
  <pageMargins left="0.984251968503937" right="0.5905511811023623" top="0.3937007874015748" bottom="0.3937007874015748" header="0.5118110236220472" footer="0.5118110236220472"/>
  <pageSetup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9.33203125" defaultRowHeight="21"/>
  <cols>
    <col min="1" max="1" width="47.33203125" style="25" customWidth="1"/>
    <col min="2" max="2" width="11.83203125" style="27" customWidth="1"/>
    <col min="3" max="14" width="9.83203125" style="25" customWidth="1"/>
    <col min="15" max="16" width="9.33203125" style="25" customWidth="1"/>
    <col min="17" max="17" width="10" style="25" customWidth="1"/>
    <col min="18" max="16384" width="9.33203125" style="25" customWidth="1"/>
  </cols>
  <sheetData>
    <row r="1" spans="1:14" ht="25.5" customHeight="1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6.5" customHeight="1">
      <c r="A2" s="25" t="s">
        <v>0</v>
      </c>
      <c r="K2" s="28"/>
      <c r="N2" s="28" t="s">
        <v>1</v>
      </c>
    </row>
    <row r="3" spans="1:14" s="2" customFormat="1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24" customHeight="1">
      <c r="A4" s="29" t="s">
        <v>16</v>
      </c>
      <c r="B4" s="30">
        <v>195737</v>
      </c>
      <c r="C4" s="30">
        <v>16503</v>
      </c>
      <c r="D4" s="30">
        <v>13096</v>
      </c>
      <c r="E4" s="30">
        <v>16323</v>
      </c>
      <c r="F4" s="30">
        <v>13034</v>
      </c>
      <c r="G4" s="30">
        <v>15185</v>
      </c>
      <c r="H4" s="30">
        <v>19578</v>
      </c>
      <c r="I4" s="30">
        <v>18363</v>
      </c>
      <c r="J4" s="30">
        <v>18617</v>
      </c>
      <c r="K4" s="30">
        <v>19023</v>
      </c>
      <c r="L4" s="30">
        <v>16402</v>
      </c>
      <c r="M4" s="30">
        <v>16717</v>
      </c>
      <c r="N4" s="30">
        <v>12896</v>
      </c>
    </row>
    <row r="5" spans="1:14" ht="20.25">
      <c r="A5" s="31" t="s">
        <v>43</v>
      </c>
      <c r="B5" s="32">
        <v>191991</v>
      </c>
      <c r="C5" s="32">
        <v>16232</v>
      </c>
      <c r="D5" s="32">
        <v>12894</v>
      </c>
      <c r="E5" s="32">
        <v>16123</v>
      </c>
      <c r="F5" s="32">
        <v>12817</v>
      </c>
      <c r="G5" s="32">
        <v>14864</v>
      </c>
      <c r="H5" s="32">
        <v>19237</v>
      </c>
      <c r="I5" s="32">
        <v>17992</v>
      </c>
      <c r="J5" s="32">
        <v>18255</v>
      </c>
      <c r="K5" s="32">
        <v>18671</v>
      </c>
      <c r="L5" s="32">
        <v>16109</v>
      </c>
      <c r="M5" s="32">
        <v>16278</v>
      </c>
      <c r="N5" s="32">
        <v>12519</v>
      </c>
    </row>
    <row r="6" spans="1:14" ht="19.5" customHeight="1">
      <c r="A6" s="33" t="s">
        <v>17</v>
      </c>
      <c r="B6" s="34">
        <v>50663</v>
      </c>
      <c r="C6" s="35">
        <v>5471</v>
      </c>
      <c r="D6" s="35">
        <v>3132</v>
      </c>
      <c r="E6" s="35">
        <v>4057</v>
      </c>
      <c r="F6" s="35">
        <v>3156</v>
      </c>
      <c r="G6" s="35">
        <v>3741</v>
      </c>
      <c r="H6" s="35">
        <v>5133</v>
      </c>
      <c r="I6" s="35">
        <v>4840</v>
      </c>
      <c r="J6" s="35">
        <v>5292</v>
      </c>
      <c r="K6" s="35">
        <v>5348</v>
      </c>
      <c r="L6" s="35">
        <v>4658</v>
      </c>
      <c r="M6" s="35">
        <v>3919</v>
      </c>
      <c r="N6" s="35">
        <v>1916</v>
      </c>
    </row>
    <row r="7" spans="1:14" ht="19.5" customHeight="1">
      <c r="A7" s="33" t="s">
        <v>18</v>
      </c>
      <c r="B7" s="34">
        <v>4117</v>
      </c>
      <c r="C7" s="35">
        <v>303</v>
      </c>
      <c r="D7" s="35">
        <v>257</v>
      </c>
      <c r="E7" s="35">
        <v>319</v>
      </c>
      <c r="F7" s="35">
        <v>259</v>
      </c>
      <c r="G7" s="35">
        <v>276</v>
      </c>
      <c r="H7" s="35">
        <v>499</v>
      </c>
      <c r="I7" s="35">
        <v>473</v>
      </c>
      <c r="J7" s="35">
        <v>413</v>
      </c>
      <c r="K7" s="35">
        <v>399</v>
      </c>
      <c r="L7" s="35">
        <v>384</v>
      </c>
      <c r="M7" s="35">
        <v>313</v>
      </c>
      <c r="N7" s="35">
        <v>222</v>
      </c>
    </row>
    <row r="8" spans="1:14" ht="19.5" customHeight="1">
      <c r="A8" s="33" t="s">
        <v>19</v>
      </c>
      <c r="B8" s="34">
        <v>43425</v>
      </c>
      <c r="C8" s="35">
        <v>4322</v>
      </c>
      <c r="D8" s="35">
        <v>3136</v>
      </c>
      <c r="E8" s="35">
        <v>3492</v>
      </c>
      <c r="F8" s="35">
        <v>3056</v>
      </c>
      <c r="G8" s="35">
        <v>3333</v>
      </c>
      <c r="H8" s="35">
        <v>3907</v>
      </c>
      <c r="I8" s="35">
        <v>4190</v>
      </c>
      <c r="J8" s="35">
        <v>3971</v>
      </c>
      <c r="K8" s="35">
        <v>4333</v>
      </c>
      <c r="L8" s="35">
        <v>3787</v>
      </c>
      <c r="M8" s="35">
        <v>3723</v>
      </c>
      <c r="N8" s="35">
        <v>2175</v>
      </c>
    </row>
    <row r="9" spans="1:14" ht="19.5" customHeight="1">
      <c r="A9" s="33" t="s">
        <v>20</v>
      </c>
      <c r="B9" s="34">
        <v>2</v>
      </c>
      <c r="C9" s="35">
        <v>0</v>
      </c>
      <c r="D9" s="35">
        <v>2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</row>
    <row r="10" spans="1:14" ht="19.5" customHeight="1">
      <c r="A10" s="33" t="s">
        <v>21</v>
      </c>
      <c r="B10" s="34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</row>
    <row r="11" spans="1:14" ht="19.5" customHeight="1">
      <c r="A11" s="33" t="s">
        <v>22</v>
      </c>
      <c r="B11" s="34">
        <v>1534</v>
      </c>
      <c r="C11" s="35">
        <v>65</v>
      </c>
      <c r="D11" s="35">
        <v>105</v>
      </c>
      <c r="E11" s="35">
        <v>119</v>
      </c>
      <c r="F11" s="35">
        <v>105</v>
      </c>
      <c r="G11" s="35">
        <v>142</v>
      </c>
      <c r="H11" s="35">
        <v>166</v>
      </c>
      <c r="I11" s="35">
        <v>117</v>
      </c>
      <c r="J11" s="35">
        <v>180</v>
      </c>
      <c r="K11" s="35">
        <v>204</v>
      </c>
      <c r="L11" s="35">
        <v>73</v>
      </c>
      <c r="M11" s="35">
        <v>118</v>
      </c>
      <c r="N11" s="35">
        <v>140</v>
      </c>
    </row>
    <row r="12" spans="1:14" ht="19.5" customHeight="1">
      <c r="A12" s="33" t="s">
        <v>23</v>
      </c>
      <c r="B12" s="34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</row>
    <row r="13" spans="1:14" ht="19.5" customHeight="1">
      <c r="A13" s="33" t="s">
        <v>24</v>
      </c>
      <c r="B13" s="34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</row>
    <row r="14" spans="1:14" ht="19.5" customHeight="1">
      <c r="A14" s="33" t="s">
        <v>25</v>
      </c>
      <c r="B14" s="34">
        <v>37</v>
      </c>
      <c r="C14" s="35">
        <v>0</v>
      </c>
      <c r="D14" s="35">
        <v>12</v>
      </c>
      <c r="E14" s="35">
        <v>15</v>
      </c>
      <c r="F14" s="35">
        <v>0</v>
      </c>
      <c r="G14" s="35">
        <v>0</v>
      </c>
      <c r="H14" s="35">
        <v>0</v>
      </c>
      <c r="I14" s="35">
        <v>0</v>
      </c>
      <c r="J14" s="35">
        <v>6</v>
      </c>
      <c r="K14" s="35">
        <v>2</v>
      </c>
      <c r="L14" s="35">
        <v>1</v>
      </c>
      <c r="M14" s="35">
        <v>0</v>
      </c>
      <c r="N14" s="35">
        <v>1</v>
      </c>
    </row>
    <row r="15" spans="1:14" ht="19.5" customHeight="1">
      <c r="A15" s="33" t="s">
        <v>26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1:14" ht="19.5" customHeight="1">
      <c r="A16" s="33" t="s">
        <v>27</v>
      </c>
      <c r="B16" s="34">
        <v>29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29</v>
      </c>
      <c r="M16" s="35">
        <v>0</v>
      </c>
      <c r="N16" s="35">
        <v>0</v>
      </c>
    </row>
    <row r="17" spans="1:14" ht="19.5" customHeight="1">
      <c r="A17" s="33" t="s">
        <v>28</v>
      </c>
      <c r="B17" s="34">
        <v>91575</v>
      </c>
      <c r="C17" s="35">
        <v>6037</v>
      </c>
      <c r="D17" s="35">
        <v>6190</v>
      </c>
      <c r="E17" s="35">
        <v>8069</v>
      </c>
      <c r="F17" s="35">
        <v>6211</v>
      </c>
      <c r="G17" s="35">
        <v>7350</v>
      </c>
      <c r="H17" s="35">
        <v>9481</v>
      </c>
      <c r="I17" s="35">
        <v>8316</v>
      </c>
      <c r="J17" s="35">
        <v>8324</v>
      </c>
      <c r="K17" s="35">
        <v>8330</v>
      </c>
      <c r="L17" s="35">
        <v>7133</v>
      </c>
      <c r="M17" s="35">
        <v>8137</v>
      </c>
      <c r="N17" s="35">
        <v>7997</v>
      </c>
    </row>
    <row r="18" spans="1:14" ht="19.5" customHeight="1">
      <c r="A18" s="33" t="s">
        <v>29</v>
      </c>
      <c r="B18" s="34">
        <v>385</v>
      </c>
      <c r="C18" s="35">
        <v>14</v>
      </c>
      <c r="D18" s="35">
        <v>45</v>
      </c>
      <c r="E18" s="35">
        <v>34</v>
      </c>
      <c r="F18" s="35">
        <v>16</v>
      </c>
      <c r="G18" s="35">
        <v>11</v>
      </c>
      <c r="H18" s="35">
        <v>35</v>
      </c>
      <c r="I18" s="35">
        <v>44</v>
      </c>
      <c r="J18" s="35">
        <v>52</v>
      </c>
      <c r="K18" s="35">
        <v>31</v>
      </c>
      <c r="L18" s="35">
        <v>28</v>
      </c>
      <c r="M18" s="35">
        <v>38</v>
      </c>
      <c r="N18" s="35">
        <v>37</v>
      </c>
    </row>
    <row r="19" spans="1:14" ht="19.5" customHeight="1">
      <c r="A19" s="33" t="s">
        <v>30</v>
      </c>
      <c r="B19" s="34">
        <v>204</v>
      </c>
      <c r="C19" s="35">
        <v>20</v>
      </c>
      <c r="D19" s="35">
        <v>14</v>
      </c>
      <c r="E19" s="35">
        <v>12</v>
      </c>
      <c r="F19" s="35">
        <v>13</v>
      </c>
      <c r="G19" s="35">
        <v>7</v>
      </c>
      <c r="H19" s="35">
        <v>13</v>
      </c>
      <c r="I19" s="35">
        <v>10</v>
      </c>
      <c r="J19" s="35">
        <v>17</v>
      </c>
      <c r="K19" s="35">
        <v>23</v>
      </c>
      <c r="L19" s="35">
        <v>16</v>
      </c>
      <c r="M19" s="35">
        <v>28</v>
      </c>
      <c r="N19" s="35">
        <v>31</v>
      </c>
    </row>
    <row r="20" spans="1:14" ht="19.5" customHeight="1">
      <c r="A20" s="33" t="s">
        <v>31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</row>
    <row r="21" spans="1:14" ht="19.5" customHeight="1">
      <c r="A21" s="33" t="s">
        <v>32</v>
      </c>
      <c r="B21" s="34">
        <v>20</v>
      </c>
      <c r="C21" s="35">
        <v>0</v>
      </c>
      <c r="D21" s="35">
        <v>1</v>
      </c>
      <c r="E21" s="35">
        <v>6</v>
      </c>
      <c r="F21" s="35">
        <v>1</v>
      </c>
      <c r="G21" s="35">
        <v>4</v>
      </c>
      <c r="H21" s="35">
        <v>3</v>
      </c>
      <c r="I21" s="35">
        <v>2</v>
      </c>
      <c r="J21" s="35">
        <v>0</v>
      </c>
      <c r="K21" s="35">
        <v>1</v>
      </c>
      <c r="L21" s="35">
        <v>0</v>
      </c>
      <c r="M21" s="35">
        <v>2</v>
      </c>
      <c r="N21" s="35">
        <v>0</v>
      </c>
    </row>
    <row r="22" spans="1:14" ht="19.5" customHeight="1">
      <c r="A22" s="36" t="s">
        <v>33</v>
      </c>
      <c r="B22" s="37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</row>
    <row r="23" spans="1:14" ht="20.25">
      <c r="A23" s="39" t="s">
        <v>34</v>
      </c>
      <c r="B23" s="40">
        <v>3746</v>
      </c>
      <c r="C23" s="40">
        <v>271</v>
      </c>
      <c r="D23" s="40">
        <v>202</v>
      </c>
      <c r="E23" s="40">
        <v>200</v>
      </c>
      <c r="F23" s="40">
        <v>217</v>
      </c>
      <c r="G23" s="40">
        <v>321</v>
      </c>
      <c r="H23" s="40">
        <v>341</v>
      </c>
      <c r="I23" s="40">
        <v>371</v>
      </c>
      <c r="J23" s="40">
        <v>362</v>
      </c>
      <c r="K23" s="40">
        <v>352</v>
      </c>
      <c r="L23" s="40">
        <v>293</v>
      </c>
      <c r="M23" s="40">
        <v>439</v>
      </c>
      <c r="N23" s="40">
        <v>377</v>
      </c>
    </row>
    <row r="24" spans="1:14" ht="19.5" customHeight="1">
      <c r="A24" s="41" t="s">
        <v>35</v>
      </c>
      <c r="B24" s="42">
        <v>435</v>
      </c>
      <c r="C24" s="43">
        <v>61</v>
      </c>
      <c r="D24" s="43">
        <v>8</v>
      </c>
      <c r="E24" s="43">
        <v>10</v>
      </c>
      <c r="F24" s="43">
        <v>10</v>
      </c>
      <c r="G24" s="43">
        <v>50</v>
      </c>
      <c r="H24" s="43">
        <v>64</v>
      </c>
      <c r="I24" s="43">
        <v>38</v>
      </c>
      <c r="J24" s="43">
        <v>15</v>
      </c>
      <c r="K24" s="43">
        <v>29</v>
      </c>
      <c r="L24" s="43">
        <v>44</v>
      </c>
      <c r="M24" s="43">
        <v>50</v>
      </c>
      <c r="N24" s="43">
        <v>56</v>
      </c>
    </row>
    <row r="25" spans="1:14" ht="19.5" customHeight="1">
      <c r="A25" s="33" t="s">
        <v>36</v>
      </c>
      <c r="B25" s="44">
        <v>237</v>
      </c>
      <c r="C25" s="35">
        <v>40</v>
      </c>
      <c r="D25" s="35">
        <v>0</v>
      </c>
      <c r="E25" s="35">
        <v>0</v>
      </c>
      <c r="F25" s="35">
        <v>2</v>
      </c>
      <c r="G25" s="35">
        <v>37</v>
      </c>
      <c r="H25" s="35">
        <v>48</v>
      </c>
      <c r="I25" s="35">
        <v>27</v>
      </c>
      <c r="J25" s="35">
        <v>1</v>
      </c>
      <c r="K25" s="35">
        <v>4</v>
      </c>
      <c r="L25" s="35">
        <v>28</v>
      </c>
      <c r="M25" s="35">
        <v>27</v>
      </c>
      <c r="N25" s="35">
        <v>23</v>
      </c>
    </row>
    <row r="26" spans="1:14" ht="19.5" customHeight="1">
      <c r="A26" s="33" t="s">
        <v>37</v>
      </c>
      <c r="B26" s="44">
        <v>130</v>
      </c>
      <c r="C26" s="35">
        <v>18</v>
      </c>
      <c r="D26" s="35">
        <v>8</v>
      </c>
      <c r="E26" s="35">
        <v>7</v>
      </c>
      <c r="F26" s="35">
        <v>6</v>
      </c>
      <c r="G26" s="35">
        <v>8</v>
      </c>
      <c r="H26" s="35">
        <v>10</v>
      </c>
      <c r="I26" s="35">
        <v>5</v>
      </c>
      <c r="J26" s="35">
        <v>4</v>
      </c>
      <c r="K26" s="35">
        <v>22</v>
      </c>
      <c r="L26" s="35">
        <v>5</v>
      </c>
      <c r="M26" s="35">
        <v>13</v>
      </c>
      <c r="N26" s="35">
        <v>24</v>
      </c>
    </row>
    <row r="27" spans="1:14" ht="19.5" customHeight="1">
      <c r="A27" s="33" t="s">
        <v>38</v>
      </c>
      <c r="B27" s="44">
        <v>68</v>
      </c>
      <c r="C27" s="35">
        <v>3</v>
      </c>
      <c r="D27" s="35">
        <v>0</v>
      </c>
      <c r="E27" s="35">
        <v>3</v>
      </c>
      <c r="F27" s="35">
        <v>2</v>
      </c>
      <c r="G27" s="35">
        <v>5</v>
      </c>
      <c r="H27" s="35">
        <v>6</v>
      </c>
      <c r="I27" s="35">
        <v>6</v>
      </c>
      <c r="J27" s="35">
        <v>10</v>
      </c>
      <c r="K27" s="35">
        <v>3</v>
      </c>
      <c r="L27" s="35">
        <v>11</v>
      </c>
      <c r="M27" s="35">
        <v>10</v>
      </c>
      <c r="N27" s="35">
        <v>9</v>
      </c>
    </row>
    <row r="28" spans="1:14" ht="19.5" customHeight="1">
      <c r="A28" s="41" t="s">
        <v>39</v>
      </c>
      <c r="B28" s="42">
        <v>3311</v>
      </c>
      <c r="C28" s="43">
        <v>210</v>
      </c>
      <c r="D28" s="43">
        <v>194</v>
      </c>
      <c r="E28" s="43">
        <v>190</v>
      </c>
      <c r="F28" s="43">
        <v>207</v>
      </c>
      <c r="G28" s="43">
        <v>271</v>
      </c>
      <c r="H28" s="43">
        <v>277</v>
      </c>
      <c r="I28" s="43">
        <v>333</v>
      </c>
      <c r="J28" s="43">
        <v>347</v>
      </c>
      <c r="K28" s="43">
        <v>323</v>
      </c>
      <c r="L28" s="43">
        <v>249</v>
      </c>
      <c r="M28" s="43">
        <v>389</v>
      </c>
      <c r="N28" s="43">
        <v>321</v>
      </c>
    </row>
    <row r="29" spans="1:14" ht="19.5" customHeight="1">
      <c r="A29" s="33" t="s">
        <v>40</v>
      </c>
      <c r="B29" s="44">
        <v>1204</v>
      </c>
      <c r="C29" s="35">
        <v>97</v>
      </c>
      <c r="D29" s="35">
        <v>90</v>
      </c>
      <c r="E29" s="35">
        <v>43</v>
      </c>
      <c r="F29" s="35">
        <v>84</v>
      </c>
      <c r="G29" s="35">
        <v>139</v>
      </c>
      <c r="H29" s="35">
        <v>123</v>
      </c>
      <c r="I29" s="35">
        <v>142</v>
      </c>
      <c r="J29" s="35">
        <v>87</v>
      </c>
      <c r="K29" s="35">
        <v>130</v>
      </c>
      <c r="L29" s="35">
        <v>75</v>
      </c>
      <c r="M29" s="35">
        <v>104</v>
      </c>
      <c r="N29" s="35">
        <v>90</v>
      </c>
    </row>
    <row r="30" spans="1:14" ht="19.5" customHeight="1">
      <c r="A30" s="33" t="s">
        <v>38</v>
      </c>
      <c r="B30" s="44">
        <v>2107</v>
      </c>
      <c r="C30" s="35">
        <v>113</v>
      </c>
      <c r="D30" s="35">
        <v>104</v>
      </c>
      <c r="E30" s="35">
        <v>147</v>
      </c>
      <c r="F30" s="35">
        <v>123</v>
      </c>
      <c r="G30" s="35">
        <v>132</v>
      </c>
      <c r="H30" s="35">
        <v>154</v>
      </c>
      <c r="I30" s="35">
        <v>191</v>
      </c>
      <c r="J30" s="35">
        <v>260</v>
      </c>
      <c r="K30" s="35">
        <v>193</v>
      </c>
      <c r="L30" s="35">
        <v>174</v>
      </c>
      <c r="M30" s="35">
        <v>285</v>
      </c>
      <c r="N30" s="35">
        <v>231</v>
      </c>
    </row>
    <row r="31" spans="1:14" ht="19.5" customHeight="1">
      <c r="A31" s="48" t="s">
        <v>41</v>
      </c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ht="20.25">
      <c r="A32" s="25" t="s">
        <v>48</v>
      </c>
    </row>
  </sheetData>
  <sheetProtection password="CECF" sheet="1" objects="1" scenarios="1"/>
  <printOptions horizontalCentered="1"/>
  <pageMargins left="0.984251968503937" right="0.5905511811023623" top="0.3937007874015748" bottom="0.3937007874015748" header="0.5118110236220472" footer="0.5118110236220472"/>
  <pageSetup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9.33203125" defaultRowHeight="21"/>
  <cols>
    <col min="1" max="1" width="47.33203125" style="25" customWidth="1"/>
    <col min="2" max="2" width="11.83203125" style="27" customWidth="1"/>
    <col min="3" max="14" width="9.83203125" style="25" customWidth="1"/>
    <col min="15" max="16" width="9.33203125" style="25" customWidth="1"/>
    <col min="17" max="17" width="10" style="25" customWidth="1"/>
    <col min="18" max="16384" width="9.33203125" style="25" customWidth="1"/>
  </cols>
  <sheetData>
    <row r="1" spans="1:14" ht="25.5" customHeight="1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6.5" customHeight="1">
      <c r="A2" s="25" t="s">
        <v>0</v>
      </c>
      <c r="K2" s="28"/>
      <c r="N2" s="28" t="s">
        <v>1</v>
      </c>
    </row>
    <row r="3" spans="1:14" s="2" customFormat="1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24" customHeight="1">
      <c r="A4" s="29" t="s">
        <v>16</v>
      </c>
      <c r="B4" s="30">
        <v>151854</v>
      </c>
      <c r="C4" s="30">
        <v>15193</v>
      </c>
      <c r="D4" s="30">
        <v>14067</v>
      </c>
      <c r="E4" s="30">
        <v>14874</v>
      </c>
      <c r="F4" s="30">
        <v>13678</v>
      </c>
      <c r="G4" s="30">
        <v>13196</v>
      </c>
      <c r="H4" s="30">
        <v>13555</v>
      </c>
      <c r="I4" s="30">
        <v>12259</v>
      </c>
      <c r="J4" s="30">
        <v>10919</v>
      </c>
      <c r="K4" s="30">
        <v>11236</v>
      </c>
      <c r="L4" s="30">
        <v>11162</v>
      </c>
      <c r="M4" s="30">
        <v>12374</v>
      </c>
      <c r="N4" s="30">
        <v>9341</v>
      </c>
    </row>
    <row r="5" spans="1:14" ht="20.25">
      <c r="A5" s="31" t="s">
        <v>43</v>
      </c>
      <c r="B5" s="32">
        <v>146963</v>
      </c>
      <c r="C5" s="32">
        <v>14760</v>
      </c>
      <c r="D5" s="32">
        <v>13634</v>
      </c>
      <c r="E5" s="32">
        <v>14583</v>
      </c>
      <c r="F5" s="32">
        <v>13120</v>
      </c>
      <c r="G5" s="32">
        <v>12788</v>
      </c>
      <c r="H5" s="32">
        <v>13231</v>
      </c>
      <c r="I5" s="32">
        <v>11831</v>
      </c>
      <c r="J5" s="32">
        <v>10426</v>
      </c>
      <c r="K5" s="32">
        <v>10782</v>
      </c>
      <c r="L5" s="32">
        <v>10763</v>
      </c>
      <c r="M5" s="32">
        <v>11976</v>
      </c>
      <c r="N5" s="32">
        <v>9069</v>
      </c>
    </row>
    <row r="6" spans="1:14" ht="19.5" customHeight="1">
      <c r="A6" s="33" t="s">
        <v>17</v>
      </c>
      <c r="B6" s="34">
        <v>35820</v>
      </c>
      <c r="C6" s="35">
        <v>4935</v>
      </c>
      <c r="D6" s="35">
        <v>3720</v>
      </c>
      <c r="E6" s="35">
        <v>3611</v>
      </c>
      <c r="F6" s="35">
        <v>3402</v>
      </c>
      <c r="G6" s="35">
        <v>3014</v>
      </c>
      <c r="H6" s="35">
        <v>3478</v>
      </c>
      <c r="I6" s="35">
        <v>2971</v>
      </c>
      <c r="J6" s="35">
        <v>2585</v>
      </c>
      <c r="K6" s="35">
        <v>2460</v>
      </c>
      <c r="L6" s="35">
        <v>2351</v>
      </c>
      <c r="M6" s="35">
        <v>2056</v>
      </c>
      <c r="N6" s="35">
        <v>1237</v>
      </c>
    </row>
    <row r="7" spans="1:14" ht="19.5" customHeight="1">
      <c r="A7" s="33" t="s">
        <v>18</v>
      </c>
      <c r="B7" s="34">
        <v>3381</v>
      </c>
      <c r="C7" s="35">
        <v>480</v>
      </c>
      <c r="D7" s="35">
        <v>345</v>
      </c>
      <c r="E7" s="35">
        <v>330</v>
      </c>
      <c r="F7" s="35">
        <v>275</v>
      </c>
      <c r="G7" s="35">
        <v>398</v>
      </c>
      <c r="H7" s="35">
        <v>367</v>
      </c>
      <c r="I7" s="35">
        <v>192</v>
      </c>
      <c r="J7" s="35">
        <v>191</v>
      </c>
      <c r="K7" s="35">
        <v>181</v>
      </c>
      <c r="L7" s="35">
        <v>226</v>
      </c>
      <c r="M7" s="35">
        <v>212</v>
      </c>
      <c r="N7" s="35">
        <v>184</v>
      </c>
    </row>
    <row r="8" spans="1:14" ht="19.5" customHeight="1">
      <c r="A8" s="33" t="s">
        <v>19</v>
      </c>
      <c r="B8" s="34">
        <v>28653</v>
      </c>
      <c r="C8" s="35">
        <v>2926</v>
      </c>
      <c r="D8" s="35">
        <v>2318</v>
      </c>
      <c r="E8" s="35">
        <v>2472</v>
      </c>
      <c r="F8" s="35">
        <v>2704</v>
      </c>
      <c r="G8" s="35">
        <v>2804</v>
      </c>
      <c r="H8" s="35">
        <v>2319</v>
      </c>
      <c r="I8" s="35">
        <v>2265</v>
      </c>
      <c r="J8" s="35">
        <v>1888</v>
      </c>
      <c r="K8" s="35">
        <v>2316</v>
      </c>
      <c r="L8" s="35">
        <v>2255</v>
      </c>
      <c r="M8" s="35">
        <v>2614</v>
      </c>
      <c r="N8" s="35">
        <v>1772</v>
      </c>
    </row>
    <row r="9" spans="1:14" ht="19.5" customHeight="1">
      <c r="A9" s="33" t="s">
        <v>20</v>
      </c>
      <c r="B9" s="34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</row>
    <row r="10" spans="1:14" ht="19.5" customHeight="1">
      <c r="A10" s="33" t="s">
        <v>21</v>
      </c>
      <c r="B10" s="34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</row>
    <row r="11" spans="1:14" ht="19.5" customHeight="1">
      <c r="A11" s="33" t="s">
        <v>22</v>
      </c>
      <c r="B11" s="34">
        <v>2773</v>
      </c>
      <c r="C11" s="35">
        <v>138</v>
      </c>
      <c r="D11" s="35">
        <v>159</v>
      </c>
      <c r="E11" s="35">
        <v>239</v>
      </c>
      <c r="F11" s="35">
        <v>179</v>
      </c>
      <c r="G11" s="35">
        <v>228</v>
      </c>
      <c r="H11" s="35">
        <v>230</v>
      </c>
      <c r="I11" s="35">
        <v>245</v>
      </c>
      <c r="J11" s="35">
        <v>252</v>
      </c>
      <c r="K11" s="35">
        <v>327</v>
      </c>
      <c r="L11" s="35">
        <v>349</v>
      </c>
      <c r="M11" s="35">
        <v>359</v>
      </c>
      <c r="N11" s="35">
        <v>68</v>
      </c>
    </row>
    <row r="12" spans="1:14" ht="19.5" customHeight="1">
      <c r="A12" s="33" t="s">
        <v>23</v>
      </c>
      <c r="B12" s="34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</row>
    <row r="13" spans="1:14" ht="19.5" customHeight="1">
      <c r="A13" s="33" t="s">
        <v>24</v>
      </c>
      <c r="B13" s="34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</row>
    <row r="14" spans="1:14" ht="19.5" customHeight="1">
      <c r="A14" s="33" t="s">
        <v>25</v>
      </c>
      <c r="B14" s="34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</row>
    <row r="15" spans="1:14" ht="19.5" customHeight="1">
      <c r="A15" s="33" t="s">
        <v>26</v>
      </c>
      <c r="B15" s="34">
        <v>3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1</v>
      </c>
      <c r="K15" s="35">
        <v>1</v>
      </c>
      <c r="L15" s="35">
        <v>0</v>
      </c>
      <c r="M15" s="35">
        <v>1</v>
      </c>
      <c r="N15" s="35">
        <v>0</v>
      </c>
    </row>
    <row r="16" spans="1:14" ht="19.5" customHeight="1">
      <c r="A16" s="33" t="s">
        <v>27</v>
      </c>
      <c r="B16" s="34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</row>
    <row r="17" spans="1:14" ht="19.5" customHeight="1">
      <c r="A17" s="33" t="s">
        <v>28</v>
      </c>
      <c r="B17" s="34">
        <v>75666</v>
      </c>
      <c r="C17" s="35">
        <v>6251</v>
      </c>
      <c r="D17" s="35">
        <v>7018</v>
      </c>
      <c r="E17" s="35">
        <v>7874</v>
      </c>
      <c r="F17" s="35">
        <v>6472</v>
      </c>
      <c r="G17" s="35">
        <v>6313</v>
      </c>
      <c r="H17" s="35">
        <v>6786</v>
      </c>
      <c r="I17" s="35">
        <v>6051</v>
      </c>
      <c r="J17" s="35">
        <v>5462</v>
      </c>
      <c r="K17" s="35">
        <v>5448</v>
      </c>
      <c r="L17" s="35">
        <v>5545</v>
      </c>
      <c r="M17" s="35">
        <v>6689</v>
      </c>
      <c r="N17" s="35">
        <v>5757</v>
      </c>
    </row>
    <row r="18" spans="1:14" ht="19.5" customHeight="1">
      <c r="A18" s="33" t="s">
        <v>29</v>
      </c>
      <c r="B18" s="34">
        <v>479</v>
      </c>
      <c r="C18" s="35">
        <v>27</v>
      </c>
      <c r="D18" s="35">
        <v>23</v>
      </c>
      <c r="E18" s="35">
        <v>43</v>
      </c>
      <c r="F18" s="35">
        <v>73</v>
      </c>
      <c r="G18" s="35">
        <v>22</v>
      </c>
      <c r="H18" s="35">
        <v>40</v>
      </c>
      <c r="I18" s="35">
        <v>98</v>
      </c>
      <c r="J18" s="35">
        <v>36</v>
      </c>
      <c r="K18" s="35">
        <v>33</v>
      </c>
      <c r="L18" s="35">
        <v>23</v>
      </c>
      <c r="M18" s="35">
        <v>33</v>
      </c>
      <c r="N18" s="35">
        <v>28</v>
      </c>
    </row>
    <row r="19" spans="1:14" ht="19.5" customHeight="1">
      <c r="A19" s="33" t="s">
        <v>30</v>
      </c>
      <c r="B19" s="34">
        <v>167</v>
      </c>
      <c r="C19" s="35">
        <v>3</v>
      </c>
      <c r="D19" s="35">
        <v>51</v>
      </c>
      <c r="E19" s="35">
        <v>14</v>
      </c>
      <c r="F19" s="35">
        <v>15</v>
      </c>
      <c r="G19" s="35">
        <v>9</v>
      </c>
      <c r="H19" s="35">
        <v>11</v>
      </c>
      <c r="I19" s="35">
        <v>9</v>
      </c>
      <c r="J19" s="35">
        <v>11</v>
      </c>
      <c r="K19" s="35">
        <v>14</v>
      </c>
      <c r="L19" s="35">
        <v>8</v>
      </c>
      <c r="M19" s="35">
        <v>6</v>
      </c>
      <c r="N19" s="35">
        <v>16</v>
      </c>
    </row>
    <row r="20" spans="1:14" ht="19.5" customHeight="1">
      <c r="A20" s="33" t="s">
        <v>31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</row>
    <row r="21" spans="1:14" ht="19.5" customHeight="1">
      <c r="A21" s="33" t="s">
        <v>32</v>
      </c>
      <c r="B21" s="34">
        <v>21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2</v>
      </c>
      <c r="L21" s="35">
        <v>6</v>
      </c>
      <c r="M21" s="35">
        <v>6</v>
      </c>
      <c r="N21" s="35">
        <v>7</v>
      </c>
    </row>
    <row r="22" spans="1:14" ht="19.5" customHeight="1">
      <c r="A22" s="36" t="s">
        <v>33</v>
      </c>
      <c r="B22" s="37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</row>
    <row r="23" spans="1:14" ht="20.25">
      <c r="A23" s="39" t="s">
        <v>34</v>
      </c>
      <c r="B23" s="40">
        <v>4891</v>
      </c>
      <c r="C23" s="40">
        <v>433</v>
      </c>
      <c r="D23" s="40">
        <v>433</v>
      </c>
      <c r="E23" s="40">
        <v>291</v>
      </c>
      <c r="F23" s="40">
        <v>558</v>
      </c>
      <c r="G23" s="40">
        <v>408</v>
      </c>
      <c r="H23" s="40">
        <v>324</v>
      </c>
      <c r="I23" s="40">
        <v>428</v>
      </c>
      <c r="J23" s="40">
        <v>493</v>
      </c>
      <c r="K23" s="40">
        <v>454</v>
      </c>
      <c r="L23" s="40">
        <v>399</v>
      </c>
      <c r="M23" s="40">
        <v>398</v>
      </c>
      <c r="N23" s="40">
        <v>272</v>
      </c>
    </row>
    <row r="24" spans="1:14" ht="19.5" customHeight="1">
      <c r="A24" s="41" t="s">
        <v>35</v>
      </c>
      <c r="B24" s="42">
        <v>1629</v>
      </c>
      <c r="C24" s="43">
        <v>81</v>
      </c>
      <c r="D24" s="43">
        <v>93</v>
      </c>
      <c r="E24" s="43">
        <v>48</v>
      </c>
      <c r="F24" s="43">
        <v>133</v>
      </c>
      <c r="G24" s="43">
        <v>129</v>
      </c>
      <c r="H24" s="43">
        <v>136</v>
      </c>
      <c r="I24" s="43">
        <v>182</v>
      </c>
      <c r="J24" s="43">
        <v>260</v>
      </c>
      <c r="K24" s="43">
        <v>218</v>
      </c>
      <c r="L24" s="43">
        <v>161</v>
      </c>
      <c r="M24" s="43">
        <v>122</v>
      </c>
      <c r="N24" s="43">
        <v>66</v>
      </c>
    </row>
    <row r="25" spans="1:14" ht="19.5" customHeight="1">
      <c r="A25" s="33" t="s">
        <v>36</v>
      </c>
      <c r="B25" s="44">
        <v>1103</v>
      </c>
      <c r="C25" s="35">
        <v>41</v>
      </c>
      <c r="D25" s="35">
        <v>54</v>
      </c>
      <c r="E25" s="35">
        <v>19</v>
      </c>
      <c r="F25" s="35">
        <v>90</v>
      </c>
      <c r="G25" s="35">
        <v>79</v>
      </c>
      <c r="H25" s="35">
        <v>112</v>
      </c>
      <c r="I25" s="35">
        <v>147</v>
      </c>
      <c r="J25" s="35">
        <v>194</v>
      </c>
      <c r="K25" s="35">
        <v>71</v>
      </c>
      <c r="L25" s="35">
        <v>147</v>
      </c>
      <c r="M25" s="35">
        <v>91</v>
      </c>
      <c r="N25" s="35">
        <v>58</v>
      </c>
    </row>
    <row r="26" spans="1:14" ht="19.5" customHeight="1">
      <c r="A26" s="33" t="s">
        <v>37</v>
      </c>
      <c r="B26" s="44">
        <v>446</v>
      </c>
      <c r="C26" s="35">
        <v>36</v>
      </c>
      <c r="D26" s="35">
        <v>34</v>
      </c>
      <c r="E26" s="35">
        <v>22</v>
      </c>
      <c r="F26" s="35">
        <v>32</v>
      </c>
      <c r="G26" s="35">
        <v>34</v>
      </c>
      <c r="H26" s="35">
        <v>19</v>
      </c>
      <c r="I26" s="35">
        <v>31</v>
      </c>
      <c r="J26" s="35">
        <v>60</v>
      </c>
      <c r="K26" s="35">
        <v>141</v>
      </c>
      <c r="L26" s="35">
        <v>11</v>
      </c>
      <c r="M26" s="35">
        <v>22</v>
      </c>
      <c r="N26" s="35">
        <v>4</v>
      </c>
    </row>
    <row r="27" spans="1:14" ht="19.5" customHeight="1">
      <c r="A27" s="33" t="s">
        <v>38</v>
      </c>
      <c r="B27" s="44">
        <v>80</v>
      </c>
      <c r="C27" s="35">
        <v>4</v>
      </c>
      <c r="D27" s="35">
        <v>5</v>
      </c>
      <c r="E27" s="35">
        <v>7</v>
      </c>
      <c r="F27" s="35">
        <v>11</v>
      </c>
      <c r="G27" s="35">
        <v>16</v>
      </c>
      <c r="H27" s="35">
        <v>5</v>
      </c>
      <c r="I27" s="35">
        <v>4</v>
      </c>
      <c r="J27" s="35">
        <v>6</v>
      </c>
      <c r="K27" s="35">
        <v>6</v>
      </c>
      <c r="L27" s="35">
        <v>3</v>
      </c>
      <c r="M27" s="35">
        <v>9</v>
      </c>
      <c r="N27" s="35">
        <v>4</v>
      </c>
    </row>
    <row r="28" spans="1:14" ht="19.5" customHeight="1">
      <c r="A28" s="41" t="s">
        <v>39</v>
      </c>
      <c r="B28" s="42">
        <v>3262</v>
      </c>
      <c r="C28" s="43">
        <v>352</v>
      </c>
      <c r="D28" s="43">
        <v>340</v>
      </c>
      <c r="E28" s="43">
        <v>243</v>
      </c>
      <c r="F28" s="43">
        <v>425</v>
      </c>
      <c r="G28" s="43">
        <v>279</v>
      </c>
      <c r="H28" s="43">
        <v>188</v>
      </c>
      <c r="I28" s="43">
        <v>246</v>
      </c>
      <c r="J28" s="43">
        <v>233</v>
      </c>
      <c r="K28" s="43">
        <v>236</v>
      </c>
      <c r="L28" s="43">
        <v>238</v>
      </c>
      <c r="M28" s="43">
        <v>276</v>
      </c>
      <c r="N28" s="43">
        <v>206</v>
      </c>
    </row>
    <row r="29" spans="1:14" ht="19.5" customHeight="1">
      <c r="A29" s="33" t="s">
        <v>40</v>
      </c>
      <c r="B29" s="44">
        <v>1290</v>
      </c>
      <c r="C29" s="35">
        <v>204</v>
      </c>
      <c r="D29" s="35">
        <v>108</v>
      </c>
      <c r="E29" s="35">
        <v>77</v>
      </c>
      <c r="F29" s="35">
        <v>160</v>
      </c>
      <c r="G29" s="35">
        <v>107</v>
      </c>
      <c r="H29" s="35">
        <v>58</v>
      </c>
      <c r="I29" s="35">
        <v>95</v>
      </c>
      <c r="J29" s="35">
        <v>128</v>
      </c>
      <c r="K29" s="35">
        <v>102</v>
      </c>
      <c r="L29" s="35">
        <v>69</v>
      </c>
      <c r="M29" s="35">
        <v>67</v>
      </c>
      <c r="N29" s="35">
        <v>115</v>
      </c>
    </row>
    <row r="30" spans="1:14" ht="19.5" customHeight="1">
      <c r="A30" s="33" t="s">
        <v>38</v>
      </c>
      <c r="B30" s="44">
        <v>1972</v>
      </c>
      <c r="C30" s="35">
        <v>148</v>
      </c>
      <c r="D30" s="35">
        <v>232</v>
      </c>
      <c r="E30" s="35">
        <v>166</v>
      </c>
      <c r="F30" s="35">
        <v>265</v>
      </c>
      <c r="G30" s="35">
        <v>172</v>
      </c>
      <c r="H30" s="35">
        <v>130</v>
      </c>
      <c r="I30" s="35">
        <v>151</v>
      </c>
      <c r="J30" s="35">
        <v>105</v>
      </c>
      <c r="K30" s="35">
        <v>134</v>
      </c>
      <c r="L30" s="35">
        <v>169</v>
      </c>
      <c r="M30" s="35">
        <v>209</v>
      </c>
      <c r="N30" s="35">
        <v>91</v>
      </c>
    </row>
    <row r="31" spans="1:14" ht="19.5" customHeight="1">
      <c r="A31" s="48" t="s">
        <v>41</v>
      </c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ht="20.25">
      <c r="A32" s="25" t="s">
        <v>48</v>
      </c>
    </row>
  </sheetData>
  <sheetProtection password="CECF" sheet="1" objects="1" scenarios="1"/>
  <printOptions horizontalCentered="1"/>
  <pageMargins left="0.984251968503937" right="0.5905511811023623" top="0.3937007874015748" bottom="0.3937007874015748" header="0.5118110236220472" footer="0.5118110236220472"/>
  <pageSetup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5" customWidth="1"/>
    <col min="2" max="2" width="11.83203125" style="27" customWidth="1"/>
    <col min="3" max="14" width="9.83203125" style="25" customWidth="1"/>
    <col min="15" max="16" width="9.33203125" style="25" customWidth="1"/>
    <col min="17" max="17" width="10" style="25" customWidth="1"/>
    <col min="18" max="16384" width="9.33203125" style="25" customWidth="1"/>
  </cols>
  <sheetData>
    <row r="1" spans="1:14" ht="25.5" customHeight="1">
      <c r="A1" s="26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6.5" customHeight="1">
      <c r="A2" s="25" t="s">
        <v>0</v>
      </c>
      <c r="K2" s="28"/>
      <c r="N2" s="28" t="s">
        <v>1</v>
      </c>
    </row>
    <row r="3" spans="1:14" s="2" customFormat="1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24" customHeight="1">
      <c r="A4" s="29" t="s">
        <v>16</v>
      </c>
      <c r="B4" s="30">
        <v>341934</v>
      </c>
      <c r="C4" s="30">
        <v>39542</v>
      </c>
      <c r="D4" s="30">
        <v>33227</v>
      </c>
      <c r="E4" s="30">
        <v>34879</v>
      </c>
      <c r="F4" s="30">
        <v>33842</v>
      </c>
      <c r="G4" s="30">
        <v>36079</v>
      </c>
      <c r="H4" s="30">
        <v>36624</v>
      </c>
      <c r="I4" s="30">
        <v>31355</v>
      </c>
      <c r="J4" s="30">
        <v>31101</v>
      </c>
      <c r="K4" s="30">
        <v>24310</v>
      </c>
      <c r="L4" s="30">
        <v>16536</v>
      </c>
      <c r="M4" s="30">
        <v>12802</v>
      </c>
      <c r="N4" s="30">
        <v>11637</v>
      </c>
    </row>
    <row r="5" spans="1:14" ht="20.25">
      <c r="A5" s="31" t="s">
        <v>43</v>
      </c>
      <c r="B5" s="32">
        <v>331483</v>
      </c>
      <c r="C5" s="32">
        <v>38279</v>
      </c>
      <c r="D5" s="32">
        <v>32074</v>
      </c>
      <c r="E5" s="32">
        <v>33925</v>
      </c>
      <c r="F5" s="32">
        <v>32872</v>
      </c>
      <c r="G5" s="32">
        <v>34843</v>
      </c>
      <c r="H5" s="32">
        <v>35762</v>
      </c>
      <c r="I5" s="32">
        <v>30401</v>
      </c>
      <c r="J5" s="32">
        <v>30261</v>
      </c>
      <c r="K5" s="32">
        <v>23518</v>
      </c>
      <c r="L5" s="32">
        <v>15917</v>
      </c>
      <c r="M5" s="32">
        <v>12365</v>
      </c>
      <c r="N5" s="32">
        <v>11266</v>
      </c>
    </row>
    <row r="6" spans="1:14" ht="19.5" customHeight="1">
      <c r="A6" s="33" t="s">
        <v>17</v>
      </c>
      <c r="B6" s="34">
        <v>106619</v>
      </c>
      <c r="C6" s="35">
        <v>12965</v>
      </c>
      <c r="D6" s="35">
        <v>9472</v>
      </c>
      <c r="E6" s="35">
        <v>11260</v>
      </c>
      <c r="F6" s="35">
        <v>10802</v>
      </c>
      <c r="G6" s="35">
        <v>10776</v>
      </c>
      <c r="H6" s="35">
        <v>11071</v>
      </c>
      <c r="I6" s="35">
        <v>10118</v>
      </c>
      <c r="J6" s="35">
        <v>10388</v>
      </c>
      <c r="K6" s="35">
        <v>8863</v>
      </c>
      <c r="L6" s="35">
        <v>4973</v>
      </c>
      <c r="M6" s="35">
        <v>3509</v>
      </c>
      <c r="N6" s="35">
        <v>2422</v>
      </c>
    </row>
    <row r="7" spans="1:14" ht="19.5" customHeight="1">
      <c r="A7" s="33" t="s">
        <v>18</v>
      </c>
      <c r="B7" s="34">
        <v>10294</v>
      </c>
      <c r="C7" s="35">
        <v>1046</v>
      </c>
      <c r="D7" s="35">
        <v>943</v>
      </c>
      <c r="E7" s="35">
        <v>960</v>
      </c>
      <c r="F7" s="35">
        <v>1121</v>
      </c>
      <c r="G7" s="35">
        <v>987</v>
      </c>
      <c r="H7" s="35">
        <v>1038</v>
      </c>
      <c r="I7" s="35">
        <v>845</v>
      </c>
      <c r="J7" s="35">
        <v>1093</v>
      </c>
      <c r="K7" s="35">
        <v>886</v>
      </c>
      <c r="L7" s="35">
        <v>632</v>
      </c>
      <c r="M7" s="35">
        <v>443</v>
      </c>
      <c r="N7" s="35">
        <v>300</v>
      </c>
    </row>
    <row r="8" spans="1:14" ht="19.5" customHeight="1">
      <c r="A8" s="33" t="s">
        <v>19</v>
      </c>
      <c r="B8" s="34">
        <v>70631</v>
      </c>
      <c r="C8" s="35">
        <v>10027</v>
      </c>
      <c r="D8" s="35">
        <v>7889</v>
      </c>
      <c r="E8" s="35">
        <v>6845</v>
      </c>
      <c r="F8" s="35">
        <v>8203</v>
      </c>
      <c r="G8" s="35">
        <v>7359</v>
      </c>
      <c r="H8" s="35">
        <v>6758</v>
      </c>
      <c r="I8" s="35">
        <v>6127</v>
      </c>
      <c r="J8" s="35">
        <v>5648</v>
      </c>
      <c r="K8" s="35">
        <v>4430</v>
      </c>
      <c r="L8" s="35">
        <v>3115</v>
      </c>
      <c r="M8" s="35">
        <v>2310</v>
      </c>
      <c r="N8" s="35">
        <v>1920</v>
      </c>
    </row>
    <row r="9" spans="1:14" ht="19.5" customHeight="1">
      <c r="A9" s="33" t="s">
        <v>20</v>
      </c>
      <c r="B9" s="34">
        <v>7</v>
      </c>
      <c r="C9" s="35"/>
      <c r="D9" s="35"/>
      <c r="E9" s="35">
        <v>1</v>
      </c>
      <c r="F9" s="35"/>
      <c r="G9" s="35"/>
      <c r="H9" s="35"/>
      <c r="I9" s="35"/>
      <c r="J9" s="35">
        <v>1</v>
      </c>
      <c r="K9" s="35"/>
      <c r="L9" s="35"/>
      <c r="M9" s="35"/>
      <c r="N9" s="35">
        <v>5</v>
      </c>
    </row>
    <row r="10" spans="1:14" ht="19.5" customHeight="1">
      <c r="A10" s="33" t="s">
        <v>21</v>
      </c>
      <c r="B10" s="34">
        <v>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9.5" customHeight="1">
      <c r="A11" s="33" t="s">
        <v>22</v>
      </c>
      <c r="B11" s="34">
        <v>4117</v>
      </c>
      <c r="C11" s="35">
        <v>567</v>
      </c>
      <c r="D11" s="35">
        <v>782</v>
      </c>
      <c r="E11" s="35">
        <v>301</v>
      </c>
      <c r="F11" s="35">
        <v>223</v>
      </c>
      <c r="G11" s="35">
        <v>287</v>
      </c>
      <c r="H11" s="35">
        <v>391</v>
      </c>
      <c r="I11" s="35">
        <v>200</v>
      </c>
      <c r="J11" s="35">
        <v>526</v>
      </c>
      <c r="K11" s="35">
        <v>421</v>
      </c>
      <c r="L11" s="35">
        <v>206</v>
      </c>
      <c r="M11" s="35"/>
      <c r="N11" s="35">
        <v>213</v>
      </c>
    </row>
    <row r="12" spans="1:14" ht="19.5" customHeight="1">
      <c r="A12" s="33" t="s">
        <v>23</v>
      </c>
      <c r="B12" s="34">
        <v>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9.5" customHeight="1">
      <c r="A13" s="33" t="s">
        <v>24</v>
      </c>
      <c r="B13" s="34">
        <v>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9.5" customHeight="1">
      <c r="A14" s="33" t="s">
        <v>25</v>
      </c>
      <c r="B14" s="34">
        <v>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9.5" customHeight="1">
      <c r="A15" s="33" t="s">
        <v>26</v>
      </c>
      <c r="B15" s="34"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9.5" customHeight="1">
      <c r="A16" s="33" t="s">
        <v>27</v>
      </c>
      <c r="B16" s="34">
        <v>25</v>
      </c>
      <c r="C16" s="35"/>
      <c r="D16" s="35"/>
      <c r="E16" s="35">
        <v>25</v>
      </c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9.5" customHeight="1">
      <c r="A17" s="33" t="s">
        <v>28</v>
      </c>
      <c r="B17" s="34">
        <v>137874</v>
      </c>
      <c r="C17" s="35">
        <v>13557</v>
      </c>
      <c r="D17" s="35">
        <v>12853</v>
      </c>
      <c r="E17" s="35">
        <v>14404</v>
      </c>
      <c r="F17" s="35">
        <v>12399</v>
      </c>
      <c r="G17" s="35">
        <v>15259</v>
      </c>
      <c r="H17" s="35">
        <v>16214</v>
      </c>
      <c r="I17" s="35">
        <v>12855</v>
      </c>
      <c r="J17" s="35">
        <v>12379</v>
      </c>
      <c r="K17" s="35">
        <v>8714</v>
      </c>
      <c r="L17" s="35">
        <v>6909</v>
      </c>
      <c r="M17" s="35">
        <v>6004</v>
      </c>
      <c r="N17" s="35">
        <v>6327</v>
      </c>
    </row>
    <row r="18" spans="1:14" ht="19.5" customHeight="1">
      <c r="A18" s="33" t="s">
        <v>29</v>
      </c>
      <c r="B18" s="34">
        <v>1300</v>
      </c>
      <c r="C18" s="35">
        <v>76</v>
      </c>
      <c r="D18" s="35">
        <v>83</v>
      </c>
      <c r="E18" s="35">
        <v>78</v>
      </c>
      <c r="F18" s="35">
        <v>89</v>
      </c>
      <c r="G18" s="35">
        <v>83</v>
      </c>
      <c r="H18" s="35">
        <v>200</v>
      </c>
      <c r="I18" s="35">
        <v>177</v>
      </c>
      <c r="J18" s="35">
        <v>178</v>
      </c>
      <c r="K18" s="35">
        <v>173</v>
      </c>
      <c r="L18" s="35">
        <v>58</v>
      </c>
      <c r="M18" s="35">
        <v>54</v>
      </c>
      <c r="N18" s="35">
        <v>51</v>
      </c>
    </row>
    <row r="19" spans="1:14" ht="19.5" customHeight="1">
      <c r="A19" s="33" t="s">
        <v>30</v>
      </c>
      <c r="B19" s="34">
        <v>593</v>
      </c>
      <c r="C19" s="35">
        <v>41</v>
      </c>
      <c r="D19" s="35">
        <v>49</v>
      </c>
      <c r="E19" s="35">
        <v>51</v>
      </c>
      <c r="F19" s="35">
        <v>18</v>
      </c>
      <c r="G19" s="35">
        <v>90</v>
      </c>
      <c r="H19" s="35">
        <v>90</v>
      </c>
      <c r="I19" s="35">
        <v>79</v>
      </c>
      <c r="J19" s="35">
        <v>48</v>
      </c>
      <c r="K19" s="35">
        <v>30</v>
      </c>
      <c r="L19" s="35">
        <v>24</v>
      </c>
      <c r="M19" s="35">
        <v>45</v>
      </c>
      <c r="N19" s="35">
        <v>28</v>
      </c>
    </row>
    <row r="20" spans="1:14" ht="19.5" customHeight="1">
      <c r="A20" s="33" t="s">
        <v>31</v>
      </c>
      <c r="B20" s="34">
        <v>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9.5" customHeight="1">
      <c r="A21" s="33" t="s">
        <v>32</v>
      </c>
      <c r="B21" s="34">
        <v>23</v>
      </c>
      <c r="C21" s="35"/>
      <c r="D21" s="35">
        <v>3</v>
      </c>
      <c r="E21" s="35"/>
      <c r="F21" s="35">
        <v>17</v>
      </c>
      <c r="G21" s="35">
        <v>2</v>
      </c>
      <c r="H21" s="35"/>
      <c r="I21" s="35"/>
      <c r="J21" s="35"/>
      <c r="K21" s="35">
        <v>1</v>
      </c>
      <c r="L21" s="35"/>
      <c r="M21" s="35"/>
      <c r="N21" s="35"/>
    </row>
    <row r="22" spans="1:14" ht="19.5" customHeight="1">
      <c r="A22" s="36" t="s">
        <v>33</v>
      </c>
      <c r="B22" s="37"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20.25">
      <c r="A23" s="39" t="s">
        <v>34</v>
      </c>
      <c r="B23" s="40">
        <v>10451</v>
      </c>
      <c r="C23" s="40">
        <v>1263</v>
      </c>
      <c r="D23" s="40">
        <v>1153</v>
      </c>
      <c r="E23" s="40">
        <v>954</v>
      </c>
      <c r="F23" s="40">
        <v>970</v>
      </c>
      <c r="G23" s="40">
        <v>1236</v>
      </c>
      <c r="H23" s="40">
        <v>862</v>
      </c>
      <c r="I23" s="40">
        <v>954</v>
      </c>
      <c r="J23" s="40">
        <v>840</v>
      </c>
      <c r="K23" s="40">
        <v>792</v>
      </c>
      <c r="L23" s="40">
        <v>619</v>
      </c>
      <c r="M23" s="40">
        <v>437</v>
      </c>
      <c r="N23" s="40">
        <v>371</v>
      </c>
    </row>
    <row r="24" spans="1:14" ht="19.5" customHeight="1">
      <c r="A24" s="41" t="s">
        <v>35</v>
      </c>
      <c r="B24" s="42">
        <v>1393</v>
      </c>
      <c r="C24" s="43">
        <v>128</v>
      </c>
      <c r="D24" s="43">
        <v>174</v>
      </c>
      <c r="E24" s="43">
        <v>117</v>
      </c>
      <c r="F24" s="43">
        <v>118</v>
      </c>
      <c r="G24" s="43">
        <v>76</v>
      </c>
      <c r="H24" s="43">
        <v>85</v>
      </c>
      <c r="I24" s="43">
        <v>154</v>
      </c>
      <c r="J24" s="43">
        <v>133</v>
      </c>
      <c r="K24" s="43">
        <v>113</v>
      </c>
      <c r="L24" s="43">
        <v>140</v>
      </c>
      <c r="M24" s="43">
        <v>67</v>
      </c>
      <c r="N24" s="43">
        <v>88</v>
      </c>
    </row>
    <row r="25" spans="1:14" ht="19.5" customHeight="1">
      <c r="A25" s="33" t="s">
        <v>36</v>
      </c>
      <c r="B25" s="44">
        <v>594</v>
      </c>
      <c r="C25" s="35">
        <v>38</v>
      </c>
      <c r="D25" s="35">
        <v>40</v>
      </c>
      <c r="E25" s="35">
        <v>59</v>
      </c>
      <c r="F25" s="35">
        <v>40</v>
      </c>
      <c r="G25" s="35">
        <v>35</v>
      </c>
      <c r="H25" s="35">
        <v>36</v>
      </c>
      <c r="I25" s="35">
        <v>81</v>
      </c>
      <c r="J25" s="35">
        <v>70</v>
      </c>
      <c r="K25" s="35">
        <v>82</v>
      </c>
      <c r="L25" s="35">
        <v>58</v>
      </c>
      <c r="M25" s="35">
        <v>37</v>
      </c>
      <c r="N25" s="35">
        <v>18</v>
      </c>
    </row>
    <row r="26" spans="1:14" ht="19.5" customHeight="1">
      <c r="A26" s="33" t="s">
        <v>37</v>
      </c>
      <c r="B26" s="44">
        <v>612</v>
      </c>
      <c r="C26" s="35">
        <v>66</v>
      </c>
      <c r="D26" s="35">
        <v>102</v>
      </c>
      <c r="E26" s="35">
        <v>58</v>
      </c>
      <c r="F26" s="35">
        <v>62</v>
      </c>
      <c r="G26" s="35">
        <v>23</v>
      </c>
      <c r="H26" s="35">
        <v>33</v>
      </c>
      <c r="I26" s="35">
        <v>45</v>
      </c>
      <c r="J26" s="35">
        <v>46</v>
      </c>
      <c r="K26" s="35">
        <v>21</v>
      </c>
      <c r="L26" s="35">
        <v>68</v>
      </c>
      <c r="M26" s="35">
        <v>22</v>
      </c>
      <c r="N26" s="35">
        <v>66</v>
      </c>
    </row>
    <row r="27" spans="1:14" ht="19.5" customHeight="1">
      <c r="A27" s="33" t="s">
        <v>38</v>
      </c>
      <c r="B27" s="44">
        <v>187</v>
      </c>
      <c r="C27" s="35">
        <v>24</v>
      </c>
      <c r="D27" s="35">
        <v>32</v>
      </c>
      <c r="E27" s="35"/>
      <c r="F27" s="35">
        <v>16</v>
      </c>
      <c r="G27" s="35">
        <v>18</v>
      </c>
      <c r="H27" s="35">
        <v>16</v>
      </c>
      <c r="I27" s="35">
        <v>28</v>
      </c>
      <c r="J27" s="35">
        <v>17</v>
      </c>
      <c r="K27" s="35">
        <v>10</v>
      </c>
      <c r="L27" s="35">
        <v>14</v>
      </c>
      <c r="M27" s="35">
        <v>8</v>
      </c>
      <c r="N27" s="35">
        <v>4</v>
      </c>
    </row>
    <row r="28" spans="1:14" ht="19.5" customHeight="1">
      <c r="A28" s="41" t="s">
        <v>39</v>
      </c>
      <c r="B28" s="42">
        <v>9058</v>
      </c>
      <c r="C28" s="43">
        <v>1135</v>
      </c>
      <c r="D28" s="43">
        <v>979</v>
      </c>
      <c r="E28" s="43">
        <v>837</v>
      </c>
      <c r="F28" s="43">
        <v>852</v>
      </c>
      <c r="G28" s="43">
        <v>1160</v>
      </c>
      <c r="H28" s="43">
        <v>777</v>
      </c>
      <c r="I28" s="43">
        <v>800</v>
      </c>
      <c r="J28" s="43">
        <v>707</v>
      </c>
      <c r="K28" s="43">
        <v>679</v>
      </c>
      <c r="L28" s="43">
        <v>479</v>
      </c>
      <c r="M28" s="43">
        <v>370</v>
      </c>
      <c r="N28" s="43">
        <v>283</v>
      </c>
    </row>
    <row r="29" spans="1:14" ht="19.5" customHeight="1">
      <c r="A29" s="33" t="s">
        <v>40</v>
      </c>
      <c r="B29" s="44">
        <v>3232</v>
      </c>
      <c r="C29" s="35">
        <v>416</v>
      </c>
      <c r="D29" s="35">
        <v>256</v>
      </c>
      <c r="E29" s="35">
        <v>187</v>
      </c>
      <c r="F29" s="35">
        <v>383</v>
      </c>
      <c r="G29" s="35">
        <v>446</v>
      </c>
      <c r="H29" s="35">
        <v>275</v>
      </c>
      <c r="I29" s="35">
        <v>282</v>
      </c>
      <c r="J29" s="35">
        <v>235</v>
      </c>
      <c r="K29" s="35">
        <v>296</v>
      </c>
      <c r="L29" s="35">
        <v>185</v>
      </c>
      <c r="M29" s="35">
        <v>165</v>
      </c>
      <c r="N29" s="35">
        <v>106</v>
      </c>
    </row>
    <row r="30" spans="1:14" ht="19.5" customHeight="1">
      <c r="A30" s="33" t="s">
        <v>38</v>
      </c>
      <c r="B30" s="44">
        <v>5826</v>
      </c>
      <c r="C30" s="35">
        <v>719</v>
      </c>
      <c r="D30" s="35">
        <v>723</v>
      </c>
      <c r="E30" s="35">
        <v>650</v>
      </c>
      <c r="F30" s="35">
        <v>469</v>
      </c>
      <c r="G30" s="35">
        <v>714</v>
      </c>
      <c r="H30" s="35">
        <v>502</v>
      </c>
      <c r="I30" s="35">
        <v>518</v>
      </c>
      <c r="J30" s="35">
        <v>472</v>
      </c>
      <c r="K30" s="35">
        <v>383</v>
      </c>
      <c r="L30" s="35">
        <v>294</v>
      </c>
      <c r="M30" s="35">
        <v>205</v>
      </c>
      <c r="N30" s="35">
        <v>177</v>
      </c>
    </row>
    <row r="31" spans="1:14" ht="19.5" customHeight="1">
      <c r="A31" s="48" t="s">
        <v>41</v>
      </c>
      <c r="B31" s="49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</row>
    <row r="32" ht="20.25">
      <c r="A32" s="25" t="s">
        <v>48</v>
      </c>
    </row>
  </sheetData>
  <sheetProtection password="CECF" sheet="1" objects="1" scenarios="1"/>
  <printOptions horizontalCentered="1"/>
  <pageMargins left="0.984251968503937" right="0.5905511811023623" top="0.3937007874015748" bottom="0.3937007874015748" header="0.5118110236220472" footer="0.5118110236220472"/>
  <pageSetup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5" customWidth="1"/>
    <col min="2" max="2" width="11.83203125" style="27" customWidth="1"/>
    <col min="3" max="14" width="9.83203125" style="25" customWidth="1"/>
    <col min="15" max="16" width="9.33203125" style="25" customWidth="1"/>
    <col min="17" max="17" width="10" style="25" customWidth="1"/>
    <col min="18" max="16384" width="9.33203125" style="25" customWidth="1"/>
  </cols>
  <sheetData>
    <row r="1" spans="1:14" ht="25.5" customHeight="1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6.5" customHeight="1">
      <c r="A2" s="25" t="s">
        <v>0</v>
      </c>
      <c r="K2" s="28"/>
      <c r="N2" s="28" t="s">
        <v>1</v>
      </c>
    </row>
    <row r="3" spans="1:14" s="2" customFormat="1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24" customHeight="1">
      <c r="A4" s="29" t="s">
        <v>16</v>
      </c>
      <c r="B4" s="30">
        <v>462450</v>
      </c>
      <c r="C4" s="30">
        <v>48288</v>
      </c>
      <c r="D4" s="30">
        <v>39639</v>
      </c>
      <c r="E4" s="30">
        <v>43151</v>
      </c>
      <c r="F4" s="30">
        <v>42439</v>
      </c>
      <c r="G4" s="30">
        <v>43265</v>
      </c>
      <c r="H4" s="30">
        <v>39744</v>
      </c>
      <c r="I4" s="30">
        <v>42493</v>
      </c>
      <c r="J4" s="30">
        <v>37447</v>
      </c>
      <c r="K4" s="30">
        <v>35122</v>
      </c>
      <c r="L4" s="30">
        <v>36303</v>
      </c>
      <c r="M4" s="30">
        <v>30243</v>
      </c>
      <c r="N4" s="30">
        <v>24316</v>
      </c>
    </row>
    <row r="5" spans="1:14" ht="20.25">
      <c r="A5" s="31" t="s">
        <v>43</v>
      </c>
      <c r="B5" s="32">
        <v>447117</v>
      </c>
      <c r="C5" s="32">
        <v>47011</v>
      </c>
      <c r="D5" s="32">
        <v>38467</v>
      </c>
      <c r="E5" s="32">
        <v>41827</v>
      </c>
      <c r="F5" s="32">
        <v>41182</v>
      </c>
      <c r="G5" s="32">
        <v>41998</v>
      </c>
      <c r="H5" s="32">
        <v>38572</v>
      </c>
      <c r="I5" s="32">
        <v>41142</v>
      </c>
      <c r="J5" s="32">
        <v>36012</v>
      </c>
      <c r="K5" s="32">
        <v>33753</v>
      </c>
      <c r="L5" s="32">
        <v>34974</v>
      </c>
      <c r="M5" s="32">
        <v>28834</v>
      </c>
      <c r="N5" s="32">
        <v>23345</v>
      </c>
    </row>
    <row r="6" spans="1:14" ht="19.5" customHeight="1">
      <c r="A6" s="33" t="s">
        <v>17</v>
      </c>
      <c r="B6" s="34">
        <v>122432</v>
      </c>
      <c r="C6" s="35">
        <v>11162</v>
      </c>
      <c r="D6" s="35">
        <v>9971</v>
      </c>
      <c r="E6" s="35">
        <v>11915</v>
      </c>
      <c r="F6" s="35">
        <v>11429</v>
      </c>
      <c r="G6" s="35">
        <v>11079</v>
      </c>
      <c r="H6" s="35">
        <v>10250</v>
      </c>
      <c r="I6" s="35">
        <v>10777</v>
      </c>
      <c r="J6" s="35">
        <v>10587</v>
      </c>
      <c r="K6" s="35">
        <v>10545</v>
      </c>
      <c r="L6" s="35">
        <v>10555</v>
      </c>
      <c r="M6" s="35">
        <v>8732</v>
      </c>
      <c r="N6" s="35">
        <v>5430</v>
      </c>
    </row>
    <row r="7" spans="1:14" ht="19.5" customHeight="1">
      <c r="A7" s="33" t="s">
        <v>18</v>
      </c>
      <c r="B7" s="34">
        <v>13228</v>
      </c>
      <c r="C7" s="35">
        <v>1416</v>
      </c>
      <c r="D7" s="35">
        <v>922</v>
      </c>
      <c r="E7" s="35">
        <v>1096</v>
      </c>
      <c r="F7" s="35">
        <v>1199</v>
      </c>
      <c r="G7" s="35">
        <v>1329</v>
      </c>
      <c r="H7" s="35">
        <v>949</v>
      </c>
      <c r="I7" s="35">
        <v>1302</v>
      </c>
      <c r="J7" s="35">
        <v>964</v>
      </c>
      <c r="K7" s="35">
        <v>1227</v>
      </c>
      <c r="L7" s="35">
        <v>1163</v>
      </c>
      <c r="M7" s="35">
        <v>951</v>
      </c>
      <c r="N7" s="35">
        <v>710</v>
      </c>
    </row>
    <row r="8" spans="1:14" ht="19.5" customHeight="1">
      <c r="A8" s="33" t="s">
        <v>19</v>
      </c>
      <c r="B8" s="34">
        <v>108822</v>
      </c>
      <c r="C8" s="35">
        <v>13008</v>
      </c>
      <c r="D8" s="35">
        <v>8287</v>
      </c>
      <c r="E8" s="35">
        <v>9462</v>
      </c>
      <c r="F8" s="35">
        <v>9123</v>
      </c>
      <c r="G8" s="35">
        <v>10418</v>
      </c>
      <c r="H8" s="35">
        <v>8623</v>
      </c>
      <c r="I8" s="35">
        <v>9773</v>
      </c>
      <c r="J8" s="35">
        <v>8383</v>
      </c>
      <c r="K8" s="35">
        <v>8588</v>
      </c>
      <c r="L8" s="35">
        <v>9882</v>
      </c>
      <c r="M8" s="35">
        <v>7477</v>
      </c>
      <c r="N8" s="35">
        <v>5798</v>
      </c>
    </row>
    <row r="9" spans="1:14" ht="19.5" customHeight="1">
      <c r="A9" s="33" t="s">
        <v>20</v>
      </c>
      <c r="B9" s="34">
        <v>4</v>
      </c>
      <c r="C9" s="35"/>
      <c r="D9" s="35"/>
      <c r="E9" s="35"/>
      <c r="F9" s="35">
        <v>2</v>
      </c>
      <c r="G9" s="35"/>
      <c r="H9" s="35"/>
      <c r="I9" s="35">
        <v>1</v>
      </c>
      <c r="J9" s="35"/>
      <c r="K9" s="35">
        <v>1</v>
      </c>
      <c r="L9" s="35"/>
      <c r="M9" s="35"/>
      <c r="N9" s="35"/>
    </row>
    <row r="10" spans="1:14" ht="19.5" customHeight="1">
      <c r="A10" s="33" t="s">
        <v>21</v>
      </c>
      <c r="B10" s="34">
        <v>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9.5" customHeight="1">
      <c r="A11" s="33" t="s">
        <v>22</v>
      </c>
      <c r="B11" s="34">
        <v>5650</v>
      </c>
      <c r="C11" s="35">
        <v>426</v>
      </c>
      <c r="D11" s="35">
        <v>549</v>
      </c>
      <c r="E11" s="35">
        <v>640</v>
      </c>
      <c r="F11" s="35">
        <v>459</v>
      </c>
      <c r="G11" s="35">
        <v>415</v>
      </c>
      <c r="H11" s="35">
        <v>344</v>
      </c>
      <c r="I11" s="35">
        <v>323</v>
      </c>
      <c r="J11" s="35">
        <v>342</v>
      </c>
      <c r="K11" s="35">
        <v>508</v>
      </c>
      <c r="L11" s="35">
        <v>681</v>
      </c>
      <c r="M11" s="35">
        <v>546</v>
      </c>
      <c r="N11" s="35">
        <v>417</v>
      </c>
    </row>
    <row r="12" spans="1:14" ht="19.5" customHeight="1">
      <c r="A12" s="33" t="s">
        <v>23</v>
      </c>
      <c r="B12" s="34">
        <v>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9.5" customHeight="1">
      <c r="A13" s="33" t="s">
        <v>24</v>
      </c>
      <c r="B13" s="34">
        <v>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9.5" customHeight="1">
      <c r="A14" s="33" t="s">
        <v>25</v>
      </c>
      <c r="B14" s="34">
        <v>95</v>
      </c>
      <c r="C14" s="35">
        <v>10</v>
      </c>
      <c r="D14" s="35">
        <v>30</v>
      </c>
      <c r="E14" s="35"/>
      <c r="F14" s="35">
        <v>11</v>
      </c>
      <c r="G14" s="35">
        <v>24</v>
      </c>
      <c r="H14" s="35"/>
      <c r="I14" s="35"/>
      <c r="J14" s="35"/>
      <c r="K14" s="35"/>
      <c r="L14" s="35">
        <v>20</v>
      </c>
      <c r="M14" s="35"/>
      <c r="N14" s="35"/>
    </row>
    <row r="15" spans="1:14" ht="19.5" customHeight="1">
      <c r="A15" s="33" t="s">
        <v>26</v>
      </c>
      <c r="B15" s="34">
        <v>6</v>
      </c>
      <c r="C15" s="35"/>
      <c r="D15" s="35"/>
      <c r="E15" s="35"/>
      <c r="F15" s="35">
        <v>3</v>
      </c>
      <c r="G15" s="35"/>
      <c r="H15" s="35"/>
      <c r="I15" s="35"/>
      <c r="J15" s="35"/>
      <c r="K15" s="35"/>
      <c r="L15" s="35">
        <v>3</v>
      </c>
      <c r="M15" s="35"/>
      <c r="N15" s="35"/>
    </row>
    <row r="16" spans="1:14" ht="19.5" customHeight="1">
      <c r="A16" s="33" t="s">
        <v>27</v>
      </c>
      <c r="B16" s="34">
        <v>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9.5" customHeight="1">
      <c r="A17" s="33" t="s">
        <v>28</v>
      </c>
      <c r="B17" s="34">
        <v>195200</v>
      </c>
      <c r="C17" s="35">
        <v>20873</v>
      </c>
      <c r="D17" s="35">
        <v>18600</v>
      </c>
      <c r="E17" s="35">
        <v>18599</v>
      </c>
      <c r="F17" s="35">
        <v>18842</v>
      </c>
      <c r="G17" s="35">
        <v>18647</v>
      </c>
      <c r="H17" s="35">
        <v>18316</v>
      </c>
      <c r="I17" s="35">
        <v>18829</v>
      </c>
      <c r="J17" s="35">
        <v>15531</v>
      </c>
      <c r="K17" s="35">
        <v>12692</v>
      </c>
      <c r="L17" s="35">
        <v>12462</v>
      </c>
      <c r="M17" s="35">
        <v>10948</v>
      </c>
      <c r="N17" s="35">
        <v>10861</v>
      </c>
    </row>
    <row r="18" spans="1:14" ht="19.5" customHeight="1">
      <c r="A18" s="33" t="s">
        <v>29</v>
      </c>
      <c r="B18" s="34">
        <v>1135</v>
      </c>
      <c r="C18" s="35">
        <v>101</v>
      </c>
      <c r="D18" s="35">
        <v>84</v>
      </c>
      <c r="E18" s="35">
        <v>78</v>
      </c>
      <c r="F18" s="35">
        <v>75</v>
      </c>
      <c r="G18" s="35">
        <v>54</v>
      </c>
      <c r="H18" s="35">
        <v>54</v>
      </c>
      <c r="I18" s="35">
        <v>87</v>
      </c>
      <c r="J18" s="35">
        <v>139</v>
      </c>
      <c r="K18" s="35">
        <v>105</v>
      </c>
      <c r="L18" s="35">
        <v>147</v>
      </c>
      <c r="M18" s="35">
        <v>126</v>
      </c>
      <c r="N18" s="35">
        <v>85</v>
      </c>
    </row>
    <row r="19" spans="1:14" ht="19.5" customHeight="1">
      <c r="A19" s="33" t="s">
        <v>30</v>
      </c>
      <c r="B19" s="34">
        <v>544</v>
      </c>
      <c r="C19" s="35">
        <v>15</v>
      </c>
      <c r="D19" s="35">
        <v>24</v>
      </c>
      <c r="E19" s="35">
        <v>37</v>
      </c>
      <c r="F19" s="35">
        <v>39</v>
      </c>
      <c r="G19" s="35">
        <v>32</v>
      </c>
      <c r="H19" s="35">
        <v>36</v>
      </c>
      <c r="I19" s="35">
        <v>50</v>
      </c>
      <c r="J19" s="35">
        <v>66</v>
      </c>
      <c r="K19" s="35">
        <v>87</v>
      </c>
      <c r="L19" s="35">
        <v>61</v>
      </c>
      <c r="M19" s="35">
        <v>54</v>
      </c>
      <c r="N19" s="35">
        <v>43</v>
      </c>
    </row>
    <row r="20" spans="1:14" ht="19.5" customHeight="1">
      <c r="A20" s="33" t="s">
        <v>31</v>
      </c>
      <c r="B20" s="34">
        <v>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9.5" customHeight="1">
      <c r="A21" s="33" t="s">
        <v>32</v>
      </c>
      <c r="B21" s="34">
        <v>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v>1</v>
      </c>
    </row>
    <row r="22" spans="1:14" ht="19.5" customHeight="1">
      <c r="A22" s="36" t="s">
        <v>33</v>
      </c>
      <c r="B22" s="37"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20.25">
      <c r="A23" s="39" t="s">
        <v>34</v>
      </c>
      <c r="B23" s="40">
        <v>15333</v>
      </c>
      <c r="C23" s="40">
        <v>1277</v>
      </c>
      <c r="D23" s="40">
        <v>1172</v>
      </c>
      <c r="E23" s="40">
        <v>1324</v>
      </c>
      <c r="F23" s="40">
        <v>1257</v>
      </c>
      <c r="G23" s="40">
        <v>1267</v>
      </c>
      <c r="H23" s="40">
        <v>1172</v>
      </c>
      <c r="I23" s="40">
        <v>1351</v>
      </c>
      <c r="J23" s="40">
        <v>1435</v>
      </c>
      <c r="K23" s="40">
        <v>1369</v>
      </c>
      <c r="L23" s="40">
        <v>1329</v>
      </c>
      <c r="M23" s="40">
        <v>1409</v>
      </c>
      <c r="N23" s="40">
        <v>971</v>
      </c>
    </row>
    <row r="24" spans="1:14" ht="19.5" customHeight="1">
      <c r="A24" s="41" t="s">
        <v>35</v>
      </c>
      <c r="B24" s="42">
        <v>1573</v>
      </c>
      <c r="C24" s="43">
        <v>82</v>
      </c>
      <c r="D24" s="43">
        <v>124</v>
      </c>
      <c r="E24" s="43">
        <v>98</v>
      </c>
      <c r="F24" s="43">
        <v>148</v>
      </c>
      <c r="G24" s="43">
        <v>98</v>
      </c>
      <c r="H24" s="43">
        <v>86</v>
      </c>
      <c r="I24" s="43">
        <v>142</v>
      </c>
      <c r="J24" s="43">
        <v>91</v>
      </c>
      <c r="K24" s="43">
        <v>157</v>
      </c>
      <c r="L24" s="43">
        <v>294</v>
      </c>
      <c r="M24" s="43">
        <v>119</v>
      </c>
      <c r="N24" s="43">
        <v>134</v>
      </c>
    </row>
    <row r="25" spans="1:14" ht="19.5" customHeight="1">
      <c r="A25" s="33" t="s">
        <v>36</v>
      </c>
      <c r="B25" s="44">
        <v>410</v>
      </c>
      <c r="C25" s="35">
        <v>8</v>
      </c>
      <c r="D25" s="35">
        <v>11</v>
      </c>
      <c r="E25" s="35">
        <v>17</v>
      </c>
      <c r="F25" s="35">
        <v>50</v>
      </c>
      <c r="G25" s="35">
        <v>18</v>
      </c>
      <c r="H25" s="35">
        <v>7</v>
      </c>
      <c r="I25" s="35">
        <v>31</v>
      </c>
      <c r="J25" s="35">
        <v>18</v>
      </c>
      <c r="K25" s="35">
        <v>18</v>
      </c>
      <c r="L25" s="35">
        <v>175</v>
      </c>
      <c r="M25" s="35">
        <v>28</v>
      </c>
      <c r="N25" s="35">
        <v>29</v>
      </c>
    </row>
    <row r="26" spans="1:14" ht="19.5" customHeight="1">
      <c r="A26" s="33" t="s">
        <v>37</v>
      </c>
      <c r="B26" s="44">
        <v>883</v>
      </c>
      <c r="C26" s="35">
        <v>45</v>
      </c>
      <c r="D26" s="35">
        <v>98</v>
      </c>
      <c r="E26" s="35">
        <v>57</v>
      </c>
      <c r="F26" s="35">
        <v>81</v>
      </c>
      <c r="G26" s="35">
        <v>47</v>
      </c>
      <c r="H26" s="35">
        <v>68</v>
      </c>
      <c r="I26" s="35">
        <v>90</v>
      </c>
      <c r="J26" s="35">
        <v>49</v>
      </c>
      <c r="K26" s="35">
        <v>112</v>
      </c>
      <c r="L26" s="35">
        <v>97</v>
      </c>
      <c r="M26" s="35">
        <v>54</v>
      </c>
      <c r="N26" s="35">
        <v>85</v>
      </c>
    </row>
    <row r="27" spans="1:14" ht="19.5" customHeight="1">
      <c r="A27" s="33" t="s">
        <v>38</v>
      </c>
      <c r="B27" s="44">
        <v>280</v>
      </c>
      <c r="C27" s="35">
        <v>29</v>
      </c>
      <c r="D27" s="35">
        <v>15</v>
      </c>
      <c r="E27" s="35">
        <v>24</v>
      </c>
      <c r="F27" s="35">
        <v>17</v>
      </c>
      <c r="G27" s="35">
        <v>33</v>
      </c>
      <c r="H27" s="35">
        <v>11</v>
      </c>
      <c r="I27" s="35">
        <v>21</v>
      </c>
      <c r="J27" s="35">
        <v>24</v>
      </c>
      <c r="K27" s="35">
        <v>27</v>
      </c>
      <c r="L27" s="35">
        <v>22</v>
      </c>
      <c r="M27" s="35">
        <v>37</v>
      </c>
      <c r="N27" s="35">
        <v>20</v>
      </c>
    </row>
    <row r="28" spans="1:14" ht="19.5" customHeight="1">
      <c r="A28" s="41" t="s">
        <v>39</v>
      </c>
      <c r="B28" s="42">
        <v>13760</v>
      </c>
      <c r="C28" s="43">
        <v>1195</v>
      </c>
      <c r="D28" s="43">
        <v>1048</v>
      </c>
      <c r="E28" s="43">
        <v>1226</v>
      </c>
      <c r="F28" s="43">
        <v>1109</v>
      </c>
      <c r="G28" s="43">
        <v>1169</v>
      </c>
      <c r="H28" s="43">
        <v>1086</v>
      </c>
      <c r="I28" s="43">
        <v>1209</v>
      </c>
      <c r="J28" s="43">
        <v>1344</v>
      </c>
      <c r="K28" s="43">
        <v>1212</v>
      </c>
      <c r="L28" s="43">
        <v>1035</v>
      </c>
      <c r="M28" s="43">
        <v>1290</v>
      </c>
      <c r="N28" s="43">
        <v>837</v>
      </c>
    </row>
    <row r="29" spans="1:14" ht="19.5" customHeight="1">
      <c r="A29" s="33" t="s">
        <v>40</v>
      </c>
      <c r="B29" s="44">
        <v>3807</v>
      </c>
      <c r="C29" s="35">
        <v>262</v>
      </c>
      <c r="D29" s="35">
        <v>245</v>
      </c>
      <c r="E29" s="35">
        <v>297</v>
      </c>
      <c r="F29" s="35">
        <v>237</v>
      </c>
      <c r="G29" s="35">
        <v>349</v>
      </c>
      <c r="H29" s="35">
        <v>313</v>
      </c>
      <c r="I29" s="35">
        <v>325</v>
      </c>
      <c r="J29" s="35">
        <v>415</v>
      </c>
      <c r="K29" s="35">
        <v>438</v>
      </c>
      <c r="L29" s="35">
        <v>265</v>
      </c>
      <c r="M29" s="35">
        <v>447</v>
      </c>
      <c r="N29" s="35">
        <v>214</v>
      </c>
    </row>
    <row r="30" spans="1:14" ht="19.5" customHeight="1">
      <c r="A30" s="33" t="s">
        <v>38</v>
      </c>
      <c r="B30" s="44">
        <v>9953</v>
      </c>
      <c r="C30" s="35">
        <v>933</v>
      </c>
      <c r="D30" s="35">
        <v>803</v>
      </c>
      <c r="E30" s="35">
        <v>929</v>
      </c>
      <c r="F30" s="35">
        <v>872</v>
      </c>
      <c r="G30" s="35">
        <v>820</v>
      </c>
      <c r="H30" s="35">
        <v>773</v>
      </c>
      <c r="I30" s="35">
        <v>884</v>
      </c>
      <c r="J30" s="35">
        <v>929</v>
      </c>
      <c r="K30" s="35">
        <v>774</v>
      </c>
      <c r="L30" s="35">
        <v>770</v>
      </c>
      <c r="M30" s="35">
        <v>843</v>
      </c>
      <c r="N30" s="35">
        <v>623</v>
      </c>
    </row>
    <row r="31" spans="1:14" ht="19.5" customHeight="1">
      <c r="A31" s="48" t="s">
        <v>41</v>
      </c>
      <c r="B31" s="49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</row>
    <row r="32" ht="20.25">
      <c r="A32" s="25" t="s">
        <v>48</v>
      </c>
    </row>
  </sheetData>
  <sheetProtection password="CECF" sheet="1" objects="1" scenarios="1"/>
  <printOptions horizontalCentered="1"/>
  <pageMargins left="0.984251968503937" right="0.5905511811023623" top="0.3937007874015748" bottom="0.3937007874015748" header="0.5118110236220472" footer="0.5118110236220472"/>
  <pageSetup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5" customWidth="1"/>
    <col min="2" max="2" width="11.83203125" style="27" customWidth="1"/>
    <col min="3" max="14" width="9.83203125" style="25" customWidth="1"/>
    <col min="15" max="16" width="9.33203125" style="25" customWidth="1"/>
    <col min="17" max="17" width="10" style="25" customWidth="1"/>
    <col min="18" max="16384" width="9.33203125" style="25" customWidth="1"/>
  </cols>
  <sheetData>
    <row r="1" spans="1:14" ht="25.5" customHeight="1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6.5" customHeight="1">
      <c r="A2" s="25" t="s">
        <v>0</v>
      </c>
      <c r="K2" s="28"/>
      <c r="N2" s="28" t="s">
        <v>1</v>
      </c>
    </row>
    <row r="3" spans="1:14" s="2" customFormat="1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24" customHeight="1">
      <c r="A4" s="29" t="s">
        <v>16</v>
      </c>
      <c r="B4" s="30">
        <v>509296</v>
      </c>
      <c r="C4" s="30">
        <v>50684</v>
      </c>
      <c r="D4" s="30">
        <v>42818</v>
      </c>
      <c r="E4" s="30">
        <v>52092</v>
      </c>
      <c r="F4" s="30">
        <v>36750</v>
      </c>
      <c r="G4" s="30">
        <v>46766</v>
      </c>
      <c r="H4" s="30">
        <v>47999</v>
      </c>
      <c r="I4" s="30">
        <v>40375</v>
      </c>
      <c r="J4" s="30">
        <v>47872</v>
      </c>
      <c r="K4" s="30">
        <v>39054</v>
      </c>
      <c r="L4" s="30">
        <v>34721</v>
      </c>
      <c r="M4" s="30">
        <v>36810</v>
      </c>
      <c r="N4" s="30">
        <v>33355</v>
      </c>
    </row>
    <row r="5" spans="1:14" ht="20.25">
      <c r="A5" s="31" t="s">
        <v>43</v>
      </c>
      <c r="B5" s="32">
        <v>494041</v>
      </c>
      <c r="C5" s="32">
        <v>49571</v>
      </c>
      <c r="D5" s="32">
        <v>41752</v>
      </c>
      <c r="E5" s="32">
        <v>50568</v>
      </c>
      <c r="F5" s="32">
        <v>35802</v>
      </c>
      <c r="G5" s="32">
        <v>45188</v>
      </c>
      <c r="H5" s="32">
        <v>46660</v>
      </c>
      <c r="I5" s="32">
        <v>39121</v>
      </c>
      <c r="J5" s="32">
        <v>46421</v>
      </c>
      <c r="K5" s="32">
        <v>37726</v>
      </c>
      <c r="L5" s="32">
        <v>33504</v>
      </c>
      <c r="M5" s="32">
        <v>35556</v>
      </c>
      <c r="N5" s="32">
        <v>32172</v>
      </c>
    </row>
    <row r="6" spans="1:14" ht="19.5" customHeight="1">
      <c r="A6" s="33" t="s">
        <v>17</v>
      </c>
      <c r="B6" s="34">
        <v>117406</v>
      </c>
      <c r="C6" s="35">
        <v>14595</v>
      </c>
      <c r="D6" s="35">
        <v>9906</v>
      </c>
      <c r="E6" s="35">
        <v>12252</v>
      </c>
      <c r="F6" s="35">
        <v>8268</v>
      </c>
      <c r="G6" s="35">
        <v>10727</v>
      </c>
      <c r="H6" s="35">
        <v>11579</v>
      </c>
      <c r="I6" s="35">
        <v>10350</v>
      </c>
      <c r="J6" s="35">
        <v>11228</v>
      </c>
      <c r="K6" s="35">
        <v>9407</v>
      </c>
      <c r="L6" s="35">
        <v>7870</v>
      </c>
      <c r="M6" s="35">
        <v>6755</v>
      </c>
      <c r="N6" s="35">
        <v>4469</v>
      </c>
    </row>
    <row r="7" spans="1:14" ht="19.5" customHeight="1">
      <c r="A7" s="33" t="s">
        <v>18</v>
      </c>
      <c r="B7" s="34">
        <v>14373</v>
      </c>
      <c r="C7" s="35">
        <v>1482</v>
      </c>
      <c r="D7" s="35">
        <v>1101</v>
      </c>
      <c r="E7" s="35">
        <v>1192</v>
      </c>
      <c r="F7" s="35">
        <v>961</v>
      </c>
      <c r="G7" s="35">
        <v>1063</v>
      </c>
      <c r="H7" s="35">
        <v>1214</v>
      </c>
      <c r="I7" s="35">
        <v>1156</v>
      </c>
      <c r="J7" s="35">
        <v>1486</v>
      </c>
      <c r="K7" s="35">
        <v>1188</v>
      </c>
      <c r="L7" s="35">
        <v>1015</v>
      </c>
      <c r="M7" s="35">
        <v>1294</v>
      </c>
      <c r="N7" s="35">
        <v>1221</v>
      </c>
    </row>
    <row r="8" spans="1:14" ht="19.5" customHeight="1">
      <c r="A8" s="33" t="s">
        <v>19</v>
      </c>
      <c r="B8" s="34">
        <v>97933</v>
      </c>
      <c r="C8" s="35">
        <v>9886</v>
      </c>
      <c r="D8" s="35">
        <v>8339</v>
      </c>
      <c r="E8" s="35">
        <v>8075</v>
      </c>
      <c r="F8" s="35">
        <v>6738</v>
      </c>
      <c r="G8" s="35">
        <v>8334</v>
      </c>
      <c r="H8" s="35">
        <v>8677</v>
      </c>
      <c r="I8" s="35">
        <v>7375</v>
      </c>
      <c r="J8" s="35">
        <v>9442</v>
      </c>
      <c r="K8" s="35">
        <v>7565</v>
      </c>
      <c r="L8" s="35">
        <v>6785</v>
      </c>
      <c r="M8" s="35">
        <v>8821</v>
      </c>
      <c r="N8" s="35">
        <v>7896</v>
      </c>
    </row>
    <row r="9" spans="1:14" ht="19.5" customHeight="1">
      <c r="A9" s="33" t="s">
        <v>20</v>
      </c>
      <c r="B9" s="34">
        <v>74</v>
      </c>
      <c r="C9" s="35"/>
      <c r="D9" s="35"/>
      <c r="E9" s="35">
        <v>1</v>
      </c>
      <c r="F9" s="35"/>
      <c r="G9" s="35">
        <v>22</v>
      </c>
      <c r="H9" s="35"/>
      <c r="I9" s="35">
        <v>5</v>
      </c>
      <c r="J9" s="35"/>
      <c r="K9" s="35">
        <v>46</v>
      </c>
      <c r="L9" s="35"/>
      <c r="M9" s="35"/>
      <c r="N9" s="35"/>
    </row>
    <row r="10" spans="1:14" ht="19.5" customHeight="1">
      <c r="A10" s="33" t="s">
        <v>21</v>
      </c>
      <c r="B10" s="34">
        <v>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9.5" customHeight="1">
      <c r="A11" s="33" t="s">
        <v>22</v>
      </c>
      <c r="B11" s="34">
        <v>5358</v>
      </c>
      <c r="C11" s="35">
        <v>465</v>
      </c>
      <c r="D11" s="35">
        <v>414</v>
      </c>
      <c r="E11" s="35">
        <v>597</v>
      </c>
      <c r="F11" s="35">
        <v>347</v>
      </c>
      <c r="G11" s="35">
        <v>328</v>
      </c>
      <c r="H11" s="35">
        <v>373</v>
      </c>
      <c r="I11" s="35">
        <v>468</v>
      </c>
      <c r="J11" s="35">
        <v>568</v>
      </c>
      <c r="K11" s="35">
        <v>522</v>
      </c>
      <c r="L11" s="35">
        <v>432</v>
      </c>
      <c r="M11" s="35">
        <v>434</v>
      </c>
      <c r="N11" s="35">
        <v>410</v>
      </c>
    </row>
    <row r="12" spans="1:14" ht="19.5" customHeight="1">
      <c r="A12" s="33" t="s">
        <v>23</v>
      </c>
      <c r="B12" s="34">
        <v>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9.5" customHeight="1">
      <c r="A13" s="33" t="s">
        <v>24</v>
      </c>
      <c r="B13" s="34">
        <v>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9.5" customHeight="1">
      <c r="A14" s="33" t="s">
        <v>25</v>
      </c>
      <c r="B14" s="34">
        <v>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9.5" customHeight="1">
      <c r="A15" s="33" t="s">
        <v>26</v>
      </c>
      <c r="B15" s="34">
        <v>4</v>
      </c>
      <c r="C15" s="35"/>
      <c r="D15" s="35"/>
      <c r="E15" s="35"/>
      <c r="F15" s="35"/>
      <c r="G15" s="35"/>
      <c r="H15" s="35"/>
      <c r="I15" s="35"/>
      <c r="J15" s="35"/>
      <c r="K15" s="35">
        <v>4</v>
      </c>
      <c r="L15" s="35"/>
      <c r="M15" s="35"/>
      <c r="N15" s="35"/>
    </row>
    <row r="16" spans="1:14" ht="19.5" customHeight="1">
      <c r="A16" s="33" t="s">
        <v>27</v>
      </c>
      <c r="B16" s="34">
        <v>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9.5" customHeight="1">
      <c r="A17" s="33" t="s">
        <v>28</v>
      </c>
      <c r="B17" s="34">
        <v>257723</v>
      </c>
      <c r="C17" s="35">
        <v>23082</v>
      </c>
      <c r="D17" s="35">
        <v>21934</v>
      </c>
      <c r="E17" s="35">
        <v>28348</v>
      </c>
      <c r="F17" s="35">
        <v>19339</v>
      </c>
      <c r="G17" s="35">
        <v>24649</v>
      </c>
      <c r="H17" s="35">
        <v>24746</v>
      </c>
      <c r="I17" s="35">
        <v>19590</v>
      </c>
      <c r="J17" s="35">
        <v>23590</v>
      </c>
      <c r="K17" s="35">
        <v>18882</v>
      </c>
      <c r="L17" s="35">
        <v>17303</v>
      </c>
      <c r="M17" s="35">
        <v>18174</v>
      </c>
      <c r="N17" s="35">
        <v>18086</v>
      </c>
    </row>
    <row r="18" spans="1:14" ht="19.5" customHeight="1">
      <c r="A18" s="33" t="s">
        <v>29</v>
      </c>
      <c r="B18" s="34">
        <v>754</v>
      </c>
      <c r="C18" s="35">
        <v>31</v>
      </c>
      <c r="D18" s="35">
        <v>46</v>
      </c>
      <c r="E18" s="35">
        <v>47</v>
      </c>
      <c r="F18" s="35">
        <v>85</v>
      </c>
      <c r="G18" s="35">
        <v>46</v>
      </c>
      <c r="H18" s="35">
        <v>57</v>
      </c>
      <c r="I18" s="35">
        <v>96</v>
      </c>
      <c r="J18" s="35">
        <v>77</v>
      </c>
      <c r="K18" s="35">
        <v>91</v>
      </c>
      <c r="L18" s="35">
        <v>67</v>
      </c>
      <c r="M18" s="35">
        <v>46</v>
      </c>
      <c r="N18" s="35">
        <v>65</v>
      </c>
    </row>
    <row r="19" spans="1:14" ht="19.5" customHeight="1">
      <c r="A19" s="33" t="s">
        <v>30</v>
      </c>
      <c r="B19" s="34">
        <v>365</v>
      </c>
      <c r="C19" s="35">
        <v>28</v>
      </c>
      <c r="D19" s="35">
        <v>12</v>
      </c>
      <c r="E19" s="35">
        <v>46</v>
      </c>
      <c r="F19" s="35">
        <v>43</v>
      </c>
      <c r="G19" s="35">
        <v>10</v>
      </c>
      <c r="H19" s="35">
        <v>14</v>
      </c>
      <c r="I19" s="35">
        <v>75</v>
      </c>
      <c r="J19" s="35">
        <v>29</v>
      </c>
      <c r="K19" s="35">
        <v>21</v>
      </c>
      <c r="L19" s="35">
        <v>32</v>
      </c>
      <c r="M19" s="35">
        <v>30</v>
      </c>
      <c r="N19" s="35">
        <v>25</v>
      </c>
    </row>
    <row r="20" spans="1:14" ht="19.5" customHeight="1">
      <c r="A20" s="33" t="s">
        <v>31</v>
      </c>
      <c r="B20" s="34">
        <v>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9.5" customHeight="1">
      <c r="A21" s="33" t="s">
        <v>32</v>
      </c>
      <c r="B21" s="34">
        <v>51</v>
      </c>
      <c r="C21" s="35">
        <v>2</v>
      </c>
      <c r="D21" s="35"/>
      <c r="E21" s="35">
        <v>10</v>
      </c>
      <c r="F21" s="35">
        <v>21</v>
      </c>
      <c r="G21" s="35">
        <v>9</v>
      </c>
      <c r="H21" s="35"/>
      <c r="I21" s="35">
        <v>6</v>
      </c>
      <c r="J21" s="35">
        <v>1</v>
      </c>
      <c r="K21" s="35"/>
      <c r="L21" s="35"/>
      <c r="M21" s="35">
        <v>2</v>
      </c>
      <c r="N21" s="35"/>
    </row>
    <row r="22" spans="1:14" ht="19.5" customHeight="1">
      <c r="A22" s="36" t="s">
        <v>33</v>
      </c>
      <c r="B22" s="37"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20.25">
      <c r="A23" s="39" t="s">
        <v>34</v>
      </c>
      <c r="B23" s="40">
        <v>15255</v>
      </c>
      <c r="C23" s="40">
        <v>1113</v>
      </c>
      <c r="D23" s="40">
        <v>1066</v>
      </c>
      <c r="E23" s="40">
        <v>1524</v>
      </c>
      <c r="F23" s="40">
        <v>948</v>
      </c>
      <c r="G23" s="40">
        <v>1578</v>
      </c>
      <c r="H23" s="40">
        <v>1339</v>
      </c>
      <c r="I23" s="40">
        <v>1254</v>
      </c>
      <c r="J23" s="40">
        <v>1451</v>
      </c>
      <c r="K23" s="40">
        <v>1328</v>
      </c>
      <c r="L23" s="40">
        <v>1217</v>
      </c>
      <c r="M23" s="40">
        <v>1254</v>
      </c>
      <c r="N23" s="40">
        <v>1183</v>
      </c>
    </row>
    <row r="24" spans="1:14" ht="19.5" customHeight="1">
      <c r="A24" s="41" t="s">
        <v>35</v>
      </c>
      <c r="B24" s="42">
        <v>2173</v>
      </c>
      <c r="C24" s="43">
        <v>172</v>
      </c>
      <c r="D24" s="43">
        <v>203</v>
      </c>
      <c r="E24" s="43">
        <v>267</v>
      </c>
      <c r="F24" s="43">
        <v>117</v>
      </c>
      <c r="G24" s="43">
        <v>224</v>
      </c>
      <c r="H24" s="43">
        <v>127</v>
      </c>
      <c r="I24" s="43">
        <v>137</v>
      </c>
      <c r="J24" s="43">
        <v>183</v>
      </c>
      <c r="K24" s="43">
        <v>204</v>
      </c>
      <c r="L24" s="43">
        <v>224</v>
      </c>
      <c r="M24" s="43">
        <v>185</v>
      </c>
      <c r="N24" s="43">
        <v>130</v>
      </c>
    </row>
    <row r="25" spans="1:14" ht="19.5" customHeight="1">
      <c r="A25" s="33" t="s">
        <v>36</v>
      </c>
      <c r="B25" s="44">
        <v>1123</v>
      </c>
      <c r="C25" s="35">
        <v>85</v>
      </c>
      <c r="D25" s="35">
        <v>154</v>
      </c>
      <c r="E25" s="35">
        <v>198</v>
      </c>
      <c r="F25" s="35">
        <v>42</v>
      </c>
      <c r="G25" s="35">
        <v>150</v>
      </c>
      <c r="H25" s="35">
        <v>50</v>
      </c>
      <c r="I25" s="35">
        <v>57</v>
      </c>
      <c r="J25" s="35">
        <v>59</v>
      </c>
      <c r="K25" s="35">
        <v>120</v>
      </c>
      <c r="L25" s="35">
        <v>82</v>
      </c>
      <c r="M25" s="35">
        <v>82</v>
      </c>
      <c r="N25" s="35">
        <v>44</v>
      </c>
    </row>
    <row r="26" spans="1:14" ht="19.5" customHeight="1">
      <c r="A26" s="33" t="s">
        <v>37</v>
      </c>
      <c r="B26" s="44">
        <v>750</v>
      </c>
      <c r="C26" s="35">
        <v>70</v>
      </c>
      <c r="D26" s="35">
        <v>32</v>
      </c>
      <c r="E26" s="35">
        <v>42</v>
      </c>
      <c r="F26" s="35">
        <v>58</v>
      </c>
      <c r="G26" s="35">
        <v>48</v>
      </c>
      <c r="H26" s="35">
        <v>53</v>
      </c>
      <c r="I26" s="35">
        <v>60</v>
      </c>
      <c r="J26" s="35">
        <v>78</v>
      </c>
      <c r="K26" s="35">
        <v>63</v>
      </c>
      <c r="L26" s="35">
        <v>117</v>
      </c>
      <c r="M26" s="35">
        <v>68</v>
      </c>
      <c r="N26" s="35">
        <v>61</v>
      </c>
    </row>
    <row r="27" spans="1:14" ht="19.5" customHeight="1">
      <c r="A27" s="33" t="s">
        <v>38</v>
      </c>
      <c r="B27" s="44">
        <v>300</v>
      </c>
      <c r="C27" s="35">
        <v>17</v>
      </c>
      <c r="D27" s="35">
        <v>17</v>
      </c>
      <c r="E27" s="35">
        <v>27</v>
      </c>
      <c r="F27" s="35">
        <v>17</v>
      </c>
      <c r="G27" s="35">
        <v>26</v>
      </c>
      <c r="H27" s="35">
        <v>24</v>
      </c>
      <c r="I27" s="35">
        <v>20</v>
      </c>
      <c r="J27" s="35">
        <v>46</v>
      </c>
      <c r="K27" s="35">
        <v>21</v>
      </c>
      <c r="L27" s="35">
        <v>25</v>
      </c>
      <c r="M27" s="35">
        <v>35</v>
      </c>
      <c r="N27" s="35">
        <v>25</v>
      </c>
    </row>
    <row r="28" spans="1:14" ht="19.5" customHeight="1">
      <c r="A28" s="41" t="s">
        <v>39</v>
      </c>
      <c r="B28" s="42">
        <v>13082</v>
      </c>
      <c r="C28" s="43">
        <v>941</v>
      </c>
      <c r="D28" s="43">
        <v>863</v>
      </c>
      <c r="E28" s="43">
        <v>1257</v>
      </c>
      <c r="F28" s="43">
        <v>831</v>
      </c>
      <c r="G28" s="43">
        <v>1354</v>
      </c>
      <c r="H28" s="43">
        <v>1212</v>
      </c>
      <c r="I28" s="43">
        <v>1117</v>
      </c>
      <c r="J28" s="43">
        <v>1268</v>
      </c>
      <c r="K28" s="43">
        <v>1124</v>
      </c>
      <c r="L28" s="43">
        <v>993</v>
      </c>
      <c r="M28" s="43">
        <v>1069</v>
      </c>
      <c r="N28" s="43">
        <v>1053</v>
      </c>
    </row>
    <row r="29" spans="1:14" ht="19.5" customHeight="1">
      <c r="A29" s="33" t="s">
        <v>40</v>
      </c>
      <c r="B29" s="44">
        <v>3665</v>
      </c>
      <c r="C29" s="35">
        <v>308</v>
      </c>
      <c r="D29" s="35">
        <v>163</v>
      </c>
      <c r="E29" s="35">
        <v>309</v>
      </c>
      <c r="F29" s="35">
        <v>270</v>
      </c>
      <c r="G29" s="35">
        <v>364</v>
      </c>
      <c r="H29" s="35">
        <v>311</v>
      </c>
      <c r="I29" s="35">
        <v>322</v>
      </c>
      <c r="J29" s="35">
        <v>353</v>
      </c>
      <c r="K29" s="35">
        <v>246</v>
      </c>
      <c r="L29" s="35">
        <v>278</v>
      </c>
      <c r="M29" s="35">
        <v>319</v>
      </c>
      <c r="N29" s="35">
        <v>422</v>
      </c>
    </row>
    <row r="30" spans="1:14" ht="19.5" customHeight="1">
      <c r="A30" s="33" t="s">
        <v>38</v>
      </c>
      <c r="B30" s="44">
        <v>9417</v>
      </c>
      <c r="C30" s="35">
        <v>633</v>
      </c>
      <c r="D30" s="35">
        <v>700</v>
      </c>
      <c r="E30" s="35">
        <v>948</v>
      </c>
      <c r="F30" s="35">
        <v>561</v>
      </c>
      <c r="G30" s="35">
        <v>990</v>
      </c>
      <c r="H30" s="35">
        <v>901</v>
      </c>
      <c r="I30" s="35">
        <v>795</v>
      </c>
      <c r="J30" s="35">
        <v>915</v>
      </c>
      <c r="K30" s="35">
        <v>878</v>
      </c>
      <c r="L30" s="35">
        <v>715</v>
      </c>
      <c r="M30" s="35">
        <v>750</v>
      </c>
      <c r="N30" s="35">
        <v>631</v>
      </c>
    </row>
    <row r="31" spans="1:14" ht="19.5" customHeight="1">
      <c r="A31" s="48" t="s">
        <v>41</v>
      </c>
      <c r="B31" s="49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</row>
    <row r="32" ht="20.25">
      <c r="A32" s="25" t="s">
        <v>48</v>
      </c>
    </row>
  </sheetData>
  <sheetProtection password="CECF" sheet="1" objects="1" scenarios="1"/>
  <printOptions horizontalCentered="1"/>
  <pageMargins left="0.984251968503937" right="0.5905511811023623" top="0.3937007874015748" bottom="0.3937007874015748" header="0.5118110236220472" footer="0.5118110236220472"/>
  <pageSetup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5" customWidth="1"/>
    <col min="2" max="2" width="11.83203125" style="27" customWidth="1"/>
    <col min="3" max="14" width="9.83203125" style="25" customWidth="1"/>
    <col min="15" max="16" width="9.33203125" style="25" customWidth="1"/>
    <col min="17" max="17" width="10" style="25" customWidth="1"/>
    <col min="18" max="16384" width="9.33203125" style="25" customWidth="1"/>
  </cols>
  <sheetData>
    <row r="1" spans="1:14" ht="25.5" customHeight="1">
      <c r="A1" s="26" t="s">
        <v>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6.5" customHeight="1">
      <c r="A2" s="25" t="s">
        <v>0</v>
      </c>
      <c r="K2" s="28"/>
      <c r="N2" s="28" t="s">
        <v>1</v>
      </c>
    </row>
    <row r="3" spans="1:14" s="2" customFormat="1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24" customHeight="1">
      <c r="A4" s="29" t="s">
        <v>16</v>
      </c>
      <c r="B4" s="30">
        <v>497109</v>
      </c>
      <c r="C4" s="30">
        <v>42133</v>
      </c>
      <c r="D4" s="30">
        <v>35901</v>
      </c>
      <c r="E4" s="30">
        <v>48453</v>
      </c>
      <c r="F4" s="30">
        <v>37498</v>
      </c>
      <c r="G4" s="30">
        <v>43052</v>
      </c>
      <c r="H4" s="30">
        <v>48034</v>
      </c>
      <c r="I4" s="30">
        <v>39707</v>
      </c>
      <c r="J4" s="30">
        <v>46160</v>
      </c>
      <c r="K4" s="30">
        <v>43541</v>
      </c>
      <c r="L4" s="30">
        <v>40999</v>
      </c>
      <c r="M4" s="30">
        <v>38239</v>
      </c>
      <c r="N4" s="30">
        <v>33392</v>
      </c>
    </row>
    <row r="5" spans="1:14" ht="20.25">
      <c r="A5" s="31" t="s">
        <v>43</v>
      </c>
      <c r="B5" s="32">
        <v>484801</v>
      </c>
      <c r="C5" s="32">
        <v>41245</v>
      </c>
      <c r="D5" s="32">
        <v>35126</v>
      </c>
      <c r="E5" s="32">
        <v>47523</v>
      </c>
      <c r="F5" s="32">
        <v>36661</v>
      </c>
      <c r="G5" s="32">
        <v>42044</v>
      </c>
      <c r="H5" s="32">
        <v>46993</v>
      </c>
      <c r="I5" s="32">
        <v>38727</v>
      </c>
      <c r="J5" s="32">
        <v>44742</v>
      </c>
      <c r="K5" s="32">
        <v>42365</v>
      </c>
      <c r="L5" s="32">
        <v>39729</v>
      </c>
      <c r="M5" s="32">
        <v>37116</v>
      </c>
      <c r="N5" s="32">
        <v>32530</v>
      </c>
    </row>
    <row r="6" spans="1:14" ht="19.5" customHeight="1">
      <c r="A6" s="33" t="s">
        <v>17</v>
      </c>
      <c r="B6" s="34">
        <v>126637</v>
      </c>
      <c r="C6" s="35">
        <v>12022</v>
      </c>
      <c r="D6" s="35">
        <v>9736</v>
      </c>
      <c r="E6" s="35">
        <v>13134</v>
      </c>
      <c r="F6" s="35">
        <v>10986</v>
      </c>
      <c r="G6" s="35">
        <v>13555</v>
      </c>
      <c r="H6" s="35">
        <v>13084</v>
      </c>
      <c r="I6" s="35">
        <v>10368</v>
      </c>
      <c r="J6" s="35">
        <v>9912</v>
      </c>
      <c r="K6" s="35">
        <v>9692</v>
      </c>
      <c r="L6" s="35">
        <v>10021</v>
      </c>
      <c r="M6" s="35">
        <v>8248</v>
      </c>
      <c r="N6" s="35">
        <v>5879</v>
      </c>
    </row>
    <row r="7" spans="1:14" ht="19.5" customHeight="1">
      <c r="A7" s="33" t="s">
        <v>18</v>
      </c>
      <c r="B7" s="34">
        <v>16375</v>
      </c>
      <c r="C7" s="35">
        <v>1350</v>
      </c>
      <c r="D7" s="35">
        <v>1187</v>
      </c>
      <c r="E7" s="35">
        <v>1695</v>
      </c>
      <c r="F7" s="35">
        <v>1232</v>
      </c>
      <c r="G7" s="35">
        <v>1216</v>
      </c>
      <c r="H7" s="35">
        <v>1641</v>
      </c>
      <c r="I7" s="35">
        <v>1167</v>
      </c>
      <c r="J7" s="35">
        <v>1972</v>
      </c>
      <c r="K7" s="35">
        <v>1493</v>
      </c>
      <c r="L7" s="35">
        <v>1148</v>
      </c>
      <c r="M7" s="35">
        <v>1260</v>
      </c>
      <c r="N7" s="35">
        <v>1014</v>
      </c>
    </row>
    <row r="8" spans="1:14" ht="19.5" customHeight="1">
      <c r="A8" s="33" t="s">
        <v>19</v>
      </c>
      <c r="B8" s="34">
        <v>78401</v>
      </c>
      <c r="C8" s="35">
        <v>7018</v>
      </c>
      <c r="D8" s="35">
        <v>5462</v>
      </c>
      <c r="E8" s="35">
        <v>7508</v>
      </c>
      <c r="F8" s="35">
        <v>5475</v>
      </c>
      <c r="G8" s="35">
        <v>6721</v>
      </c>
      <c r="H8" s="35">
        <v>8363</v>
      </c>
      <c r="I8" s="35">
        <v>6112</v>
      </c>
      <c r="J8" s="35">
        <v>7778</v>
      </c>
      <c r="K8" s="35">
        <v>6642</v>
      </c>
      <c r="L8" s="35">
        <v>5940</v>
      </c>
      <c r="M8" s="35">
        <v>6640</v>
      </c>
      <c r="N8" s="35">
        <v>4742</v>
      </c>
    </row>
    <row r="9" spans="1:14" ht="19.5" customHeight="1">
      <c r="A9" s="33" t="s">
        <v>20</v>
      </c>
      <c r="B9" s="34">
        <v>220</v>
      </c>
      <c r="C9" s="35">
        <v>200</v>
      </c>
      <c r="D9" s="35">
        <v>3</v>
      </c>
      <c r="E9" s="35"/>
      <c r="F9" s="35">
        <v>6</v>
      </c>
      <c r="G9" s="35"/>
      <c r="H9" s="35">
        <v>6</v>
      </c>
      <c r="I9" s="35"/>
      <c r="J9" s="35"/>
      <c r="K9" s="35">
        <v>3</v>
      </c>
      <c r="L9" s="35">
        <v>2</v>
      </c>
      <c r="M9" s="35"/>
      <c r="N9" s="35"/>
    </row>
    <row r="10" spans="1:14" ht="19.5" customHeight="1">
      <c r="A10" s="33" t="s">
        <v>21</v>
      </c>
      <c r="B10" s="34">
        <v>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9.5" customHeight="1">
      <c r="A11" s="33" t="s">
        <v>22</v>
      </c>
      <c r="B11" s="34">
        <v>7671</v>
      </c>
      <c r="C11" s="35">
        <v>714</v>
      </c>
      <c r="D11" s="35">
        <v>665</v>
      </c>
      <c r="E11" s="35">
        <v>784</v>
      </c>
      <c r="F11" s="35">
        <v>709</v>
      </c>
      <c r="G11" s="35">
        <v>641</v>
      </c>
      <c r="H11" s="35">
        <v>861</v>
      </c>
      <c r="I11" s="35">
        <v>615</v>
      </c>
      <c r="J11" s="35">
        <v>595</v>
      </c>
      <c r="K11" s="35">
        <v>740</v>
      </c>
      <c r="L11" s="35">
        <v>512</v>
      </c>
      <c r="M11" s="35">
        <v>381</v>
      </c>
      <c r="N11" s="35">
        <v>454</v>
      </c>
    </row>
    <row r="12" spans="1:14" ht="19.5" customHeight="1">
      <c r="A12" s="33" t="s">
        <v>23</v>
      </c>
      <c r="B12" s="34">
        <v>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9.5" customHeight="1">
      <c r="A13" s="33" t="s">
        <v>24</v>
      </c>
      <c r="B13" s="34">
        <v>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9.5" customHeight="1">
      <c r="A14" s="33" t="s">
        <v>25</v>
      </c>
      <c r="B14" s="34">
        <v>2</v>
      </c>
      <c r="C14" s="35">
        <v>2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9.5" customHeight="1">
      <c r="A15" s="33" t="s">
        <v>26</v>
      </c>
      <c r="B15" s="34">
        <v>1</v>
      </c>
      <c r="C15" s="35"/>
      <c r="D15" s="35"/>
      <c r="E15" s="35"/>
      <c r="F15" s="35"/>
      <c r="G15" s="35"/>
      <c r="H15" s="35">
        <v>1</v>
      </c>
      <c r="I15" s="35"/>
      <c r="J15" s="35"/>
      <c r="K15" s="35"/>
      <c r="L15" s="35"/>
      <c r="M15" s="35"/>
      <c r="N15" s="35"/>
    </row>
    <row r="16" spans="1:14" ht="19.5" customHeight="1">
      <c r="A16" s="33" t="s">
        <v>27</v>
      </c>
      <c r="B16" s="34">
        <v>2</v>
      </c>
      <c r="C16" s="35"/>
      <c r="D16" s="35"/>
      <c r="E16" s="35">
        <v>2</v>
      </c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9.5" customHeight="1">
      <c r="A17" s="33" t="s">
        <v>28</v>
      </c>
      <c r="B17" s="34">
        <v>254457</v>
      </c>
      <c r="C17" s="35">
        <v>19902</v>
      </c>
      <c r="D17" s="35">
        <v>17924</v>
      </c>
      <c r="E17" s="35">
        <v>24293</v>
      </c>
      <c r="F17" s="35">
        <v>18221</v>
      </c>
      <c r="G17" s="35">
        <v>19812</v>
      </c>
      <c r="H17" s="35">
        <v>22885</v>
      </c>
      <c r="I17" s="35">
        <v>20465</v>
      </c>
      <c r="J17" s="35">
        <v>24485</v>
      </c>
      <c r="K17" s="35">
        <v>23603</v>
      </c>
      <c r="L17" s="35">
        <v>21958</v>
      </c>
      <c r="M17" s="35">
        <v>20468</v>
      </c>
      <c r="N17" s="35">
        <v>20441</v>
      </c>
    </row>
    <row r="18" spans="1:14" ht="19.5" customHeight="1">
      <c r="A18" s="33" t="s">
        <v>29</v>
      </c>
      <c r="B18" s="34">
        <v>737</v>
      </c>
      <c r="C18" s="35">
        <v>29</v>
      </c>
      <c r="D18" s="35">
        <v>116</v>
      </c>
      <c r="E18" s="35">
        <v>77</v>
      </c>
      <c r="F18" s="35">
        <v>25</v>
      </c>
      <c r="G18" s="35">
        <v>82</v>
      </c>
      <c r="H18" s="35">
        <v>92</v>
      </c>
      <c r="I18" s="35"/>
      <c r="J18" s="35"/>
      <c r="K18" s="35">
        <v>135</v>
      </c>
      <c r="L18" s="35">
        <v>100</v>
      </c>
      <c r="M18" s="35">
        <v>81</v>
      </c>
      <c r="N18" s="35"/>
    </row>
    <row r="19" spans="1:14" ht="19.5" customHeight="1">
      <c r="A19" s="33" t="s">
        <v>30</v>
      </c>
      <c r="B19" s="34">
        <v>285</v>
      </c>
      <c r="C19" s="35">
        <v>8</v>
      </c>
      <c r="D19" s="35">
        <v>33</v>
      </c>
      <c r="E19" s="35">
        <v>30</v>
      </c>
      <c r="F19" s="35">
        <v>7</v>
      </c>
      <c r="G19" s="35">
        <v>14</v>
      </c>
      <c r="H19" s="35">
        <v>56</v>
      </c>
      <c r="I19" s="35"/>
      <c r="J19" s="35"/>
      <c r="K19" s="35">
        <v>56</v>
      </c>
      <c r="L19" s="35">
        <v>48</v>
      </c>
      <c r="M19" s="35">
        <v>33</v>
      </c>
      <c r="N19" s="35"/>
    </row>
    <row r="20" spans="1:14" ht="19.5" customHeight="1">
      <c r="A20" s="33" t="s">
        <v>31</v>
      </c>
      <c r="B20" s="34">
        <v>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9.5" customHeight="1">
      <c r="A21" s="33" t="s">
        <v>32</v>
      </c>
      <c r="B21" s="34">
        <v>13</v>
      </c>
      <c r="C21" s="35"/>
      <c r="D21" s="35"/>
      <c r="E21" s="35"/>
      <c r="F21" s="35"/>
      <c r="G21" s="35">
        <v>3</v>
      </c>
      <c r="H21" s="35">
        <v>4</v>
      </c>
      <c r="I21" s="35"/>
      <c r="J21" s="35"/>
      <c r="K21" s="35">
        <v>1</v>
      </c>
      <c r="L21" s="35"/>
      <c r="M21" s="35">
        <v>5</v>
      </c>
      <c r="N21" s="35"/>
    </row>
    <row r="22" spans="1:14" ht="19.5" customHeight="1">
      <c r="A22" s="36" t="s">
        <v>33</v>
      </c>
      <c r="B22" s="37"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20.25">
      <c r="A23" s="39" t="s">
        <v>34</v>
      </c>
      <c r="B23" s="40">
        <v>12308</v>
      </c>
      <c r="C23" s="40">
        <v>888</v>
      </c>
      <c r="D23" s="40">
        <v>775</v>
      </c>
      <c r="E23" s="40">
        <v>930</v>
      </c>
      <c r="F23" s="40">
        <v>837</v>
      </c>
      <c r="G23" s="40">
        <v>1008</v>
      </c>
      <c r="H23" s="40">
        <v>1041</v>
      </c>
      <c r="I23" s="40">
        <v>980</v>
      </c>
      <c r="J23" s="40">
        <v>1418</v>
      </c>
      <c r="K23" s="40">
        <v>1176</v>
      </c>
      <c r="L23" s="40">
        <v>1270</v>
      </c>
      <c r="M23" s="40">
        <v>1123</v>
      </c>
      <c r="N23" s="40">
        <v>862</v>
      </c>
    </row>
    <row r="24" spans="1:14" ht="19.5" customHeight="1">
      <c r="A24" s="41" t="s">
        <v>35</v>
      </c>
      <c r="B24" s="42">
        <v>1626</v>
      </c>
      <c r="C24" s="43">
        <v>130</v>
      </c>
      <c r="D24" s="43">
        <v>147</v>
      </c>
      <c r="E24" s="43">
        <v>153</v>
      </c>
      <c r="F24" s="43">
        <v>115</v>
      </c>
      <c r="G24" s="43">
        <v>185</v>
      </c>
      <c r="H24" s="43">
        <v>98</v>
      </c>
      <c r="I24" s="43">
        <v>103</v>
      </c>
      <c r="J24" s="43">
        <v>121</v>
      </c>
      <c r="K24" s="43">
        <v>113</v>
      </c>
      <c r="L24" s="43">
        <v>166</v>
      </c>
      <c r="M24" s="43">
        <v>131</v>
      </c>
      <c r="N24" s="43">
        <v>164</v>
      </c>
    </row>
    <row r="25" spans="1:14" ht="19.5" customHeight="1">
      <c r="A25" s="33" t="s">
        <v>36</v>
      </c>
      <c r="B25" s="44">
        <v>584</v>
      </c>
      <c r="C25" s="35">
        <v>55</v>
      </c>
      <c r="D25" s="35">
        <v>77</v>
      </c>
      <c r="E25" s="35">
        <v>75</v>
      </c>
      <c r="F25" s="35">
        <v>48</v>
      </c>
      <c r="G25" s="35">
        <v>9</v>
      </c>
      <c r="H25" s="35">
        <v>13</v>
      </c>
      <c r="I25" s="35">
        <v>27</v>
      </c>
      <c r="J25" s="35">
        <v>33</v>
      </c>
      <c r="K25" s="35">
        <v>21</v>
      </c>
      <c r="L25" s="35">
        <v>65</v>
      </c>
      <c r="M25" s="35">
        <v>63</v>
      </c>
      <c r="N25" s="35">
        <v>98</v>
      </c>
    </row>
    <row r="26" spans="1:14" ht="19.5" customHeight="1">
      <c r="A26" s="33" t="s">
        <v>37</v>
      </c>
      <c r="B26" s="44">
        <v>668</v>
      </c>
      <c r="C26" s="35">
        <v>43</v>
      </c>
      <c r="D26" s="35">
        <v>44</v>
      </c>
      <c r="E26" s="35">
        <v>42</v>
      </c>
      <c r="F26" s="35">
        <v>41</v>
      </c>
      <c r="G26" s="35">
        <v>144</v>
      </c>
      <c r="H26" s="35">
        <v>49</v>
      </c>
      <c r="I26" s="35">
        <v>29</v>
      </c>
      <c r="J26" s="35">
        <v>58</v>
      </c>
      <c r="K26" s="35">
        <v>57</v>
      </c>
      <c r="L26" s="35">
        <v>71</v>
      </c>
      <c r="M26" s="35">
        <v>44</v>
      </c>
      <c r="N26" s="35">
        <v>46</v>
      </c>
    </row>
    <row r="27" spans="1:14" ht="19.5" customHeight="1">
      <c r="A27" s="33" t="s">
        <v>38</v>
      </c>
      <c r="B27" s="44">
        <v>374</v>
      </c>
      <c r="C27" s="35">
        <v>32</v>
      </c>
      <c r="D27" s="35">
        <v>26</v>
      </c>
      <c r="E27" s="35">
        <v>36</v>
      </c>
      <c r="F27" s="35">
        <v>26</v>
      </c>
      <c r="G27" s="35">
        <v>32</v>
      </c>
      <c r="H27" s="35">
        <v>36</v>
      </c>
      <c r="I27" s="35">
        <v>47</v>
      </c>
      <c r="J27" s="35">
        <v>30</v>
      </c>
      <c r="K27" s="35">
        <v>35</v>
      </c>
      <c r="L27" s="35">
        <v>30</v>
      </c>
      <c r="M27" s="35">
        <v>24</v>
      </c>
      <c r="N27" s="35">
        <v>20</v>
      </c>
    </row>
    <row r="28" spans="1:14" ht="19.5" customHeight="1">
      <c r="A28" s="41" t="s">
        <v>39</v>
      </c>
      <c r="B28" s="42">
        <v>10682</v>
      </c>
      <c r="C28" s="43">
        <v>758</v>
      </c>
      <c r="D28" s="43">
        <v>628</v>
      </c>
      <c r="E28" s="43">
        <v>777</v>
      </c>
      <c r="F28" s="43">
        <v>722</v>
      </c>
      <c r="G28" s="43">
        <v>823</v>
      </c>
      <c r="H28" s="43">
        <v>943</v>
      </c>
      <c r="I28" s="43">
        <v>877</v>
      </c>
      <c r="J28" s="43">
        <v>1297</v>
      </c>
      <c r="K28" s="43">
        <v>1063</v>
      </c>
      <c r="L28" s="43">
        <v>1104</v>
      </c>
      <c r="M28" s="43">
        <v>992</v>
      </c>
      <c r="N28" s="43">
        <v>698</v>
      </c>
    </row>
    <row r="29" spans="1:14" ht="19.5" customHeight="1">
      <c r="A29" s="33" t="s">
        <v>40</v>
      </c>
      <c r="B29" s="44">
        <v>2697</v>
      </c>
      <c r="C29" s="35">
        <v>202</v>
      </c>
      <c r="D29" s="35">
        <v>143</v>
      </c>
      <c r="E29" s="35">
        <v>180</v>
      </c>
      <c r="F29" s="35">
        <v>139</v>
      </c>
      <c r="G29" s="35">
        <v>264</v>
      </c>
      <c r="H29" s="35">
        <v>225</v>
      </c>
      <c r="I29" s="35">
        <v>250</v>
      </c>
      <c r="J29" s="35">
        <v>282</v>
      </c>
      <c r="K29" s="35">
        <v>376</v>
      </c>
      <c r="L29" s="35">
        <v>263</v>
      </c>
      <c r="M29" s="35">
        <v>262</v>
      </c>
      <c r="N29" s="35">
        <v>111</v>
      </c>
    </row>
    <row r="30" spans="1:14" ht="19.5" customHeight="1">
      <c r="A30" s="33" t="s">
        <v>38</v>
      </c>
      <c r="B30" s="44">
        <v>7985</v>
      </c>
      <c r="C30" s="35">
        <v>556</v>
      </c>
      <c r="D30" s="35">
        <v>485</v>
      </c>
      <c r="E30" s="35">
        <v>597</v>
      </c>
      <c r="F30" s="35">
        <v>583</v>
      </c>
      <c r="G30" s="35">
        <v>559</v>
      </c>
      <c r="H30" s="35">
        <v>718</v>
      </c>
      <c r="I30" s="35">
        <v>627</v>
      </c>
      <c r="J30" s="35">
        <v>1015</v>
      </c>
      <c r="K30" s="35">
        <v>687</v>
      </c>
      <c r="L30" s="35">
        <v>841</v>
      </c>
      <c r="M30" s="35">
        <v>730</v>
      </c>
      <c r="N30" s="35">
        <v>587</v>
      </c>
    </row>
    <row r="31" spans="1:14" ht="19.5" customHeight="1">
      <c r="A31" s="48" t="s">
        <v>41</v>
      </c>
      <c r="B31" s="49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</row>
    <row r="32" ht="20.25">
      <c r="A32" s="25" t="s">
        <v>48</v>
      </c>
    </row>
  </sheetData>
  <sheetProtection password="CECF" sheet="1" objects="1" scenarios="1"/>
  <printOptions horizontalCentered="1"/>
  <pageMargins left="0.984251968503937" right="0.5905511811023623" top="0.3937007874015748" bottom="0.3937007874015748" header="0.5118110236220472" footer="0.5118110236220472"/>
  <pageSetup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5" customWidth="1"/>
    <col min="2" max="2" width="11.83203125" style="27" customWidth="1"/>
    <col min="3" max="14" width="9.83203125" style="25" customWidth="1"/>
    <col min="15" max="16" width="9.33203125" style="25" customWidth="1"/>
    <col min="17" max="17" width="10" style="25" customWidth="1"/>
    <col min="18" max="16384" width="9.33203125" style="25" customWidth="1"/>
  </cols>
  <sheetData>
    <row r="1" spans="1:14" ht="25.5" customHeight="1">
      <c r="A1" s="26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6.5" customHeight="1">
      <c r="A2" s="25" t="s">
        <v>0</v>
      </c>
      <c r="K2" s="28"/>
      <c r="N2" s="28" t="s">
        <v>1</v>
      </c>
    </row>
    <row r="3" spans="1:14" s="2" customFormat="1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24" customHeight="1">
      <c r="A4" s="29" t="s">
        <v>16</v>
      </c>
      <c r="B4" s="30">
        <v>458715</v>
      </c>
      <c r="C4" s="30">
        <v>35426</v>
      </c>
      <c r="D4" s="30">
        <v>39105</v>
      </c>
      <c r="E4" s="30">
        <v>49906</v>
      </c>
      <c r="F4" s="30">
        <v>25873</v>
      </c>
      <c r="G4" s="30">
        <v>36283</v>
      </c>
      <c r="H4" s="30">
        <v>45700</v>
      </c>
      <c r="I4" s="30">
        <v>42625</v>
      </c>
      <c r="J4" s="30">
        <v>35041</v>
      </c>
      <c r="K4" s="30">
        <v>38191</v>
      </c>
      <c r="L4" s="30">
        <v>39068</v>
      </c>
      <c r="M4" s="30">
        <v>41620</v>
      </c>
      <c r="N4" s="30">
        <v>29877</v>
      </c>
    </row>
    <row r="5" spans="1:14" ht="20.25">
      <c r="A5" s="31" t="s">
        <v>43</v>
      </c>
      <c r="B5" s="32">
        <v>448545</v>
      </c>
      <c r="C5" s="32">
        <v>34516</v>
      </c>
      <c r="D5" s="32">
        <v>38440</v>
      </c>
      <c r="E5" s="32">
        <v>48954</v>
      </c>
      <c r="F5" s="32">
        <v>25203</v>
      </c>
      <c r="G5" s="32">
        <v>35507</v>
      </c>
      <c r="H5" s="32">
        <v>44822</v>
      </c>
      <c r="I5" s="32">
        <v>41688</v>
      </c>
      <c r="J5" s="32">
        <v>34143</v>
      </c>
      <c r="K5" s="32">
        <v>37389</v>
      </c>
      <c r="L5" s="32">
        <v>38024</v>
      </c>
      <c r="M5" s="32">
        <v>40751</v>
      </c>
      <c r="N5" s="32">
        <v>29108</v>
      </c>
    </row>
    <row r="6" spans="1:14" ht="19.5" customHeight="1">
      <c r="A6" s="33" t="s">
        <v>17</v>
      </c>
      <c r="B6" s="34">
        <v>118318</v>
      </c>
      <c r="C6" s="35">
        <v>10754</v>
      </c>
      <c r="D6" s="35">
        <v>11262</v>
      </c>
      <c r="E6" s="35">
        <v>11584</v>
      </c>
      <c r="F6" s="35">
        <v>6110</v>
      </c>
      <c r="G6" s="35">
        <v>9698</v>
      </c>
      <c r="H6" s="35">
        <v>12129</v>
      </c>
      <c r="I6" s="35">
        <v>11674</v>
      </c>
      <c r="J6" s="35">
        <v>9137</v>
      </c>
      <c r="K6" s="35">
        <v>10465</v>
      </c>
      <c r="L6" s="35">
        <v>11308</v>
      </c>
      <c r="M6" s="35">
        <v>9528</v>
      </c>
      <c r="N6" s="35">
        <v>4669</v>
      </c>
    </row>
    <row r="7" spans="1:14" ht="19.5" customHeight="1">
      <c r="A7" s="33" t="s">
        <v>18</v>
      </c>
      <c r="B7" s="34">
        <v>26336</v>
      </c>
      <c r="C7" s="35">
        <v>1531</v>
      </c>
      <c r="D7" s="35">
        <v>1552</v>
      </c>
      <c r="E7" s="35">
        <v>5687</v>
      </c>
      <c r="F7" s="35">
        <v>1037</v>
      </c>
      <c r="G7" s="35">
        <v>1446</v>
      </c>
      <c r="H7" s="35">
        <v>2043</v>
      </c>
      <c r="I7" s="35">
        <v>1645</v>
      </c>
      <c r="J7" s="35">
        <v>1263</v>
      </c>
      <c r="K7" s="35">
        <v>1573</v>
      </c>
      <c r="L7" s="35">
        <v>1228</v>
      </c>
      <c r="M7" s="35">
        <v>6361</v>
      </c>
      <c r="N7" s="35">
        <v>970</v>
      </c>
    </row>
    <row r="8" spans="1:14" ht="19.5" customHeight="1">
      <c r="A8" s="33" t="s">
        <v>19</v>
      </c>
      <c r="B8" s="34">
        <v>60377</v>
      </c>
      <c r="C8" s="35">
        <v>5624</v>
      </c>
      <c r="D8" s="35">
        <v>5377</v>
      </c>
      <c r="E8" s="35">
        <v>2657</v>
      </c>
      <c r="F8" s="35">
        <v>3357</v>
      </c>
      <c r="G8" s="35">
        <v>5344</v>
      </c>
      <c r="H8" s="35">
        <v>7378</v>
      </c>
      <c r="I8" s="35">
        <v>5544</v>
      </c>
      <c r="J8" s="35">
        <v>4746</v>
      </c>
      <c r="K8" s="35">
        <v>6377</v>
      </c>
      <c r="L8" s="35">
        <v>5128</v>
      </c>
      <c r="M8" s="35">
        <v>5241</v>
      </c>
      <c r="N8" s="35">
        <v>3604</v>
      </c>
    </row>
    <row r="9" spans="1:14" ht="19.5" customHeight="1">
      <c r="A9" s="33" t="s">
        <v>20</v>
      </c>
      <c r="B9" s="34">
        <v>154</v>
      </c>
      <c r="C9" s="35">
        <v>26</v>
      </c>
      <c r="D9" s="35">
        <v>4</v>
      </c>
      <c r="E9" s="35">
        <v>12</v>
      </c>
      <c r="F9" s="35"/>
      <c r="G9" s="35">
        <v>13</v>
      </c>
      <c r="H9" s="35">
        <v>27</v>
      </c>
      <c r="I9" s="35">
        <v>2</v>
      </c>
      <c r="J9" s="35"/>
      <c r="K9" s="35">
        <v>1</v>
      </c>
      <c r="L9" s="35">
        <v>50</v>
      </c>
      <c r="M9" s="35"/>
      <c r="N9" s="35">
        <v>19</v>
      </c>
    </row>
    <row r="10" spans="1:14" ht="19.5" customHeight="1">
      <c r="A10" s="33" t="s">
        <v>21</v>
      </c>
      <c r="B10" s="34">
        <v>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9.5" customHeight="1">
      <c r="A11" s="33" t="s">
        <v>22</v>
      </c>
      <c r="B11" s="34">
        <v>22823</v>
      </c>
      <c r="C11" s="35">
        <v>1574</v>
      </c>
      <c r="D11" s="35">
        <v>2274</v>
      </c>
      <c r="E11" s="35">
        <v>3629</v>
      </c>
      <c r="F11" s="35">
        <v>2927</v>
      </c>
      <c r="G11" s="35">
        <v>3033</v>
      </c>
      <c r="H11" s="35">
        <v>2891</v>
      </c>
      <c r="I11" s="35">
        <v>2027</v>
      </c>
      <c r="J11" s="35">
        <v>1541</v>
      </c>
      <c r="K11" s="35">
        <v>1078</v>
      </c>
      <c r="L11" s="35">
        <v>741</v>
      </c>
      <c r="M11" s="35">
        <v>398</v>
      </c>
      <c r="N11" s="35">
        <v>710</v>
      </c>
    </row>
    <row r="12" spans="1:14" ht="19.5" customHeight="1">
      <c r="A12" s="33" t="s">
        <v>23</v>
      </c>
      <c r="B12" s="34">
        <v>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9.5" customHeight="1">
      <c r="A13" s="33" t="s">
        <v>24</v>
      </c>
      <c r="B13" s="34">
        <v>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9.5" customHeight="1">
      <c r="A14" s="33" t="s">
        <v>25</v>
      </c>
      <c r="B14" s="34">
        <v>86</v>
      </c>
      <c r="C14" s="35"/>
      <c r="D14" s="35">
        <v>1</v>
      </c>
      <c r="E14" s="35">
        <v>16</v>
      </c>
      <c r="F14" s="35"/>
      <c r="G14" s="35"/>
      <c r="H14" s="35">
        <v>15</v>
      </c>
      <c r="I14" s="35">
        <v>54</v>
      </c>
      <c r="J14" s="35"/>
      <c r="K14" s="35"/>
      <c r="L14" s="35"/>
      <c r="M14" s="35"/>
      <c r="N14" s="35"/>
    </row>
    <row r="15" spans="1:14" ht="19.5" customHeight="1">
      <c r="A15" s="33" t="s">
        <v>26</v>
      </c>
      <c r="B15" s="34"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9.5" customHeight="1">
      <c r="A16" s="33" t="s">
        <v>27</v>
      </c>
      <c r="B16" s="34">
        <v>16</v>
      </c>
      <c r="C16" s="35"/>
      <c r="D16" s="35"/>
      <c r="E16" s="35"/>
      <c r="F16" s="35"/>
      <c r="G16" s="35"/>
      <c r="H16" s="35">
        <v>5</v>
      </c>
      <c r="I16" s="35"/>
      <c r="J16" s="35"/>
      <c r="K16" s="35">
        <v>11</v>
      </c>
      <c r="L16" s="35"/>
      <c r="M16" s="35"/>
      <c r="N16" s="35"/>
    </row>
    <row r="17" spans="1:14" ht="19.5" customHeight="1">
      <c r="A17" s="33" t="s">
        <v>28</v>
      </c>
      <c r="B17" s="34">
        <v>219519</v>
      </c>
      <c r="C17" s="35">
        <v>14984</v>
      </c>
      <c r="D17" s="35">
        <v>17889</v>
      </c>
      <c r="E17" s="35">
        <v>25312</v>
      </c>
      <c r="F17" s="35">
        <v>11736</v>
      </c>
      <c r="G17" s="35">
        <v>15917</v>
      </c>
      <c r="H17" s="35">
        <v>20292</v>
      </c>
      <c r="I17" s="35">
        <v>20600</v>
      </c>
      <c r="J17" s="35">
        <v>17390</v>
      </c>
      <c r="K17" s="35">
        <v>17793</v>
      </c>
      <c r="L17" s="35">
        <v>19417</v>
      </c>
      <c r="M17" s="35">
        <v>19130</v>
      </c>
      <c r="N17" s="35">
        <v>19059</v>
      </c>
    </row>
    <row r="18" spans="1:14" ht="19.5" customHeight="1">
      <c r="A18" s="33" t="s">
        <v>29</v>
      </c>
      <c r="B18" s="34">
        <v>688</v>
      </c>
      <c r="C18" s="35">
        <v>19</v>
      </c>
      <c r="D18" s="35">
        <v>69</v>
      </c>
      <c r="E18" s="35">
        <v>52</v>
      </c>
      <c r="F18" s="35">
        <v>26</v>
      </c>
      <c r="G18" s="35">
        <v>42</v>
      </c>
      <c r="H18" s="35">
        <v>30</v>
      </c>
      <c r="I18" s="35">
        <v>128</v>
      </c>
      <c r="J18" s="35">
        <v>49</v>
      </c>
      <c r="K18" s="35">
        <v>73</v>
      </c>
      <c r="L18" s="35">
        <v>82</v>
      </c>
      <c r="M18" s="35">
        <v>56</v>
      </c>
      <c r="N18" s="35">
        <v>62</v>
      </c>
    </row>
    <row r="19" spans="1:14" ht="19.5" customHeight="1">
      <c r="A19" s="33" t="s">
        <v>30</v>
      </c>
      <c r="B19" s="34">
        <v>183</v>
      </c>
      <c r="C19" s="35">
        <v>4</v>
      </c>
      <c r="D19" s="35">
        <v>12</v>
      </c>
      <c r="E19" s="35">
        <v>5</v>
      </c>
      <c r="F19" s="35">
        <v>10</v>
      </c>
      <c r="G19" s="35">
        <v>12</v>
      </c>
      <c r="H19" s="35">
        <v>12</v>
      </c>
      <c r="I19" s="35">
        <v>14</v>
      </c>
      <c r="J19" s="35">
        <v>16</v>
      </c>
      <c r="K19" s="35">
        <v>17</v>
      </c>
      <c r="L19" s="35">
        <v>33</v>
      </c>
      <c r="M19" s="35">
        <v>36</v>
      </c>
      <c r="N19" s="35">
        <v>12</v>
      </c>
    </row>
    <row r="20" spans="1:14" ht="19.5" customHeight="1">
      <c r="A20" s="33" t="s">
        <v>31</v>
      </c>
      <c r="B20" s="34">
        <v>36</v>
      </c>
      <c r="C20" s="35"/>
      <c r="D20" s="35"/>
      <c r="E20" s="35"/>
      <c r="F20" s="35"/>
      <c r="G20" s="35"/>
      <c r="H20" s="35"/>
      <c r="I20" s="35"/>
      <c r="J20" s="35">
        <v>1</v>
      </c>
      <c r="K20" s="35"/>
      <c r="L20" s="35">
        <v>35</v>
      </c>
      <c r="M20" s="35"/>
      <c r="N20" s="35"/>
    </row>
    <row r="21" spans="1:14" ht="19.5" customHeight="1">
      <c r="A21" s="33" t="s">
        <v>32</v>
      </c>
      <c r="B21" s="34">
        <v>9</v>
      </c>
      <c r="C21" s="35"/>
      <c r="D21" s="35"/>
      <c r="E21" s="35"/>
      <c r="F21" s="35"/>
      <c r="G21" s="35">
        <v>2</v>
      </c>
      <c r="H21" s="35"/>
      <c r="I21" s="35"/>
      <c r="J21" s="35"/>
      <c r="K21" s="35">
        <v>1</v>
      </c>
      <c r="L21" s="35">
        <v>2</v>
      </c>
      <c r="M21" s="35">
        <v>1</v>
      </c>
      <c r="N21" s="35">
        <v>3</v>
      </c>
    </row>
    <row r="22" spans="1:14" ht="19.5" customHeight="1">
      <c r="A22" s="36" t="s">
        <v>33</v>
      </c>
      <c r="B22" s="37"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20.25">
      <c r="A23" s="39" t="s">
        <v>34</v>
      </c>
      <c r="B23" s="40">
        <v>10170</v>
      </c>
      <c r="C23" s="40">
        <v>910</v>
      </c>
      <c r="D23" s="40">
        <v>665</v>
      </c>
      <c r="E23" s="40">
        <v>952</v>
      </c>
      <c r="F23" s="40">
        <v>670</v>
      </c>
      <c r="G23" s="40">
        <v>776</v>
      </c>
      <c r="H23" s="40">
        <v>878</v>
      </c>
      <c r="I23" s="40">
        <v>937</v>
      </c>
      <c r="J23" s="40">
        <v>898</v>
      </c>
      <c r="K23" s="40">
        <v>802</v>
      </c>
      <c r="L23" s="40">
        <v>1044</v>
      </c>
      <c r="M23" s="40">
        <v>869</v>
      </c>
      <c r="N23" s="40">
        <v>769</v>
      </c>
    </row>
    <row r="24" spans="1:14" ht="19.5" customHeight="1">
      <c r="A24" s="41" t="s">
        <v>35</v>
      </c>
      <c r="B24" s="42">
        <v>1338</v>
      </c>
      <c r="C24" s="43">
        <v>75</v>
      </c>
      <c r="D24" s="43">
        <v>66</v>
      </c>
      <c r="E24" s="43">
        <v>95</v>
      </c>
      <c r="F24" s="43">
        <v>110</v>
      </c>
      <c r="G24" s="43">
        <v>78</v>
      </c>
      <c r="H24" s="43">
        <v>89</v>
      </c>
      <c r="I24" s="43">
        <v>116</v>
      </c>
      <c r="J24" s="43">
        <v>165</v>
      </c>
      <c r="K24" s="43">
        <v>89</v>
      </c>
      <c r="L24" s="43">
        <v>175</v>
      </c>
      <c r="M24" s="43">
        <v>45</v>
      </c>
      <c r="N24" s="43">
        <v>235</v>
      </c>
    </row>
    <row r="25" spans="1:14" ht="19.5" customHeight="1">
      <c r="A25" s="33" t="s">
        <v>36</v>
      </c>
      <c r="B25" s="44">
        <v>522</v>
      </c>
      <c r="C25" s="35">
        <v>21</v>
      </c>
      <c r="D25" s="35">
        <v>26</v>
      </c>
      <c r="E25" s="35">
        <v>30</v>
      </c>
      <c r="F25" s="35">
        <v>40</v>
      </c>
      <c r="G25" s="35">
        <v>20</v>
      </c>
      <c r="H25" s="35">
        <v>9</v>
      </c>
      <c r="I25" s="35">
        <v>10</v>
      </c>
      <c r="J25" s="35">
        <v>89</v>
      </c>
      <c r="K25" s="35">
        <v>10</v>
      </c>
      <c r="L25" s="35">
        <v>111</v>
      </c>
      <c r="M25" s="35">
        <v>4</v>
      </c>
      <c r="N25" s="35">
        <v>152</v>
      </c>
    </row>
    <row r="26" spans="1:14" ht="19.5" customHeight="1">
      <c r="A26" s="33" t="s">
        <v>37</v>
      </c>
      <c r="B26" s="44">
        <v>451</v>
      </c>
      <c r="C26" s="35">
        <v>31</v>
      </c>
      <c r="D26" s="35">
        <v>16</v>
      </c>
      <c r="E26" s="35">
        <v>34</v>
      </c>
      <c r="F26" s="35">
        <v>39</v>
      </c>
      <c r="G26" s="35">
        <v>36</v>
      </c>
      <c r="H26" s="35">
        <v>49</v>
      </c>
      <c r="I26" s="35">
        <v>61</v>
      </c>
      <c r="J26" s="35">
        <v>37</v>
      </c>
      <c r="K26" s="35">
        <v>45</v>
      </c>
      <c r="L26" s="35">
        <v>34</v>
      </c>
      <c r="M26" s="35">
        <v>21</v>
      </c>
      <c r="N26" s="35">
        <v>48</v>
      </c>
    </row>
    <row r="27" spans="1:14" ht="19.5" customHeight="1">
      <c r="A27" s="33" t="s">
        <v>38</v>
      </c>
      <c r="B27" s="44">
        <v>365</v>
      </c>
      <c r="C27" s="35">
        <v>23</v>
      </c>
      <c r="D27" s="35">
        <v>24</v>
      </c>
      <c r="E27" s="35">
        <v>31</v>
      </c>
      <c r="F27" s="35">
        <v>31</v>
      </c>
      <c r="G27" s="35">
        <v>22</v>
      </c>
      <c r="H27" s="35">
        <v>31</v>
      </c>
      <c r="I27" s="35">
        <v>45</v>
      </c>
      <c r="J27" s="35">
        <v>39</v>
      </c>
      <c r="K27" s="35">
        <v>34</v>
      </c>
      <c r="L27" s="35">
        <v>30</v>
      </c>
      <c r="M27" s="35">
        <v>20</v>
      </c>
      <c r="N27" s="35">
        <v>35</v>
      </c>
    </row>
    <row r="28" spans="1:14" ht="19.5" customHeight="1">
      <c r="A28" s="41" t="s">
        <v>39</v>
      </c>
      <c r="B28" s="42">
        <v>8832</v>
      </c>
      <c r="C28" s="43">
        <v>835</v>
      </c>
      <c r="D28" s="43">
        <v>599</v>
      </c>
      <c r="E28" s="43">
        <v>857</v>
      </c>
      <c r="F28" s="43">
        <v>560</v>
      </c>
      <c r="G28" s="43">
        <v>698</v>
      </c>
      <c r="H28" s="43">
        <v>789</v>
      </c>
      <c r="I28" s="43">
        <v>821</v>
      </c>
      <c r="J28" s="43">
        <v>733</v>
      </c>
      <c r="K28" s="43">
        <v>713</v>
      </c>
      <c r="L28" s="43">
        <v>869</v>
      </c>
      <c r="M28" s="43">
        <v>824</v>
      </c>
      <c r="N28" s="43">
        <v>534</v>
      </c>
    </row>
    <row r="29" spans="1:14" ht="19.5" customHeight="1">
      <c r="A29" s="33" t="s">
        <v>40</v>
      </c>
      <c r="B29" s="44">
        <v>2224</v>
      </c>
      <c r="C29" s="35">
        <v>303</v>
      </c>
      <c r="D29" s="35">
        <v>113</v>
      </c>
      <c r="E29" s="35">
        <v>138</v>
      </c>
      <c r="F29" s="35">
        <v>116</v>
      </c>
      <c r="G29" s="35">
        <v>87</v>
      </c>
      <c r="H29" s="35">
        <v>161</v>
      </c>
      <c r="I29" s="35">
        <v>215</v>
      </c>
      <c r="J29" s="35">
        <v>222</v>
      </c>
      <c r="K29" s="35">
        <v>181</v>
      </c>
      <c r="L29" s="35">
        <v>344</v>
      </c>
      <c r="M29" s="35">
        <v>219</v>
      </c>
      <c r="N29" s="35">
        <v>125</v>
      </c>
    </row>
    <row r="30" spans="1:14" ht="19.5" customHeight="1">
      <c r="A30" s="33" t="s">
        <v>38</v>
      </c>
      <c r="B30" s="44">
        <v>6608</v>
      </c>
      <c r="C30" s="35">
        <v>532</v>
      </c>
      <c r="D30" s="35">
        <v>486</v>
      </c>
      <c r="E30" s="35">
        <v>719</v>
      </c>
      <c r="F30" s="35">
        <v>444</v>
      </c>
      <c r="G30" s="35">
        <v>611</v>
      </c>
      <c r="H30" s="35">
        <v>628</v>
      </c>
      <c r="I30" s="35">
        <v>606</v>
      </c>
      <c r="J30" s="35">
        <v>511</v>
      </c>
      <c r="K30" s="35">
        <v>532</v>
      </c>
      <c r="L30" s="35">
        <v>525</v>
      </c>
      <c r="M30" s="35">
        <v>605</v>
      </c>
      <c r="N30" s="35">
        <v>409</v>
      </c>
    </row>
    <row r="31" spans="1:14" ht="19.5" customHeight="1">
      <c r="A31" s="48" t="s">
        <v>41</v>
      </c>
      <c r="B31" s="49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</row>
    <row r="32" ht="20.25">
      <c r="A32" s="25" t="s">
        <v>48</v>
      </c>
    </row>
  </sheetData>
  <sheetProtection password="CECF" sheet="1" objects="1" scenarios="1"/>
  <printOptions horizontalCentered="1"/>
  <pageMargins left="0.984251968503937" right="0.5905511811023623" top="0.3937007874015748" bottom="0.3937007874015748" header="0.5118110236220472" footer="0.5118110236220472"/>
  <pageSetup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5" customWidth="1"/>
    <col min="2" max="2" width="11.83203125" style="27" customWidth="1"/>
    <col min="3" max="14" width="9.83203125" style="25" customWidth="1"/>
    <col min="15" max="16" width="9.33203125" style="25" customWidth="1"/>
    <col min="17" max="17" width="10" style="25" customWidth="1"/>
    <col min="18" max="16384" width="9.33203125" style="25" customWidth="1"/>
  </cols>
  <sheetData>
    <row r="1" spans="1:14" ht="25.5" customHeight="1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6.5" customHeight="1">
      <c r="A2" s="25" t="s">
        <v>0</v>
      </c>
      <c r="K2" s="28"/>
      <c r="N2" s="28" t="s">
        <v>1</v>
      </c>
    </row>
    <row r="3" spans="1:14" s="2" customFormat="1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24" customHeight="1">
      <c r="A4" s="29" t="s">
        <v>16</v>
      </c>
      <c r="B4" s="30">
        <v>334957</v>
      </c>
      <c r="C4" s="30">
        <v>16180</v>
      </c>
      <c r="D4" s="30">
        <v>19970</v>
      </c>
      <c r="E4" s="30">
        <v>27552</v>
      </c>
      <c r="F4" s="30">
        <v>25360</v>
      </c>
      <c r="G4" s="30">
        <v>21764</v>
      </c>
      <c r="H4" s="30">
        <v>32342</v>
      </c>
      <c r="I4" s="30">
        <v>32381</v>
      </c>
      <c r="J4" s="30">
        <v>29822</v>
      </c>
      <c r="K4" s="30">
        <v>33283</v>
      </c>
      <c r="L4" s="30">
        <v>30586</v>
      </c>
      <c r="M4" s="30">
        <v>33311</v>
      </c>
      <c r="N4" s="30">
        <v>32406</v>
      </c>
    </row>
    <row r="5" spans="1:14" ht="20.25">
      <c r="A5" s="31" t="s">
        <v>43</v>
      </c>
      <c r="B5" s="32">
        <v>323179</v>
      </c>
      <c r="C5" s="32">
        <v>15007</v>
      </c>
      <c r="D5" s="32">
        <v>18937</v>
      </c>
      <c r="E5" s="32">
        <v>26338</v>
      </c>
      <c r="F5" s="32">
        <v>24380</v>
      </c>
      <c r="G5" s="32">
        <v>20801</v>
      </c>
      <c r="H5" s="32">
        <v>31223</v>
      </c>
      <c r="I5" s="32">
        <v>31472</v>
      </c>
      <c r="J5" s="32">
        <v>28886</v>
      </c>
      <c r="K5" s="32">
        <v>32335</v>
      </c>
      <c r="L5" s="32">
        <v>29770</v>
      </c>
      <c r="M5" s="32">
        <v>32414</v>
      </c>
      <c r="N5" s="32">
        <v>31616</v>
      </c>
    </row>
    <row r="6" spans="1:14" ht="19.5" customHeight="1">
      <c r="A6" s="33" t="s">
        <v>17</v>
      </c>
      <c r="B6" s="34">
        <v>83800</v>
      </c>
      <c r="C6" s="35">
        <v>3777</v>
      </c>
      <c r="D6" s="35">
        <v>5077</v>
      </c>
      <c r="E6" s="35">
        <v>6892</v>
      </c>
      <c r="F6" s="35">
        <v>6495</v>
      </c>
      <c r="G6" s="35">
        <v>5480</v>
      </c>
      <c r="H6" s="35">
        <v>7345</v>
      </c>
      <c r="I6" s="35">
        <v>8115</v>
      </c>
      <c r="J6" s="35">
        <v>7459</v>
      </c>
      <c r="K6" s="35">
        <v>9604</v>
      </c>
      <c r="L6" s="35">
        <v>7692</v>
      </c>
      <c r="M6" s="35">
        <v>8693</v>
      </c>
      <c r="N6" s="35">
        <v>7171</v>
      </c>
    </row>
    <row r="7" spans="1:14" ht="19.5" customHeight="1">
      <c r="A7" s="33" t="s">
        <v>18</v>
      </c>
      <c r="B7" s="34">
        <v>18391</v>
      </c>
      <c r="C7" s="35">
        <v>1211</v>
      </c>
      <c r="D7" s="35">
        <v>1131</v>
      </c>
      <c r="E7" s="35">
        <v>1643</v>
      </c>
      <c r="F7" s="35">
        <v>1574</v>
      </c>
      <c r="G7" s="35">
        <v>1105</v>
      </c>
      <c r="H7" s="35">
        <v>1523</v>
      </c>
      <c r="I7" s="35">
        <v>1686</v>
      </c>
      <c r="J7" s="35">
        <v>1451</v>
      </c>
      <c r="K7" s="35">
        <v>2403</v>
      </c>
      <c r="L7" s="35">
        <v>1779</v>
      </c>
      <c r="M7" s="35">
        <v>1439</v>
      </c>
      <c r="N7" s="35">
        <v>1446</v>
      </c>
    </row>
    <row r="8" spans="1:14" ht="19.5" customHeight="1">
      <c r="A8" s="33" t="s">
        <v>19</v>
      </c>
      <c r="B8" s="34">
        <v>47984</v>
      </c>
      <c r="C8" s="35">
        <v>2511</v>
      </c>
      <c r="D8" s="35">
        <v>2463</v>
      </c>
      <c r="E8" s="35">
        <v>4385</v>
      </c>
      <c r="F8" s="35">
        <v>3896</v>
      </c>
      <c r="G8" s="35">
        <v>3225</v>
      </c>
      <c r="H8" s="35">
        <v>4685</v>
      </c>
      <c r="I8" s="35">
        <v>5183</v>
      </c>
      <c r="J8" s="35">
        <v>4347</v>
      </c>
      <c r="K8" s="35">
        <v>3906</v>
      </c>
      <c r="L8" s="35">
        <v>4546</v>
      </c>
      <c r="M8" s="35">
        <v>4746</v>
      </c>
      <c r="N8" s="35">
        <v>4091</v>
      </c>
    </row>
    <row r="9" spans="1:14" ht="19.5" customHeight="1">
      <c r="A9" s="33" t="s">
        <v>20</v>
      </c>
      <c r="B9" s="34">
        <v>178</v>
      </c>
      <c r="C9" s="35">
        <v>4</v>
      </c>
      <c r="D9" s="35">
        <v>1</v>
      </c>
      <c r="E9" s="35">
        <v>5</v>
      </c>
      <c r="F9" s="35">
        <v>18</v>
      </c>
      <c r="G9" s="35">
        <v>4</v>
      </c>
      <c r="H9" s="35">
        <v>1</v>
      </c>
      <c r="I9" s="35">
        <v>30</v>
      </c>
      <c r="J9" s="35">
        <v>16</v>
      </c>
      <c r="K9" s="35">
        <v>36</v>
      </c>
      <c r="L9" s="35">
        <v>6</v>
      </c>
      <c r="M9" s="35">
        <v>48</v>
      </c>
      <c r="N9" s="35">
        <v>9</v>
      </c>
    </row>
    <row r="10" spans="1:14" ht="19.5" customHeight="1">
      <c r="A10" s="33" t="s">
        <v>21</v>
      </c>
      <c r="B10" s="34">
        <v>1</v>
      </c>
      <c r="C10" s="35"/>
      <c r="D10" s="35"/>
      <c r="E10" s="35"/>
      <c r="F10" s="35"/>
      <c r="G10" s="35">
        <v>1</v>
      </c>
      <c r="H10" s="35"/>
      <c r="I10" s="35"/>
      <c r="J10" s="35"/>
      <c r="K10" s="35"/>
      <c r="L10" s="35"/>
      <c r="M10" s="35"/>
      <c r="N10" s="35"/>
    </row>
    <row r="11" spans="1:14" ht="19.5" customHeight="1">
      <c r="A11" s="33" t="s">
        <v>22</v>
      </c>
      <c r="B11" s="34">
        <v>5301</v>
      </c>
      <c r="C11" s="35"/>
      <c r="D11" s="35"/>
      <c r="E11" s="35"/>
      <c r="F11" s="35"/>
      <c r="G11" s="35"/>
      <c r="H11" s="35"/>
      <c r="I11" s="35">
        <v>158</v>
      </c>
      <c r="J11" s="35">
        <v>293</v>
      </c>
      <c r="K11" s="35">
        <v>527</v>
      </c>
      <c r="L11" s="35">
        <v>794</v>
      </c>
      <c r="M11" s="35">
        <v>1371</v>
      </c>
      <c r="N11" s="35">
        <v>2158</v>
      </c>
    </row>
    <row r="12" spans="1:14" ht="19.5" customHeight="1">
      <c r="A12" s="33" t="s">
        <v>23</v>
      </c>
      <c r="B12" s="34">
        <v>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9.5" customHeight="1">
      <c r="A13" s="33" t="s">
        <v>24</v>
      </c>
      <c r="B13" s="34">
        <v>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9.5" customHeight="1">
      <c r="A14" s="33" t="s">
        <v>25</v>
      </c>
      <c r="B14" s="34">
        <v>79</v>
      </c>
      <c r="C14" s="35">
        <v>30</v>
      </c>
      <c r="D14" s="35"/>
      <c r="E14" s="35"/>
      <c r="F14" s="35"/>
      <c r="G14" s="35">
        <v>16</v>
      </c>
      <c r="H14" s="35"/>
      <c r="I14" s="35">
        <v>2</v>
      </c>
      <c r="J14" s="35"/>
      <c r="K14" s="35">
        <v>10</v>
      </c>
      <c r="L14" s="35">
        <v>5</v>
      </c>
      <c r="M14" s="35">
        <v>16</v>
      </c>
      <c r="N14" s="35"/>
    </row>
    <row r="15" spans="1:14" ht="19.5" customHeight="1">
      <c r="A15" s="33" t="s">
        <v>26</v>
      </c>
      <c r="B15" s="34">
        <v>5</v>
      </c>
      <c r="C15" s="35"/>
      <c r="D15" s="35"/>
      <c r="E15" s="35"/>
      <c r="F15" s="35"/>
      <c r="G15" s="35"/>
      <c r="H15" s="35">
        <v>5</v>
      </c>
      <c r="I15" s="35"/>
      <c r="J15" s="35"/>
      <c r="K15" s="35"/>
      <c r="L15" s="35"/>
      <c r="M15" s="35"/>
      <c r="N15" s="35"/>
    </row>
    <row r="16" spans="1:14" ht="19.5" customHeight="1">
      <c r="A16" s="33" t="s">
        <v>27</v>
      </c>
      <c r="B16" s="34">
        <v>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9.5" customHeight="1">
      <c r="A17" s="33" t="s">
        <v>28</v>
      </c>
      <c r="B17" s="34">
        <v>166183</v>
      </c>
      <c r="C17" s="35">
        <v>7320</v>
      </c>
      <c r="D17" s="35">
        <v>10170</v>
      </c>
      <c r="E17" s="35">
        <v>13300</v>
      </c>
      <c r="F17" s="35">
        <v>12340</v>
      </c>
      <c r="G17" s="35">
        <v>10900</v>
      </c>
      <c r="H17" s="35">
        <v>17600</v>
      </c>
      <c r="I17" s="35">
        <v>16110</v>
      </c>
      <c r="J17" s="35">
        <v>15219</v>
      </c>
      <c r="K17" s="35">
        <v>15631</v>
      </c>
      <c r="L17" s="35">
        <v>14906</v>
      </c>
      <c r="M17" s="35">
        <v>16024</v>
      </c>
      <c r="N17" s="35">
        <v>16663</v>
      </c>
    </row>
    <row r="18" spans="1:14" ht="19.5" customHeight="1">
      <c r="A18" s="33" t="s">
        <v>29</v>
      </c>
      <c r="B18" s="34">
        <v>1036</v>
      </c>
      <c r="C18" s="35">
        <v>148</v>
      </c>
      <c r="D18" s="35">
        <v>85</v>
      </c>
      <c r="E18" s="35">
        <v>76</v>
      </c>
      <c r="F18" s="35">
        <v>48</v>
      </c>
      <c r="G18" s="35">
        <v>61</v>
      </c>
      <c r="H18" s="35">
        <v>48</v>
      </c>
      <c r="I18" s="35">
        <v>159</v>
      </c>
      <c r="J18" s="35">
        <v>77</v>
      </c>
      <c r="K18" s="35">
        <v>185</v>
      </c>
      <c r="L18" s="35">
        <v>32</v>
      </c>
      <c r="M18" s="35">
        <v>59</v>
      </c>
      <c r="N18" s="35">
        <v>58</v>
      </c>
    </row>
    <row r="19" spans="1:14" ht="19.5" customHeight="1">
      <c r="A19" s="33" t="s">
        <v>30</v>
      </c>
      <c r="B19" s="34">
        <v>215</v>
      </c>
      <c r="C19" s="35">
        <v>6</v>
      </c>
      <c r="D19" s="35">
        <v>10</v>
      </c>
      <c r="E19" s="35">
        <v>37</v>
      </c>
      <c r="F19" s="35">
        <v>9</v>
      </c>
      <c r="G19" s="35">
        <v>9</v>
      </c>
      <c r="H19" s="35">
        <v>16</v>
      </c>
      <c r="I19" s="35">
        <v>29</v>
      </c>
      <c r="J19" s="35">
        <v>24</v>
      </c>
      <c r="K19" s="35">
        <v>33</v>
      </c>
      <c r="L19" s="35">
        <v>10</v>
      </c>
      <c r="M19" s="35">
        <v>18</v>
      </c>
      <c r="N19" s="35">
        <v>14</v>
      </c>
    </row>
    <row r="20" spans="1:14" ht="19.5" customHeight="1">
      <c r="A20" s="33" t="s">
        <v>31</v>
      </c>
      <c r="B20" s="34">
        <v>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9.5" customHeight="1">
      <c r="A21" s="33" t="s">
        <v>32</v>
      </c>
      <c r="B21" s="34">
        <v>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v>6</v>
      </c>
    </row>
    <row r="22" spans="1:14" ht="19.5" customHeight="1">
      <c r="A22" s="36" t="s">
        <v>33</v>
      </c>
      <c r="B22" s="37"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20.25">
      <c r="A23" s="39" t="s">
        <v>34</v>
      </c>
      <c r="B23" s="40">
        <v>11778</v>
      </c>
      <c r="C23" s="40">
        <v>1173</v>
      </c>
      <c r="D23" s="40">
        <v>1033</v>
      </c>
      <c r="E23" s="40">
        <v>1214</v>
      </c>
      <c r="F23" s="40">
        <v>980</v>
      </c>
      <c r="G23" s="40">
        <v>963</v>
      </c>
      <c r="H23" s="40">
        <v>1119</v>
      </c>
      <c r="I23" s="40">
        <v>909</v>
      </c>
      <c r="J23" s="40">
        <v>936</v>
      </c>
      <c r="K23" s="40">
        <v>948</v>
      </c>
      <c r="L23" s="40">
        <v>816</v>
      </c>
      <c r="M23" s="40">
        <v>897</v>
      </c>
      <c r="N23" s="40">
        <v>790</v>
      </c>
    </row>
    <row r="24" spans="1:14" ht="19.5" customHeight="1">
      <c r="A24" s="41" t="s">
        <v>35</v>
      </c>
      <c r="B24" s="42">
        <v>3039</v>
      </c>
      <c r="C24" s="43">
        <v>413</v>
      </c>
      <c r="D24" s="43">
        <v>434</v>
      </c>
      <c r="E24" s="43">
        <v>356</v>
      </c>
      <c r="F24" s="43">
        <v>265</v>
      </c>
      <c r="G24" s="43">
        <v>283</v>
      </c>
      <c r="H24" s="43">
        <v>337</v>
      </c>
      <c r="I24" s="43">
        <v>116</v>
      </c>
      <c r="J24" s="43">
        <v>230</v>
      </c>
      <c r="K24" s="43">
        <v>256</v>
      </c>
      <c r="L24" s="43">
        <v>140</v>
      </c>
      <c r="M24" s="43">
        <v>126</v>
      </c>
      <c r="N24" s="43">
        <v>83</v>
      </c>
    </row>
    <row r="25" spans="1:14" ht="19.5" customHeight="1">
      <c r="A25" s="33" t="s">
        <v>36</v>
      </c>
      <c r="B25" s="44">
        <v>2175</v>
      </c>
      <c r="C25" s="35">
        <v>339</v>
      </c>
      <c r="D25" s="35">
        <v>389</v>
      </c>
      <c r="E25" s="35">
        <v>293</v>
      </c>
      <c r="F25" s="35">
        <v>203</v>
      </c>
      <c r="G25" s="35">
        <v>249</v>
      </c>
      <c r="H25" s="35">
        <v>275</v>
      </c>
      <c r="I25" s="35">
        <v>36</v>
      </c>
      <c r="J25" s="35">
        <v>123</v>
      </c>
      <c r="K25" s="35">
        <v>154</v>
      </c>
      <c r="L25" s="35">
        <v>50</v>
      </c>
      <c r="M25" s="35">
        <v>43</v>
      </c>
      <c r="N25" s="35">
        <v>21</v>
      </c>
    </row>
    <row r="26" spans="1:14" ht="19.5" customHeight="1">
      <c r="A26" s="33" t="s">
        <v>37</v>
      </c>
      <c r="B26" s="44">
        <v>491</v>
      </c>
      <c r="C26" s="35">
        <v>48</v>
      </c>
      <c r="D26" s="35">
        <v>32</v>
      </c>
      <c r="E26" s="35">
        <v>36</v>
      </c>
      <c r="F26" s="35">
        <v>32</v>
      </c>
      <c r="G26" s="35">
        <v>23</v>
      </c>
      <c r="H26" s="35">
        <v>37</v>
      </c>
      <c r="I26" s="35">
        <v>42</v>
      </c>
      <c r="J26" s="35">
        <v>68</v>
      </c>
      <c r="K26" s="35">
        <v>67</v>
      </c>
      <c r="L26" s="35">
        <v>44</v>
      </c>
      <c r="M26" s="35">
        <v>39</v>
      </c>
      <c r="N26" s="35">
        <v>23</v>
      </c>
    </row>
    <row r="27" spans="1:14" ht="19.5" customHeight="1">
      <c r="A27" s="33" t="s">
        <v>38</v>
      </c>
      <c r="B27" s="44">
        <v>373</v>
      </c>
      <c r="C27" s="35">
        <v>26</v>
      </c>
      <c r="D27" s="35">
        <v>13</v>
      </c>
      <c r="E27" s="35">
        <v>27</v>
      </c>
      <c r="F27" s="35">
        <v>30</v>
      </c>
      <c r="G27" s="35">
        <v>11</v>
      </c>
      <c r="H27" s="35">
        <v>25</v>
      </c>
      <c r="I27" s="35">
        <v>38</v>
      </c>
      <c r="J27" s="35">
        <v>39</v>
      </c>
      <c r="K27" s="35">
        <v>35</v>
      </c>
      <c r="L27" s="35">
        <v>46</v>
      </c>
      <c r="M27" s="35">
        <v>44</v>
      </c>
      <c r="N27" s="35">
        <v>39</v>
      </c>
    </row>
    <row r="28" spans="1:14" ht="19.5" customHeight="1">
      <c r="A28" s="41" t="s">
        <v>39</v>
      </c>
      <c r="B28" s="42">
        <v>8739</v>
      </c>
      <c r="C28" s="43">
        <v>760</v>
      </c>
      <c r="D28" s="43">
        <v>599</v>
      </c>
      <c r="E28" s="43">
        <v>858</v>
      </c>
      <c r="F28" s="43">
        <v>715</v>
      </c>
      <c r="G28" s="43">
        <v>680</v>
      </c>
      <c r="H28" s="43">
        <v>782</v>
      </c>
      <c r="I28" s="43">
        <v>793</v>
      </c>
      <c r="J28" s="43">
        <v>706</v>
      </c>
      <c r="K28" s="43">
        <v>692</v>
      </c>
      <c r="L28" s="43">
        <v>676</v>
      </c>
      <c r="M28" s="43">
        <v>771</v>
      </c>
      <c r="N28" s="43">
        <v>707</v>
      </c>
    </row>
    <row r="29" spans="1:14" ht="19.5" customHeight="1">
      <c r="A29" s="33" t="s">
        <v>40</v>
      </c>
      <c r="B29" s="44">
        <v>2400</v>
      </c>
      <c r="C29" s="35">
        <v>260</v>
      </c>
      <c r="D29" s="35">
        <v>188</v>
      </c>
      <c r="E29" s="35">
        <v>257</v>
      </c>
      <c r="F29" s="35">
        <v>149</v>
      </c>
      <c r="G29" s="35">
        <v>164</v>
      </c>
      <c r="H29" s="35">
        <v>172</v>
      </c>
      <c r="I29" s="35">
        <v>211</v>
      </c>
      <c r="J29" s="35">
        <v>203</v>
      </c>
      <c r="K29" s="35">
        <v>198</v>
      </c>
      <c r="L29" s="35">
        <v>194</v>
      </c>
      <c r="M29" s="35">
        <v>234</v>
      </c>
      <c r="N29" s="35">
        <v>170</v>
      </c>
    </row>
    <row r="30" spans="1:14" ht="19.5" customHeight="1">
      <c r="A30" s="33" t="s">
        <v>38</v>
      </c>
      <c r="B30" s="44">
        <v>6339</v>
      </c>
      <c r="C30" s="35">
        <v>500</v>
      </c>
      <c r="D30" s="35">
        <v>411</v>
      </c>
      <c r="E30" s="35">
        <v>601</v>
      </c>
      <c r="F30" s="35">
        <v>566</v>
      </c>
      <c r="G30" s="35">
        <v>516</v>
      </c>
      <c r="H30" s="35">
        <v>610</v>
      </c>
      <c r="I30" s="35">
        <v>582</v>
      </c>
      <c r="J30" s="35">
        <v>503</v>
      </c>
      <c r="K30" s="35">
        <v>494</v>
      </c>
      <c r="L30" s="35">
        <v>482</v>
      </c>
      <c r="M30" s="35">
        <v>537</v>
      </c>
      <c r="N30" s="35">
        <v>537</v>
      </c>
    </row>
    <row r="31" spans="1:14" ht="19.5" customHeight="1">
      <c r="A31" s="48" t="s">
        <v>41</v>
      </c>
      <c r="B31" s="49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</row>
    <row r="32" ht="20.25">
      <c r="A32" s="25" t="s">
        <v>48</v>
      </c>
    </row>
  </sheetData>
  <sheetProtection password="CECF" sheet="1" objects="1" scenarios="1"/>
  <printOptions horizontalCentered="1"/>
  <pageMargins left="0.984251968503937" right="0.5905511811023623" top="0.3937007874015748" bottom="0.3937007874015748" header="0.5118110236220472" footer="0.5118110236220472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80" zoomScaleNormal="90" zoomScaleSheetLayoutView="80" zoomScalePageLayoutView="0" workbookViewId="0" topLeftCell="A37">
      <selection activeCell="C39" sqref="C39:N39"/>
    </sheetView>
  </sheetViews>
  <sheetFormatPr defaultColWidth="9.33203125" defaultRowHeight="21"/>
  <cols>
    <col min="1" max="1" width="69" style="103" customWidth="1"/>
    <col min="2" max="2" width="10.66015625" style="104" customWidth="1"/>
    <col min="3" max="14" width="10.66015625" style="103" customWidth="1"/>
    <col min="15" max="16" width="9.33203125" style="103" customWidth="1"/>
    <col min="17" max="17" width="10" style="103" customWidth="1"/>
    <col min="18" max="16384" width="9.33203125" style="103" customWidth="1"/>
  </cols>
  <sheetData>
    <row r="1" spans="1:14" ht="25.5" customHeight="1">
      <c r="A1" s="127" t="s">
        <v>138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6.5" customHeight="1">
      <c r="A2" s="103" t="s">
        <v>0</v>
      </c>
      <c r="K2" s="105"/>
      <c r="N2" s="105" t="s">
        <v>124</v>
      </c>
    </row>
    <row r="3" spans="1:14" ht="43.5">
      <c r="A3" s="124" t="s">
        <v>82</v>
      </c>
      <c r="B3" s="124" t="s">
        <v>125</v>
      </c>
      <c r="C3" s="124" t="s">
        <v>126</v>
      </c>
      <c r="D3" s="124" t="s">
        <v>127</v>
      </c>
      <c r="E3" s="124" t="s">
        <v>128</v>
      </c>
      <c r="F3" s="124" t="s">
        <v>129</v>
      </c>
      <c r="G3" s="124" t="s">
        <v>130</v>
      </c>
      <c r="H3" s="124" t="s">
        <v>131</v>
      </c>
      <c r="I3" s="124" t="s">
        <v>132</v>
      </c>
      <c r="J3" s="124" t="s">
        <v>133</v>
      </c>
      <c r="K3" s="124" t="s">
        <v>134</v>
      </c>
      <c r="L3" s="124" t="s">
        <v>135</v>
      </c>
      <c r="M3" s="124" t="s">
        <v>136</v>
      </c>
      <c r="N3" s="124" t="s">
        <v>137</v>
      </c>
    </row>
    <row r="4" spans="1:14" ht="26.25" customHeight="1">
      <c r="A4" s="106" t="s">
        <v>83</v>
      </c>
      <c r="B4" s="107">
        <f>SUM(C4:N4)</f>
        <v>970818</v>
      </c>
      <c r="C4" s="107">
        <f>SUM(C5,C25)</f>
        <v>79746</v>
      </c>
      <c r="D4" s="107">
        <f>SUM(D5,D25)</f>
        <v>83956</v>
      </c>
      <c r="E4" s="107">
        <f aca="true" t="shared" si="0" ref="E4:N4">SUM(E5,E25)</f>
        <v>93135</v>
      </c>
      <c r="F4" s="107">
        <f t="shared" si="0"/>
        <v>66028</v>
      </c>
      <c r="G4" s="107">
        <f t="shared" si="0"/>
        <v>89725</v>
      </c>
      <c r="H4" s="107">
        <f t="shared" si="0"/>
        <v>93373</v>
      </c>
      <c r="I4" s="107">
        <f t="shared" si="0"/>
        <v>78281</v>
      </c>
      <c r="J4" s="107">
        <f t="shared" si="0"/>
        <v>87228</v>
      </c>
      <c r="K4" s="107">
        <f t="shared" si="0"/>
        <v>76579</v>
      </c>
      <c r="L4" s="107">
        <f t="shared" si="0"/>
        <v>79369</v>
      </c>
      <c r="M4" s="107">
        <f t="shared" si="0"/>
        <v>78173</v>
      </c>
      <c r="N4" s="107">
        <f t="shared" si="0"/>
        <v>65225</v>
      </c>
    </row>
    <row r="5" spans="1:14" ht="43.5">
      <c r="A5" s="125" t="s">
        <v>84</v>
      </c>
      <c r="B5" s="108">
        <f aca="true" t="shared" si="1" ref="B5:B24">SUM(C5:N5)</f>
        <v>958036</v>
      </c>
      <c r="C5" s="108">
        <f>SUM(C6:C11,C14:C24)</f>
        <v>79034</v>
      </c>
      <c r="D5" s="108">
        <f>SUM(D6:D11,D14:D24)</f>
        <v>83034</v>
      </c>
      <c r="E5" s="108">
        <f aca="true" t="shared" si="2" ref="E5:N5">SUM(E6:E11,E14:E24)</f>
        <v>92006</v>
      </c>
      <c r="F5" s="108">
        <f t="shared" si="2"/>
        <v>65141</v>
      </c>
      <c r="G5" s="108">
        <f t="shared" si="2"/>
        <v>88734</v>
      </c>
      <c r="H5" s="108">
        <f t="shared" si="2"/>
        <v>92120</v>
      </c>
      <c r="I5" s="108">
        <f t="shared" si="2"/>
        <v>77230</v>
      </c>
      <c r="J5" s="108">
        <f t="shared" si="2"/>
        <v>86117</v>
      </c>
      <c r="K5" s="108">
        <f t="shared" si="2"/>
        <v>75596</v>
      </c>
      <c r="L5" s="108">
        <f t="shared" si="2"/>
        <v>78047</v>
      </c>
      <c r="M5" s="108">
        <f t="shared" si="2"/>
        <v>76792</v>
      </c>
      <c r="N5" s="108">
        <f t="shared" si="2"/>
        <v>64185</v>
      </c>
    </row>
    <row r="6" spans="1:14" ht="26.25" customHeight="1">
      <c r="A6" s="109" t="s">
        <v>85</v>
      </c>
      <c r="B6" s="110">
        <f t="shared" si="1"/>
        <v>348728</v>
      </c>
      <c r="C6" s="111">
        <v>28745</v>
      </c>
      <c r="D6" s="111">
        <v>33712</v>
      </c>
      <c r="E6" s="111">
        <v>34380</v>
      </c>
      <c r="F6" s="111">
        <v>25825</v>
      </c>
      <c r="G6" s="111">
        <v>31505</v>
      </c>
      <c r="H6" s="111">
        <v>32215</v>
      </c>
      <c r="I6" s="111">
        <v>27998</v>
      </c>
      <c r="J6" s="111">
        <v>30426</v>
      </c>
      <c r="K6" s="111">
        <v>27429</v>
      </c>
      <c r="L6" s="111">
        <v>28590</v>
      </c>
      <c r="M6" s="111">
        <v>27484</v>
      </c>
      <c r="N6" s="111">
        <v>20419</v>
      </c>
    </row>
    <row r="7" spans="1:14" ht="26.25" customHeight="1">
      <c r="A7" s="109" t="s">
        <v>86</v>
      </c>
      <c r="B7" s="110">
        <f t="shared" si="1"/>
        <v>10345</v>
      </c>
      <c r="C7" s="111">
        <v>720</v>
      </c>
      <c r="D7" s="111">
        <v>753</v>
      </c>
      <c r="E7" s="111">
        <v>915</v>
      </c>
      <c r="F7" s="111">
        <v>824</v>
      </c>
      <c r="G7" s="111">
        <v>1109</v>
      </c>
      <c r="H7" s="111">
        <v>1498</v>
      </c>
      <c r="I7" s="111">
        <v>721</v>
      </c>
      <c r="J7" s="111">
        <v>788</v>
      </c>
      <c r="K7" s="111">
        <v>892</v>
      </c>
      <c r="L7" s="111">
        <v>777</v>
      </c>
      <c r="M7" s="111">
        <v>830</v>
      </c>
      <c r="N7" s="111">
        <v>518</v>
      </c>
    </row>
    <row r="8" spans="1:14" ht="26.25" customHeight="1">
      <c r="A8" s="109" t="s">
        <v>87</v>
      </c>
      <c r="B8" s="110">
        <f t="shared" si="1"/>
        <v>95834</v>
      </c>
      <c r="C8" s="111">
        <v>7161</v>
      </c>
      <c r="D8" s="111">
        <v>7720</v>
      </c>
      <c r="E8" s="111">
        <v>9879</v>
      </c>
      <c r="F8" s="111">
        <v>6651</v>
      </c>
      <c r="G8" s="111">
        <v>8744</v>
      </c>
      <c r="H8" s="111">
        <v>8070</v>
      </c>
      <c r="I8" s="111">
        <v>7933</v>
      </c>
      <c r="J8" s="111">
        <v>9452</v>
      </c>
      <c r="K8" s="111">
        <v>7716</v>
      </c>
      <c r="L8" s="111">
        <v>7773</v>
      </c>
      <c r="M8" s="111">
        <v>7942</v>
      </c>
      <c r="N8" s="111">
        <v>6793</v>
      </c>
    </row>
    <row r="9" spans="1:14" ht="26.25" customHeight="1">
      <c r="A9" s="109" t="s">
        <v>88</v>
      </c>
      <c r="B9" s="110">
        <f t="shared" si="1"/>
        <v>54</v>
      </c>
      <c r="C9" s="111">
        <v>7</v>
      </c>
      <c r="D9" s="111">
        <v>3</v>
      </c>
      <c r="E9" s="111">
        <v>5</v>
      </c>
      <c r="F9" s="111">
        <v>4</v>
      </c>
      <c r="G9" s="111">
        <v>5</v>
      </c>
      <c r="H9" s="111">
        <v>3</v>
      </c>
      <c r="I9" s="111">
        <v>3</v>
      </c>
      <c r="J9" s="111">
        <v>4</v>
      </c>
      <c r="K9" s="111">
        <v>3</v>
      </c>
      <c r="L9" s="111">
        <v>6</v>
      </c>
      <c r="M9" s="111">
        <v>6</v>
      </c>
      <c r="N9" s="111">
        <v>5</v>
      </c>
    </row>
    <row r="10" spans="1:14" ht="26.25" customHeight="1">
      <c r="A10" s="109" t="s">
        <v>89</v>
      </c>
      <c r="B10" s="110">
        <f t="shared" si="1"/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</row>
    <row r="11" spans="1:14" ht="26.25" customHeight="1">
      <c r="A11" s="109" t="s">
        <v>90</v>
      </c>
      <c r="B11" s="110">
        <f t="shared" si="1"/>
        <v>14532</v>
      </c>
      <c r="C11" s="111">
        <v>1181</v>
      </c>
      <c r="D11" s="111">
        <v>1227</v>
      </c>
      <c r="E11" s="111">
        <v>1413</v>
      </c>
      <c r="F11" s="111">
        <v>1113</v>
      </c>
      <c r="G11" s="111">
        <v>1356</v>
      </c>
      <c r="H11" s="111">
        <v>1624</v>
      </c>
      <c r="I11" s="111">
        <v>1317</v>
      </c>
      <c r="J11" s="111">
        <v>1538</v>
      </c>
      <c r="K11" s="111">
        <v>1165</v>
      </c>
      <c r="L11" s="111">
        <v>1004</v>
      </c>
      <c r="M11" s="111">
        <v>878</v>
      </c>
      <c r="N11" s="111">
        <v>716</v>
      </c>
    </row>
    <row r="12" spans="1:14" ht="26.25" customHeight="1">
      <c r="A12" s="109" t="s">
        <v>91</v>
      </c>
      <c r="B12" s="110">
        <f t="shared" si="1"/>
        <v>849</v>
      </c>
      <c r="C12" s="111">
        <v>104</v>
      </c>
      <c r="D12" s="111">
        <v>95</v>
      </c>
      <c r="E12" s="111">
        <v>94</v>
      </c>
      <c r="F12" s="111">
        <v>82</v>
      </c>
      <c r="G12" s="111">
        <v>64</v>
      </c>
      <c r="H12" s="111">
        <v>79</v>
      </c>
      <c r="I12" s="111">
        <v>49</v>
      </c>
      <c r="J12" s="111">
        <v>68</v>
      </c>
      <c r="K12" s="111">
        <v>54</v>
      </c>
      <c r="L12" s="111">
        <v>56</v>
      </c>
      <c r="M12" s="111">
        <v>65</v>
      </c>
      <c r="N12" s="111">
        <v>39</v>
      </c>
    </row>
    <row r="13" spans="1:14" ht="26.25" customHeight="1">
      <c r="A13" s="109" t="s">
        <v>92</v>
      </c>
      <c r="B13" s="110">
        <f t="shared" si="1"/>
        <v>13683</v>
      </c>
      <c r="C13" s="111">
        <v>1077</v>
      </c>
      <c r="D13" s="111">
        <v>1132</v>
      </c>
      <c r="E13" s="111">
        <v>1319</v>
      </c>
      <c r="F13" s="111">
        <v>1031</v>
      </c>
      <c r="G13" s="111">
        <v>1292</v>
      </c>
      <c r="H13" s="111">
        <v>1545</v>
      </c>
      <c r="I13" s="111">
        <v>1268</v>
      </c>
      <c r="J13" s="111">
        <v>1470</v>
      </c>
      <c r="K13" s="111">
        <v>1111</v>
      </c>
      <c r="L13" s="111">
        <v>948</v>
      </c>
      <c r="M13" s="111">
        <v>813</v>
      </c>
      <c r="N13" s="111">
        <v>677</v>
      </c>
    </row>
    <row r="14" spans="1:14" ht="26.25" customHeight="1">
      <c r="A14" s="109" t="s">
        <v>93</v>
      </c>
      <c r="B14" s="110">
        <f t="shared" si="1"/>
        <v>32</v>
      </c>
      <c r="C14" s="111">
        <v>0</v>
      </c>
      <c r="D14" s="111">
        <v>2</v>
      </c>
      <c r="E14" s="111">
        <v>8</v>
      </c>
      <c r="F14" s="111">
        <v>3</v>
      </c>
      <c r="G14" s="111">
        <v>1</v>
      </c>
      <c r="H14" s="111">
        <v>2</v>
      </c>
      <c r="I14" s="111">
        <v>4</v>
      </c>
      <c r="J14" s="111">
        <v>2</v>
      </c>
      <c r="K14" s="111">
        <v>1</v>
      </c>
      <c r="L14" s="111">
        <v>1</v>
      </c>
      <c r="M14" s="111">
        <v>7</v>
      </c>
      <c r="N14" s="111">
        <v>1</v>
      </c>
    </row>
    <row r="15" spans="1:14" ht="26.25" customHeight="1">
      <c r="A15" s="109" t="s">
        <v>94</v>
      </c>
      <c r="B15" s="110">
        <f t="shared" si="1"/>
        <v>35</v>
      </c>
      <c r="C15" s="111">
        <v>1</v>
      </c>
      <c r="D15" s="111">
        <v>0</v>
      </c>
      <c r="E15" s="111">
        <v>1</v>
      </c>
      <c r="F15" s="111">
        <v>0</v>
      </c>
      <c r="G15" s="111">
        <v>0</v>
      </c>
      <c r="H15" s="111">
        <v>2</v>
      </c>
      <c r="I15" s="111">
        <v>0</v>
      </c>
      <c r="J15" s="111">
        <v>3</v>
      </c>
      <c r="K15" s="111">
        <v>14</v>
      </c>
      <c r="L15" s="111">
        <v>9</v>
      </c>
      <c r="M15" s="111">
        <v>3</v>
      </c>
      <c r="N15" s="111">
        <v>2</v>
      </c>
    </row>
    <row r="16" spans="1:14" ht="26.25" customHeight="1">
      <c r="A16" s="109" t="s">
        <v>95</v>
      </c>
      <c r="B16" s="110">
        <f t="shared" si="1"/>
        <v>283</v>
      </c>
      <c r="C16" s="111">
        <v>1</v>
      </c>
      <c r="D16" s="111">
        <v>0</v>
      </c>
      <c r="E16" s="111">
        <v>0</v>
      </c>
      <c r="F16" s="111">
        <v>0</v>
      </c>
      <c r="G16" s="111">
        <v>0</v>
      </c>
      <c r="H16" s="111">
        <v>1</v>
      </c>
      <c r="I16" s="111">
        <v>4</v>
      </c>
      <c r="J16" s="111">
        <v>0</v>
      </c>
      <c r="K16" s="111">
        <v>0</v>
      </c>
      <c r="L16" s="111">
        <v>105</v>
      </c>
      <c r="M16" s="111">
        <v>170</v>
      </c>
      <c r="N16" s="111">
        <v>2</v>
      </c>
    </row>
    <row r="17" spans="1:14" ht="26.25" customHeight="1">
      <c r="A17" s="109" t="s">
        <v>96</v>
      </c>
      <c r="B17" s="110">
        <f t="shared" si="1"/>
        <v>168</v>
      </c>
      <c r="C17" s="111">
        <v>11</v>
      </c>
      <c r="D17" s="111">
        <v>32</v>
      </c>
      <c r="E17" s="111">
        <v>3</v>
      </c>
      <c r="F17" s="111">
        <v>7</v>
      </c>
      <c r="G17" s="111">
        <v>10</v>
      </c>
      <c r="H17" s="111">
        <v>34</v>
      </c>
      <c r="I17" s="111">
        <v>10</v>
      </c>
      <c r="J17" s="111">
        <v>7</v>
      </c>
      <c r="K17" s="111">
        <v>5</v>
      </c>
      <c r="L17" s="111">
        <v>13</v>
      </c>
      <c r="M17" s="111">
        <v>12</v>
      </c>
      <c r="N17" s="111">
        <v>24</v>
      </c>
    </row>
    <row r="18" spans="1:14" ht="26.25" customHeight="1">
      <c r="A18" s="109" t="s">
        <v>97</v>
      </c>
      <c r="B18" s="110">
        <f t="shared" si="1"/>
        <v>17</v>
      </c>
      <c r="C18" s="111">
        <v>1</v>
      </c>
      <c r="D18" s="111">
        <v>1</v>
      </c>
      <c r="E18" s="111">
        <v>0</v>
      </c>
      <c r="F18" s="111">
        <v>1</v>
      </c>
      <c r="G18" s="111">
        <v>1</v>
      </c>
      <c r="H18" s="111">
        <v>0</v>
      </c>
      <c r="I18" s="111">
        <v>1</v>
      </c>
      <c r="J18" s="111">
        <v>1</v>
      </c>
      <c r="K18" s="111">
        <v>1</v>
      </c>
      <c r="L18" s="111">
        <v>0</v>
      </c>
      <c r="M18" s="111">
        <v>3</v>
      </c>
      <c r="N18" s="111">
        <v>7</v>
      </c>
    </row>
    <row r="19" spans="1:14" ht="26.25" customHeight="1">
      <c r="A19" s="109" t="s">
        <v>98</v>
      </c>
      <c r="B19" s="110">
        <f t="shared" si="1"/>
        <v>472808</v>
      </c>
      <c r="C19" s="111">
        <v>40271</v>
      </c>
      <c r="D19" s="111">
        <v>38341</v>
      </c>
      <c r="E19" s="111">
        <v>44382</v>
      </c>
      <c r="F19" s="111">
        <v>29633</v>
      </c>
      <c r="G19" s="111">
        <v>44527</v>
      </c>
      <c r="H19" s="111">
        <v>47312</v>
      </c>
      <c r="I19" s="111">
        <v>38164</v>
      </c>
      <c r="J19" s="111">
        <v>42339</v>
      </c>
      <c r="K19" s="111">
        <v>37230</v>
      </c>
      <c r="L19" s="111">
        <v>38355</v>
      </c>
      <c r="M19" s="111">
        <v>37887</v>
      </c>
      <c r="N19" s="111">
        <v>34367</v>
      </c>
    </row>
    <row r="20" spans="1:14" ht="26.25" customHeight="1">
      <c r="A20" s="109" t="s">
        <v>99</v>
      </c>
      <c r="B20" s="110">
        <f t="shared" si="1"/>
        <v>11559</v>
      </c>
      <c r="C20" s="111">
        <v>660</v>
      </c>
      <c r="D20" s="111">
        <v>961</v>
      </c>
      <c r="E20" s="111">
        <v>745</v>
      </c>
      <c r="F20" s="111">
        <v>877</v>
      </c>
      <c r="G20" s="111">
        <v>1218</v>
      </c>
      <c r="H20" s="111">
        <v>1056</v>
      </c>
      <c r="I20" s="111">
        <v>786</v>
      </c>
      <c r="J20" s="111">
        <v>1220</v>
      </c>
      <c r="K20" s="111">
        <v>802</v>
      </c>
      <c r="L20" s="111">
        <v>1065</v>
      </c>
      <c r="M20" s="111">
        <v>1167</v>
      </c>
      <c r="N20" s="111">
        <v>1002</v>
      </c>
    </row>
    <row r="21" spans="1:14" ht="26.25" customHeight="1">
      <c r="A21" s="109" t="s">
        <v>100</v>
      </c>
      <c r="B21" s="110">
        <f t="shared" si="1"/>
        <v>311</v>
      </c>
      <c r="C21" s="111">
        <v>13</v>
      </c>
      <c r="D21" s="111">
        <v>25</v>
      </c>
      <c r="E21" s="111">
        <v>37</v>
      </c>
      <c r="F21" s="111">
        <v>31</v>
      </c>
      <c r="G21" s="111">
        <v>21</v>
      </c>
      <c r="H21" s="111">
        <v>21</v>
      </c>
      <c r="I21" s="111">
        <v>17</v>
      </c>
      <c r="J21" s="111">
        <v>27</v>
      </c>
      <c r="K21" s="111">
        <v>21</v>
      </c>
      <c r="L21" s="111">
        <v>28</v>
      </c>
      <c r="M21" s="111">
        <v>28</v>
      </c>
      <c r="N21" s="111">
        <v>42</v>
      </c>
    </row>
    <row r="22" spans="1:14" ht="26.25" customHeight="1">
      <c r="A22" s="109" t="s">
        <v>101</v>
      </c>
      <c r="B22" s="110">
        <f t="shared" si="1"/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</row>
    <row r="23" spans="1:14" ht="26.25" customHeight="1">
      <c r="A23" s="109" t="s">
        <v>102</v>
      </c>
      <c r="B23" s="110">
        <f t="shared" si="1"/>
        <v>549</v>
      </c>
      <c r="C23" s="111">
        <v>34</v>
      </c>
      <c r="D23" s="111">
        <v>32</v>
      </c>
      <c r="E23" s="111">
        <v>42</v>
      </c>
      <c r="F23" s="111">
        <v>35</v>
      </c>
      <c r="G23" s="111">
        <v>44</v>
      </c>
      <c r="H23" s="111">
        <v>55</v>
      </c>
      <c r="I23" s="111">
        <v>54</v>
      </c>
      <c r="J23" s="111">
        <v>57</v>
      </c>
      <c r="K23" s="111">
        <v>62</v>
      </c>
      <c r="L23" s="111">
        <v>43</v>
      </c>
      <c r="M23" s="111">
        <v>38</v>
      </c>
      <c r="N23" s="111">
        <v>53</v>
      </c>
    </row>
    <row r="24" spans="1:14" ht="26.25" customHeight="1">
      <c r="A24" s="112" t="s">
        <v>103</v>
      </c>
      <c r="B24" s="113">
        <f t="shared" si="1"/>
        <v>2781</v>
      </c>
      <c r="C24" s="114">
        <v>228</v>
      </c>
      <c r="D24" s="114">
        <v>225</v>
      </c>
      <c r="E24" s="114">
        <v>196</v>
      </c>
      <c r="F24" s="114">
        <v>137</v>
      </c>
      <c r="G24" s="114">
        <v>193</v>
      </c>
      <c r="H24" s="114">
        <v>227</v>
      </c>
      <c r="I24" s="114">
        <v>218</v>
      </c>
      <c r="J24" s="114">
        <v>253</v>
      </c>
      <c r="K24" s="114">
        <v>255</v>
      </c>
      <c r="L24" s="114">
        <v>278</v>
      </c>
      <c r="M24" s="114">
        <v>337</v>
      </c>
      <c r="N24" s="114">
        <v>234</v>
      </c>
    </row>
    <row r="25" spans="1:14" ht="43.5">
      <c r="A25" s="126" t="s">
        <v>104</v>
      </c>
      <c r="B25" s="115">
        <f aca="true" t="shared" si="3" ref="B25:B38">SUM(C25:N25)</f>
        <v>12782</v>
      </c>
      <c r="C25" s="115">
        <f>SUM(C26,C39,C46)</f>
        <v>712</v>
      </c>
      <c r="D25" s="115">
        <f aca="true" t="shared" si="4" ref="D25:N25">SUM(D26,D39,D46)</f>
        <v>922</v>
      </c>
      <c r="E25" s="115">
        <f t="shared" si="4"/>
        <v>1129</v>
      </c>
      <c r="F25" s="115">
        <f t="shared" si="4"/>
        <v>887</v>
      </c>
      <c r="G25" s="115">
        <f t="shared" si="4"/>
        <v>991</v>
      </c>
      <c r="H25" s="115">
        <f t="shared" si="4"/>
        <v>1253</v>
      </c>
      <c r="I25" s="115">
        <f t="shared" si="4"/>
        <v>1051</v>
      </c>
      <c r="J25" s="115">
        <f t="shared" si="4"/>
        <v>1111</v>
      </c>
      <c r="K25" s="115">
        <f t="shared" si="4"/>
        <v>983</v>
      </c>
      <c r="L25" s="115">
        <f t="shared" si="4"/>
        <v>1322</v>
      </c>
      <c r="M25" s="115">
        <f t="shared" si="4"/>
        <v>1381</v>
      </c>
      <c r="N25" s="115">
        <f t="shared" si="4"/>
        <v>1040</v>
      </c>
    </row>
    <row r="26" spans="1:14" ht="23.25" customHeight="1">
      <c r="A26" s="116" t="s">
        <v>105</v>
      </c>
      <c r="B26" s="117">
        <f>SUM(C26:N26)</f>
        <v>4198</v>
      </c>
      <c r="C26" s="118">
        <f>C27+C33+C36</f>
        <v>234</v>
      </c>
      <c r="D26" s="118">
        <f>D27+D33+D36</f>
        <v>296</v>
      </c>
      <c r="E26" s="118">
        <f aca="true" t="shared" si="5" ref="E26:N26">E27+E33+E36</f>
        <v>407</v>
      </c>
      <c r="F26" s="118">
        <f t="shared" si="5"/>
        <v>227</v>
      </c>
      <c r="G26" s="118">
        <f t="shared" si="5"/>
        <v>340</v>
      </c>
      <c r="H26" s="118">
        <f t="shared" si="5"/>
        <v>463</v>
      </c>
      <c r="I26" s="118">
        <f t="shared" si="5"/>
        <v>293</v>
      </c>
      <c r="J26" s="118">
        <f t="shared" si="5"/>
        <v>291</v>
      </c>
      <c r="K26" s="118">
        <f t="shared" si="5"/>
        <v>264</v>
      </c>
      <c r="L26" s="118">
        <f t="shared" si="5"/>
        <v>466</v>
      </c>
      <c r="M26" s="118">
        <f t="shared" si="5"/>
        <v>482</v>
      </c>
      <c r="N26" s="118">
        <f t="shared" si="5"/>
        <v>435</v>
      </c>
    </row>
    <row r="27" spans="1:14" ht="23.25" customHeight="1">
      <c r="A27" s="109" t="s">
        <v>106</v>
      </c>
      <c r="B27" s="110">
        <f>SUM(C27:N27)</f>
        <v>1007</v>
      </c>
      <c r="C27" s="111">
        <v>51</v>
      </c>
      <c r="D27" s="111">
        <v>45</v>
      </c>
      <c r="E27" s="111">
        <v>125</v>
      </c>
      <c r="F27" s="111">
        <v>10</v>
      </c>
      <c r="G27" s="111">
        <v>33</v>
      </c>
      <c r="H27" s="111">
        <v>48</v>
      </c>
      <c r="I27" s="111">
        <v>51</v>
      </c>
      <c r="J27" s="111">
        <v>62</v>
      </c>
      <c r="K27" s="111">
        <v>58</v>
      </c>
      <c r="L27" s="111">
        <v>130</v>
      </c>
      <c r="M27" s="111">
        <v>209</v>
      </c>
      <c r="N27" s="111">
        <v>185</v>
      </c>
    </row>
    <row r="28" spans="1:14" ht="23.25" customHeight="1">
      <c r="A28" s="109" t="s">
        <v>107</v>
      </c>
      <c r="B28" s="110">
        <f t="shared" si="3"/>
        <v>690</v>
      </c>
      <c r="C28" s="111">
        <v>23</v>
      </c>
      <c r="D28" s="111">
        <v>29</v>
      </c>
      <c r="E28" s="111">
        <v>105</v>
      </c>
      <c r="F28" s="111">
        <v>3</v>
      </c>
      <c r="G28" s="111">
        <v>2</v>
      </c>
      <c r="H28" s="111">
        <v>13</v>
      </c>
      <c r="I28" s="111">
        <v>29</v>
      </c>
      <c r="J28" s="111">
        <v>34</v>
      </c>
      <c r="K28" s="111">
        <v>33</v>
      </c>
      <c r="L28" s="111">
        <v>92</v>
      </c>
      <c r="M28" s="111">
        <v>184</v>
      </c>
      <c r="N28" s="111">
        <v>143</v>
      </c>
    </row>
    <row r="29" spans="1:14" ht="23.25" customHeight="1">
      <c r="A29" s="109" t="s">
        <v>108</v>
      </c>
      <c r="B29" s="110">
        <f t="shared" si="3"/>
        <v>175</v>
      </c>
      <c r="C29" s="111">
        <v>4</v>
      </c>
      <c r="D29" s="111">
        <v>9</v>
      </c>
      <c r="E29" s="111">
        <v>7</v>
      </c>
      <c r="F29" s="111">
        <v>2</v>
      </c>
      <c r="G29" s="111">
        <v>21</v>
      </c>
      <c r="H29" s="111">
        <v>14</v>
      </c>
      <c r="I29" s="111">
        <v>13</v>
      </c>
      <c r="J29" s="111">
        <v>11</v>
      </c>
      <c r="K29" s="111">
        <v>20</v>
      </c>
      <c r="L29" s="111">
        <v>25</v>
      </c>
      <c r="M29" s="111">
        <v>14</v>
      </c>
      <c r="N29" s="111">
        <v>35</v>
      </c>
    </row>
    <row r="30" spans="1:14" ht="23.25" customHeight="1">
      <c r="A30" s="109" t="s">
        <v>109</v>
      </c>
      <c r="B30" s="110">
        <f t="shared" si="3"/>
        <v>8</v>
      </c>
      <c r="C30" s="111">
        <v>2</v>
      </c>
      <c r="D30" s="111">
        <v>0</v>
      </c>
      <c r="E30" s="111">
        <v>2</v>
      </c>
      <c r="F30" s="111">
        <v>2</v>
      </c>
      <c r="G30" s="111">
        <v>2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</row>
    <row r="31" spans="1:14" ht="23.25" customHeight="1">
      <c r="A31" s="109" t="s">
        <v>110</v>
      </c>
      <c r="B31" s="110">
        <f t="shared" si="3"/>
        <v>133</v>
      </c>
      <c r="C31" s="111">
        <v>22</v>
      </c>
      <c r="D31" s="111">
        <v>7</v>
      </c>
      <c r="E31" s="111">
        <v>11</v>
      </c>
      <c r="F31" s="111">
        <v>3</v>
      </c>
      <c r="G31" s="111">
        <v>8</v>
      </c>
      <c r="H31" s="111">
        <v>21</v>
      </c>
      <c r="I31" s="111">
        <v>9</v>
      </c>
      <c r="J31" s="111">
        <v>17</v>
      </c>
      <c r="K31" s="111">
        <v>4</v>
      </c>
      <c r="L31" s="111">
        <v>13</v>
      </c>
      <c r="M31" s="111">
        <v>11</v>
      </c>
      <c r="N31" s="111">
        <v>7</v>
      </c>
    </row>
    <row r="32" spans="1:14" ht="23.25" customHeight="1">
      <c r="A32" s="109" t="s">
        <v>111</v>
      </c>
      <c r="B32" s="110">
        <f t="shared" si="3"/>
        <v>1</v>
      </c>
      <c r="C32" s="111">
        <v>0</v>
      </c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1</v>
      </c>
      <c r="L32" s="111">
        <v>0</v>
      </c>
      <c r="M32" s="111">
        <v>0</v>
      </c>
      <c r="N32" s="111">
        <v>0</v>
      </c>
    </row>
    <row r="33" spans="1:14" ht="23.25" customHeight="1">
      <c r="A33" s="109" t="s">
        <v>112</v>
      </c>
      <c r="B33" s="110">
        <f t="shared" si="3"/>
        <v>3026</v>
      </c>
      <c r="C33" s="111">
        <v>177</v>
      </c>
      <c r="D33" s="111">
        <v>239</v>
      </c>
      <c r="E33" s="111">
        <v>273</v>
      </c>
      <c r="F33" s="111">
        <v>211</v>
      </c>
      <c r="G33" s="111">
        <v>292</v>
      </c>
      <c r="H33" s="111">
        <v>369</v>
      </c>
      <c r="I33" s="111">
        <v>226</v>
      </c>
      <c r="J33" s="111">
        <v>221</v>
      </c>
      <c r="K33" s="111">
        <v>182</v>
      </c>
      <c r="L33" s="111">
        <v>326</v>
      </c>
      <c r="M33" s="111">
        <v>265</v>
      </c>
      <c r="N33" s="111">
        <v>245</v>
      </c>
    </row>
    <row r="34" spans="1:14" ht="23.25" customHeight="1">
      <c r="A34" s="109" t="s">
        <v>113</v>
      </c>
      <c r="B34" s="110">
        <f>SUM(C34:N34)</f>
        <v>3026</v>
      </c>
      <c r="C34" s="111">
        <v>177</v>
      </c>
      <c r="D34" s="111">
        <v>239</v>
      </c>
      <c r="E34" s="111">
        <v>273</v>
      </c>
      <c r="F34" s="111">
        <v>211</v>
      </c>
      <c r="G34" s="111">
        <v>292</v>
      </c>
      <c r="H34" s="111">
        <v>369</v>
      </c>
      <c r="I34" s="111">
        <v>226</v>
      </c>
      <c r="J34" s="111">
        <v>221</v>
      </c>
      <c r="K34" s="111">
        <v>182</v>
      </c>
      <c r="L34" s="111">
        <v>326</v>
      </c>
      <c r="M34" s="111">
        <v>265</v>
      </c>
      <c r="N34" s="111">
        <v>245</v>
      </c>
    </row>
    <row r="35" spans="1:14" ht="23.25" customHeight="1">
      <c r="A35" s="109" t="s">
        <v>111</v>
      </c>
      <c r="B35" s="110">
        <f t="shared" si="3"/>
        <v>0</v>
      </c>
      <c r="C35" s="111">
        <v>0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</row>
    <row r="36" spans="1:14" ht="23.25" customHeight="1">
      <c r="A36" s="109" t="s">
        <v>114</v>
      </c>
      <c r="B36" s="110">
        <f t="shared" si="3"/>
        <v>165</v>
      </c>
      <c r="C36" s="111">
        <v>6</v>
      </c>
      <c r="D36" s="111">
        <v>12</v>
      </c>
      <c r="E36" s="111">
        <v>9</v>
      </c>
      <c r="F36" s="111">
        <v>6</v>
      </c>
      <c r="G36" s="111">
        <v>15</v>
      </c>
      <c r="H36" s="111">
        <v>46</v>
      </c>
      <c r="I36" s="111">
        <v>16</v>
      </c>
      <c r="J36" s="111">
        <v>8</v>
      </c>
      <c r="K36" s="111">
        <v>24</v>
      </c>
      <c r="L36" s="111">
        <v>10</v>
      </c>
      <c r="M36" s="111">
        <v>8</v>
      </c>
      <c r="N36" s="111">
        <v>5</v>
      </c>
    </row>
    <row r="37" spans="1:14" ht="23.25" customHeight="1">
      <c r="A37" s="109" t="s">
        <v>115</v>
      </c>
      <c r="B37" s="110">
        <f t="shared" si="3"/>
        <v>165</v>
      </c>
      <c r="C37" s="111">
        <v>6</v>
      </c>
      <c r="D37" s="111">
        <v>12</v>
      </c>
      <c r="E37" s="111">
        <v>9</v>
      </c>
      <c r="F37" s="111">
        <v>6</v>
      </c>
      <c r="G37" s="111">
        <v>15</v>
      </c>
      <c r="H37" s="111">
        <v>46</v>
      </c>
      <c r="I37" s="111">
        <v>16</v>
      </c>
      <c r="J37" s="111">
        <v>8</v>
      </c>
      <c r="K37" s="111">
        <v>24</v>
      </c>
      <c r="L37" s="111">
        <v>10</v>
      </c>
      <c r="M37" s="111">
        <v>8</v>
      </c>
      <c r="N37" s="111">
        <v>5</v>
      </c>
    </row>
    <row r="38" spans="1:14" ht="23.25" customHeight="1">
      <c r="A38" s="109" t="s">
        <v>111</v>
      </c>
      <c r="B38" s="110">
        <f t="shared" si="3"/>
        <v>0</v>
      </c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</row>
    <row r="39" spans="1:14" ht="23.25" customHeight="1">
      <c r="A39" s="116" t="s">
        <v>116</v>
      </c>
      <c r="B39" s="117">
        <f aca="true" t="shared" si="6" ref="B39:B46">SUM(C39:N39)</f>
        <v>8584</v>
      </c>
      <c r="C39" s="118">
        <f>C40+C43</f>
        <v>478</v>
      </c>
      <c r="D39" s="118">
        <f>D40+D43</f>
        <v>626</v>
      </c>
      <c r="E39" s="118">
        <f aca="true" t="shared" si="7" ref="E39:N39">E40+E43</f>
        <v>722</v>
      </c>
      <c r="F39" s="118">
        <f t="shared" si="7"/>
        <v>660</v>
      </c>
      <c r="G39" s="118">
        <f t="shared" si="7"/>
        <v>651</v>
      </c>
      <c r="H39" s="118">
        <f t="shared" si="7"/>
        <v>790</v>
      </c>
      <c r="I39" s="118">
        <f t="shared" si="7"/>
        <v>758</v>
      </c>
      <c r="J39" s="118">
        <f t="shared" si="7"/>
        <v>820</v>
      </c>
      <c r="K39" s="118">
        <f t="shared" si="7"/>
        <v>719</v>
      </c>
      <c r="L39" s="118">
        <f t="shared" si="7"/>
        <v>856</v>
      </c>
      <c r="M39" s="118">
        <f t="shared" si="7"/>
        <v>899</v>
      </c>
      <c r="N39" s="118">
        <f t="shared" si="7"/>
        <v>605</v>
      </c>
    </row>
    <row r="40" spans="1:14" ht="23.25" customHeight="1">
      <c r="A40" s="109" t="s">
        <v>117</v>
      </c>
      <c r="B40" s="110">
        <f t="shared" si="6"/>
        <v>5765</v>
      </c>
      <c r="C40" s="111">
        <v>309</v>
      </c>
      <c r="D40" s="111">
        <v>466</v>
      </c>
      <c r="E40" s="111">
        <v>478</v>
      </c>
      <c r="F40" s="111">
        <v>461</v>
      </c>
      <c r="G40" s="111">
        <v>461</v>
      </c>
      <c r="H40" s="111">
        <v>543</v>
      </c>
      <c r="I40" s="111">
        <v>521</v>
      </c>
      <c r="J40" s="111">
        <v>469</v>
      </c>
      <c r="K40" s="111">
        <v>491</v>
      </c>
      <c r="L40" s="111">
        <v>609</v>
      </c>
      <c r="M40" s="111">
        <v>588</v>
      </c>
      <c r="N40" s="111">
        <v>369</v>
      </c>
    </row>
    <row r="41" spans="1:14" ht="23.25" customHeight="1">
      <c r="A41" s="109" t="s">
        <v>113</v>
      </c>
      <c r="B41" s="110">
        <f t="shared" si="6"/>
        <v>5765</v>
      </c>
      <c r="C41" s="111">
        <v>309</v>
      </c>
      <c r="D41" s="111">
        <v>466</v>
      </c>
      <c r="E41" s="111">
        <v>478</v>
      </c>
      <c r="F41" s="111">
        <v>461</v>
      </c>
      <c r="G41" s="111">
        <v>461</v>
      </c>
      <c r="H41" s="111">
        <v>543</v>
      </c>
      <c r="I41" s="111">
        <v>521</v>
      </c>
      <c r="J41" s="111">
        <v>469</v>
      </c>
      <c r="K41" s="111">
        <v>491</v>
      </c>
      <c r="L41" s="111">
        <v>609</v>
      </c>
      <c r="M41" s="111">
        <v>588</v>
      </c>
      <c r="N41" s="111">
        <v>369</v>
      </c>
    </row>
    <row r="42" spans="1:14" ht="23.25" customHeight="1">
      <c r="A42" s="109" t="s">
        <v>118</v>
      </c>
      <c r="B42" s="110">
        <f t="shared" si="6"/>
        <v>0</v>
      </c>
      <c r="C42" s="111">
        <v>0</v>
      </c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</row>
    <row r="43" spans="1:14" ht="23.25" customHeight="1">
      <c r="A43" s="109" t="s">
        <v>119</v>
      </c>
      <c r="B43" s="110">
        <f t="shared" si="6"/>
        <v>2819</v>
      </c>
      <c r="C43" s="111">
        <v>169</v>
      </c>
      <c r="D43" s="111">
        <v>160</v>
      </c>
      <c r="E43" s="111">
        <v>244</v>
      </c>
      <c r="F43" s="111">
        <v>199</v>
      </c>
      <c r="G43" s="111">
        <v>190</v>
      </c>
      <c r="H43" s="111">
        <v>247</v>
      </c>
      <c r="I43" s="111">
        <v>237</v>
      </c>
      <c r="J43" s="111">
        <v>351</v>
      </c>
      <c r="K43" s="111">
        <v>228</v>
      </c>
      <c r="L43" s="111">
        <v>247</v>
      </c>
      <c r="M43" s="111">
        <v>311</v>
      </c>
      <c r="N43" s="111">
        <v>236</v>
      </c>
    </row>
    <row r="44" spans="1:14" ht="23.25" customHeight="1">
      <c r="A44" s="119" t="s">
        <v>120</v>
      </c>
      <c r="B44" s="110">
        <f t="shared" si="6"/>
        <v>2819</v>
      </c>
      <c r="C44" s="120">
        <v>169</v>
      </c>
      <c r="D44" s="120">
        <v>160</v>
      </c>
      <c r="E44" s="120">
        <v>244</v>
      </c>
      <c r="F44" s="120">
        <v>199</v>
      </c>
      <c r="G44" s="120">
        <v>190</v>
      </c>
      <c r="H44" s="120">
        <v>247</v>
      </c>
      <c r="I44" s="120">
        <v>237</v>
      </c>
      <c r="J44" s="120">
        <v>351</v>
      </c>
      <c r="K44" s="120">
        <v>228</v>
      </c>
      <c r="L44" s="120">
        <v>247</v>
      </c>
      <c r="M44" s="120">
        <v>311</v>
      </c>
      <c r="N44" s="120">
        <v>236</v>
      </c>
    </row>
    <row r="45" spans="1:14" ht="23.25" customHeight="1">
      <c r="A45" s="119" t="s">
        <v>118</v>
      </c>
      <c r="B45" s="110">
        <f t="shared" si="6"/>
        <v>0</v>
      </c>
      <c r="C45" s="120">
        <v>0</v>
      </c>
      <c r="D45" s="120">
        <v>0</v>
      </c>
      <c r="E45" s="120">
        <v>0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</row>
    <row r="46" spans="1:14" ht="23.25" customHeight="1">
      <c r="A46" s="121" t="s">
        <v>121</v>
      </c>
      <c r="B46" s="122">
        <f t="shared" si="6"/>
        <v>0</v>
      </c>
      <c r="C46" s="123">
        <v>0</v>
      </c>
      <c r="D46" s="123">
        <v>0</v>
      </c>
      <c r="E46" s="123">
        <v>0</v>
      </c>
      <c r="F46" s="123">
        <v>0</v>
      </c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</row>
    <row r="47" ht="21.75">
      <c r="A47" s="103" t="s">
        <v>122</v>
      </c>
    </row>
    <row r="48" ht="21.75">
      <c r="A48" s="103" t="s">
        <v>123</v>
      </c>
    </row>
  </sheetData>
  <sheetProtection/>
  <mergeCells count="1">
    <mergeCell ref="A1:N1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5" r:id="rId1"/>
  <rowBreaks count="1" manualBreakCount="1">
    <brk id="24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5" customWidth="1"/>
    <col min="2" max="2" width="11.83203125" style="27" customWidth="1"/>
    <col min="3" max="14" width="9.83203125" style="25" customWidth="1"/>
    <col min="15" max="16" width="9.33203125" style="25" customWidth="1"/>
    <col min="17" max="17" width="10" style="25" customWidth="1"/>
    <col min="18" max="16384" width="9.33203125" style="25" customWidth="1"/>
  </cols>
  <sheetData>
    <row r="1" spans="1:14" ht="25.5" customHeight="1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6.5" customHeight="1">
      <c r="A2" s="25" t="s">
        <v>0</v>
      </c>
      <c r="K2" s="28"/>
      <c r="N2" s="28" t="s">
        <v>1</v>
      </c>
    </row>
    <row r="3" spans="1:14" s="2" customFormat="1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24" customHeight="1">
      <c r="A4" s="29" t="s">
        <v>16</v>
      </c>
      <c r="B4" s="30">
        <v>294328</v>
      </c>
      <c r="C4" s="30">
        <v>30750</v>
      </c>
      <c r="D4" s="30">
        <v>23137</v>
      </c>
      <c r="E4" s="30">
        <v>27605</v>
      </c>
      <c r="F4" s="30">
        <v>25584</v>
      </c>
      <c r="G4" s="30">
        <v>26582</v>
      </c>
      <c r="H4" s="30">
        <v>26262</v>
      </c>
      <c r="I4" s="30">
        <v>23639</v>
      </c>
      <c r="J4" s="30">
        <v>23673</v>
      </c>
      <c r="K4" s="30">
        <v>24351</v>
      </c>
      <c r="L4" s="30">
        <v>22928</v>
      </c>
      <c r="M4" s="30">
        <v>21888</v>
      </c>
      <c r="N4" s="30">
        <v>17929</v>
      </c>
    </row>
    <row r="5" spans="1:14" ht="20.25">
      <c r="A5" s="31" t="s">
        <v>43</v>
      </c>
      <c r="B5" s="32">
        <v>282941</v>
      </c>
      <c r="C5" s="32">
        <v>29496</v>
      </c>
      <c r="D5" s="32">
        <v>22273</v>
      </c>
      <c r="E5" s="32">
        <v>26650</v>
      </c>
      <c r="F5" s="32">
        <v>24494</v>
      </c>
      <c r="G5" s="32">
        <v>25630</v>
      </c>
      <c r="H5" s="32">
        <v>25720</v>
      </c>
      <c r="I5" s="32">
        <v>22740</v>
      </c>
      <c r="J5" s="32">
        <v>22811</v>
      </c>
      <c r="K5" s="32">
        <v>23453</v>
      </c>
      <c r="L5" s="32">
        <v>21970</v>
      </c>
      <c r="M5" s="32">
        <v>20814</v>
      </c>
      <c r="N5" s="32">
        <v>16890</v>
      </c>
    </row>
    <row r="6" spans="1:14" ht="19.5" customHeight="1">
      <c r="A6" s="33" t="s">
        <v>17</v>
      </c>
      <c r="B6" s="34">
        <v>58960</v>
      </c>
      <c r="C6" s="35">
        <v>7215</v>
      </c>
      <c r="D6" s="35">
        <v>4301</v>
      </c>
      <c r="E6" s="35">
        <v>4652</v>
      </c>
      <c r="F6" s="35">
        <v>4747</v>
      </c>
      <c r="G6" s="35">
        <v>5324</v>
      </c>
      <c r="H6" s="35">
        <v>5399</v>
      </c>
      <c r="I6" s="35">
        <v>3903</v>
      </c>
      <c r="J6" s="35">
        <v>5133</v>
      </c>
      <c r="K6" s="35">
        <v>5532</v>
      </c>
      <c r="L6" s="35">
        <v>4523</v>
      </c>
      <c r="M6" s="35">
        <v>4486</v>
      </c>
      <c r="N6" s="35">
        <v>3745</v>
      </c>
    </row>
    <row r="7" spans="1:14" ht="19.5" customHeight="1">
      <c r="A7" s="33" t="s">
        <v>18</v>
      </c>
      <c r="B7" s="34">
        <v>29510</v>
      </c>
      <c r="C7" s="35">
        <v>3432</v>
      </c>
      <c r="D7" s="35">
        <v>2707</v>
      </c>
      <c r="E7" s="35">
        <v>3158</v>
      </c>
      <c r="F7" s="35">
        <v>2548</v>
      </c>
      <c r="G7" s="35">
        <v>2765</v>
      </c>
      <c r="H7" s="35">
        <v>2600</v>
      </c>
      <c r="I7" s="35">
        <v>2120</v>
      </c>
      <c r="J7" s="35">
        <v>1880</v>
      </c>
      <c r="K7" s="35">
        <v>2690</v>
      </c>
      <c r="L7" s="35">
        <v>2297</v>
      </c>
      <c r="M7" s="35">
        <v>1637</v>
      </c>
      <c r="N7" s="35">
        <v>1676</v>
      </c>
    </row>
    <row r="8" spans="1:14" ht="19.5" customHeight="1">
      <c r="A8" s="33" t="s">
        <v>19</v>
      </c>
      <c r="B8" s="34">
        <v>41414</v>
      </c>
      <c r="C8" s="35">
        <v>4283</v>
      </c>
      <c r="D8" s="35">
        <v>3017</v>
      </c>
      <c r="E8" s="35">
        <v>3738</v>
      </c>
      <c r="F8" s="35">
        <v>3698</v>
      </c>
      <c r="G8" s="35">
        <v>3740</v>
      </c>
      <c r="H8" s="35">
        <v>3759</v>
      </c>
      <c r="I8" s="35">
        <v>3114</v>
      </c>
      <c r="J8" s="35">
        <v>3228</v>
      </c>
      <c r="K8" s="35">
        <v>3357</v>
      </c>
      <c r="L8" s="35">
        <v>3404</v>
      </c>
      <c r="M8" s="35">
        <v>3125</v>
      </c>
      <c r="N8" s="35">
        <v>2951</v>
      </c>
    </row>
    <row r="9" spans="1:14" ht="19.5" customHeight="1">
      <c r="A9" s="33" t="s">
        <v>20</v>
      </c>
      <c r="B9" s="34">
        <v>130</v>
      </c>
      <c r="C9" s="35">
        <v>4</v>
      </c>
      <c r="D9" s="35">
        <v>3</v>
      </c>
      <c r="E9" s="35"/>
      <c r="F9" s="35">
        <v>7</v>
      </c>
      <c r="G9" s="35">
        <v>7</v>
      </c>
      <c r="H9" s="35">
        <v>14</v>
      </c>
      <c r="I9" s="35">
        <v>15</v>
      </c>
      <c r="J9" s="35">
        <v>9</v>
      </c>
      <c r="K9" s="35">
        <v>4</v>
      </c>
      <c r="L9" s="35">
        <v>56</v>
      </c>
      <c r="M9" s="35">
        <v>6</v>
      </c>
      <c r="N9" s="35">
        <v>5</v>
      </c>
    </row>
    <row r="10" spans="1:14" ht="19.5" customHeight="1">
      <c r="A10" s="33" t="s">
        <v>21</v>
      </c>
      <c r="B10" s="34">
        <v>1</v>
      </c>
      <c r="C10" s="35"/>
      <c r="D10" s="35"/>
      <c r="E10" s="35"/>
      <c r="F10" s="35"/>
      <c r="G10" s="35"/>
      <c r="H10" s="35">
        <v>1</v>
      </c>
      <c r="I10" s="35"/>
      <c r="J10" s="35"/>
      <c r="K10" s="35"/>
      <c r="L10" s="35"/>
      <c r="M10" s="35"/>
      <c r="N10" s="35"/>
    </row>
    <row r="11" spans="1:14" ht="19.5" customHeight="1">
      <c r="A11" s="33" t="s">
        <v>22</v>
      </c>
      <c r="B11" s="34">
        <v>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9.5" customHeight="1">
      <c r="A12" s="33" t="s">
        <v>23</v>
      </c>
      <c r="B12" s="34">
        <v>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9.5" customHeight="1">
      <c r="A13" s="33" t="s">
        <v>24</v>
      </c>
      <c r="B13" s="34">
        <v>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9.5" customHeight="1">
      <c r="A14" s="33" t="s">
        <v>25</v>
      </c>
      <c r="B14" s="34">
        <v>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9.5" customHeight="1">
      <c r="A15" s="33" t="s">
        <v>26</v>
      </c>
      <c r="B15" s="34">
        <v>6</v>
      </c>
      <c r="C15" s="35">
        <v>3</v>
      </c>
      <c r="D15" s="35"/>
      <c r="E15" s="35"/>
      <c r="F15" s="35"/>
      <c r="G15" s="35">
        <v>1</v>
      </c>
      <c r="H15" s="35">
        <v>1</v>
      </c>
      <c r="I15" s="35"/>
      <c r="J15" s="35"/>
      <c r="K15" s="35"/>
      <c r="L15" s="35"/>
      <c r="M15" s="35"/>
      <c r="N15" s="35">
        <v>1</v>
      </c>
    </row>
    <row r="16" spans="1:14" ht="19.5" customHeight="1">
      <c r="A16" s="33" t="s">
        <v>27</v>
      </c>
      <c r="B16" s="34">
        <v>57</v>
      </c>
      <c r="C16" s="35"/>
      <c r="D16" s="35"/>
      <c r="E16" s="35"/>
      <c r="F16" s="35"/>
      <c r="G16" s="35">
        <v>5</v>
      </c>
      <c r="H16" s="35"/>
      <c r="I16" s="35"/>
      <c r="J16" s="35"/>
      <c r="K16" s="35">
        <v>15</v>
      </c>
      <c r="L16" s="35">
        <v>26</v>
      </c>
      <c r="M16" s="35">
        <v>9</v>
      </c>
      <c r="N16" s="35">
        <v>2</v>
      </c>
    </row>
    <row r="17" spans="1:14" ht="19.5" customHeight="1">
      <c r="A17" s="33" t="s">
        <v>28</v>
      </c>
      <c r="B17" s="34">
        <v>151690</v>
      </c>
      <c r="C17" s="35">
        <v>14500</v>
      </c>
      <c r="D17" s="35">
        <v>12200</v>
      </c>
      <c r="E17" s="35">
        <v>15000</v>
      </c>
      <c r="F17" s="35">
        <v>13435</v>
      </c>
      <c r="G17" s="35">
        <v>13730</v>
      </c>
      <c r="H17" s="35">
        <v>13840</v>
      </c>
      <c r="I17" s="35">
        <v>13450</v>
      </c>
      <c r="J17" s="35">
        <v>12385</v>
      </c>
      <c r="K17" s="35">
        <v>11670</v>
      </c>
      <c r="L17" s="35">
        <v>11530</v>
      </c>
      <c r="M17" s="35">
        <v>11500</v>
      </c>
      <c r="N17" s="35">
        <v>8450</v>
      </c>
    </row>
    <row r="18" spans="1:14" ht="19.5" customHeight="1">
      <c r="A18" s="33" t="s">
        <v>29</v>
      </c>
      <c r="B18" s="34">
        <v>952</v>
      </c>
      <c r="C18" s="35">
        <v>53</v>
      </c>
      <c r="D18" s="35">
        <v>38</v>
      </c>
      <c r="E18" s="35">
        <v>93</v>
      </c>
      <c r="F18" s="35">
        <v>53</v>
      </c>
      <c r="G18" s="35">
        <v>58</v>
      </c>
      <c r="H18" s="35">
        <v>100</v>
      </c>
      <c r="I18" s="35">
        <v>124</v>
      </c>
      <c r="J18" s="35">
        <v>115</v>
      </c>
      <c r="K18" s="35">
        <v>88</v>
      </c>
      <c r="L18" s="35">
        <v>127</v>
      </c>
      <c r="M18" s="35">
        <v>49</v>
      </c>
      <c r="N18" s="35">
        <v>54</v>
      </c>
    </row>
    <row r="19" spans="1:14" ht="19.5" customHeight="1">
      <c r="A19" s="33" t="s">
        <v>30</v>
      </c>
      <c r="B19" s="34">
        <v>216</v>
      </c>
      <c r="C19" s="35">
        <v>6</v>
      </c>
      <c r="D19" s="35">
        <v>7</v>
      </c>
      <c r="E19" s="35">
        <v>9</v>
      </c>
      <c r="F19" s="35">
        <v>6</v>
      </c>
      <c r="G19" s="35"/>
      <c r="H19" s="35">
        <v>6</v>
      </c>
      <c r="I19" s="35">
        <v>10</v>
      </c>
      <c r="J19" s="35">
        <v>61</v>
      </c>
      <c r="K19" s="35">
        <v>97</v>
      </c>
      <c r="L19" s="35">
        <v>7</v>
      </c>
      <c r="M19" s="35">
        <v>2</v>
      </c>
      <c r="N19" s="35">
        <v>5</v>
      </c>
    </row>
    <row r="20" spans="1:14" ht="19.5" customHeight="1">
      <c r="A20" s="33" t="s">
        <v>31</v>
      </c>
      <c r="B20" s="34">
        <v>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9.5" customHeight="1">
      <c r="A21" s="33" t="s">
        <v>32</v>
      </c>
      <c r="B21" s="34">
        <v>5</v>
      </c>
      <c r="C21" s="35"/>
      <c r="D21" s="35"/>
      <c r="E21" s="35"/>
      <c r="F21" s="35"/>
      <c r="G21" s="35"/>
      <c r="H21" s="35"/>
      <c r="I21" s="35">
        <v>4</v>
      </c>
      <c r="J21" s="35"/>
      <c r="K21" s="35"/>
      <c r="L21" s="35"/>
      <c r="M21" s="35"/>
      <c r="N21" s="35">
        <v>1</v>
      </c>
    </row>
    <row r="22" spans="1:14" ht="19.5" customHeight="1">
      <c r="A22" s="36" t="s">
        <v>33</v>
      </c>
      <c r="B22" s="37"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20.25">
      <c r="A23" s="39" t="s">
        <v>34</v>
      </c>
      <c r="B23" s="40">
        <v>11387</v>
      </c>
      <c r="C23" s="40">
        <v>1254</v>
      </c>
      <c r="D23" s="40">
        <v>864</v>
      </c>
      <c r="E23" s="40">
        <v>955</v>
      </c>
      <c r="F23" s="40">
        <v>1090</v>
      </c>
      <c r="G23" s="40">
        <v>952</v>
      </c>
      <c r="H23" s="40">
        <v>542</v>
      </c>
      <c r="I23" s="40">
        <v>899</v>
      </c>
      <c r="J23" s="40">
        <v>862</v>
      </c>
      <c r="K23" s="40">
        <v>898</v>
      </c>
      <c r="L23" s="40">
        <v>958</v>
      </c>
      <c r="M23" s="40">
        <v>1074</v>
      </c>
      <c r="N23" s="40">
        <v>1039</v>
      </c>
    </row>
    <row r="24" spans="1:14" ht="19.5" customHeight="1">
      <c r="A24" s="41" t="s">
        <v>35</v>
      </c>
      <c r="B24" s="42">
        <v>2341</v>
      </c>
      <c r="C24" s="43">
        <v>145</v>
      </c>
      <c r="D24" s="43">
        <v>101</v>
      </c>
      <c r="E24" s="43">
        <v>89</v>
      </c>
      <c r="F24" s="43">
        <v>94</v>
      </c>
      <c r="G24" s="43">
        <v>83</v>
      </c>
      <c r="H24" s="43">
        <v>122</v>
      </c>
      <c r="I24" s="43">
        <v>134</v>
      </c>
      <c r="J24" s="43">
        <v>256</v>
      </c>
      <c r="K24" s="43">
        <v>229</v>
      </c>
      <c r="L24" s="43">
        <v>324</v>
      </c>
      <c r="M24" s="43">
        <v>358</v>
      </c>
      <c r="N24" s="43">
        <v>406</v>
      </c>
    </row>
    <row r="25" spans="1:14" ht="19.5" customHeight="1">
      <c r="A25" s="33" t="s">
        <v>36</v>
      </c>
      <c r="B25" s="44">
        <v>1284</v>
      </c>
      <c r="C25" s="35">
        <v>41</v>
      </c>
      <c r="D25" s="35">
        <v>15</v>
      </c>
      <c r="E25" s="35">
        <v>10</v>
      </c>
      <c r="F25" s="35">
        <v>9</v>
      </c>
      <c r="G25" s="35">
        <v>8</v>
      </c>
      <c r="H25" s="35">
        <v>38</v>
      </c>
      <c r="I25" s="35">
        <v>18</v>
      </c>
      <c r="J25" s="35">
        <v>177</v>
      </c>
      <c r="K25" s="35">
        <v>143</v>
      </c>
      <c r="L25" s="35">
        <v>214</v>
      </c>
      <c r="M25" s="35">
        <v>275</v>
      </c>
      <c r="N25" s="35">
        <v>336</v>
      </c>
    </row>
    <row r="26" spans="1:14" ht="19.5" customHeight="1">
      <c r="A26" s="33" t="s">
        <v>37</v>
      </c>
      <c r="B26" s="44">
        <v>726</v>
      </c>
      <c r="C26" s="35">
        <v>83</v>
      </c>
      <c r="D26" s="35">
        <v>59</v>
      </c>
      <c r="E26" s="35">
        <v>53</v>
      </c>
      <c r="F26" s="35">
        <v>64</v>
      </c>
      <c r="G26" s="35">
        <v>52</v>
      </c>
      <c r="H26" s="35">
        <v>53</v>
      </c>
      <c r="I26" s="35">
        <v>82</v>
      </c>
      <c r="J26" s="35">
        <v>59</v>
      </c>
      <c r="K26" s="35">
        <v>64</v>
      </c>
      <c r="L26" s="35">
        <v>65</v>
      </c>
      <c r="M26" s="35">
        <v>47</v>
      </c>
      <c r="N26" s="35">
        <v>45</v>
      </c>
    </row>
    <row r="27" spans="1:14" ht="19.5" customHeight="1">
      <c r="A27" s="33" t="s">
        <v>38</v>
      </c>
      <c r="B27" s="44">
        <v>331</v>
      </c>
      <c r="C27" s="35">
        <v>21</v>
      </c>
      <c r="D27" s="35">
        <v>27</v>
      </c>
      <c r="E27" s="35">
        <v>26</v>
      </c>
      <c r="F27" s="35">
        <v>21</v>
      </c>
      <c r="G27" s="35">
        <v>23</v>
      </c>
      <c r="H27" s="35">
        <v>31</v>
      </c>
      <c r="I27" s="35">
        <v>34</v>
      </c>
      <c r="J27" s="35">
        <v>20</v>
      </c>
      <c r="K27" s="35">
        <v>22</v>
      </c>
      <c r="L27" s="35">
        <v>45</v>
      </c>
      <c r="M27" s="35">
        <v>36</v>
      </c>
      <c r="N27" s="35">
        <v>25</v>
      </c>
    </row>
    <row r="28" spans="1:14" ht="19.5" customHeight="1">
      <c r="A28" s="41" t="s">
        <v>39</v>
      </c>
      <c r="B28" s="42">
        <v>9046</v>
      </c>
      <c r="C28" s="43">
        <v>1109</v>
      </c>
      <c r="D28" s="43">
        <v>763</v>
      </c>
      <c r="E28" s="43">
        <v>866</v>
      </c>
      <c r="F28" s="43">
        <v>996</v>
      </c>
      <c r="G28" s="43">
        <v>869</v>
      </c>
      <c r="H28" s="43">
        <v>420</v>
      </c>
      <c r="I28" s="43">
        <v>765</v>
      </c>
      <c r="J28" s="43">
        <v>606</v>
      </c>
      <c r="K28" s="43">
        <v>669</v>
      </c>
      <c r="L28" s="43">
        <v>634</v>
      </c>
      <c r="M28" s="43">
        <v>716</v>
      </c>
      <c r="N28" s="43">
        <v>633</v>
      </c>
    </row>
    <row r="29" spans="1:14" ht="19.5" customHeight="1">
      <c r="A29" s="33" t="s">
        <v>40</v>
      </c>
      <c r="B29" s="44">
        <v>2240</v>
      </c>
      <c r="C29" s="35">
        <v>288</v>
      </c>
      <c r="D29" s="35">
        <v>156</v>
      </c>
      <c r="E29" s="35">
        <v>158</v>
      </c>
      <c r="F29" s="35">
        <v>251</v>
      </c>
      <c r="G29" s="35">
        <v>161</v>
      </c>
      <c r="H29" s="35">
        <v>133</v>
      </c>
      <c r="I29" s="35">
        <v>224</v>
      </c>
      <c r="J29" s="35">
        <v>142</v>
      </c>
      <c r="K29" s="35">
        <v>126</v>
      </c>
      <c r="L29" s="35">
        <v>167</v>
      </c>
      <c r="M29" s="35">
        <v>247</v>
      </c>
      <c r="N29" s="35">
        <v>187</v>
      </c>
    </row>
    <row r="30" spans="1:14" ht="19.5" customHeight="1">
      <c r="A30" s="33" t="s">
        <v>38</v>
      </c>
      <c r="B30" s="44">
        <v>6806</v>
      </c>
      <c r="C30" s="35">
        <v>821</v>
      </c>
      <c r="D30" s="35">
        <v>607</v>
      </c>
      <c r="E30" s="35">
        <v>708</v>
      </c>
      <c r="F30" s="35">
        <v>745</v>
      </c>
      <c r="G30" s="35">
        <v>708</v>
      </c>
      <c r="H30" s="35">
        <v>287</v>
      </c>
      <c r="I30" s="35">
        <v>541</v>
      </c>
      <c r="J30" s="35">
        <v>464</v>
      </c>
      <c r="K30" s="35">
        <v>543</v>
      </c>
      <c r="L30" s="35">
        <v>467</v>
      </c>
      <c r="M30" s="35">
        <v>469</v>
      </c>
      <c r="N30" s="35">
        <v>446</v>
      </c>
    </row>
    <row r="31" spans="1:14" ht="19.5" customHeight="1">
      <c r="A31" s="48" t="s">
        <v>41</v>
      </c>
      <c r="B31" s="49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</row>
    <row r="32" ht="20.25">
      <c r="A32" s="25" t="s">
        <v>48</v>
      </c>
    </row>
  </sheetData>
  <sheetProtection password="CECF" sheet="1" objects="1" scenarios="1"/>
  <printOptions horizontalCentered="1"/>
  <pageMargins left="0.984251968503937" right="0.5905511811023623" top="0.3937007874015748" bottom="0.3937007874015748" header="0.5118110236220472" footer="0.5118110236220472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1127">
    <pageSetUpPr fitToPage="1"/>
  </sheetPr>
  <dimension ref="A1:N32"/>
  <sheetViews>
    <sheetView zoomScale="90" zoomScaleNormal="90" zoomScaleSheetLayoutView="90" workbookViewId="0" topLeftCell="A1">
      <selection activeCell="A1" sqref="A1:N1"/>
    </sheetView>
  </sheetViews>
  <sheetFormatPr defaultColWidth="9.33203125" defaultRowHeight="21"/>
  <cols>
    <col min="1" max="1" width="49.16015625" style="81" customWidth="1"/>
    <col min="2" max="2" width="11.83203125" style="82" customWidth="1"/>
    <col min="3" max="3" width="11.33203125" style="81" customWidth="1"/>
    <col min="4" max="14" width="9.83203125" style="81" customWidth="1"/>
    <col min="15" max="15" width="10" style="81" bestFit="1" customWidth="1"/>
    <col min="16" max="16" width="10.66015625" style="81" bestFit="1" customWidth="1"/>
    <col min="17" max="17" width="10" style="81" customWidth="1"/>
    <col min="18" max="19" width="9.33203125" style="81" customWidth="1"/>
    <col min="20" max="21" width="10" style="81" bestFit="1" customWidth="1"/>
    <col min="22" max="16384" width="9.33203125" style="81" customWidth="1"/>
  </cols>
  <sheetData>
    <row r="1" spans="1:14" ht="25.5" customHeight="1">
      <c r="A1" s="129" t="s">
        <v>79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6.5" customHeight="1">
      <c r="A2" s="81" t="s">
        <v>0</v>
      </c>
      <c r="K2" s="83"/>
      <c r="N2" s="83" t="s">
        <v>1</v>
      </c>
    </row>
    <row r="3" spans="1:14" ht="24" customHeight="1">
      <c r="A3" s="84" t="s">
        <v>2</v>
      </c>
      <c r="B3" s="84" t="s">
        <v>3</v>
      </c>
      <c r="C3" s="84" t="s">
        <v>4</v>
      </c>
      <c r="D3" s="84" t="s">
        <v>5</v>
      </c>
      <c r="E3" s="84" t="s">
        <v>6</v>
      </c>
      <c r="F3" s="84" t="s">
        <v>7</v>
      </c>
      <c r="G3" s="84" t="s">
        <v>8</v>
      </c>
      <c r="H3" s="84" t="s">
        <v>9</v>
      </c>
      <c r="I3" s="84" t="s">
        <v>10</v>
      </c>
      <c r="J3" s="84" t="s">
        <v>11</v>
      </c>
      <c r="K3" s="84" t="s">
        <v>12</v>
      </c>
      <c r="L3" s="84" t="s">
        <v>13</v>
      </c>
      <c r="M3" s="84" t="s">
        <v>14</v>
      </c>
      <c r="N3" s="84" t="s">
        <v>15</v>
      </c>
    </row>
    <row r="4" spans="1:14" ht="24" customHeight="1">
      <c r="A4" s="85" t="s">
        <v>16</v>
      </c>
      <c r="B4" s="86">
        <f aca="true" t="shared" si="0" ref="B4:B27">SUM(C4:N4)</f>
        <v>945999</v>
      </c>
      <c r="C4" s="86">
        <f aca="true" t="shared" si="1" ref="C4:N4">SUM(C5,C23)</f>
        <v>74016</v>
      </c>
      <c r="D4" s="86">
        <f t="shared" si="1"/>
        <v>78073</v>
      </c>
      <c r="E4" s="86">
        <f t="shared" si="1"/>
        <v>88839</v>
      </c>
      <c r="F4" s="86">
        <f t="shared" si="1"/>
        <v>59596</v>
      </c>
      <c r="G4" s="86">
        <f t="shared" si="1"/>
        <v>89418</v>
      </c>
      <c r="H4" s="86">
        <f t="shared" si="1"/>
        <v>82478</v>
      </c>
      <c r="I4" s="86">
        <f t="shared" si="1"/>
        <v>65308</v>
      </c>
      <c r="J4" s="86">
        <f t="shared" si="1"/>
        <v>79552</v>
      </c>
      <c r="K4" s="86">
        <f t="shared" si="1"/>
        <v>100724</v>
      </c>
      <c r="L4" s="86">
        <f t="shared" si="1"/>
        <v>79682</v>
      </c>
      <c r="M4" s="86">
        <f t="shared" si="1"/>
        <v>84262</v>
      </c>
      <c r="N4" s="86">
        <f t="shared" si="1"/>
        <v>64051</v>
      </c>
    </row>
    <row r="5" spans="1:14" ht="21.75">
      <c r="A5" s="87" t="s">
        <v>54</v>
      </c>
      <c r="B5" s="88">
        <f t="shared" si="0"/>
        <v>933886</v>
      </c>
      <c r="C5" s="88">
        <f aca="true" t="shared" si="2" ref="C5:N5">SUM(C6:C22)</f>
        <v>73100</v>
      </c>
      <c r="D5" s="88">
        <f t="shared" si="2"/>
        <v>76984</v>
      </c>
      <c r="E5" s="88">
        <f t="shared" si="2"/>
        <v>87756</v>
      </c>
      <c r="F5" s="88">
        <f t="shared" si="2"/>
        <v>58847</v>
      </c>
      <c r="G5" s="88">
        <f t="shared" si="2"/>
        <v>88373</v>
      </c>
      <c r="H5" s="88">
        <f t="shared" si="2"/>
        <v>81511</v>
      </c>
      <c r="I5" s="88">
        <f t="shared" si="2"/>
        <v>64357</v>
      </c>
      <c r="J5" s="88">
        <f t="shared" si="2"/>
        <v>78607</v>
      </c>
      <c r="K5" s="88">
        <f t="shared" si="2"/>
        <v>99688</v>
      </c>
      <c r="L5" s="88">
        <f t="shared" si="2"/>
        <v>78681</v>
      </c>
      <c r="M5" s="88">
        <f t="shared" si="2"/>
        <v>83094</v>
      </c>
      <c r="N5" s="88">
        <f t="shared" si="2"/>
        <v>62888</v>
      </c>
    </row>
    <row r="6" spans="1:14" ht="19.5" customHeight="1">
      <c r="A6" s="89" t="s">
        <v>17</v>
      </c>
      <c r="B6" s="90">
        <f>SUM(C6:N6)</f>
        <v>331098</v>
      </c>
      <c r="C6" s="91">
        <v>24919</v>
      </c>
      <c r="D6" s="91">
        <v>27869</v>
      </c>
      <c r="E6" s="91">
        <v>31383</v>
      </c>
      <c r="F6" s="91">
        <v>21015</v>
      </c>
      <c r="G6" s="91">
        <v>28358</v>
      </c>
      <c r="H6" s="91">
        <v>25590</v>
      </c>
      <c r="I6" s="91">
        <v>19203</v>
      </c>
      <c r="J6" s="91">
        <v>27895</v>
      </c>
      <c r="K6" s="91">
        <v>42963</v>
      </c>
      <c r="L6" s="91">
        <v>30991</v>
      </c>
      <c r="M6" s="91">
        <v>31771</v>
      </c>
      <c r="N6" s="91">
        <v>19141</v>
      </c>
    </row>
    <row r="7" spans="1:14" ht="19.5" customHeight="1">
      <c r="A7" s="89" t="s">
        <v>18</v>
      </c>
      <c r="B7" s="90">
        <f t="shared" si="0"/>
        <v>13489</v>
      </c>
      <c r="C7" s="91">
        <v>704</v>
      </c>
      <c r="D7" s="91">
        <v>765</v>
      </c>
      <c r="E7" s="91">
        <v>981</v>
      </c>
      <c r="F7" s="91">
        <v>718</v>
      </c>
      <c r="G7" s="91">
        <v>759</v>
      </c>
      <c r="H7" s="91">
        <v>717</v>
      </c>
      <c r="I7" s="91">
        <v>910</v>
      </c>
      <c r="J7" s="91">
        <v>814</v>
      </c>
      <c r="K7" s="91">
        <v>3679</v>
      </c>
      <c r="L7" s="91">
        <v>2005</v>
      </c>
      <c r="M7" s="91">
        <v>626</v>
      </c>
      <c r="N7" s="91">
        <v>811</v>
      </c>
    </row>
    <row r="8" spans="1:14" ht="19.5" customHeight="1">
      <c r="A8" s="89" t="s">
        <v>19</v>
      </c>
      <c r="B8" s="90">
        <f t="shared" si="0"/>
        <v>85970</v>
      </c>
      <c r="C8" s="91">
        <v>6809</v>
      </c>
      <c r="D8" s="91">
        <v>7313</v>
      </c>
      <c r="E8" s="91">
        <v>8996</v>
      </c>
      <c r="F8" s="91">
        <v>5933</v>
      </c>
      <c r="G8" s="91">
        <v>7979</v>
      </c>
      <c r="H8" s="91">
        <v>7524</v>
      </c>
      <c r="I8" s="91">
        <v>6211</v>
      </c>
      <c r="J8" s="91">
        <v>7026</v>
      </c>
      <c r="K8" s="91">
        <v>8657</v>
      </c>
      <c r="L8" s="91">
        <v>6875</v>
      </c>
      <c r="M8" s="91">
        <v>6699</v>
      </c>
      <c r="N8" s="91">
        <v>5948</v>
      </c>
    </row>
    <row r="9" spans="1:14" ht="19.5" customHeight="1">
      <c r="A9" s="89" t="s">
        <v>20</v>
      </c>
      <c r="B9" s="90">
        <f t="shared" si="0"/>
        <v>35</v>
      </c>
      <c r="C9" s="91">
        <v>6</v>
      </c>
      <c r="D9" s="91">
        <v>1</v>
      </c>
      <c r="E9" s="91">
        <v>3</v>
      </c>
      <c r="F9" s="91">
        <v>2</v>
      </c>
      <c r="G9" s="91">
        <v>2</v>
      </c>
      <c r="H9" s="91">
        <v>4</v>
      </c>
      <c r="I9" s="91">
        <v>1</v>
      </c>
      <c r="J9" s="91">
        <v>0</v>
      </c>
      <c r="K9" s="91">
        <v>2</v>
      </c>
      <c r="L9" s="91">
        <v>3</v>
      </c>
      <c r="M9" s="91">
        <v>9</v>
      </c>
      <c r="N9" s="91">
        <v>2</v>
      </c>
    </row>
    <row r="10" spans="1:14" ht="19.5" customHeight="1">
      <c r="A10" s="89" t="s">
        <v>21</v>
      </c>
      <c r="B10" s="90">
        <f t="shared" si="0"/>
        <v>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</row>
    <row r="11" spans="1:14" ht="19.5" customHeight="1">
      <c r="A11" s="89" t="s">
        <v>22</v>
      </c>
      <c r="B11" s="90">
        <f t="shared" si="0"/>
        <v>8241</v>
      </c>
      <c r="C11" s="91">
        <v>664</v>
      </c>
      <c r="D11" s="91">
        <v>677</v>
      </c>
      <c r="E11" s="91">
        <v>823</v>
      </c>
      <c r="F11" s="91">
        <v>543</v>
      </c>
      <c r="G11" s="91">
        <v>727</v>
      </c>
      <c r="H11" s="91">
        <v>682</v>
      </c>
      <c r="I11" s="91">
        <v>637</v>
      </c>
      <c r="J11" s="91">
        <v>857</v>
      </c>
      <c r="K11" s="91">
        <v>735</v>
      </c>
      <c r="L11" s="91">
        <v>742</v>
      </c>
      <c r="M11" s="91">
        <v>678</v>
      </c>
      <c r="N11" s="91">
        <v>476</v>
      </c>
    </row>
    <row r="12" spans="1:14" ht="19.5" customHeight="1">
      <c r="A12" s="89" t="s">
        <v>23</v>
      </c>
      <c r="B12" s="90">
        <f t="shared" si="0"/>
        <v>28</v>
      </c>
      <c r="C12" s="91">
        <v>2</v>
      </c>
      <c r="D12" s="91">
        <v>3</v>
      </c>
      <c r="E12" s="91">
        <v>4</v>
      </c>
      <c r="F12" s="91">
        <v>2</v>
      </c>
      <c r="G12" s="91">
        <v>5</v>
      </c>
      <c r="H12" s="91">
        <v>3</v>
      </c>
      <c r="I12" s="91">
        <v>4</v>
      </c>
      <c r="J12" s="91">
        <v>2</v>
      </c>
      <c r="K12" s="91">
        <v>0</v>
      </c>
      <c r="L12" s="91">
        <v>2</v>
      </c>
      <c r="M12" s="91">
        <v>0</v>
      </c>
      <c r="N12" s="91">
        <v>1</v>
      </c>
    </row>
    <row r="13" spans="1:14" ht="19.5" customHeight="1">
      <c r="A13" s="89" t="s">
        <v>24</v>
      </c>
      <c r="B13" s="90">
        <f t="shared" si="0"/>
        <v>7</v>
      </c>
      <c r="C13" s="91">
        <v>4</v>
      </c>
      <c r="D13" s="91">
        <v>0</v>
      </c>
      <c r="E13" s="91">
        <v>0</v>
      </c>
      <c r="F13" s="91">
        <v>0</v>
      </c>
      <c r="G13" s="91">
        <v>1</v>
      </c>
      <c r="H13" s="91">
        <v>0</v>
      </c>
      <c r="I13" s="91">
        <v>0</v>
      </c>
      <c r="J13" s="91">
        <v>1</v>
      </c>
      <c r="K13" s="91">
        <v>0</v>
      </c>
      <c r="L13" s="91">
        <v>1</v>
      </c>
      <c r="M13" s="91">
        <v>0</v>
      </c>
      <c r="N13" s="91">
        <v>0</v>
      </c>
    </row>
    <row r="14" spans="1:14" ht="19.5" customHeight="1">
      <c r="A14" s="89" t="s">
        <v>25</v>
      </c>
      <c r="B14" s="90">
        <f t="shared" si="0"/>
        <v>46</v>
      </c>
      <c r="C14" s="91">
        <v>4</v>
      </c>
      <c r="D14" s="91">
        <v>4</v>
      </c>
      <c r="E14" s="91">
        <v>0</v>
      </c>
      <c r="F14" s="91">
        <v>1</v>
      </c>
      <c r="G14" s="91">
        <v>2</v>
      </c>
      <c r="H14" s="91">
        <v>0</v>
      </c>
      <c r="I14" s="91">
        <v>4</v>
      </c>
      <c r="J14" s="91">
        <v>24</v>
      </c>
      <c r="K14" s="91">
        <v>4</v>
      </c>
      <c r="L14" s="91">
        <v>0</v>
      </c>
      <c r="M14" s="91">
        <v>2</v>
      </c>
      <c r="N14" s="91">
        <v>1</v>
      </c>
    </row>
    <row r="15" spans="1:14" ht="19.5" customHeight="1">
      <c r="A15" s="89" t="s">
        <v>26</v>
      </c>
      <c r="B15" s="90">
        <f t="shared" si="0"/>
        <v>93</v>
      </c>
      <c r="C15" s="91">
        <v>27</v>
      </c>
      <c r="D15" s="91">
        <v>4</v>
      </c>
      <c r="E15" s="91">
        <v>10</v>
      </c>
      <c r="F15" s="91">
        <v>8</v>
      </c>
      <c r="G15" s="91">
        <v>2</v>
      </c>
      <c r="H15" s="91">
        <v>13</v>
      </c>
      <c r="I15" s="91">
        <v>6</v>
      </c>
      <c r="J15" s="91">
        <v>4</v>
      </c>
      <c r="K15" s="91">
        <v>6</v>
      </c>
      <c r="L15" s="91">
        <v>0</v>
      </c>
      <c r="M15" s="91">
        <v>7</v>
      </c>
      <c r="N15" s="91">
        <v>6</v>
      </c>
    </row>
    <row r="16" spans="1:14" ht="19.5" customHeight="1">
      <c r="A16" s="89" t="s">
        <v>27</v>
      </c>
      <c r="B16" s="90">
        <f t="shared" si="0"/>
        <v>16</v>
      </c>
      <c r="C16" s="91">
        <v>0</v>
      </c>
      <c r="D16" s="91">
        <v>0</v>
      </c>
      <c r="E16" s="91">
        <v>2</v>
      </c>
      <c r="F16" s="91">
        <v>0</v>
      </c>
      <c r="G16" s="91">
        <v>0</v>
      </c>
      <c r="H16" s="91">
        <v>1</v>
      </c>
      <c r="I16" s="91">
        <v>0</v>
      </c>
      <c r="J16" s="91">
        <v>2</v>
      </c>
      <c r="K16" s="91">
        <v>0</v>
      </c>
      <c r="L16" s="91">
        <v>8</v>
      </c>
      <c r="M16" s="91">
        <v>3</v>
      </c>
      <c r="N16" s="91">
        <v>0</v>
      </c>
    </row>
    <row r="17" spans="1:14" ht="19.5" customHeight="1">
      <c r="A17" s="89" t="s">
        <v>28</v>
      </c>
      <c r="B17" s="90">
        <f t="shared" si="0"/>
        <v>479586</v>
      </c>
      <c r="C17" s="91">
        <v>38872</v>
      </c>
      <c r="D17" s="91">
        <v>39325</v>
      </c>
      <c r="E17" s="91">
        <v>44296</v>
      </c>
      <c r="F17" s="91">
        <v>29560</v>
      </c>
      <c r="G17" s="91">
        <v>49185</v>
      </c>
      <c r="H17" s="91">
        <v>45336</v>
      </c>
      <c r="I17" s="91">
        <v>36294</v>
      </c>
      <c r="J17" s="91">
        <v>40869</v>
      </c>
      <c r="K17" s="91">
        <v>42387</v>
      </c>
      <c r="L17" s="91">
        <v>36919</v>
      </c>
      <c r="M17" s="91">
        <v>40947</v>
      </c>
      <c r="N17" s="91">
        <v>35596</v>
      </c>
    </row>
    <row r="18" spans="1:14" ht="19.5" customHeight="1">
      <c r="A18" s="89" t="s">
        <v>29</v>
      </c>
      <c r="B18" s="90">
        <f t="shared" si="0"/>
        <v>11610</v>
      </c>
      <c r="C18" s="91">
        <v>701</v>
      </c>
      <c r="D18" s="91">
        <v>729</v>
      </c>
      <c r="E18" s="91">
        <v>933</v>
      </c>
      <c r="F18" s="91">
        <v>820</v>
      </c>
      <c r="G18" s="91">
        <v>986</v>
      </c>
      <c r="H18" s="91">
        <v>1284</v>
      </c>
      <c r="I18" s="91">
        <v>813</v>
      </c>
      <c r="J18" s="91">
        <v>815</v>
      </c>
      <c r="K18" s="91">
        <v>997</v>
      </c>
      <c r="L18" s="91">
        <v>846</v>
      </c>
      <c r="M18" s="91">
        <v>2054</v>
      </c>
      <c r="N18" s="91">
        <v>632</v>
      </c>
    </row>
    <row r="19" spans="1:14" ht="19.5" customHeight="1">
      <c r="A19" s="89" t="s">
        <v>30</v>
      </c>
      <c r="B19" s="90">
        <f t="shared" si="0"/>
        <v>366</v>
      </c>
      <c r="C19" s="91">
        <v>18</v>
      </c>
      <c r="D19" s="91">
        <v>15</v>
      </c>
      <c r="E19" s="91">
        <v>46</v>
      </c>
      <c r="F19" s="91">
        <v>75</v>
      </c>
      <c r="G19" s="91">
        <v>36</v>
      </c>
      <c r="H19" s="91">
        <v>41</v>
      </c>
      <c r="I19" s="91">
        <v>22</v>
      </c>
      <c r="J19" s="91">
        <v>22</v>
      </c>
      <c r="K19" s="91">
        <v>15</v>
      </c>
      <c r="L19" s="91">
        <v>17</v>
      </c>
      <c r="M19" s="91">
        <v>16</v>
      </c>
      <c r="N19" s="91">
        <v>43</v>
      </c>
    </row>
    <row r="20" spans="1:14" ht="19.5" customHeight="1">
      <c r="A20" s="89" t="s">
        <v>31</v>
      </c>
      <c r="B20" s="90">
        <f t="shared" si="0"/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</row>
    <row r="21" spans="1:14" ht="19.5" customHeight="1">
      <c r="A21" s="89" t="s">
        <v>32</v>
      </c>
      <c r="B21" s="90">
        <f t="shared" si="0"/>
        <v>388</v>
      </c>
      <c r="C21" s="91">
        <v>42</v>
      </c>
      <c r="D21" s="91">
        <v>14</v>
      </c>
      <c r="E21" s="91">
        <v>9</v>
      </c>
      <c r="F21" s="91">
        <v>16</v>
      </c>
      <c r="G21" s="91">
        <v>61</v>
      </c>
      <c r="H21" s="91">
        <v>33</v>
      </c>
      <c r="I21" s="91">
        <v>23</v>
      </c>
      <c r="J21" s="91">
        <v>33</v>
      </c>
      <c r="K21" s="91">
        <v>18</v>
      </c>
      <c r="L21" s="91">
        <v>72</v>
      </c>
      <c r="M21" s="91">
        <v>29</v>
      </c>
      <c r="N21" s="91">
        <v>38</v>
      </c>
    </row>
    <row r="22" spans="1:14" ht="19.5" customHeight="1">
      <c r="A22" s="92" t="s">
        <v>65</v>
      </c>
      <c r="B22" s="93">
        <f t="shared" si="0"/>
        <v>2913</v>
      </c>
      <c r="C22" s="94">
        <v>328</v>
      </c>
      <c r="D22" s="94">
        <v>265</v>
      </c>
      <c r="E22" s="94">
        <v>270</v>
      </c>
      <c r="F22" s="94">
        <v>154</v>
      </c>
      <c r="G22" s="94">
        <v>270</v>
      </c>
      <c r="H22" s="94">
        <v>283</v>
      </c>
      <c r="I22" s="94">
        <v>229</v>
      </c>
      <c r="J22" s="94">
        <v>243</v>
      </c>
      <c r="K22" s="94">
        <v>225</v>
      </c>
      <c r="L22" s="94">
        <v>200</v>
      </c>
      <c r="M22" s="94">
        <v>253</v>
      </c>
      <c r="N22" s="94">
        <v>193</v>
      </c>
    </row>
    <row r="23" spans="1:14" ht="21.75">
      <c r="A23" s="95" t="s">
        <v>34</v>
      </c>
      <c r="B23" s="96">
        <f t="shared" si="0"/>
        <v>12113</v>
      </c>
      <c r="C23" s="96">
        <f aca="true" t="shared" si="3" ref="C23:N23">SUM(C24,C28,C31)</f>
        <v>916</v>
      </c>
      <c r="D23" s="96">
        <f t="shared" si="3"/>
        <v>1089</v>
      </c>
      <c r="E23" s="96">
        <f t="shared" si="3"/>
        <v>1083</v>
      </c>
      <c r="F23" s="96">
        <f t="shared" si="3"/>
        <v>749</v>
      </c>
      <c r="G23" s="96">
        <f t="shared" si="3"/>
        <v>1045</v>
      </c>
      <c r="H23" s="96">
        <f t="shared" si="3"/>
        <v>967</v>
      </c>
      <c r="I23" s="96">
        <f t="shared" si="3"/>
        <v>951</v>
      </c>
      <c r="J23" s="96">
        <f t="shared" si="3"/>
        <v>945</v>
      </c>
      <c r="K23" s="96">
        <f>SUM(K24,K28,K31)</f>
        <v>1036</v>
      </c>
      <c r="L23" s="96">
        <f t="shared" si="3"/>
        <v>1001</v>
      </c>
      <c r="M23" s="96">
        <f t="shared" si="3"/>
        <v>1168</v>
      </c>
      <c r="N23" s="96">
        <f t="shared" si="3"/>
        <v>1163</v>
      </c>
    </row>
    <row r="24" spans="1:14" ht="19.5" customHeight="1">
      <c r="A24" s="97" t="s">
        <v>35</v>
      </c>
      <c r="B24" s="98">
        <f t="shared" si="0"/>
        <v>2979</v>
      </c>
      <c r="C24" s="99">
        <f aca="true" t="shared" si="4" ref="C24:N24">SUM(C25:C27)</f>
        <v>291</v>
      </c>
      <c r="D24" s="99">
        <f t="shared" si="4"/>
        <v>356</v>
      </c>
      <c r="E24" s="99">
        <f t="shared" si="4"/>
        <v>337</v>
      </c>
      <c r="F24" s="99">
        <f t="shared" si="4"/>
        <v>142</v>
      </c>
      <c r="G24" s="99">
        <f t="shared" si="4"/>
        <v>194</v>
      </c>
      <c r="H24" s="99">
        <f t="shared" si="4"/>
        <v>226</v>
      </c>
      <c r="I24" s="99">
        <f t="shared" si="4"/>
        <v>206</v>
      </c>
      <c r="J24" s="99">
        <f t="shared" si="4"/>
        <v>186</v>
      </c>
      <c r="K24" s="99">
        <f t="shared" si="4"/>
        <v>310</v>
      </c>
      <c r="L24" s="99">
        <f t="shared" si="4"/>
        <v>237</v>
      </c>
      <c r="M24" s="99">
        <f t="shared" si="4"/>
        <v>228</v>
      </c>
      <c r="N24" s="99">
        <f t="shared" si="4"/>
        <v>266</v>
      </c>
    </row>
    <row r="25" spans="1:14" ht="19.5" customHeight="1">
      <c r="A25" s="89" t="s">
        <v>36</v>
      </c>
      <c r="B25" s="90">
        <f t="shared" si="0"/>
        <v>667</v>
      </c>
      <c r="C25" s="91">
        <v>170</v>
      </c>
      <c r="D25" s="91">
        <v>153</v>
      </c>
      <c r="E25" s="91">
        <v>27</v>
      </c>
      <c r="F25" s="91">
        <v>19</v>
      </c>
      <c r="G25" s="91">
        <v>17</v>
      </c>
      <c r="H25" s="91">
        <v>20</v>
      </c>
      <c r="I25" s="91">
        <v>21</v>
      </c>
      <c r="J25" s="91">
        <v>55</v>
      </c>
      <c r="K25" s="91">
        <v>89</v>
      </c>
      <c r="L25" s="91">
        <v>17</v>
      </c>
      <c r="M25" s="91">
        <v>28</v>
      </c>
      <c r="N25" s="91">
        <v>51</v>
      </c>
    </row>
    <row r="26" spans="1:14" ht="19.5" customHeight="1">
      <c r="A26" s="89" t="s">
        <v>37</v>
      </c>
      <c r="B26" s="90">
        <f t="shared" si="0"/>
        <v>2124</v>
      </c>
      <c r="C26" s="91">
        <v>117</v>
      </c>
      <c r="D26" s="91">
        <v>189</v>
      </c>
      <c r="E26" s="91">
        <v>294</v>
      </c>
      <c r="F26" s="91">
        <v>113</v>
      </c>
      <c r="G26" s="91">
        <v>161</v>
      </c>
      <c r="H26" s="91">
        <v>191</v>
      </c>
      <c r="I26" s="91">
        <v>175</v>
      </c>
      <c r="J26" s="91">
        <v>122</v>
      </c>
      <c r="K26" s="91">
        <v>190</v>
      </c>
      <c r="L26" s="91">
        <v>203</v>
      </c>
      <c r="M26" s="91">
        <v>180</v>
      </c>
      <c r="N26" s="91">
        <v>189</v>
      </c>
    </row>
    <row r="27" spans="1:14" ht="19.5" customHeight="1">
      <c r="A27" s="89" t="s">
        <v>38</v>
      </c>
      <c r="B27" s="90">
        <f t="shared" si="0"/>
        <v>188</v>
      </c>
      <c r="C27" s="91">
        <v>4</v>
      </c>
      <c r="D27" s="91">
        <v>14</v>
      </c>
      <c r="E27" s="91">
        <v>16</v>
      </c>
      <c r="F27" s="91">
        <v>10</v>
      </c>
      <c r="G27" s="91">
        <v>16</v>
      </c>
      <c r="H27" s="91">
        <v>15</v>
      </c>
      <c r="I27" s="91">
        <v>10</v>
      </c>
      <c r="J27" s="91">
        <v>9</v>
      </c>
      <c r="K27" s="91">
        <v>31</v>
      </c>
      <c r="L27" s="91">
        <v>17</v>
      </c>
      <c r="M27" s="91">
        <v>20</v>
      </c>
      <c r="N27" s="91">
        <v>26</v>
      </c>
    </row>
    <row r="28" spans="1:14" ht="19.5" customHeight="1">
      <c r="A28" s="97" t="s">
        <v>39</v>
      </c>
      <c r="B28" s="98">
        <f aca="true" t="shared" si="5" ref="B28:N28">SUM(B29:B30)</f>
        <v>9134</v>
      </c>
      <c r="C28" s="99">
        <f t="shared" si="5"/>
        <v>625</v>
      </c>
      <c r="D28" s="99">
        <f t="shared" si="5"/>
        <v>733</v>
      </c>
      <c r="E28" s="99">
        <f t="shared" si="5"/>
        <v>746</v>
      </c>
      <c r="F28" s="99">
        <f t="shared" si="5"/>
        <v>607</v>
      </c>
      <c r="G28" s="99">
        <f t="shared" si="5"/>
        <v>851</v>
      </c>
      <c r="H28" s="99">
        <f t="shared" si="5"/>
        <v>741</v>
      </c>
      <c r="I28" s="99">
        <f t="shared" si="5"/>
        <v>745</v>
      </c>
      <c r="J28" s="99">
        <f t="shared" si="5"/>
        <v>759</v>
      </c>
      <c r="K28" s="99">
        <f t="shared" si="5"/>
        <v>726</v>
      </c>
      <c r="L28" s="99">
        <f t="shared" si="5"/>
        <v>764</v>
      </c>
      <c r="M28" s="99">
        <f t="shared" si="5"/>
        <v>940</v>
      </c>
      <c r="N28" s="99">
        <f t="shared" si="5"/>
        <v>897</v>
      </c>
    </row>
    <row r="29" spans="1:14" ht="19.5" customHeight="1">
      <c r="A29" s="89" t="s">
        <v>40</v>
      </c>
      <c r="B29" s="90">
        <f>SUM(C29:N29)</f>
        <v>6100</v>
      </c>
      <c r="C29" s="91">
        <v>429</v>
      </c>
      <c r="D29" s="91">
        <v>470</v>
      </c>
      <c r="E29" s="91">
        <v>511</v>
      </c>
      <c r="F29" s="91">
        <v>424</v>
      </c>
      <c r="G29" s="91">
        <v>585</v>
      </c>
      <c r="H29" s="91">
        <v>537</v>
      </c>
      <c r="I29" s="91">
        <v>522</v>
      </c>
      <c r="J29" s="91">
        <v>498</v>
      </c>
      <c r="K29" s="91">
        <v>448</v>
      </c>
      <c r="L29" s="91">
        <v>429</v>
      </c>
      <c r="M29" s="91">
        <v>589</v>
      </c>
      <c r="N29" s="91">
        <v>658</v>
      </c>
    </row>
    <row r="30" spans="1:14" ht="19.5" customHeight="1">
      <c r="A30" s="89" t="s">
        <v>38</v>
      </c>
      <c r="B30" s="90">
        <f>SUM(C30:N30)</f>
        <v>3034</v>
      </c>
      <c r="C30" s="91">
        <v>196</v>
      </c>
      <c r="D30" s="91">
        <v>263</v>
      </c>
      <c r="E30" s="91">
        <v>235</v>
      </c>
      <c r="F30" s="91">
        <v>183</v>
      </c>
      <c r="G30" s="91">
        <v>266</v>
      </c>
      <c r="H30" s="91">
        <v>204</v>
      </c>
      <c r="I30" s="91">
        <v>223</v>
      </c>
      <c r="J30" s="91">
        <v>261</v>
      </c>
      <c r="K30" s="91">
        <v>278</v>
      </c>
      <c r="L30" s="91">
        <v>335</v>
      </c>
      <c r="M30" s="91">
        <v>351</v>
      </c>
      <c r="N30" s="91">
        <v>239</v>
      </c>
    </row>
    <row r="31" spans="1:14" ht="19.5" customHeight="1">
      <c r="A31" s="100" t="s">
        <v>80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</row>
    <row r="32" ht="21.75">
      <c r="A32" s="81" t="s">
        <v>81</v>
      </c>
    </row>
  </sheetData>
  <sheetProtection/>
  <mergeCells count="1">
    <mergeCell ref="A1:N1"/>
  </mergeCells>
  <printOptions horizontalCentered="1"/>
  <pageMargins left="0.5905511811023623" right="0.5905511811023623" top="0.3937007874015748" bottom="0.1968503937007874" header="0.5118110236220472" footer="0.196850393700787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1126"/>
  <dimension ref="A1:N32"/>
  <sheetViews>
    <sheetView zoomScale="90" zoomScaleNormal="90" zoomScalePageLayoutView="0" workbookViewId="0" topLeftCell="A1">
      <selection activeCell="A1" sqref="A1:N1"/>
    </sheetView>
  </sheetViews>
  <sheetFormatPr defaultColWidth="9.33203125" defaultRowHeight="21"/>
  <cols>
    <col min="1" max="1" width="49.16015625" style="57" customWidth="1"/>
    <col min="2" max="2" width="11.83203125" style="58" customWidth="1"/>
    <col min="3" max="3" width="11.33203125" style="57" customWidth="1"/>
    <col min="4" max="14" width="9.83203125" style="57" customWidth="1"/>
    <col min="15" max="15" width="10" style="57" bestFit="1" customWidth="1"/>
    <col min="16" max="16" width="10.66015625" style="57" bestFit="1" customWidth="1"/>
    <col min="17" max="17" width="10" style="57" customWidth="1"/>
    <col min="18" max="19" width="9.33203125" style="57" customWidth="1"/>
    <col min="20" max="21" width="10" style="57" bestFit="1" customWidth="1"/>
    <col min="22" max="16384" width="9.33203125" style="57" customWidth="1"/>
  </cols>
  <sheetData>
    <row r="1" spans="1:14" ht="25.5" customHeight="1">
      <c r="A1" s="129" t="s">
        <v>78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6.5" customHeight="1">
      <c r="A2" s="57" t="s">
        <v>0</v>
      </c>
      <c r="K2" s="59"/>
      <c r="N2" s="59" t="s">
        <v>1</v>
      </c>
    </row>
    <row r="3" spans="1:14" ht="24" customHeight="1">
      <c r="A3" s="66" t="s">
        <v>2</v>
      </c>
      <c r="B3" s="66" t="s">
        <v>3</v>
      </c>
      <c r="C3" s="66" t="s">
        <v>4</v>
      </c>
      <c r="D3" s="66" t="s">
        <v>5</v>
      </c>
      <c r="E3" s="66" t="s">
        <v>6</v>
      </c>
      <c r="F3" s="66" t="s">
        <v>7</v>
      </c>
      <c r="G3" s="66" t="s">
        <v>8</v>
      </c>
      <c r="H3" s="66" t="s">
        <v>9</v>
      </c>
      <c r="I3" s="66" t="s">
        <v>10</v>
      </c>
      <c r="J3" s="66" t="s">
        <v>11</v>
      </c>
      <c r="K3" s="66" t="s">
        <v>12</v>
      </c>
      <c r="L3" s="66" t="s">
        <v>13</v>
      </c>
      <c r="M3" s="66" t="s">
        <v>14</v>
      </c>
      <c r="N3" s="66" t="s">
        <v>15</v>
      </c>
    </row>
    <row r="4" spans="1:14" ht="24" customHeight="1">
      <c r="A4" s="77" t="s">
        <v>16</v>
      </c>
      <c r="B4" s="78">
        <f aca="true" t="shared" si="0" ref="B4:B27">SUM(C4:N4)</f>
        <v>871502</v>
      </c>
      <c r="C4" s="78">
        <f aca="true" t="shared" si="1" ref="C4:N4">SUM(C5,C23)</f>
        <v>83730</v>
      </c>
      <c r="D4" s="78">
        <f t="shared" si="1"/>
        <v>78234</v>
      </c>
      <c r="E4" s="78">
        <f t="shared" si="1"/>
        <v>85105</v>
      </c>
      <c r="F4" s="78">
        <f t="shared" si="1"/>
        <v>56470</v>
      </c>
      <c r="G4" s="78">
        <f t="shared" si="1"/>
        <v>81724</v>
      </c>
      <c r="H4" s="78">
        <f t="shared" si="1"/>
        <v>85437</v>
      </c>
      <c r="I4" s="78">
        <f t="shared" si="1"/>
        <v>69790</v>
      </c>
      <c r="J4" s="78">
        <f t="shared" si="1"/>
        <v>76836</v>
      </c>
      <c r="K4" s="78">
        <f t="shared" si="1"/>
        <v>72331</v>
      </c>
      <c r="L4" s="78">
        <f t="shared" si="1"/>
        <v>62970</v>
      </c>
      <c r="M4" s="78">
        <f t="shared" si="1"/>
        <v>64690</v>
      </c>
      <c r="N4" s="78">
        <f t="shared" si="1"/>
        <v>54185</v>
      </c>
    </row>
    <row r="5" spans="1:14" ht="21.75">
      <c r="A5" s="73" t="s">
        <v>54</v>
      </c>
      <c r="B5" s="74">
        <f t="shared" si="0"/>
        <v>858470</v>
      </c>
      <c r="C5" s="74">
        <f aca="true" t="shared" si="2" ref="C5:N5">SUM(C6:C22)</f>
        <v>82850</v>
      </c>
      <c r="D5" s="74">
        <f t="shared" si="2"/>
        <v>77308</v>
      </c>
      <c r="E5" s="74">
        <f t="shared" si="2"/>
        <v>84198</v>
      </c>
      <c r="F5" s="74">
        <f t="shared" si="2"/>
        <v>55503</v>
      </c>
      <c r="G5" s="74">
        <f t="shared" si="2"/>
        <v>80649</v>
      </c>
      <c r="H5" s="74">
        <f t="shared" si="2"/>
        <v>84432</v>
      </c>
      <c r="I5" s="74">
        <f t="shared" si="2"/>
        <v>68868</v>
      </c>
      <c r="J5" s="74">
        <f t="shared" si="2"/>
        <v>75289</v>
      </c>
      <c r="K5" s="74">
        <f t="shared" si="2"/>
        <v>71261</v>
      </c>
      <c r="L5" s="74">
        <f t="shared" si="2"/>
        <v>61930</v>
      </c>
      <c r="M5" s="74">
        <f t="shared" si="2"/>
        <v>63473</v>
      </c>
      <c r="N5" s="74">
        <f t="shared" si="2"/>
        <v>52709</v>
      </c>
    </row>
    <row r="6" spans="1:14" ht="19.5" customHeight="1">
      <c r="A6" s="60" t="s">
        <v>17</v>
      </c>
      <c r="B6" s="61">
        <f t="shared" si="0"/>
        <v>287968</v>
      </c>
      <c r="C6" s="62">
        <v>30023</v>
      </c>
      <c r="D6" s="62">
        <v>31783</v>
      </c>
      <c r="E6" s="62">
        <v>28958</v>
      </c>
      <c r="F6" s="62">
        <v>20901</v>
      </c>
      <c r="G6" s="62">
        <v>27267</v>
      </c>
      <c r="H6" s="62">
        <v>28871</v>
      </c>
      <c r="I6" s="62">
        <v>22711</v>
      </c>
      <c r="J6" s="62">
        <v>24643</v>
      </c>
      <c r="K6" s="62">
        <v>20942</v>
      </c>
      <c r="L6" s="62">
        <v>19775</v>
      </c>
      <c r="M6" s="62">
        <v>18702</v>
      </c>
      <c r="N6" s="62">
        <v>13392</v>
      </c>
    </row>
    <row r="7" spans="1:14" ht="19.5" customHeight="1">
      <c r="A7" s="60" t="s">
        <v>18</v>
      </c>
      <c r="B7" s="61">
        <f t="shared" si="0"/>
        <v>8101</v>
      </c>
      <c r="C7" s="62">
        <v>674</v>
      </c>
      <c r="D7" s="62">
        <v>748</v>
      </c>
      <c r="E7" s="62">
        <v>751</v>
      </c>
      <c r="F7" s="62">
        <v>443</v>
      </c>
      <c r="G7" s="62">
        <v>472</v>
      </c>
      <c r="H7" s="62">
        <v>905</v>
      </c>
      <c r="I7" s="62">
        <v>652</v>
      </c>
      <c r="J7" s="62">
        <v>627</v>
      </c>
      <c r="K7" s="62">
        <v>632</v>
      </c>
      <c r="L7" s="62">
        <v>621</v>
      </c>
      <c r="M7" s="62">
        <v>609</v>
      </c>
      <c r="N7" s="62">
        <v>967</v>
      </c>
    </row>
    <row r="8" spans="1:14" ht="19.5" customHeight="1">
      <c r="A8" s="60" t="s">
        <v>19</v>
      </c>
      <c r="B8" s="61">
        <f t="shared" si="0"/>
        <v>81935</v>
      </c>
      <c r="C8" s="62">
        <v>8089</v>
      </c>
      <c r="D8" s="62">
        <v>7219</v>
      </c>
      <c r="E8" s="62">
        <v>8071</v>
      </c>
      <c r="F8" s="62">
        <v>5620</v>
      </c>
      <c r="G8" s="62">
        <v>6760</v>
      </c>
      <c r="H8" s="62">
        <v>7380</v>
      </c>
      <c r="I8" s="62">
        <v>9037</v>
      </c>
      <c r="J8" s="62">
        <v>6695</v>
      </c>
      <c r="K8" s="62">
        <v>6684</v>
      </c>
      <c r="L8" s="62">
        <v>5278</v>
      </c>
      <c r="M8" s="62">
        <v>5869</v>
      </c>
      <c r="N8" s="62">
        <v>5233</v>
      </c>
    </row>
    <row r="9" spans="1:14" ht="19.5" customHeight="1">
      <c r="A9" s="60" t="s">
        <v>20</v>
      </c>
      <c r="B9" s="61">
        <f t="shared" si="0"/>
        <v>55</v>
      </c>
      <c r="C9" s="62">
        <v>2</v>
      </c>
      <c r="D9" s="62">
        <v>6</v>
      </c>
      <c r="E9" s="62">
        <v>3</v>
      </c>
      <c r="F9" s="62">
        <v>1</v>
      </c>
      <c r="G9" s="62">
        <v>3</v>
      </c>
      <c r="H9" s="62">
        <v>5</v>
      </c>
      <c r="I9" s="62">
        <v>10</v>
      </c>
      <c r="J9" s="62">
        <v>4</v>
      </c>
      <c r="K9" s="62">
        <v>9</v>
      </c>
      <c r="L9" s="62">
        <v>6</v>
      </c>
      <c r="M9" s="62">
        <v>3</v>
      </c>
      <c r="N9" s="62">
        <v>3</v>
      </c>
    </row>
    <row r="10" spans="1:14" ht="19.5" customHeight="1">
      <c r="A10" s="60" t="s">
        <v>21</v>
      </c>
      <c r="B10" s="61">
        <f t="shared" si="0"/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</row>
    <row r="11" spans="1:14" ht="19.5" customHeight="1">
      <c r="A11" s="60" t="s">
        <v>22</v>
      </c>
      <c r="B11" s="61">
        <f t="shared" si="0"/>
        <v>7998</v>
      </c>
      <c r="C11" s="62">
        <v>920</v>
      </c>
      <c r="D11" s="62">
        <v>815</v>
      </c>
      <c r="E11" s="62">
        <v>764</v>
      </c>
      <c r="F11" s="62">
        <v>529</v>
      </c>
      <c r="G11" s="62">
        <v>522</v>
      </c>
      <c r="H11" s="62">
        <v>767</v>
      </c>
      <c r="I11" s="62">
        <v>624</v>
      </c>
      <c r="J11" s="62">
        <v>706</v>
      </c>
      <c r="K11" s="62">
        <v>738</v>
      </c>
      <c r="L11" s="62">
        <v>612</v>
      </c>
      <c r="M11" s="62">
        <v>563</v>
      </c>
      <c r="N11" s="62">
        <v>438</v>
      </c>
    </row>
    <row r="12" spans="1:14" ht="19.5" customHeight="1">
      <c r="A12" s="60" t="s">
        <v>23</v>
      </c>
      <c r="B12" s="61">
        <f t="shared" si="0"/>
        <v>47</v>
      </c>
      <c r="C12" s="62">
        <v>3</v>
      </c>
      <c r="D12" s="62">
        <v>4</v>
      </c>
      <c r="E12" s="62">
        <v>11</v>
      </c>
      <c r="F12" s="62">
        <v>7</v>
      </c>
      <c r="G12" s="62">
        <v>6</v>
      </c>
      <c r="H12" s="62">
        <v>3</v>
      </c>
      <c r="I12" s="62">
        <v>3</v>
      </c>
      <c r="J12" s="62">
        <v>0</v>
      </c>
      <c r="K12" s="62">
        <v>4</v>
      </c>
      <c r="L12" s="62">
        <v>1</v>
      </c>
      <c r="M12" s="62">
        <v>1</v>
      </c>
      <c r="N12" s="62">
        <v>4</v>
      </c>
    </row>
    <row r="13" spans="1:14" ht="19.5" customHeight="1">
      <c r="A13" s="60" t="s">
        <v>24</v>
      </c>
      <c r="B13" s="61">
        <f t="shared" si="0"/>
        <v>352</v>
      </c>
      <c r="C13" s="62">
        <v>13</v>
      </c>
      <c r="D13" s="62">
        <v>20</v>
      </c>
      <c r="E13" s="62">
        <v>44</v>
      </c>
      <c r="F13" s="62">
        <v>41</v>
      </c>
      <c r="G13" s="62">
        <v>82</v>
      </c>
      <c r="H13" s="62">
        <v>75</v>
      </c>
      <c r="I13" s="62">
        <v>59</v>
      </c>
      <c r="J13" s="62">
        <v>0</v>
      </c>
      <c r="K13" s="62">
        <v>4</v>
      </c>
      <c r="L13" s="62">
        <v>2</v>
      </c>
      <c r="M13" s="62">
        <v>10</v>
      </c>
      <c r="N13" s="62">
        <v>2</v>
      </c>
    </row>
    <row r="14" spans="1:14" ht="19.5" customHeight="1">
      <c r="A14" s="60" t="s">
        <v>25</v>
      </c>
      <c r="B14" s="61">
        <f t="shared" si="0"/>
        <v>37</v>
      </c>
      <c r="C14" s="62">
        <v>3</v>
      </c>
      <c r="D14" s="62">
        <v>0</v>
      </c>
      <c r="E14" s="62">
        <v>2</v>
      </c>
      <c r="F14" s="62">
        <v>1</v>
      </c>
      <c r="G14" s="62">
        <v>0</v>
      </c>
      <c r="H14" s="62">
        <v>1</v>
      </c>
      <c r="I14" s="62">
        <v>3</v>
      </c>
      <c r="J14" s="62">
        <v>2</v>
      </c>
      <c r="K14" s="62">
        <v>0</v>
      </c>
      <c r="L14" s="62">
        <v>20</v>
      </c>
      <c r="M14" s="62">
        <v>4</v>
      </c>
      <c r="N14" s="62">
        <v>1</v>
      </c>
    </row>
    <row r="15" spans="1:14" ht="19.5" customHeight="1">
      <c r="A15" s="60" t="s">
        <v>26</v>
      </c>
      <c r="B15" s="61">
        <f t="shared" si="0"/>
        <v>78</v>
      </c>
      <c r="C15" s="62">
        <v>2</v>
      </c>
      <c r="D15" s="62">
        <v>2</v>
      </c>
      <c r="E15" s="62">
        <v>7</v>
      </c>
      <c r="F15" s="62">
        <v>2</v>
      </c>
      <c r="G15" s="62">
        <v>9</v>
      </c>
      <c r="H15" s="62">
        <v>14</v>
      </c>
      <c r="I15" s="62">
        <v>6</v>
      </c>
      <c r="J15" s="62">
        <v>1</v>
      </c>
      <c r="K15" s="62">
        <v>1</v>
      </c>
      <c r="L15" s="62">
        <v>3</v>
      </c>
      <c r="M15" s="62">
        <v>19</v>
      </c>
      <c r="N15" s="62">
        <v>12</v>
      </c>
    </row>
    <row r="16" spans="1:14" ht="19.5" customHeight="1">
      <c r="A16" s="60" t="s">
        <v>27</v>
      </c>
      <c r="B16" s="61">
        <f t="shared" si="0"/>
        <v>9</v>
      </c>
      <c r="C16" s="62">
        <v>1</v>
      </c>
      <c r="D16" s="62">
        <v>1</v>
      </c>
      <c r="E16" s="62">
        <v>1</v>
      </c>
      <c r="F16" s="62">
        <v>1</v>
      </c>
      <c r="G16" s="62">
        <v>0</v>
      </c>
      <c r="H16" s="62">
        <v>2</v>
      </c>
      <c r="I16" s="62">
        <v>0</v>
      </c>
      <c r="J16" s="62">
        <v>0</v>
      </c>
      <c r="K16" s="62">
        <v>0</v>
      </c>
      <c r="L16" s="62">
        <v>3</v>
      </c>
      <c r="M16" s="62">
        <v>0</v>
      </c>
      <c r="N16" s="62">
        <v>0</v>
      </c>
    </row>
    <row r="17" spans="1:14" ht="19.5" customHeight="1">
      <c r="A17" s="60" t="s">
        <v>28</v>
      </c>
      <c r="B17" s="61">
        <f t="shared" si="0"/>
        <v>455830</v>
      </c>
      <c r="C17" s="62">
        <v>42009</v>
      </c>
      <c r="D17" s="62">
        <v>35554</v>
      </c>
      <c r="E17" s="62">
        <v>44350</v>
      </c>
      <c r="F17" s="62">
        <v>27053</v>
      </c>
      <c r="G17" s="62">
        <v>44654</v>
      </c>
      <c r="H17" s="62">
        <v>45092</v>
      </c>
      <c r="I17" s="62">
        <v>34718</v>
      </c>
      <c r="J17" s="62">
        <v>41184</v>
      </c>
      <c r="K17" s="62">
        <v>40644</v>
      </c>
      <c r="L17" s="62">
        <v>33899</v>
      </c>
      <c r="M17" s="62">
        <v>35408</v>
      </c>
      <c r="N17" s="62">
        <v>31265</v>
      </c>
    </row>
    <row r="18" spans="1:14" ht="19.5" customHeight="1">
      <c r="A18" s="60" t="s">
        <v>29</v>
      </c>
      <c r="B18" s="61">
        <f t="shared" si="0"/>
        <v>12524</v>
      </c>
      <c r="C18" s="62">
        <v>897</v>
      </c>
      <c r="D18" s="62">
        <v>838</v>
      </c>
      <c r="E18" s="62">
        <v>935</v>
      </c>
      <c r="F18" s="62">
        <v>714</v>
      </c>
      <c r="G18" s="62">
        <v>616</v>
      </c>
      <c r="H18" s="62">
        <v>1050</v>
      </c>
      <c r="I18" s="62">
        <v>797</v>
      </c>
      <c r="J18" s="62">
        <v>1170</v>
      </c>
      <c r="K18" s="62">
        <v>1289</v>
      </c>
      <c r="L18" s="62">
        <v>1247</v>
      </c>
      <c r="M18" s="62">
        <v>1921</v>
      </c>
      <c r="N18" s="62">
        <v>1050</v>
      </c>
    </row>
    <row r="19" spans="1:14" ht="19.5" customHeight="1">
      <c r="A19" s="60" t="s">
        <v>30</v>
      </c>
      <c r="B19" s="61">
        <f t="shared" si="0"/>
        <v>360</v>
      </c>
      <c r="C19" s="62">
        <v>16</v>
      </c>
      <c r="D19" s="62">
        <v>29</v>
      </c>
      <c r="E19" s="62">
        <v>33</v>
      </c>
      <c r="F19" s="62">
        <v>23</v>
      </c>
      <c r="G19" s="62">
        <v>31</v>
      </c>
      <c r="H19" s="62">
        <v>29</v>
      </c>
      <c r="I19" s="62">
        <v>21</v>
      </c>
      <c r="J19" s="62">
        <v>30</v>
      </c>
      <c r="K19" s="62">
        <v>27</v>
      </c>
      <c r="L19" s="62">
        <v>37</v>
      </c>
      <c r="M19" s="62">
        <v>32</v>
      </c>
      <c r="N19" s="62">
        <v>52</v>
      </c>
    </row>
    <row r="20" spans="1:14" ht="19.5" customHeight="1">
      <c r="A20" s="60" t="s">
        <v>31</v>
      </c>
      <c r="B20" s="61">
        <f t="shared" si="0"/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</row>
    <row r="21" spans="1:14" ht="19.5" customHeight="1">
      <c r="A21" s="60" t="s">
        <v>32</v>
      </c>
      <c r="B21" s="61">
        <f t="shared" si="0"/>
        <v>292</v>
      </c>
      <c r="C21" s="62">
        <v>1</v>
      </c>
      <c r="D21" s="62">
        <v>18</v>
      </c>
      <c r="E21" s="62">
        <v>9</v>
      </c>
      <c r="F21" s="62">
        <v>26</v>
      </c>
      <c r="G21" s="62">
        <v>13</v>
      </c>
      <c r="H21" s="62">
        <v>10</v>
      </c>
      <c r="I21" s="62">
        <v>27</v>
      </c>
      <c r="J21" s="62">
        <v>14</v>
      </c>
      <c r="K21" s="62">
        <v>57</v>
      </c>
      <c r="L21" s="62">
        <v>72</v>
      </c>
      <c r="M21" s="62">
        <v>31</v>
      </c>
      <c r="N21" s="62">
        <v>14</v>
      </c>
    </row>
    <row r="22" spans="1:14" ht="19.5" customHeight="1">
      <c r="A22" s="63" t="s">
        <v>65</v>
      </c>
      <c r="B22" s="64">
        <f t="shared" si="0"/>
        <v>2884</v>
      </c>
      <c r="C22" s="65">
        <v>197</v>
      </c>
      <c r="D22" s="65">
        <v>271</v>
      </c>
      <c r="E22" s="65">
        <v>259</v>
      </c>
      <c r="F22" s="65">
        <v>141</v>
      </c>
      <c r="G22" s="65">
        <v>214</v>
      </c>
      <c r="H22" s="65">
        <v>228</v>
      </c>
      <c r="I22" s="65">
        <v>200</v>
      </c>
      <c r="J22" s="65">
        <v>213</v>
      </c>
      <c r="K22" s="65">
        <v>230</v>
      </c>
      <c r="L22" s="65">
        <v>354</v>
      </c>
      <c r="M22" s="65">
        <v>301</v>
      </c>
      <c r="N22" s="65">
        <v>276</v>
      </c>
    </row>
    <row r="23" spans="1:14" ht="21.75">
      <c r="A23" s="75" t="s">
        <v>34</v>
      </c>
      <c r="B23" s="76">
        <f t="shared" si="0"/>
        <v>13032</v>
      </c>
      <c r="C23" s="76">
        <f aca="true" t="shared" si="3" ref="C23:N23">SUM(C24,C28,C31)</f>
        <v>880</v>
      </c>
      <c r="D23" s="76">
        <f t="shared" si="3"/>
        <v>926</v>
      </c>
      <c r="E23" s="76">
        <f t="shared" si="3"/>
        <v>907</v>
      </c>
      <c r="F23" s="76">
        <f t="shared" si="3"/>
        <v>967</v>
      </c>
      <c r="G23" s="76">
        <f t="shared" si="3"/>
        <v>1075</v>
      </c>
      <c r="H23" s="76">
        <f t="shared" si="3"/>
        <v>1005</v>
      </c>
      <c r="I23" s="76">
        <f t="shared" si="3"/>
        <v>922</v>
      </c>
      <c r="J23" s="76">
        <f t="shared" si="3"/>
        <v>1547</v>
      </c>
      <c r="K23" s="76">
        <f t="shared" si="3"/>
        <v>1070</v>
      </c>
      <c r="L23" s="76">
        <f t="shared" si="3"/>
        <v>1040</v>
      </c>
      <c r="M23" s="76">
        <f t="shared" si="3"/>
        <v>1217</v>
      </c>
      <c r="N23" s="76">
        <f t="shared" si="3"/>
        <v>1476</v>
      </c>
    </row>
    <row r="24" spans="1:14" ht="19.5" customHeight="1">
      <c r="A24" s="67" t="s">
        <v>35</v>
      </c>
      <c r="B24" s="68">
        <f t="shared" si="0"/>
        <v>3082</v>
      </c>
      <c r="C24" s="69">
        <f aca="true" t="shared" si="4" ref="C24:N24">SUM(C25:C27)</f>
        <v>158</v>
      </c>
      <c r="D24" s="69">
        <f t="shared" si="4"/>
        <v>354</v>
      </c>
      <c r="E24" s="69">
        <f t="shared" si="4"/>
        <v>186</v>
      </c>
      <c r="F24" s="69">
        <f t="shared" si="4"/>
        <v>412</v>
      </c>
      <c r="G24" s="69">
        <f t="shared" si="4"/>
        <v>242</v>
      </c>
      <c r="H24" s="69">
        <f t="shared" si="4"/>
        <v>135</v>
      </c>
      <c r="I24" s="69">
        <f t="shared" si="4"/>
        <v>226</v>
      </c>
      <c r="J24" s="69">
        <f t="shared" si="4"/>
        <v>445</v>
      </c>
      <c r="K24" s="69">
        <f t="shared" si="4"/>
        <v>151</v>
      </c>
      <c r="L24" s="69">
        <f t="shared" si="4"/>
        <v>228</v>
      </c>
      <c r="M24" s="69">
        <f t="shared" si="4"/>
        <v>329</v>
      </c>
      <c r="N24" s="69">
        <f t="shared" si="4"/>
        <v>216</v>
      </c>
    </row>
    <row r="25" spans="1:14" ht="19.5" customHeight="1">
      <c r="A25" s="60" t="s">
        <v>36</v>
      </c>
      <c r="B25" s="61">
        <f t="shared" si="0"/>
        <v>406</v>
      </c>
      <c r="C25" s="62">
        <v>44</v>
      </c>
      <c r="D25" s="62">
        <v>34</v>
      </c>
      <c r="E25" s="62">
        <v>31</v>
      </c>
      <c r="F25" s="62">
        <v>23</v>
      </c>
      <c r="G25" s="62">
        <v>34</v>
      </c>
      <c r="H25" s="62">
        <v>23</v>
      </c>
      <c r="I25" s="62">
        <v>27</v>
      </c>
      <c r="J25" s="62">
        <v>61</v>
      </c>
      <c r="K25" s="62">
        <v>16</v>
      </c>
      <c r="L25" s="62">
        <v>35</v>
      </c>
      <c r="M25" s="62">
        <v>49</v>
      </c>
      <c r="N25" s="62">
        <v>29</v>
      </c>
    </row>
    <row r="26" spans="1:14" ht="19.5" customHeight="1">
      <c r="A26" s="60" t="s">
        <v>37</v>
      </c>
      <c r="B26" s="61">
        <f t="shared" si="0"/>
        <v>2522</v>
      </c>
      <c r="C26" s="62">
        <v>100</v>
      </c>
      <c r="D26" s="62">
        <v>312</v>
      </c>
      <c r="E26" s="62">
        <v>147</v>
      </c>
      <c r="F26" s="62">
        <v>375</v>
      </c>
      <c r="G26" s="62">
        <v>199</v>
      </c>
      <c r="H26" s="62">
        <v>99</v>
      </c>
      <c r="I26" s="62">
        <v>192</v>
      </c>
      <c r="J26" s="62">
        <v>361</v>
      </c>
      <c r="K26" s="62">
        <v>124</v>
      </c>
      <c r="L26" s="62">
        <v>182</v>
      </c>
      <c r="M26" s="62">
        <v>265</v>
      </c>
      <c r="N26" s="62">
        <v>166</v>
      </c>
    </row>
    <row r="27" spans="1:14" ht="19.5" customHeight="1">
      <c r="A27" s="60" t="s">
        <v>38</v>
      </c>
      <c r="B27" s="61">
        <f t="shared" si="0"/>
        <v>154</v>
      </c>
      <c r="C27" s="62">
        <v>14</v>
      </c>
      <c r="D27" s="62">
        <v>8</v>
      </c>
      <c r="E27" s="62">
        <v>8</v>
      </c>
      <c r="F27" s="62">
        <v>14</v>
      </c>
      <c r="G27" s="62">
        <v>9</v>
      </c>
      <c r="H27" s="62">
        <v>13</v>
      </c>
      <c r="I27" s="62">
        <v>7</v>
      </c>
      <c r="J27" s="62">
        <v>23</v>
      </c>
      <c r="K27" s="62">
        <v>11</v>
      </c>
      <c r="L27" s="62">
        <v>11</v>
      </c>
      <c r="M27" s="62">
        <v>15</v>
      </c>
      <c r="N27" s="62">
        <v>21</v>
      </c>
    </row>
    <row r="28" spans="1:14" ht="19.5" customHeight="1">
      <c r="A28" s="67" t="s">
        <v>39</v>
      </c>
      <c r="B28" s="68">
        <f aca="true" t="shared" si="5" ref="B28:N28">SUM(B29:B30)</f>
        <v>9950</v>
      </c>
      <c r="C28" s="69">
        <f t="shared" si="5"/>
        <v>722</v>
      </c>
      <c r="D28" s="69">
        <f t="shared" si="5"/>
        <v>572</v>
      </c>
      <c r="E28" s="69">
        <f t="shared" si="5"/>
        <v>721</v>
      </c>
      <c r="F28" s="69">
        <f t="shared" si="5"/>
        <v>555</v>
      </c>
      <c r="G28" s="69">
        <f t="shared" si="5"/>
        <v>833</v>
      </c>
      <c r="H28" s="69">
        <f t="shared" si="5"/>
        <v>870</v>
      </c>
      <c r="I28" s="69">
        <f t="shared" si="5"/>
        <v>696</v>
      </c>
      <c r="J28" s="69">
        <f t="shared" si="5"/>
        <v>1102</v>
      </c>
      <c r="K28" s="69">
        <f t="shared" si="5"/>
        <v>919</v>
      </c>
      <c r="L28" s="69">
        <f t="shared" si="5"/>
        <v>812</v>
      </c>
      <c r="M28" s="69">
        <f t="shared" si="5"/>
        <v>888</v>
      </c>
      <c r="N28" s="69">
        <f t="shared" si="5"/>
        <v>1260</v>
      </c>
    </row>
    <row r="29" spans="1:14" ht="19.5" customHeight="1">
      <c r="A29" s="60" t="s">
        <v>40</v>
      </c>
      <c r="B29" s="61">
        <f>SUM(C29:N29)</f>
        <v>5500</v>
      </c>
      <c r="C29" s="62">
        <v>392</v>
      </c>
      <c r="D29" s="62">
        <v>330</v>
      </c>
      <c r="E29" s="62">
        <v>424</v>
      </c>
      <c r="F29" s="62">
        <v>294</v>
      </c>
      <c r="G29" s="62">
        <v>431</v>
      </c>
      <c r="H29" s="62">
        <v>492</v>
      </c>
      <c r="I29" s="62">
        <v>445</v>
      </c>
      <c r="J29" s="62">
        <v>439</v>
      </c>
      <c r="K29" s="62">
        <v>475</v>
      </c>
      <c r="L29" s="62">
        <v>506</v>
      </c>
      <c r="M29" s="62">
        <v>518</v>
      </c>
      <c r="N29" s="62">
        <v>754</v>
      </c>
    </row>
    <row r="30" spans="1:14" ht="19.5" customHeight="1">
      <c r="A30" s="60" t="s">
        <v>38</v>
      </c>
      <c r="B30" s="61">
        <f>SUM(C30:N30)</f>
        <v>4450</v>
      </c>
      <c r="C30" s="62">
        <v>330</v>
      </c>
      <c r="D30" s="62">
        <v>242</v>
      </c>
      <c r="E30" s="62">
        <v>297</v>
      </c>
      <c r="F30" s="62">
        <v>261</v>
      </c>
      <c r="G30" s="62">
        <v>402</v>
      </c>
      <c r="H30" s="62">
        <v>378</v>
      </c>
      <c r="I30" s="62">
        <v>251</v>
      </c>
      <c r="J30" s="62">
        <v>663</v>
      </c>
      <c r="K30" s="62">
        <v>444</v>
      </c>
      <c r="L30" s="62">
        <v>306</v>
      </c>
      <c r="M30" s="62">
        <v>370</v>
      </c>
      <c r="N30" s="62">
        <v>506</v>
      </c>
    </row>
    <row r="31" spans="1:14" ht="19.5" customHeight="1">
      <c r="A31" s="70" t="s">
        <v>41</v>
      </c>
      <c r="B31" s="71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</row>
    <row r="32" ht="21.75">
      <c r="A32" s="57" t="s">
        <v>72</v>
      </c>
    </row>
  </sheetData>
  <sheetProtection/>
  <mergeCells count="1">
    <mergeCell ref="A1:N1"/>
  </mergeCells>
  <printOptions horizontalCentered="1"/>
  <pageMargins left="0.984251968503937" right="0.5905511811023623" top="0.3937007874015748" bottom="0.1968503937007874" header="0.5118110236220472" footer="0.196850393700787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1125"/>
  <dimension ref="A1:N32"/>
  <sheetViews>
    <sheetView zoomScale="90" zoomScaleNormal="90" zoomScalePageLayoutView="0" workbookViewId="0" topLeftCell="A1">
      <selection activeCell="L4" sqref="L4:N4"/>
    </sheetView>
  </sheetViews>
  <sheetFormatPr defaultColWidth="9.33203125" defaultRowHeight="21"/>
  <cols>
    <col min="1" max="1" width="47.33203125" style="57" customWidth="1"/>
    <col min="2" max="2" width="11.83203125" style="58" customWidth="1"/>
    <col min="3" max="3" width="11.33203125" style="57" customWidth="1"/>
    <col min="4" max="14" width="9.83203125" style="57" customWidth="1"/>
    <col min="15" max="15" width="10" style="57" bestFit="1" customWidth="1"/>
    <col min="16" max="16" width="9.33203125" style="57" customWidth="1"/>
    <col min="17" max="17" width="10" style="57" customWidth="1"/>
    <col min="18" max="16384" width="9.33203125" style="57" customWidth="1"/>
  </cols>
  <sheetData>
    <row r="1" spans="1:14" ht="25.5" customHeight="1">
      <c r="A1" s="129" t="s">
        <v>77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6.5" customHeight="1">
      <c r="A2" s="57" t="s">
        <v>0</v>
      </c>
      <c r="K2" s="59"/>
      <c r="N2" s="59" t="s">
        <v>1</v>
      </c>
    </row>
    <row r="3" spans="1:14" ht="24" customHeight="1">
      <c r="A3" s="66" t="s">
        <v>2</v>
      </c>
      <c r="B3" s="66" t="s">
        <v>3</v>
      </c>
      <c r="C3" s="66" t="s">
        <v>4</v>
      </c>
      <c r="D3" s="66" t="s">
        <v>5</v>
      </c>
      <c r="E3" s="66" t="s">
        <v>6</v>
      </c>
      <c r="F3" s="66" t="s">
        <v>7</v>
      </c>
      <c r="G3" s="66" t="s">
        <v>8</v>
      </c>
      <c r="H3" s="66" t="s">
        <v>9</v>
      </c>
      <c r="I3" s="66" t="s">
        <v>10</v>
      </c>
      <c r="J3" s="66" t="s">
        <v>11</v>
      </c>
      <c r="K3" s="66" t="s">
        <v>12</v>
      </c>
      <c r="L3" s="66" t="s">
        <v>13</v>
      </c>
      <c r="M3" s="66" t="s">
        <v>14</v>
      </c>
      <c r="N3" s="66" t="s">
        <v>15</v>
      </c>
    </row>
    <row r="4" spans="1:14" ht="24" customHeight="1">
      <c r="A4" s="77" t="s">
        <v>16</v>
      </c>
      <c r="B4" s="78">
        <f aca="true" t="shared" si="0" ref="B4:B27">SUM(C4:N4)</f>
        <v>811222</v>
      </c>
      <c r="C4" s="78">
        <f aca="true" t="shared" si="1" ref="C4:N4">SUM(C5,C23)</f>
        <v>75001</v>
      </c>
      <c r="D4" s="78">
        <f t="shared" si="1"/>
        <v>73689</v>
      </c>
      <c r="E4" s="78">
        <f t="shared" si="1"/>
        <v>78502</v>
      </c>
      <c r="F4" s="78">
        <f t="shared" si="1"/>
        <v>53276</v>
      </c>
      <c r="G4" s="78">
        <f t="shared" si="1"/>
        <v>72068</v>
      </c>
      <c r="H4" s="78">
        <f t="shared" si="1"/>
        <v>76230</v>
      </c>
      <c r="I4" s="78">
        <f t="shared" si="1"/>
        <v>65199</v>
      </c>
      <c r="J4" s="78">
        <f t="shared" si="1"/>
        <v>68132</v>
      </c>
      <c r="K4" s="78">
        <f t="shared" si="1"/>
        <v>65759</v>
      </c>
      <c r="L4" s="78">
        <f t="shared" si="1"/>
        <v>63973</v>
      </c>
      <c r="M4" s="78">
        <f t="shared" si="1"/>
        <v>62903</v>
      </c>
      <c r="N4" s="78">
        <f t="shared" si="1"/>
        <v>56490</v>
      </c>
    </row>
    <row r="5" spans="1:14" ht="21.75">
      <c r="A5" s="73" t="s">
        <v>54</v>
      </c>
      <c r="B5" s="74">
        <f t="shared" si="0"/>
        <v>796767</v>
      </c>
      <c r="C5" s="74">
        <f aca="true" t="shared" si="2" ref="C5:N5">SUM(C6:C22)</f>
        <v>72993</v>
      </c>
      <c r="D5" s="74">
        <f t="shared" si="2"/>
        <v>72743</v>
      </c>
      <c r="E5" s="74">
        <f t="shared" si="2"/>
        <v>77192</v>
      </c>
      <c r="F5" s="74">
        <f t="shared" si="2"/>
        <v>52172</v>
      </c>
      <c r="G5" s="74">
        <f t="shared" si="2"/>
        <v>70770</v>
      </c>
      <c r="H5" s="74">
        <f t="shared" si="2"/>
        <v>75137</v>
      </c>
      <c r="I5" s="74">
        <f t="shared" si="2"/>
        <v>63901</v>
      </c>
      <c r="J5" s="74">
        <f t="shared" si="2"/>
        <v>67031</v>
      </c>
      <c r="K5" s="74">
        <f t="shared" si="2"/>
        <v>64559</v>
      </c>
      <c r="L5" s="74">
        <f t="shared" si="2"/>
        <v>62759</v>
      </c>
      <c r="M5" s="74">
        <f t="shared" si="2"/>
        <v>61921</v>
      </c>
      <c r="N5" s="74">
        <f t="shared" si="2"/>
        <v>55589</v>
      </c>
    </row>
    <row r="6" spans="1:14" ht="19.5" customHeight="1">
      <c r="A6" s="60" t="s">
        <v>17</v>
      </c>
      <c r="B6" s="61">
        <f t="shared" si="0"/>
        <v>275592</v>
      </c>
      <c r="C6" s="62">
        <v>28282</v>
      </c>
      <c r="D6" s="62">
        <v>27586</v>
      </c>
      <c r="E6" s="62">
        <v>23567</v>
      </c>
      <c r="F6" s="62">
        <v>19097</v>
      </c>
      <c r="G6" s="62">
        <v>25495</v>
      </c>
      <c r="H6" s="62">
        <v>22701</v>
      </c>
      <c r="I6" s="62">
        <v>22860</v>
      </c>
      <c r="J6" s="62">
        <v>24416</v>
      </c>
      <c r="K6" s="62">
        <f>20317+478</f>
        <v>20795</v>
      </c>
      <c r="L6" s="62">
        <f>22095+601</f>
        <v>22696</v>
      </c>
      <c r="M6" s="79">
        <v>21560</v>
      </c>
      <c r="N6" s="62">
        <v>16537</v>
      </c>
    </row>
    <row r="7" spans="1:14" ht="19.5" customHeight="1">
      <c r="A7" s="60" t="s">
        <v>18</v>
      </c>
      <c r="B7" s="61">
        <f t="shared" si="0"/>
        <v>8495</v>
      </c>
      <c r="C7" s="62">
        <v>1137</v>
      </c>
      <c r="D7" s="62">
        <v>916</v>
      </c>
      <c r="E7" s="62">
        <v>863</v>
      </c>
      <c r="F7" s="62">
        <v>605</v>
      </c>
      <c r="G7" s="62">
        <v>499</v>
      </c>
      <c r="H7" s="62">
        <v>596</v>
      </c>
      <c r="I7" s="62">
        <v>773</v>
      </c>
      <c r="J7" s="62">
        <v>591</v>
      </c>
      <c r="K7" s="62">
        <f>532+39</f>
        <v>571</v>
      </c>
      <c r="L7" s="62">
        <f>518+38</f>
        <v>556</v>
      </c>
      <c r="M7" s="79">
        <v>519</v>
      </c>
      <c r="N7" s="62">
        <v>869</v>
      </c>
    </row>
    <row r="8" spans="1:14" ht="19.5" customHeight="1">
      <c r="A8" s="60" t="s">
        <v>19</v>
      </c>
      <c r="B8" s="61">
        <f t="shared" si="0"/>
        <v>79824</v>
      </c>
      <c r="C8" s="62">
        <v>8584</v>
      </c>
      <c r="D8" s="62">
        <v>6760</v>
      </c>
      <c r="E8" s="62">
        <v>7549</v>
      </c>
      <c r="F8" s="62">
        <v>6053</v>
      </c>
      <c r="G8" s="62">
        <v>6769</v>
      </c>
      <c r="H8" s="62">
        <v>6707</v>
      </c>
      <c r="I8" s="62">
        <v>6634</v>
      </c>
      <c r="J8" s="62">
        <v>6622</v>
      </c>
      <c r="K8" s="62">
        <f>5832+154</f>
        <v>5986</v>
      </c>
      <c r="L8" s="62">
        <f>5905+184</f>
        <v>6089</v>
      </c>
      <c r="M8" s="79">
        <v>6329</v>
      </c>
      <c r="N8" s="62">
        <v>5742</v>
      </c>
    </row>
    <row r="9" spans="1:14" ht="19.5" customHeight="1">
      <c r="A9" s="60" t="s">
        <v>20</v>
      </c>
      <c r="B9" s="61">
        <f t="shared" si="0"/>
        <v>51</v>
      </c>
      <c r="C9" s="62">
        <v>2</v>
      </c>
      <c r="D9" s="62">
        <v>0</v>
      </c>
      <c r="E9" s="62">
        <v>7</v>
      </c>
      <c r="F9" s="62">
        <v>9</v>
      </c>
      <c r="G9" s="62">
        <v>2</v>
      </c>
      <c r="H9" s="62">
        <v>3</v>
      </c>
      <c r="I9" s="62">
        <v>3</v>
      </c>
      <c r="J9" s="62">
        <v>3</v>
      </c>
      <c r="K9" s="62">
        <f>6</f>
        <v>6</v>
      </c>
      <c r="L9" s="62">
        <v>7</v>
      </c>
      <c r="M9" s="79">
        <v>2</v>
      </c>
      <c r="N9" s="62">
        <v>7</v>
      </c>
    </row>
    <row r="10" spans="1:14" ht="19.5" customHeight="1">
      <c r="A10" s="60" t="s">
        <v>21</v>
      </c>
      <c r="B10" s="61">
        <f t="shared" si="0"/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/>
      <c r="L10" s="62">
        <v>0</v>
      </c>
      <c r="M10" s="79">
        <v>0</v>
      </c>
      <c r="N10" s="62">
        <v>0</v>
      </c>
    </row>
    <row r="11" spans="1:14" ht="19.5" customHeight="1">
      <c r="A11" s="60" t="s">
        <v>22</v>
      </c>
      <c r="B11" s="61">
        <f t="shared" si="0"/>
        <v>9409</v>
      </c>
      <c r="C11" s="62">
        <v>641</v>
      </c>
      <c r="D11" s="62">
        <v>612</v>
      </c>
      <c r="E11" s="62">
        <v>853</v>
      </c>
      <c r="F11" s="62">
        <v>627</v>
      </c>
      <c r="G11" s="62">
        <v>857</v>
      </c>
      <c r="H11" s="62">
        <v>902</v>
      </c>
      <c r="I11" s="62">
        <v>1038</v>
      </c>
      <c r="J11" s="62">
        <v>874</v>
      </c>
      <c r="K11" s="62">
        <f>715+134</f>
        <v>849</v>
      </c>
      <c r="L11" s="62">
        <f>644+121</f>
        <v>765</v>
      </c>
      <c r="M11" s="79">
        <v>704</v>
      </c>
      <c r="N11" s="62">
        <v>687</v>
      </c>
    </row>
    <row r="12" spans="1:14" ht="19.5" customHeight="1">
      <c r="A12" s="60" t="s">
        <v>23</v>
      </c>
      <c r="B12" s="61">
        <f t="shared" si="0"/>
        <v>45</v>
      </c>
      <c r="C12" s="62">
        <v>3</v>
      </c>
      <c r="D12" s="62">
        <v>4</v>
      </c>
      <c r="E12" s="62">
        <v>3</v>
      </c>
      <c r="F12" s="62">
        <v>4</v>
      </c>
      <c r="G12" s="62">
        <v>4</v>
      </c>
      <c r="H12" s="62">
        <v>2</v>
      </c>
      <c r="I12" s="62">
        <v>3</v>
      </c>
      <c r="J12" s="62">
        <v>5</v>
      </c>
      <c r="K12" s="62">
        <v>3</v>
      </c>
      <c r="L12" s="62">
        <v>4</v>
      </c>
      <c r="M12" s="79">
        <v>5</v>
      </c>
      <c r="N12" s="62">
        <v>5</v>
      </c>
    </row>
    <row r="13" spans="1:14" ht="19.5" customHeight="1">
      <c r="A13" s="60" t="s">
        <v>24</v>
      </c>
      <c r="B13" s="61">
        <f t="shared" si="0"/>
        <v>42</v>
      </c>
      <c r="C13" s="62">
        <v>0</v>
      </c>
      <c r="D13" s="62">
        <v>1</v>
      </c>
      <c r="E13" s="62">
        <v>0</v>
      </c>
      <c r="F13" s="62">
        <v>0</v>
      </c>
      <c r="G13" s="62">
        <v>0</v>
      </c>
      <c r="H13" s="62">
        <v>8</v>
      </c>
      <c r="I13" s="62">
        <v>1</v>
      </c>
      <c r="J13" s="62">
        <v>0</v>
      </c>
      <c r="K13" s="62">
        <v>1</v>
      </c>
      <c r="L13" s="62">
        <v>1</v>
      </c>
      <c r="M13" s="79">
        <v>9</v>
      </c>
      <c r="N13" s="62">
        <v>21</v>
      </c>
    </row>
    <row r="14" spans="1:14" ht="19.5" customHeight="1">
      <c r="A14" s="60" t="s">
        <v>25</v>
      </c>
      <c r="B14" s="61">
        <f t="shared" si="0"/>
        <v>63</v>
      </c>
      <c r="C14" s="62">
        <v>9</v>
      </c>
      <c r="D14" s="62">
        <v>4</v>
      </c>
      <c r="E14" s="62">
        <v>0</v>
      </c>
      <c r="F14" s="62">
        <v>1</v>
      </c>
      <c r="G14" s="62">
        <v>2</v>
      </c>
      <c r="H14" s="62">
        <v>16</v>
      </c>
      <c r="I14" s="62">
        <v>19</v>
      </c>
      <c r="J14" s="62">
        <v>4</v>
      </c>
      <c r="K14" s="62">
        <v>3</v>
      </c>
      <c r="L14" s="62">
        <v>4</v>
      </c>
      <c r="M14" s="79">
        <v>0</v>
      </c>
      <c r="N14" s="62">
        <v>1</v>
      </c>
    </row>
    <row r="15" spans="1:14" ht="19.5" customHeight="1">
      <c r="A15" s="60" t="s">
        <v>26</v>
      </c>
      <c r="B15" s="61">
        <f t="shared" si="0"/>
        <v>204</v>
      </c>
      <c r="C15" s="62">
        <v>54</v>
      </c>
      <c r="D15" s="62">
        <v>19</v>
      </c>
      <c r="E15" s="62">
        <v>24</v>
      </c>
      <c r="F15" s="62">
        <v>7</v>
      </c>
      <c r="G15" s="62">
        <v>8</v>
      </c>
      <c r="H15" s="62">
        <v>9</v>
      </c>
      <c r="I15" s="62">
        <v>30</v>
      </c>
      <c r="J15" s="62">
        <v>17</v>
      </c>
      <c r="K15" s="62">
        <v>7</v>
      </c>
      <c r="L15" s="62">
        <v>22</v>
      </c>
      <c r="M15" s="79">
        <v>4</v>
      </c>
      <c r="N15" s="62">
        <v>3</v>
      </c>
    </row>
    <row r="16" spans="1:14" ht="19.5" customHeight="1">
      <c r="A16" s="60" t="s">
        <v>27</v>
      </c>
      <c r="B16" s="61">
        <f t="shared" si="0"/>
        <v>15</v>
      </c>
      <c r="C16" s="62">
        <v>0</v>
      </c>
      <c r="D16" s="62">
        <v>0</v>
      </c>
      <c r="E16" s="62">
        <v>2</v>
      </c>
      <c r="F16" s="62">
        <v>0</v>
      </c>
      <c r="G16" s="62">
        <v>0</v>
      </c>
      <c r="H16" s="62">
        <v>1</v>
      </c>
      <c r="I16" s="62">
        <v>0</v>
      </c>
      <c r="J16" s="62">
        <v>1</v>
      </c>
      <c r="K16" s="62">
        <v>3</v>
      </c>
      <c r="L16" s="62">
        <v>5</v>
      </c>
      <c r="M16" s="79">
        <v>1</v>
      </c>
      <c r="N16" s="62">
        <v>2</v>
      </c>
    </row>
    <row r="17" spans="1:14" ht="19.5" customHeight="1">
      <c r="A17" s="60" t="s">
        <v>28</v>
      </c>
      <c r="B17" s="61">
        <f t="shared" si="0"/>
        <v>408520</v>
      </c>
      <c r="C17" s="62">
        <v>32988</v>
      </c>
      <c r="D17" s="62">
        <v>35724</v>
      </c>
      <c r="E17" s="62">
        <v>43230</v>
      </c>
      <c r="F17" s="62">
        <v>24684</v>
      </c>
      <c r="G17" s="62">
        <v>36076</v>
      </c>
      <c r="H17" s="62">
        <v>42803</v>
      </c>
      <c r="I17" s="62">
        <v>31071</v>
      </c>
      <c r="J17" s="62">
        <v>33435</v>
      </c>
      <c r="K17" s="62">
        <f>33884+1344</f>
        <v>35228</v>
      </c>
      <c r="L17" s="62">
        <f>30413+1220</f>
        <v>31633</v>
      </c>
      <c r="M17" s="79">
        <v>31404</v>
      </c>
      <c r="N17" s="62">
        <v>30244</v>
      </c>
    </row>
    <row r="18" spans="1:14" ht="19.5" customHeight="1">
      <c r="A18" s="60" t="s">
        <v>29</v>
      </c>
      <c r="B18" s="61">
        <f t="shared" si="0"/>
        <v>11712</v>
      </c>
      <c r="C18" s="62">
        <v>1059</v>
      </c>
      <c r="D18" s="62">
        <v>899</v>
      </c>
      <c r="E18" s="62">
        <v>840</v>
      </c>
      <c r="F18" s="62">
        <v>941</v>
      </c>
      <c r="G18" s="62">
        <v>885</v>
      </c>
      <c r="H18" s="62">
        <v>1160</v>
      </c>
      <c r="I18" s="62">
        <v>1208</v>
      </c>
      <c r="J18" s="62">
        <v>801</v>
      </c>
      <c r="K18" s="62">
        <f>819+17</f>
        <v>836</v>
      </c>
      <c r="L18" s="62">
        <f>731+21</f>
        <v>752</v>
      </c>
      <c r="M18" s="79">
        <v>1163</v>
      </c>
      <c r="N18" s="62">
        <v>1168</v>
      </c>
    </row>
    <row r="19" spans="1:14" ht="19.5" customHeight="1">
      <c r="A19" s="60" t="s">
        <v>30</v>
      </c>
      <c r="B19" s="61">
        <f t="shared" si="0"/>
        <v>292</v>
      </c>
      <c r="C19" s="62">
        <v>15</v>
      </c>
      <c r="D19" s="62">
        <v>15</v>
      </c>
      <c r="E19" s="62">
        <v>19</v>
      </c>
      <c r="F19" s="62">
        <v>34</v>
      </c>
      <c r="G19" s="62">
        <v>11</v>
      </c>
      <c r="H19" s="62">
        <v>19</v>
      </c>
      <c r="I19" s="62">
        <v>24</v>
      </c>
      <c r="J19" s="62">
        <v>26</v>
      </c>
      <c r="K19" s="62">
        <f>14+6</f>
        <v>20</v>
      </c>
      <c r="L19" s="62">
        <v>17</v>
      </c>
      <c r="M19" s="79">
        <v>35</v>
      </c>
      <c r="N19" s="62">
        <v>57</v>
      </c>
    </row>
    <row r="20" spans="1:14" ht="19.5" customHeight="1">
      <c r="A20" s="60" t="s">
        <v>31</v>
      </c>
      <c r="B20" s="61">
        <f t="shared" si="0"/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79">
        <v>0</v>
      </c>
      <c r="N20" s="62">
        <v>0</v>
      </c>
    </row>
    <row r="21" spans="1:14" ht="19.5" customHeight="1">
      <c r="A21" s="60" t="s">
        <v>32</v>
      </c>
      <c r="B21" s="61">
        <f t="shared" si="0"/>
        <v>254</v>
      </c>
      <c r="C21" s="62">
        <v>24</v>
      </c>
      <c r="D21" s="62">
        <v>29</v>
      </c>
      <c r="E21" s="62">
        <v>30</v>
      </c>
      <c r="F21" s="62">
        <v>2</v>
      </c>
      <c r="G21" s="62">
        <v>17</v>
      </c>
      <c r="H21" s="62">
        <v>17</v>
      </c>
      <c r="I21" s="62">
        <v>30</v>
      </c>
      <c r="J21" s="62">
        <v>35</v>
      </c>
      <c r="K21" s="62">
        <f>22+2</f>
        <v>24</v>
      </c>
      <c r="L21" s="62">
        <v>25</v>
      </c>
      <c r="M21" s="79">
        <v>11</v>
      </c>
      <c r="N21" s="62">
        <v>10</v>
      </c>
    </row>
    <row r="22" spans="1:14" ht="19.5" customHeight="1">
      <c r="A22" s="63" t="s">
        <v>65</v>
      </c>
      <c r="B22" s="64">
        <f t="shared" si="0"/>
        <v>2249</v>
      </c>
      <c r="C22" s="65">
        <v>195</v>
      </c>
      <c r="D22" s="65">
        <v>174</v>
      </c>
      <c r="E22" s="65">
        <v>205</v>
      </c>
      <c r="F22" s="65">
        <v>108</v>
      </c>
      <c r="G22" s="65">
        <v>145</v>
      </c>
      <c r="H22" s="65">
        <v>193</v>
      </c>
      <c r="I22" s="65">
        <v>207</v>
      </c>
      <c r="J22" s="65">
        <v>201</v>
      </c>
      <c r="K22" s="65">
        <f>212+15</f>
        <v>227</v>
      </c>
      <c r="L22" s="65">
        <v>183</v>
      </c>
      <c r="M22" s="80">
        <v>175</v>
      </c>
      <c r="N22" s="65">
        <v>236</v>
      </c>
    </row>
    <row r="23" spans="1:14" ht="21.75">
      <c r="A23" s="75" t="s">
        <v>34</v>
      </c>
      <c r="B23" s="76">
        <f t="shared" si="0"/>
        <v>14455</v>
      </c>
      <c r="C23" s="76">
        <f aca="true" t="shared" si="3" ref="C23:N23">SUM(C24,C28,C31)</f>
        <v>2008</v>
      </c>
      <c r="D23" s="76">
        <f t="shared" si="3"/>
        <v>946</v>
      </c>
      <c r="E23" s="76">
        <f t="shared" si="3"/>
        <v>1310</v>
      </c>
      <c r="F23" s="76">
        <f t="shared" si="3"/>
        <v>1104</v>
      </c>
      <c r="G23" s="76">
        <f t="shared" si="3"/>
        <v>1298</v>
      </c>
      <c r="H23" s="76">
        <f t="shared" si="3"/>
        <v>1093</v>
      </c>
      <c r="I23" s="76">
        <f t="shared" si="3"/>
        <v>1298</v>
      </c>
      <c r="J23" s="76">
        <f t="shared" si="3"/>
        <v>1101</v>
      </c>
      <c r="K23" s="76">
        <f t="shared" si="3"/>
        <v>1200</v>
      </c>
      <c r="L23" s="76">
        <f t="shared" si="3"/>
        <v>1214</v>
      </c>
      <c r="M23" s="76">
        <f t="shared" si="3"/>
        <v>982</v>
      </c>
      <c r="N23" s="76">
        <f t="shared" si="3"/>
        <v>901</v>
      </c>
    </row>
    <row r="24" spans="1:14" ht="19.5" customHeight="1">
      <c r="A24" s="67" t="s">
        <v>35</v>
      </c>
      <c r="B24" s="68">
        <f t="shared" si="0"/>
        <v>4430</v>
      </c>
      <c r="C24" s="69">
        <f aca="true" t="shared" si="4" ref="C24:N24">SUM(C25:C27)</f>
        <v>1156</v>
      </c>
      <c r="D24" s="69">
        <f t="shared" si="4"/>
        <v>276</v>
      </c>
      <c r="E24" s="69">
        <f t="shared" si="4"/>
        <v>276</v>
      </c>
      <c r="F24" s="69">
        <f t="shared" si="4"/>
        <v>364</v>
      </c>
      <c r="G24" s="69">
        <f t="shared" si="4"/>
        <v>358</v>
      </c>
      <c r="H24" s="69">
        <f t="shared" si="4"/>
        <v>303</v>
      </c>
      <c r="I24" s="69">
        <f t="shared" si="4"/>
        <v>356</v>
      </c>
      <c r="J24" s="69">
        <f t="shared" si="4"/>
        <v>205</v>
      </c>
      <c r="K24" s="69">
        <f t="shared" si="4"/>
        <v>427</v>
      </c>
      <c r="L24" s="69">
        <f t="shared" si="4"/>
        <v>233</v>
      </c>
      <c r="M24" s="69">
        <f t="shared" si="4"/>
        <v>179</v>
      </c>
      <c r="N24" s="69">
        <f t="shared" si="4"/>
        <v>297</v>
      </c>
    </row>
    <row r="25" spans="1:14" ht="19.5" customHeight="1">
      <c r="A25" s="60" t="s">
        <v>36</v>
      </c>
      <c r="B25" s="61">
        <f t="shared" si="0"/>
        <v>1740</v>
      </c>
      <c r="C25" s="62">
        <v>934</v>
      </c>
      <c r="D25" s="62">
        <v>34</v>
      </c>
      <c r="E25" s="62">
        <v>42</v>
      </c>
      <c r="F25" s="62">
        <v>62</v>
      </c>
      <c r="G25" s="62">
        <v>103</v>
      </c>
      <c r="H25" s="62">
        <v>103</v>
      </c>
      <c r="I25" s="62">
        <v>157</v>
      </c>
      <c r="J25" s="62">
        <v>56</v>
      </c>
      <c r="K25" s="62">
        <f>54+9</f>
        <v>63</v>
      </c>
      <c r="L25" s="62">
        <f>39+23</f>
        <v>62</v>
      </c>
      <c r="M25" s="62">
        <v>69</v>
      </c>
      <c r="N25" s="62">
        <v>55</v>
      </c>
    </row>
    <row r="26" spans="1:14" ht="19.5" customHeight="1">
      <c r="A26" s="60" t="s">
        <v>37</v>
      </c>
      <c r="B26" s="61">
        <f t="shared" si="0"/>
        <v>2535</v>
      </c>
      <c r="C26" s="62">
        <v>216</v>
      </c>
      <c r="D26" s="62">
        <v>221</v>
      </c>
      <c r="E26" s="62">
        <v>220</v>
      </c>
      <c r="F26" s="62">
        <v>279</v>
      </c>
      <c r="G26" s="62">
        <v>246</v>
      </c>
      <c r="H26" s="62">
        <v>192</v>
      </c>
      <c r="I26" s="62">
        <v>189</v>
      </c>
      <c r="J26" s="62">
        <v>136</v>
      </c>
      <c r="K26" s="62">
        <f>257+97</f>
        <v>354</v>
      </c>
      <c r="L26" s="62">
        <v>162</v>
      </c>
      <c r="M26" s="62">
        <v>103</v>
      </c>
      <c r="N26" s="62">
        <v>217</v>
      </c>
    </row>
    <row r="27" spans="1:14" ht="19.5" customHeight="1">
      <c r="A27" s="60" t="s">
        <v>38</v>
      </c>
      <c r="B27" s="61">
        <f t="shared" si="0"/>
        <v>155</v>
      </c>
      <c r="C27" s="62">
        <v>6</v>
      </c>
      <c r="D27" s="62">
        <v>21</v>
      </c>
      <c r="E27" s="62">
        <v>14</v>
      </c>
      <c r="F27" s="62">
        <v>23</v>
      </c>
      <c r="G27" s="62">
        <v>9</v>
      </c>
      <c r="H27" s="62">
        <v>8</v>
      </c>
      <c r="I27" s="62">
        <v>10</v>
      </c>
      <c r="J27" s="62">
        <v>13</v>
      </c>
      <c r="K27" s="62">
        <f>10</f>
        <v>10</v>
      </c>
      <c r="L27" s="62">
        <v>9</v>
      </c>
      <c r="M27" s="62">
        <v>7</v>
      </c>
      <c r="N27" s="62">
        <v>25</v>
      </c>
    </row>
    <row r="28" spans="1:14" ht="19.5" customHeight="1">
      <c r="A28" s="67" t="s">
        <v>39</v>
      </c>
      <c r="B28" s="68">
        <f aca="true" t="shared" si="5" ref="B28:N28">SUM(B29:B30)</f>
        <v>10025</v>
      </c>
      <c r="C28" s="69">
        <f t="shared" si="5"/>
        <v>852</v>
      </c>
      <c r="D28" s="69">
        <f t="shared" si="5"/>
        <v>670</v>
      </c>
      <c r="E28" s="69">
        <f t="shared" si="5"/>
        <v>1034</v>
      </c>
      <c r="F28" s="69">
        <f t="shared" si="5"/>
        <v>740</v>
      </c>
      <c r="G28" s="69">
        <f t="shared" si="5"/>
        <v>940</v>
      </c>
      <c r="H28" s="69">
        <f t="shared" si="5"/>
        <v>790</v>
      </c>
      <c r="I28" s="69">
        <f t="shared" si="5"/>
        <v>942</v>
      </c>
      <c r="J28" s="69">
        <f t="shared" si="5"/>
        <v>896</v>
      </c>
      <c r="K28" s="69">
        <f t="shared" si="5"/>
        <v>773</v>
      </c>
      <c r="L28" s="69">
        <f t="shared" si="5"/>
        <v>981</v>
      </c>
      <c r="M28" s="69">
        <f t="shared" si="5"/>
        <v>803</v>
      </c>
      <c r="N28" s="69">
        <f t="shared" si="5"/>
        <v>604</v>
      </c>
    </row>
    <row r="29" spans="1:14" ht="19.5" customHeight="1">
      <c r="A29" s="60" t="s">
        <v>40</v>
      </c>
      <c r="B29" s="61">
        <f>SUM(C29:N29)</f>
        <v>5942</v>
      </c>
      <c r="C29" s="62">
        <v>604</v>
      </c>
      <c r="D29" s="62">
        <v>403</v>
      </c>
      <c r="E29" s="62">
        <v>620</v>
      </c>
      <c r="F29" s="62">
        <v>433</v>
      </c>
      <c r="G29" s="62">
        <v>616</v>
      </c>
      <c r="H29" s="62">
        <v>472</v>
      </c>
      <c r="I29" s="62">
        <v>610</v>
      </c>
      <c r="J29" s="62">
        <v>581</v>
      </c>
      <c r="K29" s="62">
        <f>322+119</f>
        <v>441</v>
      </c>
      <c r="L29" s="62">
        <v>474</v>
      </c>
      <c r="M29" s="62">
        <v>419</v>
      </c>
      <c r="N29" s="62">
        <v>269</v>
      </c>
    </row>
    <row r="30" spans="1:14" ht="19.5" customHeight="1">
      <c r="A30" s="60" t="s">
        <v>38</v>
      </c>
      <c r="B30" s="61">
        <f>SUM(C30:N30)</f>
        <v>4083</v>
      </c>
      <c r="C30" s="62">
        <v>248</v>
      </c>
      <c r="D30" s="62">
        <v>267</v>
      </c>
      <c r="E30" s="62">
        <v>414</v>
      </c>
      <c r="F30" s="62">
        <v>307</v>
      </c>
      <c r="G30" s="62">
        <v>324</v>
      </c>
      <c r="H30" s="62">
        <v>318</v>
      </c>
      <c r="I30" s="62">
        <v>332</v>
      </c>
      <c r="J30" s="62">
        <v>315</v>
      </c>
      <c r="K30" s="62">
        <f>269+63</f>
        <v>332</v>
      </c>
      <c r="L30" s="62">
        <v>507</v>
      </c>
      <c r="M30" s="62">
        <v>384</v>
      </c>
      <c r="N30" s="62">
        <v>335</v>
      </c>
    </row>
    <row r="31" spans="1:14" ht="19.5" customHeight="1">
      <c r="A31" s="70" t="s">
        <v>41</v>
      </c>
      <c r="B31" s="71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</row>
    <row r="32" ht="21.75">
      <c r="A32" s="57" t="s">
        <v>72</v>
      </c>
    </row>
  </sheetData>
  <sheetProtection/>
  <mergeCells count="1">
    <mergeCell ref="A1:N1"/>
  </mergeCells>
  <printOptions horizontalCentered="1"/>
  <pageMargins left="0.984251968503937" right="0.5905511811023623" top="0.3937007874015748" bottom="0.1968503937007874" header="0.5118110236220472" footer="0.1968503937007874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1124"/>
  <dimension ref="A1:N32"/>
  <sheetViews>
    <sheetView zoomScale="90" zoomScaleNormal="90" zoomScalePageLayoutView="0" workbookViewId="0" topLeftCell="A1">
      <selection activeCell="A1" sqref="A1"/>
    </sheetView>
  </sheetViews>
  <sheetFormatPr defaultColWidth="9.33203125" defaultRowHeight="21"/>
  <cols>
    <col min="1" max="1" width="47.33203125" style="57" customWidth="1"/>
    <col min="2" max="2" width="11.83203125" style="58" customWidth="1"/>
    <col min="3" max="3" width="11.33203125" style="57" customWidth="1"/>
    <col min="4" max="14" width="9.83203125" style="57" customWidth="1"/>
    <col min="15" max="15" width="10" style="57" bestFit="1" customWidth="1"/>
    <col min="16" max="16" width="9.33203125" style="57" customWidth="1"/>
    <col min="17" max="17" width="10" style="57" customWidth="1"/>
    <col min="18" max="16384" width="9.33203125" style="57" customWidth="1"/>
  </cols>
  <sheetData>
    <row r="1" spans="1:14" ht="25.5" customHeight="1">
      <c r="A1" s="56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customHeight="1">
      <c r="A2" s="57" t="s">
        <v>0</v>
      </c>
      <c r="K2" s="59"/>
      <c r="N2" s="59" t="s">
        <v>1</v>
      </c>
    </row>
    <row r="3" spans="1:14" ht="24" customHeight="1">
      <c r="A3" s="66" t="s">
        <v>2</v>
      </c>
      <c r="B3" s="66" t="s">
        <v>3</v>
      </c>
      <c r="C3" s="66" t="s">
        <v>4</v>
      </c>
      <c r="D3" s="66" t="s">
        <v>5</v>
      </c>
      <c r="E3" s="66" t="s">
        <v>6</v>
      </c>
      <c r="F3" s="66" t="s">
        <v>7</v>
      </c>
      <c r="G3" s="66" t="s">
        <v>8</v>
      </c>
      <c r="H3" s="66" t="s">
        <v>9</v>
      </c>
      <c r="I3" s="66" t="s">
        <v>10</v>
      </c>
      <c r="J3" s="66" t="s">
        <v>11</v>
      </c>
      <c r="K3" s="66" t="s">
        <v>12</v>
      </c>
      <c r="L3" s="66" t="s">
        <v>13</v>
      </c>
      <c r="M3" s="66" t="s">
        <v>14</v>
      </c>
      <c r="N3" s="66" t="s">
        <v>15</v>
      </c>
    </row>
    <row r="4" spans="1:14" ht="24" customHeight="1">
      <c r="A4" s="77" t="s">
        <v>16</v>
      </c>
      <c r="B4" s="78">
        <f aca="true" t="shared" si="0" ref="B4:B27">SUM(C4:N4)</f>
        <v>846497</v>
      </c>
      <c r="C4" s="78">
        <f aca="true" t="shared" si="1" ref="C4:N4">SUM(C5,C23)</f>
        <v>38318</v>
      </c>
      <c r="D4" s="78">
        <f t="shared" si="1"/>
        <v>96412</v>
      </c>
      <c r="E4" s="78">
        <f t="shared" si="1"/>
        <v>94576</v>
      </c>
      <c r="F4" s="78">
        <f t="shared" si="1"/>
        <v>68549</v>
      </c>
      <c r="G4" s="78">
        <f t="shared" si="1"/>
        <v>82464</v>
      </c>
      <c r="H4" s="78">
        <f t="shared" si="1"/>
        <v>81622</v>
      </c>
      <c r="I4" s="78">
        <f t="shared" si="1"/>
        <v>79485</v>
      </c>
      <c r="J4" s="78">
        <f t="shared" si="1"/>
        <v>66892</v>
      </c>
      <c r="K4" s="78">
        <f t="shared" si="1"/>
        <v>70209</v>
      </c>
      <c r="L4" s="78">
        <f t="shared" si="1"/>
        <v>64834</v>
      </c>
      <c r="M4" s="78">
        <f t="shared" si="1"/>
        <v>55915</v>
      </c>
      <c r="N4" s="78">
        <f t="shared" si="1"/>
        <v>47221</v>
      </c>
    </row>
    <row r="5" spans="1:14" ht="21.75">
      <c r="A5" s="73" t="s">
        <v>54</v>
      </c>
      <c r="B5" s="74">
        <f t="shared" si="0"/>
        <v>832511</v>
      </c>
      <c r="C5" s="74">
        <f aca="true" t="shared" si="2" ref="C5:N5">SUM(C6:C22)</f>
        <v>37339</v>
      </c>
      <c r="D5" s="74">
        <f t="shared" si="2"/>
        <v>95384</v>
      </c>
      <c r="E5" s="74">
        <f t="shared" si="2"/>
        <v>93464</v>
      </c>
      <c r="F5" s="74">
        <f t="shared" si="2"/>
        <v>67586</v>
      </c>
      <c r="G5" s="74">
        <f t="shared" si="2"/>
        <v>81205</v>
      </c>
      <c r="H5" s="74">
        <f t="shared" si="2"/>
        <v>80545</v>
      </c>
      <c r="I5" s="74">
        <f t="shared" si="2"/>
        <v>78234</v>
      </c>
      <c r="J5" s="74">
        <f t="shared" si="2"/>
        <v>65824</v>
      </c>
      <c r="K5" s="74">
        <f t="shared" si="2"/>
        <v>68989</v>
      </c>
      <c r="L5" s="74">
        <f t="shared" si="2"/>
        <v>63623</v>
      </c>
      <c r="M5" s="74">
        <f t="shared" si="2"/>
        <v>54862</v>
      </c>
      <c r="N5" s="74">
        <f t="shared" si="2"/>
        <v>45456</v>
      </c>
    </row>
    <row r="6" spans="1:14" ht="19.5" customHeight="1">
      <c r="A6" s="60" t="s">
        <v>17</v>
      </c>
      <c r="B6" s="61">
        <f t="shared" si="0"/>
        <v>305233</v>
      </c>
      <c r="C6" s="62">
        <v>18664</v>
      </c>
      <c r="D6" s="62">
        <v>33892</v>
      </c>
      <c r="E6" s="62">
        <v>37695</v>
      </c>
      <c r="F6" s="62">
        <v>28092</v>
      </c>
      <c r="G6" s="62">
        <v>30300</v>
      </c>
      <c r="H6" s="62">
        <v>29846</v>
      </c>
      <c r="I6" s="62">
        <v>28672</v>
      </c>
      <c r="J6" s="62">
        <v>23889</v>
      </c>
      <c r="K6" s="62">
        <v>24343</v>
      </c>
      <c r="L6" s="62">
        <v>22377</v>
      </c>
      <c r="M6" s="62">
        <v>16519</v>
      </c>
      <c r="N6" s="62">
        <v>10944</v>
      </c>
    </row>
    <row r="7" spans="1:14" ht="19.5" customHeight="1">
      <c r="A7" s="60" t="s">
        <v>18</v>
      </c>
      <c r="B7" s="61">
        <f t="shared" si="0"/>
        <v>12602</v>
      </c>
      <c r="C7" s="62">
        <v>643</v>
      </c>
      <c r="D7" s="62">
        <v>1155</v>
      </c>
      <c r="E7" s="62">
        <v>1389</v>
      </c>
      <c r="F7" s="62">
        <v>1058</v>
      </c>
      <c r="G7" s="62">
        <v>1320</v>
      </c>
      <c r="H7" s="62">
        <v>1195</v>
      </c>
      <c r="I7" s="62">
        <v>1163</v>
      </c>
      <c r="J7" s="62">
        <v>1202</v>
      </c>
      <c r="K7" s="62">
        <v>1149</v>
      </c>
      <c r="L7" s="62">
        <v>833</v>
      </c>
      <c r="M7" s="62">
        <v>734</v>
      </c>
      <c r="N7" s="62">
        <v>761</v>
      </c>
    </row>
    <row r="8" spans="1:14" ht="19.5" customHeight="1">
      <c r="A8" s="60" t="s">
        <v>19</v>
      </c>
      <c r="B8" s="61">
        <f t="shared" si="0"/>
        <v>85097</v>
      </c>
      <c r="C8" s="62">
        <v>6442</v>
      </c>
      <c r="D8" s="62">
        <v>10025</v>
      </c>
      <c r="E8" s="62">
        <v>9661</v>
      </c>
      <c r="F8" s="62">
        <v>8197</v>
      </c>
      <c r="G8" s="62">
        <v>7767</v>
      </c>
      <c r="H8" s="62">
        <v>7607</v>
      </c>
      <c r="I8" s="62">
        <v>7320</v>
      </c>
      <c r="J8" s="62">
        <v>6035</v>
      </c>
      <c r="K8" s="62">
        <v>6149</v>
      </c>
      <c r="L8" s="62">
        <v>6298</v>
      </c>
      <c r="M8" s="62">
        <v>5447</v>
      </c>
      <c r="N8" s="62">
        <v>4149</v>
      </c>
    </row>
    <row r="9" spans="1:14" ht="19.5" customHeight="1">
      <c r="A9" s="60" t="s">
        <v>20</v>
      </c>
      <c r="B9" s="61">
        <f t="shared" si="0"/>
        <v>39</v>
      </c>
      <c r="C9" s="62">
        <v>1</v>
      </c>
      <c r="D9" s="62">
        <v>1</v>
      </c>
      <c r="E9" s="62">
        <v>2</v>
      </c>
      <c r="F9" s="62">
        <v>5</v>
      </c>
      <c r="G9" s="62">
        <v>2</v>
      </c>
      <c r="H9" s="62">
        <v>2</v>
      </c>
      <c r="I9" s="62">
        <v>2</v>
      </c>
      <c r="J9" s="62">
        <v>1</v>
      </c>
      <c r="K9" s="62">
        <v>3</v>
      </c>
      <c r="L9" s="62">
        <v>7</v>
      </c>
      <c r="M9" s="62">
        <v>4</v>
      </c>
      <c r="N9" s="62">
        <v>9</v>
      </c>
    </row>
    <row r="10" spans="1:14" ht="19.5" customHeight="1">
      <c r="A10" s="60" t="s">
        <v>21</v>
      </c>
      <c r="B10" s="61">
        <f t="shared" si="0"/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</row>
    <row r="11" spans="1:14" ht="19.5" customHeight="1">
      <c r="A11" s="60" t="s">
        <v>22</v>
      </c>
      <c r="B11" s="61">
        <f t="shared" si="0"/>
        <v>7641</v>
      </c>
      <c r="C11" s="62">
        <v>191</v>
      </c>
      <c r="D11" s="62">
        <v>591</v>
      </c>
      <c r="E11" s="62">
        <v>1010</v>
      </c>
      <c r="F11" s="62">
        <v>806</v>
      </c>
      <c r="G11" s="62">
        <v>785</v>
      </c>
      <c r="H11" s="62">
        <v>716</v>
      </c>
      <c r="I11" s="62">
        <v>757</v>
      </c>
      <c r="J11" s="62">
        <v>582</v>
      </c>
      <c r="K11" s="62">
        <v>714</v>
      </c>
      <c r="L11" s="62">
        <v>597</v>
      </c>
      <c r="M11" s="62">
        <v>470</v>
      </c>
      <c r="N11" s="62">
        <v>422</v>
      </c>
    </row>
    <row r="12" spans="1:14" ht="19.5" customHeight="1">
      <c r="A12" s="60" t="s">
        <v>23</v>
      </c>
      <c r="B12" s="61">
        <f t="shared" si="0"/>
        <v>37</v>
      </c>
      <c r="C12" s="62">
        <v>0</v>
      </c>
      <c r="D12" s="62">
        <v>1</v>
      </c>
      <c r="E12" s="62">
        <v>10</v>
      </c>
      <c r="F12" s="62">
        <v>2</v>
      </c>
      <c r="G12" s="62">
        <v>1</v>
      </c>
      <c r="H12" s="62">
        <v>2</v>
      </c>
      <c r="I12" s="62">
        <v>3</v>
      </c>
      <c r="J12" s="62">
        <v>2</v>
      </c>
      <c r="K12" s="62">
        <v>0</v>
      </c>
      <c r="L12" s="62">
        <v>9</v>
      </c>
      <c r="M12" s="62">
        <v>4</v>
      </c>
      <c r="N12" s="62">
        <v>3</v>
      </c>
    </row>
    <row r="13" spans="1:14" ht="19.5" customHeight="1">
      <c r="A13" s="60" t="s">
        <v>24</v>
      </c>
      <c r="B13" s="61">
        <f t="shared" si="0"/>
        <v>6</v>
      </c>
      <c r="C13" s="62">
        <v>1</v>
      </c>
      <c r="D13" s="62">
        <v>0</v>
      </c>
      <c r="E13" s="62">
        <v>0</v>
      </c>
      <c r="F13" s="62">
        <v>1</v>
      </c>
      <c r="G13" s="62">
        <v>0</v>
      </c>
      <c r="H13" s="62">
        <v>1</v>
      </c>
      <c r="I13" s="62">
        <v>2</v>
      </c>
      <c r="J13" s="62">
        <v>0</v>
      </c>
      <c r="K13" s="62">
        <v>0</v>
      </c>
      <c r="L13" s="62">
        <v>0</v>
      </c>
      <c r="M13" s="62">
        <v>0</v>
      </c>
      <c r="N13" s="62">
        <v>1</v>
      </c>
    </row>
    <row r="14" spans="1:14" ht="19.5" customHeight="1">
      <c r="A14" s="60" t="s">
        <v>25</v>
      </c>
      <c r="B14" s="61">
        <f t="shared" si="0"/>
        <v>338</v>
      </c>
      <c r="C14" s="62">
        <v>56</v>
      </c>
      <c r="D14" s="62">
        <v>142</v>
      </c>
      <c r="E14" s="62">
        <v>26</v>
      </c>
      <c r="F14" s="62">
        <v>37</v>
      </c>
      <c r="G14" s="62">
        <v>10</v>
      </c>
      <c r="H14" s="62">
        <v>4</v>
      </c>
      <c r="I14" s="62">
        <v>1</v>
      </c>
      <c r="J14" s="62">
        <v>2</v>
      </c>
      <c r="K14" s="62">
        <v>32</v>
      </c>
      <c r="L14" s="62">
        <v>23</v>
      </c>
      <c r="M14" s="62">
        <v>4</v>
      </c>
      <c r="N14" s="62">
        <v>1</v>
      </c>
    </row>
    <row r="15" spans="1:14" ht="19.5" customHeight="1">
      <c r="A15" s="60" t="s">
        <v>26</v>
      </c>
      <c r="B15" s="61">
        <f t="shared" si="0"/>
        <v>135</v>
      </c>
      <c r="C15" s="62">
        <v>1</v>
      </c>
      <c r="D15" s="62">
        <v>12</v>
      </c>
      <c r="E15" s="62">
        <v>8</v>
      </c>
      <c r="F15" s="62">
        <v>3</v>
      </c>
      <c r="G15" s="62">
        <v>4</v>
      </c>
      <c r="H15" s="62">
        <v>13</v>
      </c>
      <c r="I15" s="62">
        <v>25</v>
      </c>
      <c r="J15" s="62">
        <v>4</v>
      </c>
      <c r="K15" s="62">
        <v>32</v>
      </c>
      <c r="L15" s="62">
        <v>17</v>
      </c>
      <c r="M15" s="62">
        <v>9</v>
      </c>
      <c r="N15" s="62">
        <v>7</v>
      </c>
    </row>
    <row r="16" spans="1:14" ht="19.5" customHeight="1">
      <c r="A16" s="60" t="s">
        <v>27</v>
      </c>
      <c r="B16" s="61">
        <f t="shared" si="0"/>
        <v>1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1</v>
      </c>
    </row>
    <row r="17" spans="1:14" ht="19.5" customHeight="1">
      <c r="A17" s="60" t="s">
        <v>28</v>
      </c>
      <c r="B17" s="61">
        <f t="shared" si="0"/>
        <v>405649</v>
      </c>
      <c r="C17" s="62">
        <v>11032</v>
      </c>
      <c r="D17" s="62">
        <v>48129</v>
      </c>
      <c r="E17" s="62">
        <v>42386</v>
      </c>
      <c r="F17" s="62">
        <v>28408</v>
      </c>
      <c r="G17" s="62">
        <v>40050</v>
      </c>
      <c r="H17" s="62">
        <v>39786</v>
      </c>
      <c r="I17" s="62">
        <v>39074</v>
      </c>
      <c r="J17" s="62">
        <v>32858</v>
      </c>
      <c r="K17" s="62">
        <v>35120</v>
      </c>
      <c r="L17" s="62">
        <v>31439</v>
      </c>
      <c r="M17" s="62">
        <v>29873</v>
      </c>
      <c r="N17" s="62">
        <v>27494</v>
      </c>
    </row>
    <row r="18" spans="1:14" ht="19.5" customHeight="1">
      <c r="A18" s="60" t="s">
        <v>29</v>
      </c>
      <c r="B18" s="61">
        <f t="shared" si="0"/>
        <v>13089</v>
      </c>
      <c r="C18" s="62">
        <v>279</v>
      </c>
      <c r="D18" s="62">
        <v>1348</v>
      </c>
      <c r="E18" s="62">
        <v>1145</v>
      </c>
      <c r="F18" s="62">
        <v>905</v>
      </c>
      <c r="G18" s="62">
        <v>871</v>
      </c>
      <c r="H18" s="62">
        <v>1271</v>
      </c>
      <c r="I18" s="62">
        <v>1102</v>
      </c>
      <c r="J18" s="62">
        <v>1105</v>
      </c>
      <c r="K18" s="62">
        <v>1014</v>
      </c>
      <c r="L18" s="62">
        <v>1373</v>
      </c>
      <c r="M18" s="62">
        <v>1334</v>
      </c>
      <c r="N18" s="62">
        <v>1342</v>
      </c>
    </row>
    <row r="19" spans="1:14" ht="19.5" customHeight="1">
      <c r="A19" s="60" t="s">
        <v>30</v>
      </c>
      <c r="B19" s="61">
        <f t="shared" si="0"/>
        <v>222</v>
      </c>
      <c r="C19" s="62">
        <v>2</v>
      </c>
      <c r="D19" s="62">
        <v>25</v>
      </c>
      <c r="E19" s="62">
        <v>16</v>
      </c>
      <c r="F19" s="62">
        <v>12</v>
      </c>
      <c r="G19" s="62">
        <v>14</v>
      </c>
      <c r="H19" s="62">
        <v>34</v>
      </c>
      <c r="I19" s="62">
        <v>17</v>
      </c>
      <c r="J19" s="62">
        <v>16</v>
      </c>
      <c r="K19" s="62">
        <v>26</v>
      </c>
      <c r="L19" s="62">
        <v>21</v>
      </c>
      <c r="M19" s="62">
        <v>25</v>
      </c>
      <c r="N19" s="62">
        <v>14</v>
      </c>
    </row>
    <row r="20" spans="1:14" ht="19.5" customHeight="1">
      <c r="A20" s="60" t="s">
        <v>31</v>
      </c>
      <c r="B20" s="61">
        <f t="shared" si="0"/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</row>
    <row r="21" spans="1:14" ht="19.5" customHeight="1">
      <c r="A21" s="60" t="s">
        <v>32</v>
      </c>
      <c r="B21" s="61">
        <f t="shared" si="0"/>
        <v>187</v>
      </c>
      <c r="C21" s="62">
        <v>0</v>
      </c>
      <c r="D21" s="62">
        <v>18</v>
      </c>
      <c r="E21" s="62">
        <v>22</v>
      </c>
      <c r="F21" s="62">
        <v>1</v>
      </c>
      <c r="G21" s="62">
        <v>2</v>
      </c>
      <c r="H21" s="62">
        <v>1</v>
      </c>
      <c r="I21" s="62">
        <v>9</v>
      </c>
      <c r="J21" s="62">
        <v>23</v>
      </c>
      <c r="K21" s="62">
        <v>12</v>
      </c>
      <c r="L21" s="62">
        <v>36</v>
      </c>
      <c r="M21" s="62">
        <v>32</v>
      </c>
      <c r="N21" s="62">
        <v>31</v>
      </c>
    </row>
    <row r="22" spans="1:14" ht="19.5" customHeight="1">
      <c r="A22" s="63" t="s">
        <v>65</v>
      </c>
      <c r="B22" s="64">
        <f t="shared" si="0"/>
        <v>2235</v>
      </c>
      <c r="C22" s="65">
        <v>27</v>
      </c>
      <c r="D22" s="65">
        <v>45</v>
      </c>
      <c r="E22" s="65">
        <v>94</v>
      </c>
      <c r="F22" s="65">
        <v>59</v>
      </c>
      <c r="G22" s="65">
        <v>79</v>
      </c>
      <c r="H22" s="65">
        <v>67</v>
      </c>
      <c r="I22" s="65">
        <v>87</v>
      </c>
      <c r="J22" s="65">
        <v>105</v>
      </c>
      <c r="K22" s="65">
        <v>395</v>
      </c>
      <c r="L22" s="65">
        <v>593</v>
      </c>
      <c r="M22" s="65">
        <v>407</v>
      </c>
      <c r="N22" s="65">
        <v>277</v>
      </c>
    </row>
    <row r="23" spans="1:14" ht="21.75">
      <c r="A23" s="75" t="s">
        <v>34</v>
      </c>
      <c r="B23" s="76">
        <f t="shared" si="0"/>
        <v>13986</v>
      </c>
      <c r="C23" s="76">
        <f aca="true" t="shared" si="3" ref="C23:N23">SUM(C24,C28,C31)</f>
        <v>979</v>
      </c>
      <c r="D23" s="76">
        <f t="shared" si="3"/>
        <v>1028</v>
      </c>
      <c r="E23" s="76">
        <f t="shared" si="3"/>
        <v>1112</v>
      </c>
      <c r="F23" s="76">
        <f t="shared" si="3"/>
        <v>963</v>
      </c>
      <c r="G23" s="76">
        <f t="shared" si="3"/>
        <v>1259</v>
      </c>
      <c r="H23" s="76">
        <f t="shared" si="3"/>
        <v>1077</v>
      </c>
      <c r="I23" s="76">
        <f t="shared" si="3"/>
        <v>1251</v>
      </c>
      <c r="J23" s="76">
        <f t="shared" si="3"/>
        <v>1068</v>
      </c>
      <c r="K23" s="76">
        <f t="shared" si="3"/>
        <v>1220</v>
      </c>
      <c r="L23" s="76">
        <f t="shared" si="3"/>
        <v>1211</v>
      </c>
      <c r="M23" s="76">
        <f t="shared" si="3"/>
        <v>1053</v>
      </c>
      <c r="N23" s="76">
        <f t="shared" si="3"/>
        <v>1765</v>
      </c>
    </row>
    <row r="24" spans="1:14" ht="19.5" customHeight="1">
      <c r="A24" s="67" t="s">
        <v>35</v>
      </c>
      <c r="B24" s="68">
        <f t="shared" si="0"/>
        <v>3469</v>
      </c>
      <c r="C24" s="69">
        <f aca="true" t="shared" si="4" ref="C24:N24">SUM(C25:C27)</f>
        <v>153</v>
      </c>
      <c r="D24" s="69">
        <f t="shared" si="4"/>
        <v>193</v>
      </c>
      <c r="E24" s="69">
        <f t="shared" si="4"/>
        <v>217</v>
      </c>
      <c r="F24" s="69">
        <f t="shared" si="4"/>
        <v>273</v>
      </c>
      <c r="G24" s="69">
        <f t="shared" si="4"/>
        <v>228</v>
      </c>
      <c r="H24" s="69">
        <f t="shared" si="4"/>
        <v>161</v>
      </c>
      <c r="I24" s="69">
        <f t="shared" si="4"/>
        <v>253</v>
      </c>
      <c r="J24" s="69">
        <f t="shared" si="4"/>
        <v>232</v>
      </c>
      <c r="K24" s="69">
        <f t="shared" si="4"/>
        <v>257</v>
      </c>
      <c r="L24" s="69">
        <f t="shared" si="4"/>
        <v>273</v>
      </c>
      <c r="M24" s="69">
        <f t="shared" si="4"/>
        <v>257</v>
      </c>
      <c r="N24" s="69">
        <f t="shared" si="4"/>
        <v>972</v>
      </c>
    </row>
    <row r="25" spans="1:14" ht="19.5" customHeight="1">
      <c r="A25" s="60" t="s">
        <v>36</v>
      </c>
      <c r="B25" s="61">
        <f t="shared" si="0"/>
        <v>1579</v>
      </c>
      <c r="C25" s="62">
        <v>23</v>
      </c>
      <c r="D25" s="62">
        <v>65</v>
      </c>
      <c r="E25" s="62">
        <v>28</v>
      </c>
      <c r="F25" s="62">
        <v>70</v>
      </c>
      <c r="G25" s="62">
        <v>74</v>
      </c>
      <c r="H25" s="62">
        <v>66</v>
      </c>
      <c r="I25" s="62">
        <v>86</v>
      </c>
      <c r="J25" s="62">
        <v>42</v>
      </c>
      <c r="K25" s="62">
        <v>75</v>
      </c>
      <c r="L25" s="62">
        <v>43</v>
      </c>
      <c r="M25" s="62">
        <v>130</v>
      </c>
      <c r="N25" s="62">
        <v>877</v>
      </c>
    </row>
    <row r="26" spans="1:14" ht="19.5" customHeight="1">
      <c r="A26" s="60" t="s">
        <v>37</v>
      </c>
      <c r="B26" s="61">
        <f t="shared" si="0"/>
        <v>1740</v>
      </c>
      <c r="C26" s="62">
        <v>128</v>
      </c>
      <c r="D26" s="62">
        <v>113</v>
      </c>
      <c r="E26" s="62">
        <v>181</v>
      </c>
      <c r="F26" s="62">
        <v>189</v>
      </c>
      <c r="G26" s="62">
        <v>141</v>
      </c>
      <c r="H26" s="62">
        <v>77</v>
      </c>
      <c r="I26" s="62">
        <v>143</v>
      </c>
      <c r="J26" s="62">
        <v>181</v>
      </c>
      <c r="K26" s="62">
        <v>169</v>
      </c>
      <c r="L26" s="62">
        <v>210</v>
      </c>
      <c r="M26" s="62">
        <v>120</v>
      </c>
      <c r="N26" s="62">
        <v>88</v>
      </c>
    </row>
    <row r="27" spans="1:14" ht="19.5" customHeight="1">
      <c r="A27" s="60" t="s">
        <v>38</v>
      </c>
      <c r="B27" s="61">
        <f t="shared" si="0"/>
        <v>150</v>
      </c>
      <c r="C27" s="62">
        <v>2</v>
      </c>
      <c r="D27" s="62">
        <v>15</v>
      </c>
      <c r="E27" s="62">
        <v>8</v>
      </c>
      <c r="F27" s="62">
        <v>14</v>
      </c>
      <c r="G27" s="62">
        <v>13</v>
      </c>
      <c r="H27" s="62">
        <v>18</v>
      </c>
      <c r="I27" s="62">
        <v>24</v>
      </c>
      <c r="J27" s="62">
        <v>9</v>
      </c>
      <c r="K27" s="62">
        <v>13</v>
      </c>
      <c r="L27" s="62">
        <v>20</v>
      </c>
      <c r="M27" s="62">
        <v>7</v>
      </c>
      <c r="N27" s="62">
        <v>7</v>
      </c>
    </row>
    <row r="28" spans="1:14" ht="19.5" customHeight="1">
      <c r="A28" s="67" t="s">
        <v>39</v>
      </c>
      <c r="B28" s="68">
        <f aca="true" t="shared" si="5" ref="B28:N28">SUM(B29:B30)</f>
        <v>10517</v>
      </c>
      <c r="C28" s="69">
        <f t="shared" si="5"/>
        <v>826</v>
      </c>
      <c r="D28" s="69">
        <f t="shared" si="5"/>
        <v>835</v>
      </c>
      <c r="E28" s="69">
        <f t="shared" si="5"/>
        <v>895</v>
      </c>
      <c r="F28" s="69">
        <f t="shared" si="5"/>
        <v>690</v>
      </c>
      <c r="G28" s="69">
        <f t="shared" si="5"/>
        <v>1031</v>
      </c>
      <c r="H28" s="69">
        <f t="shared" si="5"/>
        <v>916</v>
      </c>
      <c r="I28" s="69">
        <f t="shared" si="5"/>
        <v>998</v>
      </c>
      <c r="J28" s="69">
        <f t="shared" si="5"/>
        <v>836</v>
      </c>
      <c r="K28" s="69">
        <f t="shared" si="5"/>
        <v>963</v>
      </c>
      <c r="L28" s="69">
        <f t="shared" si="5"/>
        <v>938</v>
      </c>
      <c r="M28" s="69">
        <f t="shared" si="5"/>
        <v>796</v>
      </c>
      <c r="N28" s="69">
        <f t="shared" si="5"/>
        <v>793</v>
      </c>
    </row>
    <row r="29" spans="1:14" ht="19.5" customHeight="1">
      <c r="A29" s="60" t="s">
        <v>40</v>
      </c>
      <c r="B29" s="61">
        <f>SUM(C29:N29)</f>
        <v>6041</v>
      </c>
      <c r="C29" s="62">
        <v>580</v>
      </c>
      <c r="D29" s="62">
        <v>419</v>
      </c>
      <c r="E29" s="62">
        <v>420</v>
      </c>
      <c r="F29" s="62">
        <v>439</v>
      </c>
      <c r="G29" s="62">
        <v>641</v>
      </c>
      <c r="H29" s="62">
        <v>614</v>
      </c>
      <c r="I29" s="62">
        <v>503</v>
      </c>
      <c r="J29" s="62">
        <v>458</v>
      </c>
      <c r="K29" s="62">
        <v>466</v>
      </c>
      <c r="L29" s="62">
        <v>574</v>
      </c>
      <c r="M29" s="62">
        <v>492</v>
      </c>
      <c r="N29" s="62">
        <v>435</v>
      </c>
    </row>
    <row r="30" spans="1:14" ht="19.5" customHeight="1">
      <c r="A30" s="60" t="s">
        <v>38</v>
      </c>
      <c r="B30" s="61">
        <f>SUM(C30:N30)</f>
        <v>4476</v>
      </c>
      <c r="C30" s="62">
        <v>246</v>
      </c>
      <c r="D30" s="62">
        <v>416</v>
      </c>
      <c r="E30" s="62">
        <v>475</v>
      </c>
      <c r="F30" s="62">
        <v>251</v>
      </c>
      <c r="G30" s="62">
        <v>390</v>
      </c>
      <c r="H30" s="62">
        <v>302</v>
      </c>
      <c r="I30" s="62">
        <v>495</v>
      </c>
      <c r="J30" s="62">
        <v>378</v>
      </c>
      <c r="K30" s="62">
        <v>497</v>
      </c>
      <c r="L30" s="62">
        <v>364</v>
      </c>
      <c r="M30" s="62">
        <v>304</v>
      </c>
      <c r="N30" s="62">
        <v>358</v>
      </c>
    </row>
    <row r="31" spans="1:14" ht="19.5" customHeight="1">
      <c r="A31" s="70" t="s">
        <v>41</v>
      </c>
      <c r="B31" s="71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</row>
    <row r="32" ht="21.75">
      <c r="A32" s="57" t="s">
        <v>72</v>
      </c>
    </row>
  </sheetData>
  <sheetProtection/>
  <printOptions horizontalCentered="1"/>
  <pageMargins left="0.984251968503937" right="0.5905511811023623" top="0.3937007874015748" bottom="0.1968503937007874" header="0.5118110236220472" footer="0.1968503937007874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11123"/>
  <dimension ref="A1:N32"/>
  <sheetViews>
    <sheetView zoomScale="90" zoomScaleNormal="90" zoomScalePageLayoutView="0" workbookViewId="0" topLeftCell="A1">
      <selection activeCell="A2" sqref="A2"/>
    </sheetView>
  </sheetViews>
  <sheetFormatPr defaultColWidth="9.33203125" defaultRowHeight="21"/>
  <cols>
    <col min="1" max="1" width="47.33203125" style="57" customWidth="1"/>
    <col min="2" max="2" width="11.83203125" style="58" customWidth="1"/>
    <col min="3" max="3" width="11.33203125" style="57" customWidth="1"/>
    <col min="4" max="14" width="9.83203125" style="57" customWidth="1"/>
    <col min="15" max="15" width="10" style="57" bestFit="1" customWidth="1"/>
    <col min="16" max="16" width="9.33203125" style="57" customWidth="1"/>
    <col min="17" max="17" width="10" style="57" customWidth="1"/>
    <col min="18" max="16384" width="9.33203125" style="57" customWidth="1"/>
  </cols>
  <sheetData>
    <row r="1" spans="1:14" ht="25.5" customHeight="1">
      <c r="A1" s="56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customHeight="1">
      <c r="A2" s="57" t="s">
        <v>0</v>
      </c>
      <c r="K2" s="59"/>
      <c r="N2" s="59" t="s">
        <v>1</v>
      </c>
    </row>
    <row r="3" spans="1:14" ht="24" customHeight="1">
      <c r="A3" s="66" t="s">
        <v>2</v>
      </c>
      <c r="B3" s="66" t="s">
        <v>3</v>
      </c>
      <c r="C3" s="66" t="s">
        <v>4</v>
      </c>
      <c r="D3" s="66" t="s">
        <v>5</v>
      </c>
      <c r="E3" s="66" t="s">
        <v>6</v>
      </c>
      <c r="F3" s="66" t="s">
        <v>7</v>
      </c>
      <c r="G3" s="66" t="s">
        <v>8</v>
      </c>
      <c r="H3" s="66" t="s">
        <v>9</v>
      </c>
      <c r="I3" s="66" t="s">
        <v>10</v>
      </c>
      <c r="J3" s="66" t="s">
        <v>11</v>
      </c>
      <c r="K3" s="66" t="s">
        <v>12</v>
      </c>
      <c r="L3" s="66" t="s">
        <v>13</v>
      </c>
      <c r="M3" s="66" t="s">
        <v>14</v>
      </c>
      <c r="N3" s="66" t="s">
        <v>15</v>
      </c>
    </row>
    <row r="4" spans="1:14" ht="24" customHeight="1">
      <c r="A4" s="77" t="s">
        <v>16</v>
      </c>
      <c r="B4" s="78">
        <f aca="true" t="shared" si="0" ref="B4:B27">SUM(C4:N4)</f>
        <v>1084080</v>
      </c>
      <c r="C4" s="78">
        <f aca="true" t="shared" si="1" ref="C4:N4">SUM(C5,C23)</f>
        <v>106884</v>
      </c>
      <c r="D4" s="78">
        <f t="shared" si="1"/>
        <v>101663</v>
      </c>
      <c r="E4" s="78">
        <f t="shared" si="1"/>
        <v>119006</v>
      </c>
      <c r="F4" s="78">
        <f t="shared" si="1"/>
        <v>88980</v>
      </c>
      <c r="G4" s="78">
        <f t="shared" si="1"/>
        <v>103992</v>
      </c>
      <c r="H4" s="78">
        <f t="shared" si="1"/>
        <v>97675</v>
      </c>
      <c r="I4" s="78">
        <f t="shared" si="1"/>
        <v>97141</v>
      </c>
      <c r="J4" s="78">
        <f t="shared" si="1"/>
        <v>87558</v>
      </c>
      <c r="K4" s="78">
        <f t="shared" si="1"/>
        <v>81511</v>
      </c>
      <c r="L4" s="78">
        <f t="shared" si="1"/>
        <v>80723</v>
      </c>
      <c r="M4" s="78">
        <f t="shared" si="1"/>
        <v>67463</v>
      </c>
      <c r="N4" s="78">
        <f t="shared" si="1"/>
        <v>51484</v>
      </c>
    </row>
    <row r="5" spans="1:14" ht="21.75">
      <c r="A5" s="73" t="s">
        <v>54</v>
      </c>
      <c r="B5" s="74">
        <f t="shared" si="0"/>
        <v>1066448</v>
      </c>
      <c r="C5" s="74">
        <f aca="true" t="shared" si="2" ref="C5:N5">SUM(C6:C22)</f>
        <v>105464</v>
      </c>
      <c r="D5" s="74">
        <f t="shared" si="2"/>
        <v>100430</v>
      </c>
      <c r="E5" s="74">
        <f t="shared" si="2"/>
        <v>117201</v>
      </c>
      <c r="F5" s="74">
        <f t="shared" si="2"/>
        <v>87300</v>
      </c>
      <c r="G5" s="74">
        <f t="shared" si="2"/>
        <v>102664</v>
      </c>
      <c r="H5" s="74">
        <f t="shared" si="2"/>
        <v>96424</v>
      </c>
      <c r="I5" s="74">
        <f t="shared" si="2"/>
        <v>95346</v>
      </c>
      <c r="J5" s="74">
        <f t="shared" si="2"/>
        <v>86174</v>
      </c>
      <c r="K5" s="74">
        <f t="shared" si="2"/>
        <v>80213</v>
      </c>
      <c r="L5" s="74">
        <f t="shared" si="2"/>
        <v>78807</v>
      </c>
      <c r="M5" s="74">
        <f t="shared" si="2"/>
        <v>66175</v>
      </c>
      <c r="N5" s="74">
        <f t="shared" si="2"/>
        <v>50250</v>
      </c>
    </row>
    <row r="6" spans="1:14" ht="19.5" customHeight="1">
      <c r="A6" s="60" t="s">
        <v>17</v>
      </c>
      <c r="B6" s="61">
        <f t="shared" si="0"/>
        <v>456513</v>
      </c>
      <c r="C6" s="62">
        <v>51107</v>
      </c>
      <c r="D6" s="62">
        <v>48836</v>
      </c>
      <c r="E6" s="62">
        <v>53789</v>
      </c>
      <c r="F6" s="62">
        <v>39861</v>
      </c>
      <c r="G6" s="62">
        <v>45767</v>
      </c>
      <c r="H6" s="62">
        <v>40994</v>
      </c>
      <c r="I6" s="62">
        <v>40643</v>
      </c>
      <c r="J6" s="62">
        <v>34552</v>
      </c>
      <c r="K6" s="62">
        <v>32742</v>
      </c>
      <c r="L6" s="62">
        <v>31148</v>
      </c>
      <c r="M6" s="62">
        <v>23898</v>
      </c>
      <c r="N6" s="62">
        <v>13176</v>
      </c>
    </row>
    <row r="7" spans="1:14" ht="19.5" customHeight="1">
      <c r="A7" s="60" t="s">
        <v>18</v>
      </c>
      <c r="B7" s="61">
        <f t="shared" si="0"/>
        <v>16661</v>
      </c>
      <c r="C7" s="62">
        <v>1674</v>
      </c>
      <c r="D7" s="62">
        <v>1317</v>
      </c>
      <c r="E7" s="62">
        <v>1903</v>
      </c>
      <c r="F7" s="62">
        <v>1624</v>
      </c>
      <c r="G7" s="62">
        <v>1683</v>
      </c>
      <c r="H7" s="62">
        <v>1477</v>
      </c>
      <c r="I7" s="62">
        <v>1307</v>
      </c>
      <c r="J7" s="62">
        <v>1267</v>
      </c>
      <c r="K7" s="62">
        <v>1369</v>
      </c>
      <c r="L7" s="62">
        <v>1355</v>
      </c>
      <c r="M7" s="62">
        <v>1055</v>
      </c>
      <c r="N7" s="62">
        <v>630</v>
      </c>
    </row>
    <row r="8" spans="1:14" ht="19.5" customHeight="1">
      <c r="A8" s="60" t="s">
        <v>19</v>
      </c>
      <c r="B8" s="61">
        <f t="shared" si="0"/>
        <v>107952</v>
      </c>
      <c r="C8" s="62">
        <v>10560</v>
      </c>
      <c r="D8" s="62">
        <v>9878</v>
      </c>
      <c r="E8" s="62">
        <v>11653</v>
      </c>
      <c r="F8" s="62">
        <v>9754</v>
      </c>
      <c r="G8" s="62">
        <v>10907</v>
      </c>
      <c r="H8" s="62">
        <v>9507</v>
      </c>
      <c r="I8" s="62">
        <v>9218</v>
      </c>
      <c r="J8" s="62">
        <v>8216</v>
      </c>
      <c r="K8" s="62">
        <v>8225</v>
      </c>
      <c r="L8" s="62">
        <v>8355</v>
      </c>
      <c r="M8" s="62">
        <v>7150</v>
      </c>
      <c r="N8" s="62">
        <v>4529</v>
      </c>
    </row>
    <row r="9" spans="1:14" ht="19.5" customHeight="1">
      <c r="A9" s="60" t="s">
        <v>20</v>
      </c>
      <c r="B9" s="61">
        <f t="shared" si="0"/>
        <v>78</v>
      </c>
      <c r="C9" s="62">
        <v>3</v>
      </c>
      <c r="D9" s="62">
        <v>4</v>
      </c>
      <c r="E9" s="62">
        <v>5</v>
      </c>
      <c r="F9" s="62">
        <v>3</v>
      </c>
      <c r="G9" s="62">
        <v>6</v>
      </c>
      <c r="H9" s="62">
        <v>7</v>
      </c>
      <c r="I9" s="62">
        <v>9</v>
      </c>
      <c r="J9" s="62">
        <v>8</v>
      </c>
      <c r="K9" s="62">
        <v>10</v>
      </c>
      <c r="L9" s="62">
        <v>9</v>
      </c>
      <c r="M9" s="62">
        <v>12</v>
      </c>
      <c r="N9" s="62">
        <v>2</v>
      </c>
    </row>
    <row r="10" spans="1:14" ht="19.5" customHeight="1">
      <c r="A10" s="60" t="s">
        <v>21</v>
      </c>
      <c r="B10" s="61">
        <f t="shared" si="0"/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</row>
    <row r="11" spans="1:14" ht="19.5" customHeight="1">
      <c r="A11" s="60" t="s">
        <v>22</v>
      </c>
      <c r="B11" s="61">
        <f t="shared" si="0"/>
        <v>11166</v>
      </c>
      <c r="C11" s="62">
        <v>1008</v>
      </c>
      <c r="D11" s="62">
        <v>993</v>
      </c>
      <c r="E11" s="62">
        <v>1049</v>
      </c>
      <c r="F11" s="62">
        <v>852</v>
      </c>
      <c r="G11" s="62">
        <v>961</v>
      </c>
      <c r="H11" s="62">
        <v>1007</v>
      </c>
      <c r="I11" s="62">
        <v>1166</v>
      </c>
      <c r="J11" s="62">
        <v>1096</v>
      </c>
      <c r="K11" s="62">
        <v>958</v>
      </c>
      <c r="L11" s="62">
        <v>875</v>
      </c>
      <c r="M11" s="62">
        <v>720</v>
      </c>
      <c r="N11" s="62">
        <v>481</v>
      </c>
    </row>
    <row r="12" spans="1:14" ht="19.5" customHeight="1">
      <c r="A12" s="60" t="s">
        <v>23</v>
      </c>
      <c r="B12" s="61">
        <f t="shared" si="0"/>
        <v>64</v>
      </c>
      <c r="C12" s="62">
        <v>8</v>
      </c>
      <c r="D12" s="62">
        <v>2</v>
      </c>
      <c r="E12" s="62">
        <v>2</v>
      </c>
      <c r="F12" s="62">
        <v>3</v>
      </c>
      <c r="G12" s="62">
        <v>5</v>
      </c>
      <c r="H12" s="62">
        <v>5</v>
      </c>
      <c r="I12" s="62">
        <v>16</v>
      </c>
      <c r="J12" s="62">
        <v>8</v>
      </c>
      <c r="K12" s="62">
        <v>3</v>
      </c>
      <c r="L12" s="62">
        <v>3</v>
      </c>
      <c r="M12" s="62">
        <v>5</v>
      </c>
      <c r="N12" s="62">
        <v>4</v>
      </c>
    </row>
    <row r="13" spans="1:14" ht="19.5" customHeight="1">
      <c r="A13" s="60" t="s">
        <v>24</v>
      </c>
      <c r="B13" s="61">
        <f t="shared" si="0"/>
        <v>19</v>
      </c>
      <c r="C13" s="62">
        <v>0</v>
      </c>
      <c r="D13" s="62">
        <v>4</v>
      </c>
      <c r="E13" s="62">
        <v>2</v>
      </c>
      <c r="F13" s="62">
        <v>1</v>
      </c>
      <c r="G13" s="62">
        <v>0</v>
      </c>
      <c r="H13" s="62">
        <v>2</v>
      </c>
      <c r="I13" s="62">
        <v>3</v>
      </c>
      <c r="J13" s="62">
        <v>2</v>
      </c>
      <c r="K13" s="62">
        <v>4</v>
      </c>
      <c r="L13" s="62">
        <v>1</v>
      </c>
      <c r="M13" s="62">
        <v>0</v>
      </c>
      <c r="N13" s="62">
        <v>0</v>
      </c>
    </row>
    <row r="14" spans="1:14" ht="19.5" customHeight="1">
      <c r="A14" s="60" t="s">
        <v>25</v>
      </c>
      <c r="B14" s="61">
        <f t="shared" si="0"/>
        <v>105</v>
      </c>
      <c r="C14" s="62">
        <v>15</v>
      </c>
      <c r="D14" s="62">
        <v>1</v>
      </c>
      <c r="E14" s="62">
        <v>13</v>
      </c>
      <c r="F14" s="62">
        <v>19</v>
      </c>
      <c r="G14" s="62">
        <v>3</v>
      </c>
      <c r="H14" s="62">
        <v>2</v>
      </c>
      <c r="I14" s="62">
        <v>0</v>
      </c>
      <c r="J14" s="62">
        <v>1</v>
      </c>
      <c r="K14" s="62">
        <v>0</v>
      </c>
      <c r="L14" s="62">
        <v>10</v>
      </c>
      <c r="M14" s="62">
        <v>1</v>
      </c>
      <c r="N14" s="62">
        <v>40</v>
      </c>
    </row>
    <row r="15" spans="1:14" ht="19.5" customHeight="1">
      <c r="A15" s="60" t="s">
        <v>26</v>
      </c>
      <c r="B15" s="61">
        <f t="shared" si="0"/>
        <v>139</v>
      </c>
      <c r="C15" s="62">
        <v>7</v>
      </c>
      <c r="D15" s="62">
        <v>6</v>
      </c>
      <c r="E15" s="62">
        <v>5</v>
      </c>
      <c r="F15" s="62">
        <v>19</v>
      </c>
      <c r="G15" s="62">
        <v>29</v>
      </c>
      <c r="H15" s="62">
        <v>14</v>
      </c>
      <c r="I15" s="62">
        <v>8</v>
      </c>
      <c r="J15" s="62">
        <v>8</v>
      </c>
      <c r="K15" s="62">
        <v>3</v>
      </c>
      <c r="L15" s="62">
        <v>9</v>
      </c>
      <c r="M15" s="62">
        <v>9</v>
      </c>
      <c r="N15" s="62">
        <v>22</v>
      </c>
    </row>
    <row r="16" spans="1:14" ht="19.5" customHeight="1">
      <c r="A16" s="60" t="s">
        <v>27</v>
      </c>
      <c r="B16" s="61">
        <f t="shared" si="0"/>
        <v>6</v>
      </c>
      <c r="C16" s="62">
        <v>1</v>
      </c>
      <c r="D16" s="62">
        <v>0</v>
      </c>
      <c r="E16" s="62">
        <v>0</v>
      </c>
      <c r="F16" s="62">
        <v>4</v>
      </c>
      <c r="G16" s="62">
        <v>0</v>
      </c>
      <c r="H16" s="62">
        <v>0</v>
      </c>
      <c r="I16" s="62">
        <v>0</v>
      </c>
      <c r="J16" s="62">
        <v>0</v>
      </c>
      <c r="K16" s="62">
        <v>1</v>
      </c>
      <c r="L16" s="62">
        <v>0</v>
      </c>
      <c r="M16" s="62">
        <v>0</v>
      </c>
      <c r="N16" s="62">
        <v>0</v>
      </c>
    </row>
    <row r="17" spans="1:14" ht="19.5" customHeight="1">
      <c r="A17" s="60" t="s">
        <v>28</v>
      </c>
      <c r="B17" s="61">
        <f t="shared" si="0"/>
        <v>459360</v>
      </c>
      <c r="C17" s="62">
        <v>39747</v>
      </c>
      <c r="D17" s="62">
        <v>38450</v>
      </c>
      <c r="E17" s="62">
        <v>47719</v>
      </c>
      <c r="F17" s="62">
        <v>34246</v>
      </c>
      <c r="G17" s="62">
        <v>42419</v>
      </c>
      <c r="H17" s="62">
        <v>42265</v>
      </c>
      <c r="I17" s="62">
        <v>41524</v>
      </c>
      <c r="J17" s="62">
        <v>39625</v>
      </c>
      <c r="K17" s="62">
        <v>35898</v>
      </c>
      <c r="L17" s="62">
        <v>35474</v>
      </c>
      <c r="M17" s="62">
        <v>31908</v>
      </c>
      <c r="N17" s="62">
        <v>30085</v>
      </c>
    </row>
    <row r="18" spans="1:14" ht="19.5" customHeight="1">
      <c r="A18" s="60" t="s">
        <v>29</v>
      </c>
      <c r="B18" s="61">
        <f t="shared" si="0"/>
        <v>13206</v>
      </c>
      <c r="C18" s="62">
        <v>1205</v>
      </c>
      <c r="D18" s="62">
        <v>843</v>
      </c>
      <c r="E18" s="62">
        <v>966</v>
      </c>
      <c r="F18" s="62">
        <v>839</v>
      </c>
      <c r="G18" s="62">
        <v>831</v>
      </c>
      <c r="H18" s="62">
        <v>1098</v>
      </c>
      <c r="I18" s="62">
        <v>1317</v>
      </c>
      <c r="J18" s="62">
        <v>1229</v>
      </c>
      <c r="K18" s="62">
        <v>923</v>
      </c>
      <c r="L18" s="62">
        <v>1415</v>
      </c>
      <c r="M18" s="62">
        <v>1316</v>
      </c>
      <c r="N18" s="62">
        <v>1224</v>
      </c>
    </row>
    <row r="19" spans="1:14" ht="19.5" customHeight="1">
      <c r="A19" s="60" t="s">
        <v>30</v>
      </c>
      <c r="B19" s="61">
        <f t="shared" si="0"/>
        <v>180</v>
      </c>
      <c r="C19" s="62">
        <v>13</v>
      </c>
      <c r="D19" s="62">
        <v>5</v>
      </c>
      <c r="E19" s="62">
        <v>15</v>
      </c>
      <c r="F19" s="62">
        <v>8</v>
      </c>
      <c r="G19" s="62">
        <v>10</v>
      </c>
      <c r="H19" s="62">
        <v>31</v>
      </c>
      <c r="I19" s="62">
        <v>12</v>
      </c>
      <c r="J19" s="62">
        <v>32</v>
      </c>
      <c r="K19" s="62">
        <v>16</v>
      </c>
      <c r="L19" s="62">
        <v>19</v>
      </c>
      <c r="M19" s="62">
        <v>10</v>
      </c>
      <c r="N19" s="62">
        <v>9</v>
      </c>
    </row>
    <row r="20" spans="1:14" ht="19.5" customHeight="1">
      <c r="A20" s="60" t="s">
        <v>31</v>
      </c>
      <c r="B20" s="61">
        <f t="shared" si="0"/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</row>
    <row r="21" spans="1:14" ht="19.5" customHeight="1">
      <c r="A21" s="60" t="s">
        <v>32</v>
      </c>
      <c r="B21" s="61">
        <f t="shared" si="0"/>
        <v>156</v>
      </c>
      <c r="C21" s="62">
        <v>10</v>
      </c>
      <c r="D21" s="62">
        <v>6</v>
      </c>
      <c r="E21" s="62">
        <v>18</v>
      </c>
      <c r="F21" s="62">
        <v>10</v>
      </c>
      <c r="G21" s="62">
        <v>7</v>
      </c>
      <c r="H21" s="62">
        <v>13</v>
      </c>
      <c r="I21" s="62">
        <v>15</v>
      </c>
      <c r="J21" s="62">
        <v>23</v>
      </c>
      <c r="K21" s="62">
        <v>4</v>
      </c>
      <c r="L21" s="62">
        <v>33</v>
      </c>
      <c r="M21" s="62">
        <v>11</v>
      </c>
      <c r="N21" s="62">
        <v>6</v>
      </c>
    </row>
    <row r="22" spans="1:14" ht="19.5" customHeight="1">
      <c r="A22" s="63" t="s">
        <v>65</v>
      </c>
      <c r="B22" s="64">
        <f t="shared" si="0"/>
        <v>843</v>
      </c>
      <c r="C22" s="65">
        <v>106</v>
      </c>
      <c r="D22" s="65">
        <v>85</v>
      </c>
      <c r="E22" s="65">
        <v>62</v>
      </c>
      <c r="F22" s="65">
        <v>57</v>
      </c>
      <c r="G22" s="65">
        <v>36</v>
      </c>
      <c r="H22" s="65">
        <v>2</v>
      </c>
      <c r="I22" s="65">
        <v>108</v>
      </c>
      <c r="J22" s="65">
        <v>107</v>
      </c>
      <c r="K22" s="65">
        <v>57</v>
      </c>
      <c r="L22" s="65">
        <v>101</v>
      </c>
      <c r="M22" s="65">
        <v>80</v>
      </c>
      <c r="N22" s="65">
        <v>42</v>
      </c>
    </row>
    <row r="23" spans="1:14" ht="21.75">
      <c r="A23" s="75" t="s">
        <v>34</v>
      </c>
      <c r="B23" s="76">
        <f t="shared" si="0"/>
        <v>17632</v>
      </c>
      <c r="C23" s="76">
        <f aca="true" t="shared" si="3" ref="C23:N23">SUM(C24,C28,C31)</f>
        <v>1420</v>
      </c>
      <c r="D23" s="76">
        <f t="shared" si="3"/>
        <v>1233</v>
      </c>
      <c r="E23" s="76">
        <f t="shared" si="3"/>
        <v>1805</v>
      </c>
      <c r="F23" s="76">
        <f t="shared" si="3"/>
        <v>1680</v>
      </c>
      <c r="G23" s="76">
        <f t="shared" si="3"/>
        <v>1328</v>
      </c>
      <c r="H23" s="76">
        <f t="shared" si="3"/>
        <v>1251</v>
      </c>
      <c r="I23" s="76">
        <f t="shared" si="3"/>
        <v>1795</v>
      </c>
      <c r="J23" s="76">
        <f t="shared" si="3"/>
        <v>1384</v>
      </c>
      <c r="K23" s="76">
        <f t="shared" si="3"/>
        <v>1298</v>
      </c>
      <c r="L23" s="76">
        <f t="shared" si="3"/>
        <v>1916</v>
      </c>
      <c r="M23" s="76">
        <f t="shared" si="3"/>
        <v>1288</v>
      </c>
      <c r="N23" s="76">
        <f t="shared" si="3"/>
        <v>1234</v>
      </c>
    </row>
    <row r="24" spans="1:14" ht="19.5" customHeight="1">
      <c r="A24" s="67" t="s">
        <v>35</v>
      </c>
      <c r="B24" s="68">
        <f t="shared" si="0"/>
        <v>4160</v>
      </c>
      <c r="C24" s="69">
        <f aca="true" t="shared" si="4" ref="C24:N24">SUM(C25:C27)</f>
        <v>340</v>
      </c>
      <c r="D24" s="69">
        <f t="shared" si="4"/>
        <v>413</v>
      </c>
      <c r="E24" s="69">
        <f t="shared" si="4"/>
        <v>448</v>
      </c>
      <c r="F24" s="69">
        <f t="shared" si="4"/>
        <v>430</v>
      </c>
      <c r="G24" s="69">
        <f t="shared" si="4"/>
        <v>241</v>
      </c>
      <c r="H24" s="69">
        <f t="shared" si="4"/>
        <v>269</v>
      </c>
      <c r="I24" s="69">
        <f t="shared" si="4"/>
        <v>321</v>
      </c>
      <c r="J24" s="69">
        <f t="shared" si="4"/>
        <v>237</v>
      </c>
      <c r="K24" s="69">
        <f t="shared" si="4"/>
        <v>275</v>
      </c>
      <c r="L24" s="69">
        <f t="shared" si="4"/>
        <v>600</v>
      </c>
      <c r="M24" s="69">
        <f t="shared" si="4"/>
        <v>262</v>
      </c>
      <c r="N24" s="69">
        <f t="shared" si="4"/>
        <v>324</v>
      </c>
    </row>
    <row r="25" spans="1:14" ht="19.5" customHeight="1">
      <c r="A25" s="60" t="s">
        <v>36</v>
      </c>
      <c r="B25" s="61">
        <f t="shared" si="0"/>
        <v>1199</v>
      </c>
      <c r="C25" s="62">
        <v>78</v>
      </c>
      <c r="D25" s="62">
        <v>166</v>
      </c>
      <c r="E25" s="62">
        <v>122</v>
      </c>
      <c r="F25" s="62">
        <v>76</v>
      </c>
      <c r="G25" s="62">
        <v>61</v>
      </c>
      <c r="H25" s="62">
        <v>96</v>
      </c>
      <c r="I25" s="62">
        <v>151</v>
      </c>
      <c r="J25" s="62">
        <v>114</v>
      </c>
      <c r="K25" s="62">
        <v>137</v>
      </c>
      <c r="L25" s="62">
        <v>65</v>
      </c>
      <c r="M25" s="62">
        <v>62</v>
      </c>
      <c r="N25" s="62">
        <v>71</v>
      </c>
    </row>
    <row r="26" spans="1:14" ht="19.5" customHeight="1">
      <c r="A26" s="60" t="s">
        <v>37</v>
      </c>
      <c r="B26" s="61">
        <f t="shared" si="0"/>
        <v>2783</v>
      </c>
      <c r="C26" s="62">
        <v>256</v>
      </c>
      <c r="D26" s="62">
        <v>239</v>
      </c>
      <c r="E26" s="62">
        <v>316</v>
      </c>
      <c r="F26" s="62">
        <v>349</v>
      </c>
      <c r="G26" s="62">
        <v>162</v>
      </c>
      <c r="H26" s="62">
        <v>163</v>
      </c>
      <c r="I26" s="62">
        <v>154</v>
      </c>
      <c r="J26" s="62">
        <v>107</v>
      </c>
      <c r="K26" s="62">
        <v>125</v>
      </c>
      <c r="L26" s="62">
        <v>518</v>
      </c>
      <c r="M26" s="62">
        <v>188</v>
      </c>
      <c r="N26" s="62">
        <v>206</v>
      </c>
    </row>
    <row r="27" spans="1:14" ht="19.5" customHeight="1">
      <c r="A27" s="60" t="s">
        <v>38</v>
      </c>
      <c r="B27" s="61">
        <f t="shared" si="0"/>
        <v>178</v>
      </c>
      <c r="C27" s="62">
        <v>6</v>
      </c>
      <c r="D27" s="62">
        <v>8</v>
      </c>
      <c r="E27" s="62">
        <v>10</v>
      </c>
      <c r="F27" s="62">
        <v>5</v>
      </c>
      <c r="G27" s="62">
        <v>18</v>
      </c>
      <c r="H27" s="62">
        <v>10</v>
      </c>
      <c r="I27" s="62">
        <v>16</v>
      </c>
      <c r="J27" s="62">
        <v>16</v>
      </c>
      <c r="K27" s="62">
        <v>13</v>
      </c>
      <c r="L27" s="62">
        <v>17</v>
      </c>
      <c r="M27" s="62">
        <v>12</v>
      </c>
      <c r="N27" s="62">
        <v>47</v>
      </c>
    </row>
    <row r="28" spans="1:14" ht="19.5" customHeight="1">
      <c r="A28" s="67" t="s">
        <v>39</v>
      </c>
      <c r="B28" s="68">
        <f aca="true" t="shared" si="5" ref="B28:N28">SUM(B29:B30)</f>
        <v>13472</v>
      </c>
      <c r="C28" s="69">
        <f t="shared" si="5"/>
        <v>1080</v>
      </c>
      <c r="D28" s="69">
        <f t="shared" si="5"/>
        <v>820</v>
      </c>
      <c r="E28" s="69">
        <f t="shared" si="5"/>
        <v>1357</v>
      </c>
      <c r="F28" s="69">
        <f t="shared" si="5"/>
        <v>1250</v>
      </c>
      <c r="G28" s="69">
        <f t="shared" si="5"/>
        <v>1087</v>
      </c>
      <c r="H28" s="69">
        <f t="shared" si="5"/>
        <v>982</v>
      </c>
      <c r="I28" s="69">
        <f t="shared" si="5"/>
        <v>1474</v>
      </c>
      <c r="J28" s="69">
        <f t="shared" si="5"/>
        <v>1147</v>
      </c>
      <c r="K28" s="69">
        <f t="shared" si="5"/>
        <v>1023</v>
      </c>
      <c r="L28" s="69">
        <f t="shared" si="5"/>
        <v>1316</v>
      </c>
      <c r="M28" s="69">
        <f t="shared" si="5"/>
        <v>1026</v>
      </c>
      <c r="N28" s="69">
        <f t="shared" si="5"/>
        <v>910</v>
      </c>
    </row>
    <row r="29" spans="1:14" ht="19.5" customHeight="1">
      <c r="A29" s="60" t="s">
        <v>40</v>
      </c>
      <c r="B29" s="61">
        <f>SUM(C29:N29)</f>
        <v>8306</v>
      </c>
      <c r="C29" s="62">
        <v>787</v>
      </c>
      <c r="D29" s="62">
        <v>506</v>
      </c>
      <c r="E29" s="62">
        <v>962</v>
      </c>
      <c r="F29" s="62">
        <v>761</v>
      </c>
      <c r="G29" s="62">
        <v>630</v>
      </c>
      <c r="H29" s="62">
        <v>583</v>
      </c>
      <c r="I29" s="62">
        <v>1008</v>
      </c>
      <c r="J29" s="62">
        <v>637</v>
      </c>
      <c r="K29" s="62">
        <v>632</v>
      </c>
      <c r="L29" s="62">
        <v>809</v>
      </c>
      <c r="M29" s="62">
        <v>488</v>
      </c>
      <c r="N29" s="62">
        <v>503</v>
      </c>
    </row>
    <row r="30" spans="1:14" ht="19.5" customHeight="1">
      <c r="A30" s="60" t="s">
        <v>38</v>
      </c>
      <c r="B30" s="61">
        <f>SUM(C30:N30)</f>
        <v>5166</v>
      </c>
      <c r="C30" s="62">
        <v>293</v>
      </c>
      <c r="D30" s="62">
        <v>314</v>
      </c>
      <c r="E30" s="62">
        <v>395</v>
      </c>
      <c r="F30" s="62">
        <v>489</v>
      </c>
      <c r="G30" s="62">
        <v>457</v>
      </c>
      <c r="H30" s="62">
        <v>399</v>
      </c>
      <c r="I30" s="62">
        <v>466</v>
      </c>
      <c r="J30" s="62">
        <v>510</v>
      </c>
      <c r="K30" s="62">
        <v>391</v>
      </c>
      <c r="L30" s="62">
        <v>507</v>
      </c>
      <c r="M30" s="62">
        <v>538</v>
      </c>
      <c r="N30" s="62">
        <v>407</v>
      </c>
    </row>
    <row r="31" spans="1:14" ht="19.5" customHeight="1">
      <c r="A31" s="70" t="s">
        <v>41</v>
      </c>
      <c r="B31" s="71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</row>
    <row r="32" ht="21.75">
      <c r="A32" s="57" t="s">
        <v>72</v>
      </c>
    </row>
  </sheetData>
  <sheetProtection/>
  <printOptions horizontalCentered="1"/>
  <pageMargins left="0.984251968503937" right="0.5905511811023623" top="0.3937007874015748" bottom="0.1968503937007874" header="0.5118110236220472" footer="0.1968503937007874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1122"/>
  <dimension ref="A1:N32"/>
  <sheetViews>
    <sheetView zoomScale="90" zoomScaleNormal="90" zoomScalePageLayoutView="0" workbookViewId="0" topLeftCell="A1">
      <selection activeCell="A2" sqref="A2"/>
    </sheetView>
  </sheetViews>
  <sheetFormatPr defaultColWidth="9.33203125" defaultRowHeight="21"/>
  <cols>
    <col min="1" max="1" width="47.33203125" style="57" customWidth="1"/>
    <col min="2" max="2" width="11.83203125" style="58" customWidth="1"/>
    <col min="3" max="3" width="11.33203125" style="57" customWidth="1"/>
    <col min="4" max="14" width="9.83203125" style="57" customWidth="1"/>
    <col min="15" max="15" width="10" style="57" bestFit="1" customWidth="1"/>
    <col min="16" max="16" width="9.33203125" style="57" customWidth="1"/>
    <col min="17" max="17" width="10" style="57" customWidth="1"/>
    <col min="18" max="16384" width="9.33203125" style="57" customWidth="1"/>
  </cols>
  <sheetData>
    <row r="1" spans="1:14" ht="25.5" customHeight="1">
      <c r="A1" s="56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customHeight="1">
      <c r="A2" s="57" t="s">
        <v>0</v>
      </c>
      <c r="K2" s="59"/>
      <c r="N2" s="59" t="s">
        <v>1</v>
      </c>
    </row>
    <row r="3" spans="1:14" ht="24" customHeight="1">
      <c r="A3" s="66" t="s">
        <v>2</v>
      </c>
      <c r="B3" s="66" t="s">
        <v>3</v>
      </c>
      <c r="C3" s="66" t="s">
        <v>4</v>
      </c>
      <c r="D3" s="66" t="s">
        <v>5</v>
      </c>
      <c r="E3" s="66" t="s">
        <v>6</v>
      </c>
      <c r="F3" s="66" t="s">
        <v>7</v>
      </c>
      <c r="G3" s="66" t="s">
        <v>8</v>
      </c>
      <c r="H3" s="66" t="s">
        <v>9</v>
      </c>
      <c r="I3" s="66" t="s">
        <v>10</v>
      </c>
      <c r="J3" s="66" t="s">
        <v>11</v>
      </c>
      <c r="K3" s="66" t="s">
        <v>12</v>
      </c>
      <c r="L3" s="66" t="s">
        <v>13</v>
      </c>
      <c r="M3" s="66" t="s">
        <v>14</v>
      </c>
      <c r="N3" s="66" t="s">
        <v>15</v>
      </c>
    </row>
    <row r="4" spans="1:14" ht="24" customHeight="1">
      <c r="A4" s="77" t="s">
        <v>16</v>
      </c>
      <c r="B4" s="78">
        <f aca="true" t="shared" si="0" ref="B4:B27">SUM(C4:N4)</f>
        <v>1072040</v>
      </c>
      <c r="C4" s="78">
        <f aca="true" t="shared" si="1" ref="C4:N4">SUM(C5,C23)</f>
        <v>70027</v>
      </c>
      <c r="D4" s="78">
        <f t="shared" si="1"/>
        <v>80798</v>
      </c>
      <c r="E4" s="78">
        <f t="shared" si="1"/>
        <v>81575</v>
      </c>
      <c r="F4" s="78">
        <f t="shared" si="1"/>
        <v>65359</v>
      </c>
      <c r="G4" s="78">
        <f t="shared" si="1"/>
        <v>93363</v>
      </c>
      <c r="H4" s="78">
        <f t="shared" si="1"/>
        <v>94069</v>
      </c>
      <c r="I4" s="78">
        <f t="shared" si="1"/>
        <v>97088</v>
      </c>
      <c r="J4" s="78">
        <f t="shared" si="1"/>
        <v>96249</v>
      </c>
      <c r="K4" s="78">
        <f t="shared" si="1"/>
        <v>91747</v>
      </c>
      <c r="L4" s="78">
        <f t="shared" si="1"/>
        <v>104165</v>
      </c>
      <c r="M4" s="78">
        <f t="shared" si="1"/>
        <v>107813</v>
      </c>
      <c r="N4" s="78">
        <f t="shared" si="1"/>
        <v>89787</v>
      </c>
    </row>
    <row r="5" spans="1:14" ht="21.75">
      <c r="A5" s="73" t="s">
        <v>54</v>
      </c>
      <c r="B5" s="74">
        <f t="shared" si="0"/>
        <v>1057190</v>
      </c>
      <c r="C5" s="74">
        <f aca="true" t="shared" si="2" ref="C5:N5">SUM(C6:C22)</f>
        <v>69002</v>
      </c>
      <c r="D5" s="74">
        <f t="shared" si="2"/>
        <v>79810</v>
      </c>
      <c r="E5" s="74">
        <f t="shared" si="2"/>
        <v>80662</v>
      </c>
      <c r="F5" s="74">
        <f t="shared" si="2"/>
        <v>64241</v>
      </c>
      <c r="G5" s="74">
        <f t="shared" si="2"/>
        <v>91967</v>
      </c>
      <c r="H5" s="74">
        <f t="shared" si="2"/>
        <v>92825</v>
      </c>
      <c r="I5" s="74">
        <f t="shared" si="2"/>
        <v>95597</v>
      </c>
      <c r="J5" s="74">
        <f t="shared" si="2"/>
        <v>95070</v>
      </c>
      <c r="K5" s="74">
        <f t="shared" si="2"/>
        <v>90721</v>
      </c>
      <c r="L5" s="74">
        <f t="shared" si="2"/>
        <v>102717</v>
      </c>
      <c r="M5" s="74">
        <f t="shared" si="2"/>
        <v>106232</v>
      </c>
      <c r="N5" s="74">
        <f t="shared" si="2"/>
        <v>88346</v>
      </c>
    </row>
    <row r="6" spans="1:14" ht="19.5" customHeight="1">
      <c r="A6" s="60" t="s">
        <v>17</v>
      </c>
      <c r="B6" s="61">
        <f t="shared" si="0"/>
        <v>451651</v>
      </c>
      <c r="C6" s="62">
        <v>25593</v>
      </c>
      <c r="D6" s="62">
        <v>29192</v>
      </c>
      <c r="E6" s="62">
        <v>29356</v>
      </c>
      <c r="F6" s="62">
        <v>22108</v>
      </c>
      <c r="G6" s="62">
        <v>33706</v>
      </c>
      <c r="H6" s="62">
        <v>36099</v>
      </c>
      <c r="I6" s="62">
        <v>41597</v>
      </c>
      <c r="J6" s="62">
        <v>43071</v>
      </c>
      <c r="K6" s="62">
        <v>40740</v>
      </c>
      <c r="L6" s="62">
        <v>50739</v>
      </c>
      <c r="M6" s="62">
        <v>55011</v>
      </c>
      <c r="N6" s="62">
        <v>44439</v>
      </c>
    </row>
    <row r="7" spans="1:14" ht="19.5" customHeight="1">
      <c r="A7" s="60" t="s">
        <v>18</v>
      </c>
      <c r="B7" s="61">
        <f t="shared" si="0"/>
        <v>18429</v>
      </c>
      <c r="C7" s="62">
        <v>1517</v>
      </c>
      <c r="D7" s="62">
        <v>1534</v>
      </c>
      <c r="E7" s="62">
        <v>1714</v>
      </c>
      <c r="F7" s="62">
        <v>1479</v>
      </c>
      <c r="G7" s="62">
        <v>1590</v>
      </c>
      <c r="H7" s="62">
        <v>1636</v>
      </c>
      <c r="I7" s="62">
        <v>1395</v>
      </c>
      <c r="J7" s="62">
        <v>1440</v>
      </c>
      <c r="K7" s="62">
        <v>2847</v>
      </c>
      <c r="L7" s="62">
        <v>1369</v>
      </c>
      <c r="M7" s="62">
        <v>1053</v>
      </c>
      <c r="N7" s="62">
        <v>855</v>
      </c>
    </row>
    <row r="8" spans="1:14" ht="19.5" customHeight="1">
      <c r="A8" s="60" t="s">
        <v>19</v>
      </c>
      <c r="B8" s="61">
        <f t="shared" si="0"/>
        <v>109078</v>
      </c>
      <c r="C8" s="62">
        <v>6758</v>
      </c>
      <c r="D8" s="62">
        <v>7951</v>
      </c>
      <c r="E8" s="62">
        <v>8823</v>
      </c>
      <c r="F8" s="62">
        <v>7864</v>
      </c>
      <c r="G8" s="62">
        <v>9922</v>
      </c>
      <c r="H8" s="62">
        <v>9329</v>
      </c>
      <c r="I8" s="62">
        <v>9647</v>
      </c>
      <c r="J8" s="62">
        <v>9502</v>
      </c>
      <c r="K8" s="62">
        <v>9039</v>
      </c>
      <c r="L8" s="62">
        <v>10533</v>
      </c>
      <c r="M8" s="62">
        <v>10759</v>
      </c>
      <c r="N8" s="62">
        <v>8951</v>
      </c>
    </row>
    <row r="9" spans="1:14" ht="19.5" customHeight="1">
      <c r="A9" s="60" t="s">
        <v>20</v>
      </c>
      <c r="B9" s="61">
        <f t="shared" si="0"/>
        <v>81</v>
      </c>
      <c r="C9" s="62">
        <v>6</v>
      </c>
      <c r="D9" s="62">
        <v>3</v>
      </c>
      <c r="E9" s="62">
        <v>3</v>
      </c>
      <c r="F9" s="62">
        <v>2</v>
      </c>
      <c r="G9" s="62">
        <v>9</v>
      </c>
      <c r="H9" s="62">
        <v>3</v>
      </c>
      <c r="I9" s="62">
        <v>28</v>
      </c>
      <c r="J9" s="62">
        <v>5</v>
      </c>
      <c r="K9" s="62">
        <v>3</v>
      </c>
      <c r="L9" s="62">
        <v>5</v>
      </c>
      <c r="M9" s="62">
        <v>7</v>
      </c>
      <c r="N9" s="62">
        <v>7</v>
      </c>
    </row>
    <row r="10" spans="1:14" ht="19.5" customHeight="1">
      <c r="A10" s="60" t="s">
        <v>21</v>
      </c>
      <c r="B10" s="61">
        <f t="shared" si="0"/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</row>
    <row r="11" spans="1:14" ht="19.5" customHeight="1">
      <c r="A11" s="60" t="s">
        <v>22</v>
      </c>
      <c r="B11" s="61">
        <f t="shared" si="0"/>
        <v>10363</v>
      </c>
      <c r="C11" s="62">
        <v>742</v>
      </c>
      <c r="D11" s="62">
        <v>875</v>
      </c>
      <c r="E11" s="62">
        <v>922</v>
      </c>
      <c r="F11" s="62">
        <v>810</v>
      </c>
      <c r="G11" s="62">
        <v>952</v>
      </c>
      <c r="H11" s="62">
        <v>981</v>
      </c>
      <c r="I11" s="62">
        <v>1104</v>
      </c>
      <c r="J11" s="62">
        <v>945</v>
      </c>
      <c r="K11" s="62">
        <v>773</v>
      </c>
      <c r="L11" s="62">
        <v>820</v>
      </c>
      <c r="M11" s="62">
        <v>827</v>
      </c>
      <c r="N11" s="62">
        <v>612</v>
      </c>
    </row>
    <row r="12" spans="1:14" ht="19.5" customHeight="1">
      <c r="A12" s="60" t="s">
        <v>23</v>
      </c>
      <c r="B12" s="61">
        <f t="shared" si="0"/>
        <v>62</v>
      </c>
      <c r="C12" s="62">
        <v>2</v>
      </c>
      <c r="D12" s="62">
        <v>5</v>
      </c>
      <c r="E12" s="62">
        <v>3</v>
      </c>
      <c r="F12" s="62">
        <v>3</v>
      </c>
      <c r="G12" s="62">
        <v>1</v>
      </c>
      <c r="H12" s="62">
        <v>5</v>
      </c>
      <c r="I12" s="62">
        <v>13</v>
      </c>
      <c r="J12" s="62">
        <v>8</v>
      </c>
      <c r="K12" s="62">
        <v>5</v>
      </c>
      <c r="L12" s="62">
        <v>9</v>
      </c>
      <c r="M12" s="62">
        <v>3</v>
      </c>
      <c r="N12" s="62">
        <v>5</v>
      </c>
    </row>
    <row r="13" spans="1:14" ht="19.5" customHeight="1">
      <c r="A13" s="60" t="s">
        <v>24</v>
      </c>
      <c r="B13" s="61">
        <f t="shared" si="0"/>
        <v>18</v>
      </c>
      <c r="C13" s="62">
        <v>0</v>
      </c>
      <c r="D13" s="62">
        <v>0</v>
      </c>
      <c r="E13" s="62">
        <v>1</v>
      </c>
      <c r="F13" s="62">
        <v>0</v>
      </c>
      <c r="G13" s="62">
        <v>3</v>
      </c>
      <c r="H13" s="62">
        <v>0</v>
      </c>
      <c r="I13" s="62">
        <v>3</v>
      </c>
      <c r="J13" s="62">
        <v>3</v>
      </c>
      <c r="K13" s="62">
        <v>1</v>
      </c>
      <c r="L13" s="62">
        <v>1</v>
      </c>
      <c r="M13" s="62">
        <v>3</v>
      </c>
      <c r="N13" s="62">
        <v>3</v>
      </c>
    </row>
    <row r="14" spans="1:14" ht="19.5" customHeight="1">
      <c r="A14" s="60" t="s">
        <v>25</v>
      </c>
      <c r="B14" s="61">
        <f t="shared" si="0"/>
        <v>53</v>
      </c>
      <c r="C14" s="62">
        <v>0</v>
      </c>
      <c r="D14" s="62">
        <v>0</v>
      </c>
      <c r="E14" s="62">
        <v>0</v>
      </c>
      <c r="F14" s="62">
        <v>1</v>
      </c>
      <c r="G14" s="62">
        <v>1</v>
      </c>
      <c r="H14" s="62">
        <v>0</v>
      </c>
      <c r="I14" s="62">
        <v>0</v>
      </c>
      <c r="J14" s="62">
        <v>14</v>
      </c>
      <c r="K14" s="62">
        <v>17</v>
      </c>
      <c r="L14" s="62">
        <v>9</v>
      </c>
      <c r="M14" s="62">
        <v>11</v>
      </c>
      <c r="N14" s="62">
        <v>0</v>
      </c>
    </row>
    <row r="15" spans="1:14" ht="19.5" customHeight="1">
      <c r="A15" s="60" t="s">
        <v>26</v>
      </c>
      <c r="B15" s="61">
        <f t="shared" si="0"/>
        <v>82</v>
      </c>
      <c r="C15" s="62">
        <v>3</v>
      </c>
      <c r="D15" s="62">
        <v>4</v>
      </c>
      <c r="E15" s="62">
        <v>0</v>
      </c>
      <c r="F15" s="62">
        <v>4</v>
      </c>
      <c r="G15" s="62">
        <v>7</v>
      </c>
      <c r="H15" s="62">
        <v>12</v>
      </c>
      <c r="I15" s="62">
        <v>9</v>
      </c>
      <c r="J15" s="62">
        <v>7</v>
      </c>
      <c r="K15" s="62">
        <v>10</v>
      </c>
      <c r="L15" s="62">
        <v>19</v>
      </c>
      <c r="M15" s="62">
        <v>2</v>
      </c>
      <c r="N15" s="62">
        <v>5</v>
      </c>
    </row>
    <row r="16" spans="1:14" ht="19.5" customHeight="1">
      <c r="A16" s="60" t="s">
        <v>27</v>
      </c>
      <c r="B16" s="61">
        <f t="shared" si="0"/>
        <v>33</v>
      </c>
      <c r="C16" s="62">
        <v>0</v>
      </c>
      <c r="D16" s="62">
        <v>0</v>
      </c>
      <c r="E16" s="62">
        <v>0</v>
      </c>
      <c r="F16" s="62">
        <v>0</v>
      </c>
      <c r="G16" s="62">
        <v>24</v>
      </c>
      <c r="H16" s="62">
        <v>0</v>
      </c>
      <c r="I16" s="62">
        <v>4</v>
      </c>
      <c r="J16" s="62">
        <v>2</v>
      </c>
      <c r="K16" s="62">
        <v>0</v>
      </c>
      <c r="L16" s="62">
        <v>0</v>
      </c>
      <c r="M16" s="62">
        <v>0</v>
      </c>
      <c r="N16" s="62">
        <v>3</v>
      </c>
    </row>
    <row r="17" spans="1:14" ht="19.5" customHeight="1">
      <c r="A17" s="60" t="s">
        <v>28</v>
      </c>
      <c r="B17" s="61">
        <f t="shared" si="0"/>
        <v>456000</v>
      </c>
      <c r="C17" s="62">
        <v>33653</v>
      </c>
      <c r="D17" s="62">
        <v>39730</v>
      </c>
      <c r="E17" s="62">
        <v>39257</v>
      </c>
      <c r="F17" s="62">
        <v>30912</v>
      </c>
      <c r="G17" s="62">
        <v>44298</v>
      </c>
      <c r="H17" s="62">
        <v>43557</v>
      </c>
      <c r="I17" s="62">
        <v>40711</v>
      </c>
      <c r="J17" s="62">
        <v>38817</v>
      </c>
      <c r="K17" s="62">
        <v>36392</v>
      </c>
      <c r="L17" s="62">
        <v>38342</v>
      </c>
      <c r="M17" s="62">
        <v>37816</v>
      </c>
      <c r="N17" s="62">
        <v>32515</v>
      </c>
    </row>
    <row r="18" spans="1:14" ht="19.5" customHeight="1">
      <c r="A18" s="60" t="s">
        <v>29</v>
      </c>
      <c r="B18" s="61">
        <f t="shared" si="0"/>
        <v>9862</v>
      </c>
      <c r="C18" s="62">
        <v>649</v>
      </c>
      <c r="D18" s="62">
        <v>374</v>
      </c>
      <c r="E18" s="62">
        <v>423</v>
      </c>
      <c r="F18" s="62">
        <v>973</v>
      </c>
      <c r="G18" s="62">
        <v>1314</v>
      </c>
      <c r="H18" s="62">
        <v>1053</v>
      </c>
      <c r="I18" s="62">
        <v>957</v>
      </c>
      <c r="J18" s="62">
        <v>1131</v>
      </c>
      <c r="K18" s="62">
        <v>774</v>
      </c>
      <c r="L18" s="62">
        <v>747</v>
      </c>
      <c r="M18" s="62">
        <v>642</v>
      </c>
      <c r="N18" s="62">
        <v>825</v>
      </c>
    </row>
    <row r="19" spans="1:14" ht="19.5" customHeight="1">
      <c r="A19" s="60" t="s">
        <v>30</v>
      </c>
      <c r="B19" s="61">
        <f t="shared" si="0"/>
        <v>165</v>
      </c>
      <c r="C19" s="62">
        <v>13</v>
      </c>
      <c r="D19" s="62">
        <v>19</v>
      </c>
      <c r="E19" s="62">
        <v>10</v>
      </c>
      <c r="F19" s="62">
        <v>5</v>
      </c>
      <c r="G19" s="62">
        <v>8</v>
      </c>
      <c r="H19" s="62">
        <v>21</v>
      </c>
      <c r="I19" s="62">
        <v>11</v>
      </c>
      <c r="J19" s="62">
        <v>7</v>
      </c>
      <c r="K19" s="62">
        <v>15</v>
      </c>
      <c r="L19" s="62">
        <v>18</v>
      </c>
      <c r="M19" s="62">
        <v>15</v>
      </c>
      <c r="N19" s="62">
        <v>23</v>
      </c>
    </row>
    <row r="20" spans="1:14" ht="19.5" customHeight="1">
      <c r="A20" s="60" t="s">
        <v>31</v>
      </c>
      <c r="B20" s="61">
        <f t="shared" si="0"/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</row>
    <row r="21" spans="1:14" ht="19.5" customHeight="1">
      <c r="A21" s="60" t="s">
        <v>32</v>
      </c>
      <c r="B21" s="61">
        <f t="shared" si="0"/>
        <v>148</v>
      </c>
      <c r="C21" s="62">
        <v>8</v>
      </c>
      <c r="D21" s="62">
        <v>6</v>
      </c>
      <c r="E21" s="62">
        <v>22</v>
      </c>
      <c r="F21" s="62">
        <v>4</v>
      </c>
      <c r="G21" s="62">
        <v>6</v>
      </c>
      <c r="H21" s="62">
        <v>26</v>
      </c>
      <c r="I21" s="62">
        <v>2</v>
      </c>
      <c r="J21" s="62">
        <v>17</v>
      </c>
      <c r="K21" s="62">
        <v>8</v>
      </c>
      <c r="L21" s="62">
        <v>17</v>
      </c>
      <c r="M21" s="62">
        <v>5</v>
      </c>
      <c r="N21" s="62">
        <v>27</v>
      </c>
    </row>
    <row r="22" spans="1:14" ht="19.5" customHeight="1">
      <c r="A22" s="63" t="s">
        <v>65</v>
      </c>
      <c r="B22" s="64">
        <f t="shared" si="0"/>
        <v>1165</v>
      </c>
      <c r="C22" s="65">
        <v>58</v>
      </c>
      <c r="D22" s="65">
        <v>117</v>
      </c>
      <c r="E22" s="65">
        <v>128</v>
      </c>
      <c r="F22" s="65">
        <v>76</v>
      </c>
      <c r="G22" s="65">
        <v>126</v>
      </c>
      <c r="H22" s="65">
        <v>103</v>
      </c>
      <c r="I22" s="65">
        <v>116</v>
      </c>
      <c r="J22" s="65">
        <v>101</v>
      </c>
      <c r="K22" s="65">
        <v>97</v>
      </c>
      <c r="L22" s="65">
        <v>89</v>
      </c>
      <c r="M22" s="65">
        <v>78</v>
      </c>
      <c r="N22" s="65">
        <v>76</v>
      </c>
    </row>
    <row r="23" spans="1:14" ht="21.75">
      <c r="A23" s="75" t="s">
        <v>34</v>
      </c>
      <c r="B23" s="76">
        <f t="shared" si="0"/>
        <v>14850</v>
      </c>
      <c r="C23" s="76">
        <f aca="true" t="shared" si="3" ref="C23:N23">SUM(C24,C28,C31)</f>
        <v>1025</v>
      </c>
      <c r="D23" s="76">
        <f t="shared" si="3"/>
        <v>988</v>
      </c>
      <c r="E23" s="76">
        <f t="shared" si="3"/>
        <v>913</v>
      </c>
      <c r="F23" s="76">
        <f t="shared" si="3"/>
        <v>1118</v>
      </c>
      <c r="G23" s="76">
        <f t="shared" si="3"/>
        <v>1396</v>
      </c>
      <c r="H23" s="76">
        <f t="shared" si="3"/>
        <v>1244</v>
      </c>
      <c r="I23" s="76">
        <f t="shared" si="3"/>
        <v>1491</v>
      </c>
      <c r="J23" s="76">
        <f t="shared" si="3"/>
        <v>1179</v>
      </c>
      <c r="K23" s="76">
        <f t="shared" si="3"/>
        <v>1026</v>
      </c>
      <c r="L23" s="76">
        <f t="shared" si="3"/>
        <v>1448</v>
      </c>
      <c r="M23" s="76">
        <f t="shared" si="3"/>
        <v>1581</v>
      </c>
      <c r="N23" s="76">
        <f t="shared" si="3"/>
        <v>1441</v>
      </c>
    </row>
    <row r="24" spans="1:14" ht="19.5" customHeight="1">
      <c r="A24" s="67" t="s">
        <v>35</v>
      </c>
      <c r="B24" s="68">
        <f t="shared" si="0"/>
        <v>3456</v>
      </c>
      <c r="C24" s="69">
        <f aca="true" t="shared" si="4" ref="C24:N24">SUM(C25:C27)</f>
        <v>344</v>
      </c>
      <c r="D24" s="69">
        <f t="shared" si="4"/>
        <v>245</v>
      </c>
      <c r="E24" s="69">
        <f t="shared" si="4"/>
        <v>238</v>
      </c>
      <c r="F24" s="69">
        <f t="shared" si="4"/>
        <v>251</v>
      </c>
      <c r="G24" s="69">
        <f t="shared" si="4"/>
        <v>296</v>
      </c>
      <c r="H24" s="69">
        <f t="shared" si="4"/>
        <v>377</v>
      </c>
      <c r="I24" s="69">
        <f t="shared" si="4"/>
        <v>371</v>
      </c>
      <c r="J24" s="69">
        <f t="shared" si="4"/>
        <v>256</v>
      </c>
      <c r="K24" s="69">
        <f t="shared" si="4"/>
        <v>222</v>
      </c>
      <c r="L24" s="69">
        <f t="shared" si="4"/>
        <v>251</v>
      </c>
      <c r="M24" s="69">
        <f t="shared" si="4"/>
        <v>252</v>
      </c>
      <c r="N24" s="69">
        <f t="shared" si="4"/>
        <v>353</v>
      </c>
    </row>
    <row r="25" spans="1:14" ht="19.5" customHeight="1">
      <c r="A25" s="60" t="s">
        <v>36</v>
      </c>
      <c r="B25" s="61">
        <f t="shared" si="0"/>
        <v>1471</v>
      </c>
      <c r="C25" s="62">
        <v>88</v>
      </c>
      <c r="D25" s="62">
        <v>87</v>
      </c>
      <c r="E25" s="62">
        <v>88</v>
      </c>
      <c r="F25" s="62">
        <v>115</v>
      </c>
      <c r="G25" s="62">
        <v>138</v>
      </c>
      <c r="H25" s="62">
        <v>227</v>
      </c>
      <c r="I25" s="62">
        <v>151</v>
      </c>
      <c r="J25" s="62">
        <v>145</v>
      </c>
      <c r="K25" s="62">
        <v>138</v>
      </c>
      <c r="L25" s="62">
        <v>128</v>
      </c>
      <c r="M25" s="62">
        <v>98</v>
      </c>
      <c r="N25" s="62">
        <v>68</v>
      </c>
    </row>
    <row r="26" spans="1:14" ht="19.5" customHeight="1">
      <c r="A26" s="60" t="s">
        <v>37</v>
      </c>
      <c r="B26" s="61">
        <f t="shared" si="0"/>
        <v>1860</v>
      </c>
      <c r="C26" s="62">
        <v>247</v>
      </c>
      <c r="D26" s="62">
        <v>137</v>
      </c>
      <c r="E26" s="62">
        <v>144</v>
      </c>
      <c r="F26" s="62">
        <v>129</v>
      </c>
      <c r="G26" s="62">
        <v>145</v>
      </c>
      <c r="H26" s="62">
        <v>140</v>
      </c>
      <c r="I26" s="62">
        <v>207</v>
      </c>
      <c r="J26" s="62">
        <v>101</v>
      </c>
      <c r="K26" s="62">
        <v>76</v>
      </c>
      <c r="L26" s="62">
        <v>113</v>
      </c>
      <c r="M26" s="62">
        <v>140</v>
      </c>
      <c r="N26" s="62">
        <v>281</v>
      </c>
    </row>
    <row r="27" spans="1:14" ht="19.5" customHeight="1">
      <c r="A27" s="60" t="s">
        <v>38</v>
      </c>
      <c r="B27" s="61">
        <f t="shared" si="0"/>
        <v>125</v>
      </c>
      <c r="C27" s="62">
        <v>9</v>
      </c>
      <c r="D27" s="62">
        <v>21</v>
      </c>
      <c r="E27" s="62">
        <v>6</v>
      </c>
      <c r="F27" s="62">
        <v>7</v>
      </c>
      <c r="G27" s="62">
        <v>13</v>
      </c>
      <c r="H27" s="62">
        <v>10</v>
      </c>
      <c r="I27" s="62">
        <v>13</v>
      </c>
      <c r="J27" s="62">
        <v>10</v>
      </c>
      <c r="K27" s="62">
        <v>8</v>
      </c>
      <c r="L27" s="62">
        <v>10</v>
      </c>
      <c r="M27" s="62">
        <v>14</v>
      </c>
      <c r="N27" s="62">
        <v>4</v>
      </c>
    </row>
    <row r="28" spans="1:14" ht="19.5" customHeight="1">
      <c r="A28" s="67" t="s">
        <v>39</v>
      </c>
      <c r="B28" s="68">
        <f aca="true" t="shared" si="5" ref="B28:N28">SUM(B29:B30)</f>
        <v>11394</v>
      </c>
      <c r="C28" s="69">
        <f t="shared" si="5"/>
        <v>681</v>
      </c>
      <c r="D28" s="69">
        <f t="shared" si="5"/>
        <v>743</v>
      </c>
      <c r="E28" s="69">
        <f t="shared" si="5"/>
        <v>675</v>
      </c>
      <c r="F28" s="69">
        <f t="shared" si="5"/>
        <v>867</v>
      </c>
      <c r="G28" s="69">
        <f t="shared" si="5"/>
        <v>1100</v>
      </c>
      <c r="H28" s="69">
        <f t="shared" si="5"/>
        <v>867</v>
      </c>
      <c r="I28" s="69">
        <f t="shared" si="5"/>
        <v>1120</v>
      </c>
      <c r="J28" s="69">
        <f t="shared" si="5"/>
        <v>923</v>
      </c>
      <c r="K28" s="69">
        <f t="shared" si="5"/>
        <v>804</v>
      </c>
      <c r="L28" s="69">
        <f t="shared" si="5"/>
        <v>1197</v>
      </c>
      <c r="M28" s="69">
        <f t="shared" si="5"/>
        <v>1329</v>
      </c>
      <c r="N28" s="69">
        <f t="shared" si="5"/>
        <v>1088</v>
      </c>
    </row>
    <row r="29" spans="1:14" ht="19.5" customHeight="1">
      <c r="A29" s="60" t="s">
        <v>40</v>
      </c>
      <c r="B29" s="61">
        <f>SUM(C29:N29)</f>
        <v>7894</v>
      </c>
      <c r="C29" s="62">
        <v>387</v>
      </c>
      <c r="D29" s="62">
        <v>536</v>
      </c>
      <c r="E29" s="62">
        <v>479</v>
      </c>
      <c r="F29" s="62">
        <v>626</v>
      </c>
      <c r="G29" s="62">
        <v>720</v>
      </c>
      <c r="H29" s="62">
        <v>618</v>
      </c>
      <c r="I29" s="62">
        <v>762</v>
      </c>
      <c r="J29" s="62">
        <v>620</v>
      </c>
      <c r="K29" s="62">
        <v>469</v>
      </c>
      <c r="L29" s="62">
        <v>848</v>
      </c>
      <c r="M29" s="62">
        <v>996</v>
      </c>
      <c r="N29" s="62">
        <v>833</v>
      </c>
    </row>
    <row r="30" spans="1:14" ht="19.5" customHeight="1">
      <c r="A30" s="60" t="s">
        <v>38</v>
      </c>
      <c r="B30" s="61">
        <f>SUM(C30:N30)</f>
        <v>3500</v>
      </c>
      <c r="C30" s="62">
        <v>294</v>
      </c>
      <c r="D30" s="62">
        <v>207</v>
      </c>
      <c r="E30" s="62">
        <v>196</v>
      </c>
      <c r="F30" s="62">
        <v>241</v>
      </c>
      <c r="G30" s="62">
        <v>380</v>
      </c>
      <c r="H30" s="62">
        <v>249</v>
      </c>
      <c r="I30" s="62">
        <v>358</v>
      </c>
      <c r="J30" s="62">
        <v>303</v>
      </c>
      <c r="K30" s="62">
        <v>335</v>
      </c>
      <c r="L30" s="62">
        <v>349</v>
      </c>
      <c r="M30" s="62">
        <v>333</v>
      </c>
      <c r="N30" s="62">
        <v>255</v>
      </c>
    </row>
    <row r="31" spans="1:14" ht="19.5" customHeight="1">
      <c r="A31" s="70" t="s">
        <v>41</v>
      </c>
      <c r="B31" s="71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</row>
    <row r="32" ht="21.75">
      <c r="A32" s="57" t="s">
        <v>72</v>
      </c>
    </row>
  </sheetData>
  <sheetProtection/>
  <printOptions horizontalCentered="1"/>
  <pageMargins left="0.984251968503937" right="0.5905511811023623" top="0.3937007874015748" bottom="0.1968503937007874" header="0.5118110236220472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building-3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cp:lastPrinted>2018-09-03T08:07:51Z</cp:lastPrinted>
  <dcterms:created xsi:type="dcterms:W3CDTF">2002-06-12T03:01:00Z</dcterms:created>
  <dcterms:modified xsi:type="dcterms:W3CDTF">2020-07-01T03:48:07Z</dcterms:modified>
  <cp:category/>
  <cp:version/>
  <cp:contentType/>
  <cp:contentStatus/>
</cp:coreProperties>
</file>