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ร่างข้อบัญญัติ หนองจอก 68\"/>
    </mc:Choice>
  </mc:AlternateContent>
  <xr:revisionPtr revIDLastSave="0" documentId="13_ncr:1_{78F86661-F234-43F0-BDDE-9AA36A6ACC51}" xr6:coauthVersionLast="47" xr6:coauthVersionMax="47" xr10:uidLastSave="{00000000-0000-0000-0000-000000000000}"/>
  <bookViews>
    <workbookView xWindow="-120" yWindow="-120" windowWidth="21840" windowHeight="13140" firstSheet="2" activeTab="10" xr2:uid="{00000000-000D-0000-FFFF-FFFF00000000}"/>
  </bookViews>
  <sheets>
    <sheet name="คำนำ " sheetId="7" state="hidden" r:id="rId1"/>
    <sheet name="1 คำนำ" sheetId="18" r:id="rId2"/>
    <sheet name="2 โครงสร้าง" sheetId="16" r:id="rId3"/>
    <sheet name="3 สังเขป-สนขP1" sheetId="19" r:id="rId4"/>
    <sheet name="สังเขป" sheetId="10" state="hidden" r:id="rId5"/>
    <sheet name="3 สังเขป-สนขP2" sheetId="20" r:id="rId6"/>
    <sheet name="4 งบประมาณ-สนข " sheetId="17" r:id="rId7"/>
    <sheet name="4 งบประมาณ-สนข" sheetId="13" state="hidden" r:id="rId8"/>
    <sheet name="รายละเอียดตามงบรายจ่าย " sheetId="14" state="hidden" r:id="rId9"/>
    <sheet name="รายละเอียดตามงบรายจ่าย  (แก้ไข)" sheetId="21" state="hidden" r:id="rId10"/>
    <sheet name="(ล่าสุด) รายละเอียดงบ" sheetId="22" r:id="rId11"/>
    <sheet name="รายจ่ายบุคลากร" sheetId="12" state="hidden" r:id="rId12"/>
    <sheet name="แผนบูรณาการ" sheetId="3" state="hidden" r:id="rId13"/>
    <sheet name="สำนัก" sheetId="6" state="hidden" r:id="rId14"/>
  </sheets>
  <externalReferences>
    <externalReference r:id="rId15"/>
  </externalReferences>
  <definedNames>
    <definedName name="_xlnm._FilterDatabase" localSheetId="3" hidden="1">'3 สังเขป-สนขP1'!#REF!</definedName>
    <definedName name="_xlnm._FilterDatabase" localSheetId="6" hidden="1">'4 งบประมาณ-สนข '!#REF!</definedName>
    <definedName name="_xlnm._FilterDatabase" localSheetId="13" hidden="1">สำนัก!$A$1:$G$222</definedName>
    <definedName name="code01r" localSheetId="1">#REF!</definedName>
    <definedName name="code01r" localSheetId="2">#REF!</definedName>
    <definedName name="code01r" localSheetId="3">#REF!</definedName>
    <definedName name="code01r" localSheetId="5">#REF!</definedName>
    <definedName name="code01r" localSheetId="6">#REF!</definedName>
    <definedName name="code01r">#REF!</definedName>
    <definedName name="code02r" localSheetId="1">#REF!</definedName>
    <definedName name="code02r" localSheetId="2">#REF!</definedName>
    <definedName name="code02r" localSheetId="3">#REF!</definedName>
    <definedName name="code02r" localSheetId="5">#REF!</definedName>
    <definedName name="code02r" localSheetId="6">#REF!</definedName>
    <definedName name="code02r">#REF!</definedName>
    <definedName name="code03" localSheetId="1">#REF!</definedName>
    <definedName name="code03" localSheetId="3">#REF!</definedName>
    <definedName name="code03" localSheetId="5">#REF!</definedName>
    <definedName name="code03" localSheetId="6">#REF!</definedName>
    <definedName name="code03">สำนัก!$F$15:$F$16</definedName>
    <definedName name="code03r" localSheetId="1">#REF!</definedName>
    <definedName name="code03r" localSheetId="2">#REF!</definedName>
    <definedName name="code03r" localSheetId="3">#REF!</definedName>
    <definedName name="code03r" localSheetId="5">#REF!</definedName>
    <definedName name="code03r" localSheetId="6">#REF!</definedName>
    <definedName name="code03r">#REF!</definedName>
    <definedName name="code04" localSheetId="1">#REF!</definedName>
    <definedName name="code04" localSheetId="3">#REF!</definedName>
    <definedName name="code04" localSheetId="5">#REF!</definedName>
    <definedName name="code04" localSheetId="6">#REF!</definedName>
    <definedName name="code04">สำนัก!$F$18:$F$28</definedName>
    <definedName name="code04r" localSheetId="1">#REF!</definedName>
    <definedName name="code04r" localSheetId="2">#REF!</definedName>
    <definedName name="code04r" localSheetId="3">#REF!</definedName>
    <definedName name="code04r" localSheetId="5">#REF!</definedName>
    <definedName name="code04r" localSheetId="6">#REF!</definedName>
    <definedName name="code04r">#REF!</definedName>
    <definedName name="code05r" localSheetId="1">#REF!</definedName>
    <definedName name="code05r" localSheetId="2">#REF!</definedName>
    <definedName name="code05r" localSheetId="3">#REF!</definedName>
    <definedName name="code05r" localSheetId="5">#REF!</definedName>
    <definedName name="code05r" localSheetId="6">#REF!</definedName>
    <definedName name="code05r">#REF!</definedName>
    <definedName name="code06r" localSheetId="1">#REF!</definedName>
    <definedName name="code06r" localSheetId="2">#REF!</definedName>
    <definedName name="code06r" localSheetId="3">#REF!</definedName>
    <definedName name="code06r" localSheetId="5">#REF!</definedName>
    <definedName name="code06r" localSheetId="6">#REF!</definedName>
    <definedName name="code06r">#REF!</definedName>
    <definedName name="code07" localSheetId="1">#REF!</definedName>
    <definedName name="code07" localSheetId="3">#REF!</definedName>
    <definedName name="code07" localSheetId="5">#REF!</definedName>
    <definedName name="code07" localSheetId="6">#REF!</definedName>
    <definedName name="code07">สำนัก!$F$30:$F$43</definedName>
    <definedName name="code07r" localSheetId="1">#REF!</definedName>
    <definedName name="code07r" localSheetId="2">#REF!</definedName>
    <definedName name="code07r" localSheetId="3">#REF!</definedName>
    <definedName name="code07r" localSheetId="5">#REF!</definedName>
    <definedName name="code07r" localSheetId="6">#REF!</definedName>
    <definedName name="code07r">#REF!</definedName>
    <definedName name="code07r1" localSheetId="1">#REF!</definedName>
    <definedName name="code07r1" localSheetId="2">#REF!</definedName>
    <definedName name="code07r1" localSheetId="3">#REF!</definedName>
    <definedName name="code07r1" localSheetId="5">#REF!</definedName>
    <definedName name="code07r1" localSheetId="6">#REF!</definedName>
    <definedName name="code07r1">#REF!</definedName>
    <definedName name="code07r2" localSheetId="1">#REF!</definedName>
    <definedName name="code07r2" localSheetId="2">#REF!</definedName>
    <definedName name="code07r2" localSheetId="3">#REF!</definedName>
    <definedName name="code07r2" localSheetId="5">#REF!</definedName>
    <definedName name="code07r2" localSheetId="6">#REF!</definedName>
    <definedName name="code07r2">#REF!</definedName>
    <definedName name="code081" localSheetId="1">#REF!</definedName>
    <definedName name="code081" localSheetId="3">#REF!</definedName>
    <definedName name="code081" localSheetId="5">#REF!</definedName>
    <definedName name="code081" localSheetId="6">#REF!</definedName>
    <definedName name="code081">สำนัก!$F$45:$F$47</definedName>
    <definedName name="code0810" localSheetId="1">#REF!</definedName>
    <definedName name="code0810" localSheetId="3">#REF!</definedName>
    <definedName name="code0810" localSheetId="5">#REF!</definedName>
    <definedName name="code0810" localSheetId="6">#REF!</definedName>
    <definedName name="code0810">สำนัก!$F$92:$F$96</definedName>
    <definedName name="code0811" localSheetId="1">#REF!</definedName>
    <definedName name="code0811" localSheetId="3">#REF!</definedName>
    <definedName name="code0811" localSheetId="5">#REF!</definedName>
    <definedName name="code0811" localSheetId="6">#REF!</definedName>
    <definedName name="code0811">สำนัก!$F$98:$F$101</definedName>
    <definedName name="code0812" localSheetId="1">#REF!</definedName>
    <definedName name="code0812" localSheetId="3">#REF!</definedName>
    <definedName name="code0812" localSheetId="5">#REF!</definedName>
    <definedName name="code0812" localSheetId="6">#REF!</definedName>
    <definedName name="code0812">สำนัก!$F$103:$F$105</definedName>
    <definedName name="code0813" localSheetId="1">#REF!</definedName>
    <definedName name="code0813" localSheetId="3">#REF!</definedName>
    <definedName name="code0813" localSheetId="5">#REF!</definedName>
    <definedName name="code0813" localSheetId="6">#REF!</definedName>
    <definedName name="code0813">สำนัก!$F$107:$F$108</definedName>
    <definedName name="code0814" localSheetId="1">#REF!</definedName>
    <definedName name="code0814" localSheetId="3">#REF!</definedName>
    <definedName name="code0814" localSheetId="5">#REF!</definedName>
    <definedName name="code0814" localSheetId="6">#REF!</definedName>
    <definedName name="code0814">สำนัก!$F$110:$F$124</definedName>
    <definedName name="code082" localSheetId="1">#REF!</definedName>
    <definedName name="code082" localSheetId="3">#REF!</definedName>
    <definedName name="code082" localSheetId="5">#REF!</definedName>
    <definedName name="code082" localSheetId="6">#REF!</definedName>
    <definedName name="code082">สำนัก!$F$49:$F$51</definedName>
    <definedName name="code083" localSheetId="1">#REF!</definedName>
    <definedName name="code083" localSheetId="3">#REF!</definedName>
    <definedName name="code083" localSheetId="5">#REF!</definedName>
    <definedName name="code083" localSheetId="6">#REF!</definedName>
    <definedName name="code083">สำนัก!$F$53:$F$60</definedName>
    <definedName name="code084" localSheetId="1">#REF!</definedName>
    <definedName name="code084" localSheetId="3">#REF!</definedName>
    <definedName name="code084" localSheetId="5">#REF!</definedName>
    <definedName name="code084" localSheetId="6">#REF!</definedName>
    <definedName name="code084">สำนัก!$F$62:$F$66</definedName>
    <definedName name="code085" localSheetId="1">#REF!</definedName>
    <definedName name="code085" localSheetId="3">#REF!</definedName>
    <definedName name="code085" localSheetId="5">#REF!</definedName>
    <definedName name="code085" localSheetId="6">#REF!</definedName>
    <definedName name="code085">สำนัก!$F$68:$F$71</definedName>
    <definedName name="code086" localSheetId="1">#REF!</definedName>
    <definedName name="code086" localSheetId="3">#REF!</definedName>
    <definedName name="code086" localSheetId="5">#REF!</definedName>
    <definedName name="code086" localSheetId="6">#REF!</definedName>
    <definedName name="code086">สำนัก!$F$73:$F$76</definedName>
    <definedName name="code087" localSheetId="1">#REF!</definedName>
    <definedName name="code087" localSheetId="3">#REF!</definedName>
    <definedName name="code087" localSheetId="5">#REF!</definedName>
    <definedName name="code087" localSheetId="6">#REF!</definedName>
    <definedName name="code087">สำนัก!$F$78:$F$79</definedName>
    <definedName name="code088" localSheetId="1">#REF!</definedName>
    <definedName name="code088" localSheetId="3">#REF!</definedName>
    <definedName name="code088" localSheetId="5">#REF!</definedName>
    <definedName name="code088" localSheetId="6">#REF!</definedName>
    <definedName name="code088">สำนัก!$F$81:$F$85</definedName>
    <definedName name="code089" localSheetId="1">#REF!</definedName>
    <definedName name="code089" localSheetId="3">#REF!</definedName>
    <definedName name="code089" localSheetId="5">#REF!</definedName>
    <definedName name="code089" localSheetId="6">#REF!</definedName>
    <definedName name="code089">สำนัก!$F$87:$F$90</definedName>
    <definedName name="code08r" localSheetId="1">#REF!</definedName>
    <definedName name="code08r" localSheetId="2">#REF!</definedName>
    <definedName name="code08r" localSheetId="3">#REF!</definedName>
    <definedName name="code08r" localSheetId="5">#REF!</definedName>
    <definedName name="code08r" localSheetId="6">#REF!</definedName>
    <definedName name="code08r">#REF!</definedName>
    <definedName name="code08r1" localSheetId="1">#REF!</definedName>
    <definedName name="code08r1" localSheetId="2">#REF!</definedName>
    <definedName name="code08r1" localSheetId="3">#REF!</definedName>
    <definedName name="code08r1" localSheetId="5">#REF!</definedName>
    <definedName name="code08r1" localSheetId="6">#REF!</definedName>
    <definedName name="code08r1">#REF!</definedName>
    <definedName name="code08r2" localSheetId="1">#REF!</definedName>
    <definedName name="code08r2" localSheetId="2">#REF!</definedName>
    <definedName name="code08r2" localSheetId="3">#REF!</definedName>
    <definedName name="code08r2" localSheetId="5">#REF!</definedName>
    <definedName name="code08r2" localSheetId="6">#REF!</definedName>
    <definedName name="code08r2">#REF!</definedName>
    <definedName name="code09" localSheetId="1">#REF!</definedName>
    <definedName name="code09" localSheetId="3">#REF!</definedName>
    <definedName name="code09" localSheetId="5">#REF!</definedName>
    <definedName name="code09" localSheetId="6">#REF!</definedName>
    <definedName name="code09">สำนัก!$F$126:$F$130</definedName>
    <definedName name="code09r" localSheetId="1">#REF!</definedName>
    <definedName name="code09r" localSheetId="2">#REF!</definedName>
    <definedName name="code09r" localSheetId="3">#REF!</definedName>
    <definedName name="code09r" localSheetId="5">#REF!</definedName>
    <definedName name="code09r" localSheetId="6">#REF!</definedName>
    <definedName name="code09r">#REF!</definedName>
    <definedName name="code10" localSheetId="1">#REF!</definedName>
    <definedName name="code10" localSheetId="3">#REF!</definedName>
    <definedName name="code10" localSheetId="5">#REF!</definedName>
    <definedName name="code10" localSheetId="6">#REF!</definedName>
    <definedName name="code10">สำนัก!$F$132:$F$137</definedName>
    <definedName name="code10r" localSheetId="1">#REF!</definedName>
    <definedName name="code10r" localSheetId="2">#REF!</definedName>
    <definedName name="code10r" localSheetId="3">#REF!</definedName>
    <definedName name="code10r" localSheetId="5">#REF!</definedName>
    <definedName name="code10r" localSheetId="6">#REF!</definedName>
    <definedName name="code10r">#REF!</definedName>
    <definedName name="code14" localSheetId="1">#REF!</definedName>
    <definedName name="code14" localSheetId="3">#REF!</definedName>
    <definedName name="code14" localSheetId="5">#REF!</definedName>
    <definedName name="code14" localSheetId="6">#REF!</definedName>
    <definedName name="code14">สำนัก!$F$150:$F$159</definedName>
    <definedName name="code15" localSheetId="1">#REF!</definedName>
    <definedName name="code15" localSheetId="3">#REF!</definedName>
    <definedName name="code15" localSheetId="5">#REF!</definedName>
    <definedName name="code15" localSheetId="6">#REF!</definedName>
    <definedName name="code15">สำนัก!$F$161:$F$165</definedName>
    <definedName name="code17" localSheetId="1">#REF!</definedName>
    <definedName name="code17" localSheetId="3">#REF!</definedName>
    <definedName name="code17" localSheetId="5">#REF!</definedName>
    <definedName name="code17" localSheetId="6">#REF!</definedName>
    <definedName name="code17">สำนัก!$F$167:$F$170</definedName>
    <definedName name="code19" localSheetId="1">#REF!</definedName>
    <definedName name="code19" localSheetId="3">#REF!</definedName>
    <definedName name="code19" localSheetId="5">#REF!</definedName>
    <definedName name="code19" localSheetId="6">#REF!</definedName>
    <definedName name="code19">สำนัก!$F$172:$F$175</definedName>
    <definedName name="code20" localSheetId="1">#REF!</definedName>
    <definedName name="code20" localSheetId="3">#REF!</definedName>
    <definedName name="code20" localSheetId="5">#REF!</definedName>
    <definedName name="code20" localSheetId="6">#REF!</definedName>
    <definedName name="code20">สำนัก!$F$177:$F$178</definedName>
    <definedName name="code21" localSheetId="1">#REF!</definedName>
    <definedName name="code21" localSheetId="3">#REF!</definedName>
    <definedName name="code21" localSheetId="5">#REF!</definedName>
    <definedName name="code21" localSheetId="6">#REF!</definedName>
    <definedName name="code21">สำนัก!$F$180:$F$182</definedName>
    <definedName name="code22" localSheetId="1">#REF!</definedName>
    <definedName name="code22" localSheetId="3">#REF!</definedName>
    <definedName name="code22" localSheetId="5">#REF!</definedName>
    <definedName name="code22" localSheetId="6">#REF!</definedName>
    <definedName name="code22">สำนัก!$F$184:$F$194</definedName>
    <definedName name="code23" localSheetId="1">#REF!</definedName>
    <definedName name="code23" localSheetId="3">#REF!</definedName>
    <definedName name="code23" localSheetId="5">#REF!</definedName>
    <definedName name="code23" localSheetId="6">#REF!</definedName>
    <definedName name="code23">สำนัก!$F$196:$F$207</definedName>
    <definedName name="code24" localSheetId="1">#REF!</definedName>
    <definedName name="code24" localSheetId="3">#REF!</definedName>
    <definedName name="code24" localSheetId="5">#REF!</definedName>
    <definedName name="code24" localSheetId="6">#REF!</definedName>
    <definedName name="code24">สำนัก!$F$209:$F$215</definedName>
    <definedName name="code25" localSheetId="1">#REF!</definedName>
    <definedName name="code25" localSheetId="3">#REF!</definedName>
    <definedName name="code25" localSheetId="5">#REF!</definedName>
    <definedName name="code25" localSheetId="6">#REF!</definedName>
    <definedName name="code25">สำนัก!$F$217:$F$221</definedName>
    <definedName name="desc01r" localSheetId="1">#REF!</definedName>
    <definedName name="desc01r" localSheetId="2">#REF!</definedName>
    <definedName name="desc01r" localSheetId="3">#REF!</definedName>
    <definedName name="desc01r" localSheetId="5">#REF!</definedName>
    <definedName name="desc01r" localSheetId="6">#REF!</definedName>
    <definedName name="desc01r">#REF!</definedName>
    <definedName name="desc02r" localSheetId="1">#REF!</definedName>
    <definedName name="desc02r" localSheetId="2">#REF!</definedName>
    <definedName name="desc02r" localSheetId="3">#REF!</definedName>
    <definedName name="desc02r" localSheetId="5">#REF!</definedName>
    <definedName name="desc02r" localSheetId="6">#REF!</definedName>
    <definedName name="desc02r">#REF!</definedName>
    <definedName name="desc03" localSheetId="1">#REF!</definedName>
    <definedName name="desc03" localSheetId="3">#REF!</definedName>
    <definedName name="desc03" localSheetId="5">#REF!</definedName>
    <definedName name="desc03" localSheetId="6">#REF!</definedName>
    <definedName name="desc03">สำนัก!$G$15:$G$16</definedName>
    <definedName name="desc03r" localSheetId="1">#REF!</definedName>
    <definedName name="desc03r" localSheetId="2">#REF!</definedName>
    <definedName name="desc03r" localSheetId="3">#REF!</definedName>
    <definedName name="desc03r" localSheetId="5">#REF!</definedName>
    <definedName name="desc03r" localSheetId="6">#REF!</definedName>
    <definedName name="desc03r">#REF!</definedName>
    <definedName name="desc04" localSheetId="1">#REF!</definedName>
    <definedName name="desc04" localSheetId="3">#REF!</definedName>
    <definedName name="desc04" localSheetId="5">#REF!</definedName>
    <definedName name="desc04" localSheetId="6">#REF!</definedName>
    <definedName name="desc04">สำนัก!$G$18:$G$28</definedName>
    <definedName name="desc04r" localSheetId="1">#REF!</definedName>
    <definedName name="desc04r" localSheetId="2">#REF!</definedName>
    <definedName name="desc04r" localSheetId="3">#REF!</definedName>
    <definedName name="desc04r" localSheetId="5">#REF!</definedName>
    <definedName name="desc04r" localSheetId="6">#REF!</definedName>
    <definedName name="desc04r">#REF!</definedName>
    <definedName name="desc05r" localSheetId="1">#REF!</definedName>
    <definedName name="desc05r" localSheetId="2">#REF!</definedName>
    <definedName name="desc05r" localSheetId="3">#REF!</definedName>
    <definedName name="desc05r" localSheetId="5">#REF!</definedName>
    <definedName name="desc05r" localSheetId="6">#REF!</definedName>
    <definedName name="desc05r">#REF!</definedName>
    <definedName name="desc06r" localSheetId="1">#REF!</definedName>
    <definedName name="desc06r" localSheetId="2">#REF!</definedName>
    <definedName name="desc06r" localSheetId="3">#REF!</definedName>
    <definedName name="desc06r" localSheetId="5">#REF!</definedName>
    <definedName name="desc06r" localSheetId="6">#REF!</definedName>
    <definedName name="desc06r">#REF!</definedName>
    <definedName name="desc07" localSheetId="1">#REF!</definedName>
    <definedName name="desc07" localSheetId="3">#REF!</definedName>
    <definedName name="desc07" localSheetId="5">#REF!</definedName>
    <definedName name="desc07" localSheetId="6">#REF!</definedName>
    <definedName name="desc07">สำนัก!$G$30:$G$43</definedName>
    <definedName name="desc07r" localSheetId="1">#REF!</definedName>
    <definedName name="desc07r" localSheetId="2">#REF!</definedName>
    <definedName name="desc07r" localSheetId="3">#REF!</definedName>
    <definedName name="desc07r" localSheetId="5">#REF!</definedName>
    <definedName name="desc07r" localSheetId="6">#REF!</definedName>
    <definedName name="desc07r">#REF!</definedName>
    <definedName name="desc07r1" localSheetId="1">#REF!</definedName>
    <definedName name="desc07r1" localSheetId="2">#REF!</definedName>
    <definedName name="desc07r1" localSheetId="3">#REF!</definedName>
    <definedName name="desc07r1" localSheetId="5">#REF!</definedName>
    <definedName name="desc07r1" localSheetId="6">#REF!</definedName>
    <definedName name="desc07r1">#REF!</definedName>
    <definedName name="desc07r2" localSheetId="1">#REF!</definedName>
    <definedName name="desc07r2" localSheetId="2">#REF!</definedName>
    <definedName name="desc07r2" localSheetId="3">#REF!</definedName>
    <definedName name="desc07r2" localSheetId="5">#REF!</definedName>
    <definedName name="desc07r2" localSheetId="6">#REF!</definedName>
    <definedName name="desc07r2">#REF!</definedName>
    <definedName name="desc081" localSheetId="1">#REF!</definedName>
    <definedName name="desc081" localSheetId="3">#REF!</definedName>
    <definedName name="desc081" localSheetId="5">#REF!</definedName>
    <definedName name="desc081" localSheetId="6">#REF!</definedName>
    <definedName name="desc081">สำนัก!$G$45:$G$47</definedName>
    <definedName name="desc0810" localSheetId="1">#REF!</definedName>
    <definedName name="desc0810" localSheetId="3">#REF!</definedName>
    <definedName name="desc0810" localSheetId="5">#REF!</definedName>
    <definedName name="desc0810" localSheetId="6">#REF!</definedName>
    <definedName name="desc0810">สำนัก!$G$92:$G$96</definedName>
    <definedName name="desc0811" localSheetId="1">#REF!</definedName>
    <definedName name="desc0811" localSheetId="3">#REF!</definedName>
    <definedName name="desc0811" localSheetId="5">#REF!</definedName>
    <definedName name="desc0811" localSheetId="6">#REF!</definedName>
    <definedName name="desc0811">สำนัก!$G$98:$G$101</definedName>
    <definedName name="desc0812" localSheetId="1">#REF!</definedName>
    <definedName name="desc0812" localSheetId="3">#REF!</definedName>
    <definedName name="desc0812" localSheetId="5">#REF!</definedName>
    <definedName name="desc0812" localSheetId="6">#REF!</definedName>
    <definedName name="desc0812">สำนัก!$G$103:$G$105</definedName>
    <definedName name="desc0813" localSheetId="1">#REF!</definedName>
    <definedName name="desc0813" localSheetId="3">#REF!</definedName>
    <definedName name="desc0813" localSheetId="5">#REF!</definedName>
    <definedName name="desc0813" localSheetId="6">#REF!</definedName>
    <definedName name="desc0813">สำนัก!$G$107:$G$108</definedName>
    <definedName name="desc0814" localSheetId="1">#REF!</definedName>
    <definedName name="desc0814" localSheetId="3">#REF!</definedName>
    <definedName name="desc0814" localSheetId="5">#REF!</definedName>
    <definedName name="desc0814" localSheetId="6">#REF!</definedName>
    <definedName name="desc0814">สำนัก!$G$110:$G$124</definedName>
    <definedName name="desc082" localSheetId="1">#REF!</definedName>
    <definedName name="desc082" localSheetId="3">#REF!</definedName>
    <definedName name="desc082" localSheetId="5">#REF!</definedName>
    <definedName name="desc082" localSheetId="6">#REF!</definedName>
    <definedName name="desc082">สำนัก!$G$49:$G$51</definedName>
    <definedName name="desc083" localSheetId="1">#REF!</definedName>
    <definedName name="desc083" localSheetId="3">#REF!</definedName>
    <definedName name="desc083" localSheetId="5">#REF!</definedName>
    <definedName name="desc083" localSheetId="6">#REF!</definedName>
    <definedName name="desc083">สำนัก!$G$53:$G$60</definedName>
    <definedName name="desc084" localSheetId="1">#REF!</definedName>
    <definedName name="desc084" localSheetId="3">#REF!</definedName>
    <definedName name="desc084" localSheetId="5">#REF!</definedName>
    <definedName name="desc084" localSheetId="6">#REF!</definedName>
    <definedName name="desc084">สำนัก!$G$62:$G$66</definedName>
    <definedName name="desc085" localSheetId="1">#REF!</definedName>
    <definedName name="desc085" localSheetId="3">#REF!</definedName>
    <definedName name="desc085" localSheetId="5">#REF!</definedName>
    <definedName name="desc085" localSheetId="6">#REF!</definedName>
    <definedName name="desc085">สำนัก!$G$68:$G$71</definedName>
    <definedName name="desc086" localSheetId="1">#REF!</definedName>
    <definedName name="desc086" localSheetId="3">#REF!</definedName>
    <definedName name="desc086" localSheetId="5">#REF!</definedName>
    <definedName name="desc086" localSheetId="6">#REF!</definedName>
    <definedName name="desc086">สำนัก!$G$73:$G$76</definedName>
    <definedName name="desc087" localSheetId="1">#REF!</definedName>
    <definedName name="desc087" localSheetId="3">#REF!</definedName>
    <definedName name="desc087" localSheetId="5">#REF!</definedName>
    <definedName name="desc087" localSheetId="6">#REF!</definedName>
    <definedName name="desc087">สำนัก!$G$78:$G$79</definedName>
    <definedName name="desc088" localSheetId="1">#REF!</definedName>
    <definedName name="desc088" localSheetId="3">#REF!</definedName>
    <definedName name="desc088" localSheetId="5">#REF!</definedName>
    <definedName name="desc088" localSheetId="6">#REF!</definedName>
    <definedName name="desc088">สำนัก!$G$81:$G$85</definedName>
    <definedName name="desc089" localSheetId="1">#REF!</definedName>
    <definedName name="desc089" localSheetId="3">#REF!</definedName>
    <definedName name="desc089" localSheetId="5">#REF!</definedName>
    <definedName name="desc089" localSheetId="6">#REF!</definedName>
    <definedName name="desc089">สำนัก!$G$87:$G$90</definedName>
    <definedName name="desc08r1" localSheetId="1">#REF!</definedName>
    <definedName name="desc08r1" localSheetId="2">#REF!</definedName>
    <definedName name="desc08r1" localSheetId="3">#REF!</definedName>
    <definedName name="desc08r1" localSheetId="5">#REF!</definedName>
    <definedName name="desc08r1" localSheetId="6">#REF!</definedName>
    <definedName name="desc08r1">#REF!</definedName>
    <definedName name="desc08r2" localSheetId="1">#REF!</definedName>
    <definedName name="desc08r2" localSheetId="2">#REF!</definedName>
    <definedName name="desc08r2" localSheetId="3">#REF!</definedName>
    <definedName name="desc08r2" localSheetId="5">#REF!</definedName>
    <definedName name="desc08r2" localSheetId="6">#REF!</definedName>
    <definedName name="desc08r2">#REF!</definedName>
    <definedName name="desc09" localSheetId="1">#REF!</definedName>
    <definedName name="desc09" localSheetId="3">#REF!</definedName>
    <definedName name="desc09" localSheetId="5">#REF!</definedName>
    <definedName name="desc09" localSheetId="6">#REF!</definedName>
    <definedName name="desc09">สำนัก!$G$126:$G$130</definedName>
    <definedName name="desc09r" localSheetId="1">#REF!</definedName>
    <definedName name="desc09r" localSheetId="2">#REF!</definedName>
    <definedName name="desc09r" localSheetId="3">#REF!</definedName>
    <definedName name="desc09r" localSheetId="5">#REF!</definedName>
    <definedName name="desc09r" localSheetId="6">#REF!</definedName>
    <definedName name="desc09r">#REF!</definedName>
    <definedName name="desc10" localSheetId="1">#REF!</definedName>
    <definedName name="desc10" localSheetId="3">#REF!</definedName>
    <definedName name="desc10" localSheetId="5">#REF!</definedName>
    <definedName name="desc10" localSheetId="6">#REF!</definedName>
    <definedName name="desc10">สำนัก!$G$132:$G$137</definedName>
    <definedName name="desc10r" localSheetId="1">#REF!</definedName>
    <definedName name="desc10r" localSheetId="2">#REF!</definedName>
    <definedName name="desc10r" localSheetId="3">#REF!</definedName>
    <definedName name="desc10r" localSheetId="5">#REF!</definedName>
    <definedName name="desc10r" localSheetId="6">#REF!</definedName>
    <definedName name="desc10r">#REF!</definedName>
    <definedName name="desc14" localSheetId="1">#REF!</definedName>
    <definedName name="desc14" localSheetId="3">#REF!</definedName>
    <definedName name="desc14" localSheetId="5">#REF!</definedName>
    <definedName name="desc14" localSheetId="6">#REF!</definedName>
    <definedName name="desc14">สำนัก!$G$150:$G$159</definedName>
    <definedName name="desc15" localSheetId="1">#REF!</definedName>
    <definedName name="desc15" localSheetId="3">#REF!</definedName>
    <definedName name="desc15" localSheetId="5">#REF!</definedName>
    <definedName name="desc15" localSheetId="6">#REF!</definedName>
    <definedName name="desc15">สำนัก!$G$161:$G$165</definedName>
    <definedName name="desc17" localSheetId="1">#REF!</definedName>
    <definedName name="desc17" localSheetId="3">#REF!</definedName>
    <definedName name="desc17" localSheetId="5">#REF!</definedName>
    <definedName name="desc17" localSheetId="6">#REF!</definedName>
    <definedName name="desc17">สำนัก!$G$167:$G$170</definedName>
    <definedName name="desc19" localSheetId="1">#REF!</definedName>
    <definedName name="desc19" localSheetId="3">#REF!</definedName>
    <definedName name="desc19" localSheetId="5">#REF!</definedName>
    <definedName name="desc19" localSheetId="6">#REF!</definedName>
    <definedName name="desc19">สำนัก!$G$172:$G$175</definedName>
    <definedName name="desc20" localSheetId="1">#REF!</definedName>
    <definedName name="desc20" localSheetId="3">#REF!</definedName>
    <definedName name="desc20" localSheetId="5">#REF!</definedName>
    <definedName name="desc20" localSheetId="6">#REF!</definedName>
    <definedName name="desc20">สำนัก!$G$177:$G$178</definedName>
    <definedName name="desc21" localSheetId="1">#REF!</definedName>
    <definedName name="desc21" localSheetId="3">#REF!</definedName>
    <definedName name="desc21" localSheetId="5">#REF!</definedName>
    <definedName name="desc21" localSheetId="6">#REF!</definedName>
    <definedName name="desc21">สำนัก!$G$180:$G$182</definedName>
    <definedName name="desc22" localSheetId="1">#REF!</definedName>
    <definedName name="desc22" localSheetId="3">#REF!</definedName>
    <definedName name="desc22" localSheetId="5">#REF!</definedName>
    <definedName name="desc22" localSheetId="6">#REF!</definedName>
    <definedName name="desc22">สำนัก!$G$184:$G$194</definedName>
    <definedName name="desc23" localSheetId="1">#REF!</definedName>
    <definedName name="desc23" localSheetId="3">#REF!</definedName>
    <definedName name="desc23" localSheetId="5">#REF!</definedName>
    <definedName name="desc23" localSheetId="6">#REF!</definedName>
    <definedName name="desc23">สำนัก!$G$196:$G$207</definedName>
    <definedName name="desc24" localSheetId="1">#REF!</definedName>
    <definedName name="desc24" localSheetId="3">#REF!</definedName>
    <definedName name="desc24" localSheetId="5">#REF!</definedName>
    <definedName name="desc24" localSheetId="6">#REF!</definedName>
    <definedName name="desc24">สำนัก!$G$209:$G$215</definedName>
    <definedName name="desc25" localSheetId="1">#REF!</definedName>
    <definedName name="desc25" localSheetId="3">#REF!</definedName>
    <definedName name="desc25" localSheetId="5">#REF!</definedName>
    <definedName name="desc25" localSheetId="6">#REF!</definedName>
    <definedName name="desc25">สำนัก!$G$217:$G$221</definedName>
    <definedName name="descr" localSheetId="1">#REF!</definedName>
    <definedName name="descr" localSheetId="2">#REF!</definedName>
    <definedName name="descr" localSheetId="3">#REF!</definedName>
    <definedName name="descr" localSheetId="5">#REF!</definedName>
    <definedName name="descr" localSheetId="6">#REF!</definedName>
    <definedName name="descr">#REF!</definedName>
    <definedName name="descr08r" localSheetId="1">#REF!</definedName>
    <definedName name="descr08r" localSheetId="2">#REF!</definedName>
    <definedName name="descr08r" localSheetId="3">#REF!</definedName>
    <definedName name="descr08r" localSheetId="5">#REF!</definedName>
    <definedName name="descr08r" localSheetId="6">#REF!</definedName>
    <definedName name="descr08r">#REF!</definedName>
    <definedName name="goal01" localSheetId="1">#REF!</definedName>
    <definedName name="goal01" localSheetId="2">#REF!</definedName>
    <definedName name="goal01" localSheetId="3">#REF!</definedName>
    <definedName name="goal01" localSheetId="5">#REF!</definedName>
    <definedName name="goal01" localSheetId="6">#REF!</definedName>
    <definedName name="goal01">#REF!</definedName>
    <definedName name="list" localSheetId="1">#REF!</definedName>
    <definedName name="list" localSheetId="2">#REF!</definedName>
    <definedName name="list" localSheetId="3">#REF!</definedName>
    <definedName name="list" localSheetId="5">#REF!</definedName>
    <definedName name="list" localSheetId="6">#REF!</definedName>
    <definedName name="list" localSheetId="8">#REF!</definedName>
    <definedName name="list" localSheetId="9">#REF!</definedName>
    <definedName name="list" localSheetId="4">#REF!</definedName>
    <definedName name="list">#REF!</definedName>
    <definedName name="lista">[1]!Table24[Column1]</definedName>
    <definedName name="output" localSheetId="1">#REF!</definedName>
    <definedName name="output" localSheetId="2">#REF!</definedName>
    <definedName name="output" localSheetId="3">#REF!</definedName>
    <definedName name="output" localSheetId="5">#REF!</definedName>
    <definedName name="output" localSheetId="6">#REF!</definedName>
    <definedName name="output" localSheetId="8">#REF!</definedName>
    <definedName name="output" localSheetId="9">#REF!</definedName>
    <definedName name="output" localSheetId="4">#REF!</definedName>
    <definedName name="output">#REF!</definedName>
    <definedName name="_xlnm.Print_Area" localSheetId="10">'(ล่าสุด) รายละเอียดงบ'!$A$1:$G$836</definedName>
    <definedName name="_xlnm.Print_Area" localSheetId="8">'รายละเอียดตามงบรายจ่าย '!$A$1:$H$984</definedName>
    <definedName name="_xlnm.Print_Area" localSheetId="9">'รายละเอียดตามงบรายจ่าย  (แก้ไข)'!$A$1:$G$970</definedName>
    <definedName name="_xlnm.Print_Titles" localSheetId="13">สำนัก!$1:$1</definedName>
    <definedName name="proj01" localSheetId="1">#REF!</definedName>
    <definedName name="proj01" localSheetId="3">#REF!</definedName>
    <definedName name="proj01" localSheetId="5">#REF!</definedName>
    <definedName name="proj01" localSheetId="6">#REF!</definedName>
    <definedName name="proj01">แผนบูรณาการ!$A$2:$A$5</definedName>
    <definedName name="set">[1]!Table24[เป้าประสงค์]</definedName>
    <definedName name="seta">[1]!Table24[เป้าประสงค์]</definedName>
    <definedName name="setb">[1]!Table24[Column1]</definedName>
    <definedName name="กทศ" localSheetId="6">#REF!</definedName>
    <definedName name="กทศ">#REF!</definedName>
    <definedName name="ร่างรายละเอียดงบรายยจ่าย2566" localSheetId="6">#REF!</definedName>
    <definedName name="ร่างรายละเอียดงบรายยจ่าย2566">#REF!</definedName>
    <definedName name="สังเขปสภา" localSheetId="6">#REF!</definedName>
    <definedName name="สังเขปสภ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3" i="22" l="1"/>
  <c r="E9" i="19"/>
  <c r="E10" i="19"/>
  <c r="E8" i="19"/>
  <c r="D10" i="19"/>
  <c r="D9" i="19"/>
  <c r="D8" i="19"/>
  <c r="D817" i="22"/>
  <c r="D690" i="22"/>
  <c r="D588" i="22"/>
  <c r="D229" i="22"/>
  <c r="D160" i="22"/>
  <c r="D639" i="22"/>
  <c r="H187" i="22"/>
  <c r="H173" i="22"/>
  <c r="H154" i="22"/>
  <c r="H129" i="22"/>
  <c r="H115" i="22"/>
  <c r="H99" i="22"/>
  <c r="H78" i="22"/>
  <c r="D34" i="22"/>
  <c r="D33" i="22" s="1"/>
  <c r="E32" i="22" s="1"/>
  <c r="H41" i="22"/>
  <c r="D658" i="22"/>
  <c r="D657" i="22" s="1"/>
  <c r="D656" i="22" s="1"/>
  <c r="D662" i="22"/>
  <c r="D565" i="22"/>
  <c r="D564" i="22" s="1"/>
  <c r="D563" i="22" s="1"/>
  <c r="D92" i="22"/>
  <c r="D91" i="22" s="1"/>
  <c r="E90" i="22" s="1"/>
  <c r="D84" i="22"/>
  <c r="D83" i="22" s="1"/>
  <c r="D82" i="22" s="1"/>
  <c r="D50" i="22"/>
  <c r="D49" i="22" s="1"/>
  <c r="D689" i="22" l="1"/>
  <c r="F65" i="19"/>
  <c r="E65" i="19"/>
  <c r="D65" i="19"/>
  <c r="D822" i="22"/>
  <c r="D671" i="22"/>
  <c r="D670" i="22" s="1"/>
  <c r="D646" i="22"/>
  <c r="D645" i="22" s="1"/>
  <c r="E644" i="22" s="1"/>
  <c r="D633" i="22"/>
  <c r="D632" i="22" s="1"/>
  <c r="E631" i="22" s="1"/>
  <c r="D628" i="22"/>
  <c r="D622" i="22"/>
  <c r="D621" i="22" s="1"/>
  <c r="D610" i="22"/>
  <c r="D609" i="22" s="1"/>
  <c r="E608" i="22" s="1"/>
  <c r="D572" i="22"/>
  <c r="D571" i="22" s="1"/>
  <c r="D552" i="22"/>
  <c r="D551" i="22" s="1"/>
  <c r="E550" i="22" s="1"/>
  <c r="D535" i="22"/>
  <c r="D534" i="22" s="1"/>
  <c r="E533" i="22" s="1"/>
  <c r="D228" i="22"/>
  <c r="D217" i="22"/>
  <c r="D216" i="22" s="1"/>
  <c r="D211" i="22"/>
  <c r="D210" i="22" s="1"/>
  <c r="F209" i="22" s="1"/>
  <c r="D200" i="22"/>
  <c r="D199" i="22" s="1"/>
  <c r="E198" i="22" s="1"/>
  <c r="D194" i="22"/>
  <c r="D193" i="22" s="1"/>
  <c r="E192" i="22" s="1"/>
  <c r="D182" i="22"/>
  <c r="D181" i="22" s="1"/>
  <c r="E180" i="22" s="1"/>
  <c r="D166" i="22"/>
  <c r="D165" i="22" s="1"/>
  <c r="E164" i="22" s="1"/>
  <c r="D146" i="22"/>
  <c r="D145" i="22" s="1"/>
  <c r="E144" i="22" s="1"/>
  <c r="D136" i="22"/>
  <c r="D135" i="22" s="1"/>
  <c r="E134" i="22" s="1"/>
  <c r="D124" i="22"/>
  <c r="D123" i="22" s="1"/>
  <c r="E122" i="22" s="1"/>
  <c r="D109" i="22"/>
  <c r="D108" i="22" s="1"/>
  <c r="E107" i="22" s="1"/>
  <c r="D71" i="22"/>
  <c r="D63" i="22"/>
  <c r="E48" i="22" s="1"/>
  <c r="D26" i="22"/>
  <c r="D7" i="20" s="1"/>
  <c r="D21" i="22"/>
  <c r="C7" i="20" s="1"/>
  <c r="D15" i="22"/>
  <c r="D7" i="22"/>
  <c r="D847" i="21"/>
  <c r="F846" i="21" s="1"/>
  <c r="D843" i="21"/>
  <c r="F842" i="21" s="1"/>
  <c r="D837" i="21"/>
  <c r="E835" i="21" s="1"/>
  <c r="D796" i="21"/>
  <c r="D785" i="21"/>
  <c r="D708" i="21"/>
  <c r="D700" i="21"/>
  <c r="D682" i="21"/>
  <c r="D681" i="21" s="1"/>
  <c r="D667" i="21"/>
  <c r="D657" i="21"/>
  <c r="D656" i="21" s="1"/>
  <c r="D621" i="21"/>
  <c r="D620" i="21" s="1"/>
  <c r="E619" i="21" s="1"/>
  <c r="D591" i="21"/>
  <c r="D585" i="21"/>
  <c r="D584" i="21" s="1"/>
  <c r="D573" i="21"/>
  <c r="D572" i="21" s="1"/>
  <c r="E571" i="21" s="1"/>
  <c r="D551" i="21"/>
  <c r="D537" i="21"/>
  <c r="D536" i="21" s="1"/>
  <c r="D501" i="21"/>
  <c r="D500" i="21" s="1"/>
  <c r="E499" i="21" s="1"/>
  <c r="D489" i="21"/>
  <c r="D488" i="21" s="1"/>
  <c r="E487" i="21" s="1"/>
  <c r="D274" i="21"/>
  <c r="D273" i="21" s="1"/>
  <c r="D272" i="21" s="1"/>
  <c r="D262" i="21"/>
  <c r="D261" i="21" s="1"/>
  <c r="D256" i="21"/>
  <c r="D255" i="21" s="1"/>
  <c r="F254" i="21" s="1"/>
  <c r="D245" i="21"/>
  <c r="D244" i="21" s="1"/>
  <c r="E243" i="21" s="1"/>
  <c r="D238" i="21"/>
  <c r="D237" i="21" s="1"/>
  <c r="E236" i="21" s="1"/>
  <c r="D226" i="21"/>
  <c r="D225" i="21" s="1"/>
  <c r="E224" i="21" s="1"/>
  <c r="D200" i="21"/>
  <c r="D199" i="21" s="1"/>
  <c r="E198" i="21" s="1"/>
  <c r="H195" i="21"/>
  <c r="H192" i="21"/>
  <c r="H186" i="21"/>
  <c r="H183" i="21"/>
  <c r="D182" i="21"/>
  <c r="D181" i="21" s="1"/>
  <c r="E180" i="21" s="1"/>
  <c r="H171" i="21"/>
  <c r="D168" i="21"/>
  <c r="D167" i="21" s="1"/>
  <c r="E166" i="21" s="1"/>
  <c r="H162" i="21"/>
  <c r="H159" i="21"/>
  <c r="D155" i="21"/>
  <c r="D154" i="21" s="1"/>
  <c r="E153" i="21" s="1"/>
  <c r="D139" i="21"/>
  <c r="D138" i="21" s="1"/>
  <c r="E137" i="21" s="1"/>
  <c r="H129" i="21"/>
  <c r="H128" i="21"/>
  <c r="H126" i="21" s="1"/>
  <c r="D121" i="21"/>
  <c r="D120" i="21" s="1"/>
  <c r="E119" i="21" s="1"/>
  <c r="H112" i="21"/>
  <c r="H108" i="21"/>
  <c r="D105" i="21"/>
  <c r="D104" i="21" s="1"/>
  <c r="E103" i="21" s="1"/>
  <c r="D79" i="21"/>
  <c r="H74" i="21"/>
  <c r="D71" i="21"/>
  <c r="D70" i="21" s="1"/>
  <c r="D34" i="21"/>
  <c r="D33" i="21" s="1"/>
  <c r="E32" i="21" s="1"/>
  <c r="Q31" i="21"/>
  <c r="Q30" i="21"/>
  <c r="Q29" i="21"/>
  <c r="Q28" i="21"/>
  <c r="Q27" i="21"/>
  <c r="D26" i="21"/>
  <c r="D21" i="21"/>
  <c r="D15" i="21"/>
  <c r="D7" i="21"/>
  <c r="E851" i="14"/>
  <c r="E857" i="14"/>
  <c r="G856" i="14" s="1"/>
  <c r="E12" i="20"/>
  <c r="E58" i="19"/>
  <c r="D58" i="19"/>
  <c r="F57" i="19"/>
  <c r="F56" i="19"/>
  <c r="E51" i="19"/>
  <c r="D51" i="19"/>
  <c r="F50" i="19"/>
  <c r="F49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E11" i="19"/>
  <c r="F10" i="19"/>
  <c r="F9" i="19"/>
  <c r="F8" i="19"/>
  <c r="D227" i="22" l="1"/>
  <c r="F9" i="20"/>
  <c r="D8" i="20"/>
  <c r="B7" i="20"/>
  <c r="E215" i="22"/>
  <c r="D70" i="22"/>
  <c r="E69" i="22" s="1"/>
  <c r="D688" i="22"/>
  <c r="E669" i="22" s="1"/>
  <c r="D43" i="19" s="1" a="1"/>
  <c r="D6" i="22"/>
  <c r="E5" i="22" s="1"/>
  <c r="E620" i="22"/>
  <c r="E570" i="22"/>
  <c r="D6" i="21"/>
  <c r="E5" i="21" s="1"/>
  <c r="E69" i="21"/>
  <c r="D699" i="21"/>
  <c r="D698" i="21" s="1"/>
  <c r="E680" i="21" s="1"/>
  <c r="E535" i="21"/>
  <c r="E583" i="21"/>
  <c r="E655" i="21"/>
  <c r="E260" i="21"/>
  <c r="F51" i="19"/>
  <c r="F58" i="19"/>
  <c r="E861" i="14"/>
  <c r="G860" i="14" s="1"/>
  <c r="F849" i="14" s="1"/>
  <c r="E26" i="14"/>
  <c r="R27" i="14"/>
  <c r="R28" i="14"/>
  <c r="R30" i="14"/>
  <c r="R31" i="14"/>
  <c r="R29" i="14"/>
  <c r="E711" i="14"/>
  <c r="E176" i="14"/>
  <c r="E175" i="14" s="1"/>
  <c r="F174" i="14" s="1"/>
  <c r="E810" i="14"/>
  <c r="E799" i="14"/>
  <c r="E719" i="14"/>
  <c r="E678" i="14"/>
  <c r="E562" i="14"/>
  <c r="E208" i="14"/>
  <c r="E207" i="14" s="1"/>
  <c r="E499" i="14"/>
  <c r="E498" i="14" s="1"/>
  <c r="F497" i="14" s="1"/>
  <c r="E283" i="14"/>
  <c r="E282" i="14" s="1"/>
  <c r="E265" i="14"/>
  <c r="E264" i="14" s="1"/>
  <c r="G263" i="14" s="1"/>
  <c r="I203" i="14"/>
  <c r="I200" i="14"/>
  <c r="I194" i="14"/>
  <c r="I191" i="14"/>
  <c r="I179" i="14"/>
  <c r="I170" i="14"/>
  <c r="I167" i="14"/>
  <c r="I136" i="14"/>
  <c r="I135" i="14"/>
  <c r="I133" i="14" s="1"/>
  <c r="I119" i="14"/>
  <c r="I115" i="14"/>
  <c r="E112" i="14"/>
  <c r="E111" i="14" s="1"/>
  <c r="F110" i="14" s="1"/>
  <c r="E78" i="14"/>
  <c r="E77" i="14" s="1"/>
  <c r="I81" i="14"/>
  <c r="E7" i="14"/>
  <c r="E602" i="14"/>
  <c r="E86" i="14"/>
  <c r="E693" i="14"/>
  <c r="E692" i="14" s="1"/>
  <c r="E668" i="14"/>
  <c r="E667" i="14" s="1"/>
  <c r="E632" i="14"/>
  <c r="E631" i="14" s="1"/>
  <c r="F630" i="14" s="1"/>
  <c r="E596" i="14"/>
  <c r="E595" i="14" s="1"/>
  <c r="E584" i="14"/>
  <c r="E583" i="14" s="1"/>
  <c r="F582" i="14" s="1"/>
  <c r="E547" i="14"/>
  <c r="E546" i="14" s="1"/>
  <c r="E511" i="14"/>
  <c r="E510" i="14" s="1"/>
  <c r="F509" i="14" s="1"/>
  <c r="E271" i="14"/>
  <c r="E270" i="14" s="1"/>
  <c r="E254" i="14"/>
  <c r="E253" i="14" s="1"/>
  <c r="F252" i="14" s="1"/>
  <c r="E247" i="14"/>
  <c r="E246" i="14" s="1"/>
  <c r="F245" i="14" s="1"/>
  <c r="E235" i="14"/>
  <c r="E234" i="14" s="1"/>
  <c r="F233" i="14" s="1"/>
  <c r="E190" i="14"/>
  <c r="E189" i="14" s="1"/>
  <c r="F188" i="14" s="1"/>
  <c r="E163" i="14"/>
  <c r="E162" i="14" s="1"/>
  <c r="F161" i="14" s="1"/>
  <c r="E146" i="14"/>
  <c r="E145" i="14" s="1"/>
  <c r="F144" i="14" s="1"/>
  <c r="E128" i="14"/>
  <c r="E127" i="14" s="1"/>
  <c r="F126" i="14" s="1"/>
  <c r="E41" i="14"/>
  <c r="E21" i="14"/>
  <c r="C12" i="20" s="1"/>
  <c r="E15" i="14"/>
  <c r="H601" i="13"/>
  <c r="H600" i="13" s="1"/>
  <c r="H599" i="13" s="1"/>
  <c r="G601" i="13"/>
  <c r="G600" i="13" s="1"/>
  <c r="G599" i="13" s="1"/>
  <c r="F601" i="13"/>
  <c r="F600" i="13" s="1"/>
  <c r="F599" i="13" s="1"/>
  <c r="H578" i="13"/>
  <c r="H577" i="13" s="1"/>
  <c r="H576" i="13" s="1"/>
  <c r="G578" i="13"/>
  <c r="G577" i="13" s="1"/>
  <c r="G576" i="13" s="1"/>
  <c r="F578" i="13"/>
  <c r="F577" i="13" s="1"/>
  <c r="F576" i="13" s="1"/>
  <c r="E558" i="13"/>
  <c r="H535" i="13"/>
  <c r="H534" i="13" s="1"/>
  <c r="H533" i="13" s="1"/>
  <c r="G535" i="13"/>
  <c r="G534" i="13" s="1"/>
  <c r="G533" i="13" s="1"/>
  <c r="F535" i="13"/>
  <c r="F534" i="13" s="1"/>
  <c r="F533" i="13" s="1"/>
  <c r="H479" i="13"/>
  <c r="H478" i="13" s="1"/>
  <c r="H477" i="13" s="1"/>
  <c r="G479" i="13"/>
  <c r="G478" i="13" s="1"/>
  <c r="G477" i="13" s="1"/>
  <c r="F479" i="13"/>
  <c r="F478" i="13" s="1"/>
  <c r="F477" i="13" s="1"/>
  <c r="H460" i="13"/>
  <c r="H459" i="13" s="1"/>
  <c r="H458" i="13" s="1"/>
  <c r="G460" i="13"/>
  <c r="G459" i="13" s="1"/>
  <c r="G458" i="13" s="1"/>
  <c r="F460" i="13"/>
  <c r="F459" i="13" s="1"/>
  <c r="F458" i="13" s="1"/>
  <c r="H420" i="13"/>
  <c r="H419" i="13" s="1"/>
  <c r="H418" i="13" s="1"/>
  <c r="G420" i="13"/>
  <c r="G419" i="13" s="1"/>
  <c r="G418" i="13" s="1"/>
  <c r="F420" i="13"/>
  <c r="F419" i="13" s="1"/>
  <c r="F418" i="13" s="1"/>
  <c r="H375" i="13"/>
  <c r="H374" i="13" s="1"/>
  <c r="H373" i="13" s="1"/>
  <c r="G375" i="13"/>
  <c r="G374" i="13" s="1"/>
  <c r="G373" i="13" s="1"/>
  <c r="F375" i="13"/>
  <c r="F374" i="13" s="1"/>
  <c r="F373" i="13" s="1"/>
  <c r="H355" i="13"/>
  <c r="H354" i="13" s="1"/>
  <c r="G355" i="13"/>
  <c r="G354" i="13" s="1"/>
  <c r="F355" i="13"/>
  <c r="F354" i="13" s="1"/>
  <c r="H337" i="13"/>
  <c r="H336" i="13" s="1"/>
  <c r="H335" i="13" s="1"/>
  <c r="G337" i="13"/>
  <c r="G336" i="13" s="1"/>
  <c r="G335" i="13" s="1"/>
  <c r="F337" i="13"/>
  <c r="F336" i="13" s="1"/>
  <c r="F335" i="13" s="1"/>
  <c r="H320" i="13"/>
  <c r="H319" i="13" s="1"/>
  <c r="H318" i="13" s="1"/>
  <c r="G320" i="13"/>
  <c r="G319" i="13" s="1"/>
  <c r="G318" i="13" s="1"/>
  <c r="F320" i="13"/>
  <c r="F319" i="13" s="1"/>
  <c r="F318" i="13" s="1"/>
  <c r="H300" i="13"/>
  <c r="H299" i="13" s="1"/>
  <c r="H298" i="13" s="1"/>
  <c r="G300" i="13"/>
  <c r="G299" i="13" s="1"/>
  <c r="G298" i="13" s="1"/>
  <c r="F300" i="13"/>
  <c r="F299" i="13" s="1"/>
  <c r="F298" i="13" s="1"/>
  <c r="H285" i="13"/>
  <c r="H284" i="13" s="1"/>
  <c r="H283" i="13" s="1"/>
  <c r="G285" i="13"/>
  <c r="G284" i="13" s="1"/>
  <c r="G283" i="13" s="1"/>
  <c r="F285" i="13"/>
  <c r="F284" i="13" s="1"/>
  <c r="F283" i="13" s="1"/>
  <c r="H266" i="13"/>
  <c r="H265" i="13" s="1"/>
  <c r="H264" i="13" s="1"/>
  <c r="G266" i="13"/>
  <c r="G265" i="13" s="1"/>
  <c r="G264" i="13" s="1"/>
  <c r="F266" i="13"/>
  <c r="F265" i="13" s="1"/>
  <c r="F264" i="13" s="1"/>
  <c r="H249" i="13"/>
  <c r="H248" i="13" s="1"/>
  <c r="H247" i="13" s="1"/>
  <c r="G249" i="13"/>
  <c r="G248" i="13" s="1"/>
  <c r="G247" i="13" s="1"/>
  <c r="F249" i="13"/>
  <c r="F248" i="13" s="1"/>
  <c r="F247" i="13" s="1"/>
  <c r="H230" i="13"/>
  <c r="H229" i="13" s="1"/>
  <c r="H228" i="13" s="1"/>
  <c r="G230" i="13"/>
  <c r="G229" i="13" s="1"/>
  <c r="G228" i="13" s="1"/>
  <c r="F230" i="13"/>
  <c r="F229" i="13" s="1"/>
  <c r="F228" i="13" s="1"/>
  <c r="H210" i="13"/>
  <c r="H209" i="13" s="1"/>
  <c r="H208" i="13" s="1"/>
  <c r="G210" i="13"/>
  <c r="G209" i="13" s="1"/>
  <c r="G208" i="13" s="1"/>
  <c r="F210" i="13"/>
  <c r="F209" i="13" s="1"/>
  <c r="F208" i="13" s="1"/>
  <c r="H194" i="13"/>
  <c r="H193" i="13" s="1"/>
  <c r="H192" i="13" s="1"/>
  <c r="G194" i="13"/>
  <c r="G193" i="13" s="1"/>
  <c r="G192" i="13" s="1"/>
  <c r="F194" i="13"/>
  <c r="F193" i="13" s="1"/>
  <c r="F192" i="13" s="1"/>
  <c r="H166" i="13"/>
  <c r="G166" i="13"/>
  <c r="F166" i="13"/>
  <c r="H132" i="13"/>
  <c r="H131" i="13" s="1"/>
  <c r="H130" i="13" s="1"/>
  <c r="G132" i="13"/>
  <c r="G131" i="13" s="1"/>
  <c r="G130" i="13" s="1"/>
  <c r="F132" i="13"/>
  <c r="F131" i="13" s="1"/>
  <c r="F130" i="13" s="1"/>
  <c r="E132" i="13"/>
  <c r="D132" i="13"/>
  <c r="H88" i="13"/>
  <c r="H87" i="13" s="1"/>
  <c r="H86" i="13" s="1"/>
  <c r="G88" i="13"/>
  <c r="G87" i="13" s="1"/>
  <c r="G86" i="13" s="1"/>
  <c r="F88" i="13"/>
  <c r="F87" i="13" s="1"/>
  <c r="F86" i="13" s="1"/>
  <c r="E88" i="13"/>
  <c r="D88" i="13"/>
  <c r="H54" i="13"/>
  <c r="H53" i="13" s="1"/>
  <c r="H52" i="13" s="1"/>
  <c r="G54" i="13"/>
  <c r="G53" i="13" s="1"/>
  <c r="G52" i="13" s="1"/>
  <c r="F54" i="13"/>
  <c r="F53" i="13" s="1"/>
  <c r="F52" i="13" s="1"/>
  <c r="E54" i="13"/>
  <c r="D54" i="13"/>
  <c r="D43" i="19" l="1"/>
  <c r="E44" i="19"/>
  <c r="F2" i="22"/>
  <c r="F2" i="21"/>
  <c r="E40" i="14"/>
  <c r="F39" i="14" s="1"/>
  <c r="I8" i="20"/>
  <c r="G12" i="20"/>
  <c r="I10" i="20"/>
  <c r="E281" i="14"/>
  <c r="F269" i="14" s="1"/>
  <c r="F545" i="14"/>
  <c r="R33" i="14"/>
  <c r="E6" i="14"/>
  <c r="F5" i="14" s="1"/>
  <c r="E710" i="14"/>
  <c r="E709" i="14" s="1"/>
  <c r="F691" i="14" s="1"/>
  <c r="F666" i="14"/>
  <c r="F594" i="14"/>
  <c r="F76" i="14"/>
  <c r="F206" i="14"/>
  <c r="I88" i="10"/>
  <c r="H88" i="10"/>
  <c r="G88" i="10"/>
  <c r="F88" i="10"/>
  <c r="E88" i="10"/>
  <c r="D88" i="10"/>
  <c r="C88" i="10"/>
  <c r="J86" i="10"/>
  <c r="J85" i="10"/>
  <c r="J84" i="10"/>
  <c r="J83" i="10"/>
  <c r="J82" i="10"/>
  <c r="I77" i="10"/>
  <c r="H77" i="10"/>
  <c r="J75" i="10"/>
  <c r="J77" i="10" s="1"/>
  <c r="I49" i="10"/>
  <c r="H49" i="10"/>
  <c r="J48" i="10"/>
  <c r="J47" i="10"/>
  <c r="J46" i="10"/>
  <c r="J45" i="10"/>
  <c r="J44" i="10"/>
  <c r="J43" i="10"/>
  <c r="J42" i="10"/>
  <c r="J41" i="10"/>
  <c r="J40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3" i="10"/>
  <c r="J22" i="10"/>
  <c r="J21" i="10"/>
  <c r="I17" i="10"/>
  <c r="I11" i="10"/>
  <c r="H11" i="10"/>
  <c r="J9" i="10"/>
  <c r="J8" i="10"/>
  <c r="J7" i="10"/>
  <c r="J6" i="10"/>
  <c r="D14" i="19" l="1"/>
  <c r="D7" i="19"/>
  <c r="F43" i="19"/>
  <c r="D44" i="19"/>
  <c r="F44" i="19" s="1"/>
  <c r="G2" i="14"/>
  <c r="F12" i="20"/>
  <c r="I11" i="20"/>
  <c r="H12" i="20"/>
  <c r="D12" i="20"/>
  <c r="B12" i="20"/>
  <c r="I7" i="20"/>
  <c r="J11" i="10"/>
  <c r="J88" i="10"/>
  <c r="J49" i="10"/>
  <c r="F7" i="19" l="1"/>
  <c r="F11" i="19" s="1"/>
  <c r="D11" i="19"/>
  <c r="I9" i="20"/>
  <c r="I12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<sst xmlns="http://schemas.openxmlformats.org/spreadsheetml/2006/main" count="6092" uniqueCount="2108">
  <si>
    <t>สำนักงานเขตหนองจอก</t>
  </si>
  <si>
    <t xml:space="preserve">          สำนักงานเขตหนองจอก มีพันธกิจหลักในการพัฒนาปรับปรุงการให้บริการของหน่วยงานให้ตรงตามความต้องการ</t>
  </si>
  <si>
    <t>ของประชาชนผู้รับบริการ เฝ้าระวัง ตรวจตราและแก้ไขจุดเสี่ยงภัยที่อาจเกิดอันตรายกับประชาชน ส่งเสริมให้เกิดการคัดแยกขยะ</t>
  </si>
  <si>
    <t>มูลฝอยที่แหล่งกำเนิดเป็นการจัดการขยะตั้งแต่ต้นทางให้เกิดการลดปริมาณขยะ และใช้ทรัพยากรอย่างคุ้มค่า ปรับปรุงและฟื้นฟู</t>
  </si>
  <si>
    <t xml:space="preserve">แหล่งท่องเที่ยวในพื้นที่เขต และจัดกิจกรรมส่งเสริมการท่องเที่ยว </t>
  </si>
  <si>
    <t xml:space="preserve">          สำนักงานเขตมีอำนาจหน้าที่เกี่ยวกับการปกครอง การทะเบียน การจัดให้มีและบำรุงรักษาทางบก ทางน้ำ </t>
  </si>
  <si>
    <t xml:space="preserve">และทางระบายน้ำ การจัดให้มีและควบคุมตลาด ท่าเทียบเรือ ท่าข้าม และที่จอดรถ การสาธารณูปโภค และการก่อสร้างอื่น ๆ </t>
  </si>
  <si>
    <t>การสาธารณูปการ การส่งเสริม และการประกอบอาชีพ การส่งเสริมการลงทุน การส่งเสริมการท่องเที่ยว การจัดการศึกษา</t>
  </si>
  <si>
    <t>การพัฒนาคุณภาพชีวิต การบำรุงรักษาศิลปะ จารีตประเพณี ภูมิปัญญาท้องถิ่น และวัฒนธรรมอันดีของท้องถิ่น การจัดให้</t>
  </si>
  <si>
    <t>มีพิพิธภัณฑ์ การปรับปรุงแหล่งชุมชนแออัดและการจัดการเกี่ยวกับที่อยู่อาศัย การจัดให้มีและบำรุงรักษาสถานที่พักผ่อนหย่อนใจ</t>
  </si>
  <si>
    <t xml:space="preserve">การส่งเสริมกีฬา การออกกำลังกายเพื่อสุขภาพ การส่งเสริมประชาธิปไตย ความเสมอภาค และสิทธิเสรีภาพของประชาชน </t>
  </si>
  <si>
    <t xml:space="preserve">และสาธารณสถานอื่น ๆ การคุ้มครอง ดูแลบำรุงรักษา และการใช้ประโยชน์ที่ดิน การจัดเก็บรายได้  </t>
  </si>
  <si>
    <t xml:space="preserve">การบังคับการให้เป็นไปตามข้อบัญญัติกรุงเทพมหานครหรือกฎหมายอื่นที่กำหนดให้เป็นอำนาจหน้าที่ของกรุงเทพมหานคร </t>
  </si>
  <si>
    <t>ผลสัมฤทธิ์และประโยชน์ที่คาดว่าจะได้รับจากการใช้จ่ายงบประมาณ</t>
  </si>
  <si>
    <t>ค่าเป้าหมาย</t>
  </si>
  <si>
    <t>หน่วยนับ</t>
  </si>
  <si>
    <r>
      <rPr>
        <b/>
        <sz val="16"/>
        <rFont val="TH SarabunPSK"/>
        <family val="2"/>
      </rPr>
      <t xml:space="preserve"> ผลสัมฤทธิ์</t>
    </r>
    <r>
      <rPr>
        <sz val="16"/>
        <rFont val="TH SarabunPSK"/>
        <family val="2"/>
      </rPr>
      <t xml:space="preserve"> : ประชาชนในพื้นที่มีคุณภาพชีวิตที่ดี ได้รับบริการอย่างทั่วถึง </t>
    </r>
  </si>
  <si>
    <t xml:space="preserve">เป็นธรรม มีความสะดวก และปลอดภัยในชีวิต  </t>
  </si>
  <si>
    <t>- การรับเรื่องร้องทุกข์ของประชาชน และประสานงานในส่วนที่เกี่ยวข้อง</t>
  </si>
  <si>
    <t>เรื่อง</t>
  </si>
  <si>
    <t>- ร้อยละความพึงพอใจของประชาชนที่มารับบริการที่สำนักงานเขต</t>
  </si>
  <si>
    <t>ไม่น้อยกว่า 80</t>
  </si>
  <si>
    <t>ร้อยละ</t>
  </si>
  <si>
    <t>- การออกตรวจด้านสิ่งแวดล้อม สุขาภิบาล ป้องกันและควบคุมโรค</t>
  </si>
  <si>
    <t>ครั้ง</t>
  </si>
  <si>
    <t>- การดำเนินการตรวจปฏิบัติการตามเป้าหมายที่กำหนด</t>
  </si>
  <si>
    <t>- การปรับปรุง ซ่อมแซม ถนน ตรอก ซอย สะพานและสิ่งสาธารณประโยชน์ที่อยู่ใน</t>
  </si>
  <si>
    <t xml:space="preserve">  ความรับผิดชอบของสำนักงานเขตเพื่อความปลอดภัยในชีวิต</t>
  </si>
  <si>
    <t xml:space="preserve">  และทรัพย์สินของประชาชน</t>
  </si>
  <si>
    <t>- การให้บริการเก็บขนมูลฝอยในพื้นที่ที่หน่วยงานรับผิดชอบ</t>
  </si>
  <si>
    <t>ตัน</t>
  </si>
  <si>
    <t>- จำนวนประชาชนในพื้นที่ที่ได้รับเงินสวัสดิการจากงบประมาณของกรุงเทพมหานคร</t>
  </si>
  <si>
    <t>ราย</t>
  </si>
  <si>
    <t>- จำนวนนักเรียนที่ได้รับการศึกษาในโรงเรียนสังกัดกรุงเทพมหานครประจำปีการศึกษา</t>
  </si>
  <si>
    <t>โครงสร้างหน่วยงานและอัตรากำลัง</t>
  </si>
  <si>
    <t>อำนวยการ</t>
  </si>
  <si>
    <t xml:space="preserve"> ผู้ช่วยผู้อำนวยการ (2)</t>
  </si>
  <si>
    <t>ฝ่ายปกครอง</t>
  </si>
  <si>
    <t>ฝ่ายทะเบียน</t>
  </si>
  <si>
    <t>ฝ่ายคลัง</t>
  </si>
  <si>
    <t>- ข้าราชการ (15)</t>
  </si>
  <si>
    <t>- ลูกจ้างประจำ (-)</t>
  </si>
  <si>
    <t>- ลูกจ้างประจำ (2)</t>
  </si>
  <si>
    <t>- ลูกจ้างชั่วคราว (-)</t>
  </si>
  <si>
    <t>- ลูกจ้างชั่วคราว (1)</t>
  </si>
  <si>
    <t>- ลูกจ้างโครงการ (-)</t>
  </si>
  <si>
    <t>ฝ่ายรายได้</t>
  </si>
  <si>
    <t>ฝ่ายรักษาความสะอาด</t>
  </si>
  <si>
    <t>ฝ่ายเทศกิจ</t>
  </si>
  <si>
    <t>และสวนสาธารณะ</t>
  </si>
  <si>
    <t>- ข้าราชการ (13)</t>
  </si>
  <si>
    <t>- ข้าราชการ (11)</t>
  </si>
  <si>
    <t>ฝ่ายโยธา</t>
  </si>
  <si>
    <t>ฝ่ายพัฒนาชุมชน</t>
  </si>
  <si>
    <t>ฝ่ายสิ่งแวดล้อมและสุขาภิบาล</t>
  </si>
  <si>
    <t>และสวัสดิการสังคม</t>
  </si>
  <si>
    <t>- ข้าราชการ (18)</t>
  </si>
  <si>
    <t>- ข้าราชการ (9)</t>
  </si>
  <si>
    <t>ฝ่ายการศึกษา</t>
  </si>
  <si>
    <t>- ลูกจ้างชั่วคราว (140)</t>
  </si>
  <si>
    <t xml:space="preserve">      สำนักงานเขตหนองจอก</t>
  </si>
  <si>
    <t xml:space="preserve">     งบประมาณรายจ่ายประจำปีงบประมาณ พ.ศ. 2566 โดยสังเขป</t>
  </si>
  <si>
    <t>ก) งบประมาณจำแนกตามประเภทงบประมาณ</t>
  </si>
  <si>
    <t>(บาท)</t>
  </si>
  <si>
    <t>ประเภทงบประมาณ</t>
  </si>
  <si>
    <t>เงินงบประมาณ</t>
  </si>
  <si>
    <t>เงินนอกงบประมาณ</t>
  </si>
  <si>
    <t>รวม</t>
  </si>
  <si>
    <t>งบประมาณตามโครงสร้างงาน</t>
  </si>
  <si>
    <t>งบประมาณเพื่อสนับสนุนช่วยเหลือ (Grant)</t>
  </si>
  <si>
    <t>งบประมาณเพื่อการชำระหนี้</t>
  </si>
  <si>
    <t>งบประมาณเพื่อชดใช้เงินยืมเงินสะสม</t>
  </si>
  <si>
    <t>รวมงบประมาณทั้งสิ้น</t>
  </si>
  <si>
    <t>ข) งบประมาณตามโครงสร้างงาน</t>
  </si>
  <si>
    <t>งบประมาณภารกิจประจำพื้นฐาน</t>
  </si>
  <si>
    <t>บาท</t>
  </si>
  <si>
    <t>งบประมาณภารกิจตามแผนยุทธศาสตร์</t>
  </si>
  <si>
    <t>งบประมาณตามแผนยุทธศาสตร์</t>
  </si>
  <si>
    <t>งบประมาณตามแผนยุทธศาสตร์บูรณาการ</t>
  </si>
  <si>
    <t>งาน/โครงการ</t>
  </si>
  <si>
    <t>การจัดบริการของสำนักงานเขต</t>
  </si>
  <si>
    <t>งานรายจ่ายบุคลากร</t>
  </si>
  <si>
    <t>งานอำนวยการและบริหารสำนักงานเขต</t>
  </si>
  <si>
    <t>งานปกครอง</t>
  </si>
  <si>
    <t>โครงการอาสาสมัครกรุงเทพมหานครด้านการป้องกันและแก้ไขปัญหายาและสารเสพติด</t>
  </si>
  <si>
    <t xml:space="preserve">งานบริหารทั่วไปและบริการทะเบียน </t>
  </si>
  <si>
    <t>งานบริหารทั่วไปและบริหารการคลัง</t>
  </si>
  <si>
    <t>งานบริหารทั่วไปและจัดเก็บรายได้</t>
  </si>
  <si>
    <t>งานบริหารทั่วไปฝ่ายรักษาความสะอาด</t>
  </si>
  <si>
    <t>งานกวาดทำความสะอาดที่และทางสาธารณะ</t>
  </si>
  <si>
    <t>งานเก็บขยะมูลฝอยและขนถ่ายสิ่งปฏิกูล</t>
  </si>
  <si>
    <t>งานดูแลสวนและพื้นที่สีเขียว</t>
  </si>
  <si>
    <t>งานบริหารทั่วไปและสอบสวนดำเนินคดี</t>
  </si>
  <si>
    <t>งานตรวจและบังคับใช้กฎหมาย</t>
  </si>
  <si>
    <t xml:space="preserve">งานบริหารทั่วไปฝ่ายโยธา </t>
  </si>
  <si>
    <t>งานอนุญาตก่อสร้าง ควบคุมอาคารและผังเมือง</t>
  </si>
  <si>
    <t>งานบำรุงรักษาซ่อมแซม</t>
  </si>
  <si>
    <t>งานระบายน้ำและแก้ไขปัญหาน้ำท่วม</t>
  </si>
  <si>
    <t>งานบริหารทั่วไปฝ่ายพัฒนาชุมชน</t>
  </si>
  <si>
    <t>โครงการจัดสวัสดิการ การสงเคราะห์ช่วยเหลือเด็ก สตรี ครอบครัว ผู้ด้อยโอกาส ผู้สูงอายุและคนพิการ</t>
  </si>
  <si>
    <t>งานพัฒนาชุมชนและบริการสังคม</t>
  </si>
  <si>
    <t>โครงการครอบครัวรักการอ่าน</t>
  </si>
  <si>
    <t>งานบริหารทั่วไปฝ่ายสิ่งแวดล้อมและสุขาภิบาล</t>
  </si>
  <si>
    <t>งานสุขาภิบาลอาหารและอนามัยสิ่งแวดล้อม</t>
  </si>
  <si>
    <t>โครงการกรุงเทพฯ เมืองอาหารปลอดภัย</t>
  </si>
  <si>
    <t>งานป้องกันและควบคุมโรค</t>
  </si>
  <si>
    <t xml:space="preserve">โครงการกรุงเทพมหานครเขตปลอดบุหรี่ </t>
  </si>
  <si>
    <t>งานบริหารทั่วไปฝ่ายการศึกษา</t>
  </si>
  <si>
    <t>งานงบประมาณโรงเรียน</t>
  </si>
  <si>
    <t>รวมงบประมาณตามโครงสร้างงาน</t>
  </si>
  <si>
    <t>ค) งบประมาณเพื่อสนับสนุนช่วยเหลือ (Grant)</t>
  </si>
  <si>
    <t>รายการ</t>
  </si>
  <si>
    <t>รวมงบประมาณเพื่อสนับสนุนช่วยเหลือ (Grant)</t>
  </si>
  <si>
    <t>ง) งบประมาณเพื่อการชำระหนี้</t>
  </si>
  <si>
    <t>รวมงบประมาณเพื่อการชำระหนี้</t>
  </si>
  <si>
    <t>จ) งบประมาณเพื่อชดใช้เงินยืมเงินสะสม</t>
  </si>
  <si>
    <t>รวมงบประมาณเพื่อชดใช้เงินยืมเงินสะสม</t>
  </si>
  <si>
    <t>ฉ) งบประมาณจำแนกตามประเภทงบรายจ่าย</t>
  </si>
  <si>
    <t>ประเภทงบรายจ่าย</t>
  </si>
  <si>
    <t>เงินเดือนและค่าจ้างประจำ</t>
  </si>
  <si>
    <t>ค่าจ้างชั่วคราว</t>
  </si>
  <si>
    <t>ค่าตอบแทน
ใช้สอยและวัสดุ</t>
  </si>
  <si>
    <t>ค่าสาธารณูปโภค</t>
  </si>
  <si>
    <t>ค่าครุภัณฑ์ 
ที่ดินและสิ่งก่อสร้าง</t>
  </si>
  <si>
    <t>เงินอุดหนุน</t>
  </si>
  <si>
    <t>รายจ่ายอื่น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</si>
  <si>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</si>
  <si>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</si>
  <si>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</si>
  <si>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</si>
  <si>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</si>
  <si>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รวมงบประมาณ</t>
  </si>
  <si>
    <t xml:space="preserve">        สำนักงานเขตหนองจอก</t>
  </si>
  <si>
    <t xml:space="preserve">         งบประมาณรายจ่ายประจำปีงบประมาณ พ.ศ. 2566</t>
  </si>
  <si>
    <t>งาน : รายจ่ายบุคลากร - รหัส 1300023</t>
  </si>
  <si>
    <t>งบประมาณ</t>
  </si>
  <si>
    <t>งบประมาณ/ประมาณการรายจ่ายล่วงหน้า</t>
  </si>
  <si>
    <t>ปี 2565</t>
  </si>
  <si>
    <t>ปี 2566</t>
  </si>
  <si>
    <t>ปี 2567</t>
  </si>
  <si>
    <t>ปี 2568</t>
  </si>
  <si>
    <t>ปี 2569</t>
  </si>
  <si>
    <t>รวมทั้งสิ้น</t>
  </si>
  <si>
    <t xml:space="preserve"> -</t>
  </si>
  <si>
    <t>งานอำนวยการและบริหารสำนักงานเขต - รหัส 1300001</t>
  </si>
  <si>
    <t>เป้าหมายปฏิบัติงาน/ ตัวชี้วัด</t>
  </si>
  <si>
    <t>งบประมาณ/ประมาณการรายจ่ายล่วงหน้า/ค่าเป้าหมายของตัวชี้วัด</t>
  </si>
  <si>
    <t>รับ-ส่ง หนังสือ</t>
  </si>
  <si>
    <t>รับเรื่องร้องทุกข์</t>
  </si>
  <si>
    <t>จัดประชุมประชาคมเขต/ประชุมอื่นๆ</t>
  </si>
  <si>
    <t>ประชาสัมพันธ์</t>
  </si>
  <si>
    <t>ดูแล บำรุงรักษาอาคาร สถานที่ของเขต</t>
  </si>
  <si>
    <t>ตร.ม.</t>
  </si>
  <si>
    <t>ปฏิบัติงานด้านความรับผิดชอบ
ทางวินัย/ละเมิด</t>
  </si>
  <si>
    <t xml:space="preserve"> - </t>
  </si>
  <si>
    <t>งานปกครอง - รหัส 1300002</t>
  </si>
  <si>
    <t>รับบริการทะเบียน มูลนิธิ สมาคม ศาลเจ้า</t>
  </si>
  <si>
    <t>รับบริการด้านทะเบียนพานิชย์</t>
  </si>
  <si>
    <t>ความพึงพอใจผู้รับบริการทะเบียนในระดับมาก-มากที่สุด</t>
  </si>
  <si>
    <t>อบรมอาสมัครป้องกันภัยฝ่ายพลเรือน</t>
  </si>
  <si>
    <t>คน</t>
  </si>
  <si>
    <t>งานทะเบียนพาณิชย์</t>
  </si>
  <si>
    <t>งานทะเบียนพินัยกรรม</t>
  </si>
  <si>
    <t>งานป้องกันและบรรเทาสาธารณภัย</t>
  </si>
  <si>
    <t>งานด้านยาเสพติด</t>
  </si>
  <si>
    <t xml:space="preserve">โครงการอาสาสมัครกรุงเทพมหานครด้านการป้องกันและแก้ไขปัญหายาและสารเสพติด </t>
  </si>
  <si>
    <t>รหัส 130002-07199-1</t>
  </si>
  <si>
    <t>สอดคล้องกับประเด็นยุทธศาสตร์ที่ 1 การเมืองปลอดภัยและหยุ่นตัวต่อวิกฤตการณ์ ยุทธศาสตร์ย่อยที่ 1.1 ปลอดอาชญากรรมและยาเสพติด 
เป้าประสงค์ที่ 1.1.2 เด็กและเยาวชนไม่เสพยาเสพติด ผู้เสพผู้ติดเข้าสู่ระบบการบำบัดรักษาและฟื้นฟูสมรรถภาพที่มีมาตรฐานและมีความเหมาะสม
กลยุทธ์ที่ 1.1.2.1 เพิ่มระดับการมีส่วนร่วมของประชาชนในการป้องกันและแก้ไขปัญหายาเสพติด (ตามแผนฯ กทม. หน้า 18)</t>
  </si>
  <si>
    <t>จัดกิจกรรมอบรมเพื่อพัฒนาศักยภาพอาสาสมัครกรุงเทพมหานครเฝ้าระวังภัยและยาเสพติดรายเดิม และรายใหม่เพิ่มขึ้นชุมชนละ 1 คน</t>
  </si>
  <si>
    <t>และจัดกิจกรรมของอาสาสมัครกรุงเทพมหานครเฝ้าระวังภัยและยาเสพติดเพื่อรณรงค์ ป้องกันและแก้ไขปัญหายาเสพติด</t>
  </si>
  <si>
    <t>ระยะเวลาดำเนินการ 1 ปี (2566)</t>
  </si>
  <si>
    <t xml:space="preserve">งบประมาณทั้งสิ้น </t>
  </si>
  <si>
    <t>ร้อยละของชุมชนที่มีอาสาสมัครดำเนินการป้องกันและแก้ไขปัญหายาเสพติด</t>
  </si>
  <si>
    <t>งานบริหารทั่วไปและบริการทะเบียน – รหัส 1300003</t>
  </si>
  <si>
    <t>หน่วยเลือกตั้ง การจัดทำบัญชีรายชื่อผู้เสียสิทธิและจัดทำบัญชีรายชื่อผู้มีสิทธิเลือกตั้งสมาชิกวุฒิสภา สมาชิกสภาผู้แทนราษฎร ผู้ว่าราชการ-</t>
  </si>
  <si>
    <t xml:space="preserve">กรุงเทพมหานคร สมาชิกสภากรุงเทพมหานคร และกรรมการชุมชน” </t>
  </si>
  <si>
    <t>บริการทะเบียนราษฎร์</t>
  </si>
  <si>
    <t>บริการทะเบียนบัตรประจำตัวประชาชน</t>
  </si>
  <si>
    <t>บริการทะเบียนทั่วไป</t>
  </si>
  <si>
    <t>ความพึงพอใจผู้รับบริการ
จุดเดียวเบ็ดเสร็จในระดับ
มาก-มากที่สุด</t>
  </si>
  <si>
    <t>การจัดทำและปรับปรุงทะเบียนประวัติบุคคลที่มิได้มีสัญชาติไทย</t>
  </si>
  <si>
    <t>การออกตรวจ ปฏิบัติราชการนอกสถานที่</t>
  </si>
  <si>
    <t>งานบริหารทั่วไปและบริหารการคลัง – รหัส 1300004</t>
  </si>
  <si>
    <t>รับชำระเงิน</t>
  </si>
  <si>
    <t>เขียนเช็คสั่งจ่าย</t>
  </si>
  <si>
    <t>ฉบับ</t>
  </si>
  <si>
    <t>ฎีกาที่ต้องตรวจจ่าย</t>
  </si>
  <si>
    <t>ฎีกา</t>
  </si>
  <si>
    <t>บริหารงบประมาณของสำนักงานเขต</t>
  </si>
  <si>
    <t>จัดทำรายงานการเงิน</t>
  </si>
  <si>
    <t>จัดทำรายงานงบเดือนส่ง สตง. และสำนักงานตรวจสอบภายใน</t>
  </si>
  <si>
    <t>จัดทำรายงานการเงินเสร็จทันภายในกำหนดเวลา</t>
  </si>
  <si>
    <t>ให้คำปรึกษา แนะนำ เกี่ยวกับการเงิน การคลัง งบประมาณ</t>
  </si>
  <si>
    <t>งานบริหารทั่วไปและจัดเก็บรายได้ - รหัส 1300005</t>
  </si>
  <si>
    <t>สำรวจผู้เสียภาษีรายใหม่</t>
  </si>
  <si>
    <t xml:space="preserve">ราย </t>
  </si>
  <si>
    <t>จำนวนผู้เสียภาษีรายใหม่</t>
  </si>
  <si>
    <t>ออกหนังสือแจ้งการประเมิน</t>
  </si>
  <si>
    <t>ออกหนังสือเตือนผู้ค้างยื่น 
ภาษีป้าย</t>
  </si>
  <si>
    <t>ออกหนังสือเตือนผู้ค้างยื่น 
ภาษีบำรุงท้องที่/ภาษีโรงเรือนและที่ดิน</t>
  </si>
  <si>
    <t>ความพึงพอใจผู้เสียภาษี ในระดับมาก-มากที่สุด</t>
  </si>
  <si>
    <t>ดำเนินการยึดและอายัดทรัพย์สิน</t>
  </si>
  <si>
    <t>รับอุทธรณ์การประเมินและคืนภาษีลดลง</t>
  </si>
  <si>
    <t>ร้อยละ (จากจำนวนรายของปีที่ผ่านมา)</t>
  </si>
  <si>
    <t>งานบริหารทั่วไปฝ่ายรักษาความสะอาด – รหัส 1300006</t>
  </si>
  <si>
    <t>ดูแลอาคารและสถานที่</t>
  </si>
  <si>
    <t xml:space="preserve">รับดำเนินการเรื่องร้องทุกข์ </t>
  </si>
  <si>
    <t>จัดประชุมภายใน</t>
  </si>
  <si>
    <t>ประสานงานและร่วมปฏิบัติงานกับหน่วยงานหรือองค์กรอื่น</t>
  </si>
  <si>
    <t>การจัดเก็บค่าธรรมเนียมเก็บขนมูลฝอยและขนถ่ายปฏิกูล</t>
  </si>
  <si>
    <t>งานกวาดทำความสะอาดที่และทางสาธารณะ - รหัส 1300007</t>
  </si>
  <si>
    <t>กวาดทำความสะอาดถนน ตรอก ซอย</t>
  </si>
  <si>
    <t>ตร.กม.</t>
  </si>
  <si>
    <t xml:space="preserve">จำนวนรถกวาดและ ดูดฝุ่น </t>
  </si>
  <si>
    <t>ทำความสะอาดชุมชน</t>
  </si>
  <si>
    <t>ทำความสะอาดสถานที่สำคัญ</t>
  </si>
  <si>
    <t>ความพึงพอใจผู้สัญจรในพื้นที่ระดับมาก-มากที่สุด</t>
  </si>
  <si>
    <t>งานเก็บขยะมูลฝอยและขนถ่ายสิ่งปฏิกูล – รหัส 1300008</t>
  </si>
  <si>
    <t xml:space="preserve">จัดเก็บมูลฝอย </t>
  </si>
  <si>
    <t>บริการขนถ่ายสิ่งปฏิกูล</t>
  </si>
  <si>
    <t>4051.5/1752</t>
  </si>
  <si>
    <t>บริการดูดไขมัน</t>
  </si>
  <si>
    <t>258/169</t>
  </si>
  <si>
    <t xml:space="preserve">จำนวนรถสูบสิ่งปฏิกูล และดูดไขมัน </t>
  </si>
  <si>
    <t>4/2/2</t>
  </si>
  <si>
    <t>ความพึงพอใจผู้รับบริการขนถ่ายสิ่งปฏิกูล ในระดับมาก-มากที่สุด</t>
  </si>
  <si>
    <t>ความพึงพอใจผู้ใช้บริการ ดูดไขมัน ในระดับมาก-มากที่สุด</t>
  </si>
  <si>
    <t>งานดูแลสวนและพื้นที่สีเขียว – รหัส 1300009</t>
  </si>
  <si>
    <t>ดูแลบำรุงรักษาต้นไม้</t>
  </si>
  <si>
    <t>ตัดแต่งกิ่งต้นไม้</t>
  </si>
  <si>
    <t>ต้น</t>
  </si>
  <si>
    <t>รดน้ำ</t>
  </si>
  <si>
    <t>ลบ.ม.</t>
  </si>
  <si>
    <t>ให้บริการตัดแต่งต้นไม้</t>
  </si>
  <si>
    <t>ให้บริการตกแต่งสถานที่</t>
  </si>
  <si>
    <t>งานบริหารทั่วไปและสอบสวนดำเนินคดี – รหัส 1300010</t>
  </si>
  <si>
    <t>ตรวจนิติกรรมสัญญา</t>
  </si>
  <si>
    <t>สอบสวนดำเนินคดี</t>
  </si>
  <si>
    <t>ควบคุมการใช้ยานพาหนะ (รถยนต์)</t>
  </si>
  <si>
    <t>คัน/ครั้ง</t>
  </si>
  <si>
    <t>4/365</t>
  </si>
  <si>
    <t>ควบคุมการใช้ยานพาหนะ (จักรยานยนต์)</t>
  </si>
  <si>
    <t>5/365</t>
  </si>
  <si>
    <t>งานตรวจและบังคับใช้กฎหมาย – รหัส 1300011</t>
  </si>
  <si>
    <t xml:space="preserve">ตรวจและปฏิบัติการ </t>
  </si>
  <si>
    <t>ชั่วโมง/คน</t>
  </si>
  <si>
    <t>11/57</t>
  </si>
  <si>
    <t>ดูแลพื้นที่ผ่อนผันเพื่อทำการค้าในที่สาธารณะ</t>
  </si>
  <si>
    <t>ไม่มี</t>
  </si>
  <si>
    <t>ตรวจสอบ/ดำเนินการแก้ไข
ข้อร้องเรียน/ร้องทุกข์</t>
  </si>
  <si>
    <t xml:space="preserve">เรื่อง
</t>
  </si>
  <si>
    <t>315</t>
  </si>
  <si>
    <t>320</t>
  </si>
  <si>
    <t>ตรวจความปลอดภัยของชุมชน/จุดเสี่ยง</t>
  </si>
  <si>
    <t>สนับสนุนด้านการจราจร</t>
  </si>
  <si>
    <t>11/24</t>
  </si>
  <si>
    <t>ปฏิบัติตามนโยบาย</t>
  </si>
  <si>
    <t>งานบริหารทั่วไปฝ่ายโยธา – รหัส 1300012</t>
  </si>
  <si>
    <t>รับเรื่องราวร้องทุกข์ /ร้องเรียน</t>
  </si>
  <si>
    <t xml:space="preserve">ควบคุมการใช้ยานพาหนะ  </t>
  </si>
  <si>
    <t>คัน</t>
  </si>
  <si>
    <t>สำรวจ ออกแบบ ประมาณราคา ควบคุม</t>
  </si>
  <si>
    <t>โครงการ</t>
  </si>
  <si>
    <t>งานอนุญาตก่อสร้าง ควบคุมอาคารและผังเมือง – รหัส 1300013</t>
  </si>
  <si>
    <t>พิจารณาอนุญาตก่อสร้างอาคาร
ดัดแปลง รื้อถอนอาคาร</t>
  </si>
  <si>
    <t>ตรวจสอบอาคารด้าน
ความปลอดภัยอาคาร 9 ประเภท</t>
  </si>
  <si>
    <t>อาคาร</t>
  </si>
  <si>
    <t>พิจารณาอนุญาตดัดแปลงรื้อถอนอาคาร</t>
  </si>
  <si>
    <t>ตรวจสอบ/แก้ไข เรื่องร้องทุกข์/ร้องเรียน</t>
  </si>
  <si>
    <t>ระวังแนวเขตและตรวจสอบที่สาธารณะ</t>
  </si>
  <si>
    <t>งานบำรุงรักษาซ่อมแซม – รหัส 1300014</t>
  </si>
  <si>
    <t xml:space="preserve">ซ่อมแซมผิวจราจร ทางเท้า </t>
  </si>
  <si>
    <t>ซ่อมแซมไฟฟ้าสาธารณะ</t>
  </si>
  <si>
    <t>จุด</t>
  </si>
  <si>
    <t>ซ่อมแซม บำรุงรักษา ป้าย
บอกชื่อซอย คลอง ถนน และกระจกโค้ง และสัญญาณจราจร</t>
  </si>
  <si>
    <t>ซ่อมแซม บำรุงรักษา
เครื่องจักรกล เครื่องสูบน้ำ
ยานพาหนะ</t>
  </si>
  <si>
    <t>ดำเนินตรวจสอบ/แก้ไขข้อ
ร้องทุกข์ ,ร้องเรียน</t>
  </si>
  <si>
    <t>งานระบายน้ำและแก้ไขปัญหาน้ำท่วม – รหัส 1300015</t>
  </si>
  <si>
    <t>เปลี่ยนฝาท่อระบายน้ำ</t>
  </si>
  <si>
    <t>ฝา</t>
  </si>
  <si>
    <t>ล้างทำความสะอาด ระบบท่อระบายน้ำ</t>
  </si>
  <si>
    <t>เมตร</t>
  </si>
  <si>
    <t>เก็บวัชพืช, ขยะ, เปิดทางน้ำไหล</t>
  </si>
  <si>
    <t>ขุดลอกคลอง</t>
  </si>
  <si>
    <t>ความพึงพอใจผู้ใช้ทางสัญจร/จุดอ่อนน้ำท่วม ในระดับมาก-มากที่สุด</t>
  </si>
  <si>
    <t>งานบริหารทั่วไปฝ่ายพัฒนาชุมชน – รหัส 1300016</t>
  </si>
  <si>
    <t>คุมทะเบียนทรัพย์สิน (ชุมชน)</t>
  </si>
  <si>
    <t>บริการจดแจ้งทางทะเบียน</t>
  </si>
  <si>
    <t>จ่ายเบี้ยผู้พิการ</t>
  </si>
  <si>
    <t>จ่ายเบี้ยผู้สูงอายุ</t>
  </si>
  <si>
    <t>จ่ายการจัดการศพผู้สูงอายุตามประเพณี</t>
  </si>
  <si>
    <t>จ่ายโครงการเงินอุดหนุนเพื่อการเลี้ยงดูเด็กแรกเกิด</t>
  </si>
  <si>
    <t>จัดประชุมคณะกรรมการสภาเยาวชนเขต</t>
  </si>
  <si>
    <t>จัดประชุมแผนพัฒนาคุณภาพชีวิตผู้สูงอายุ</t>
  </si>
  <si>
    <t>รหัส 1300016-07199-12</t>
  </si>
  <si>
    <t>กิจกรรมหลัก</t>
  </si>
  <si>
    <t xml:space="preserve"> โดยมีกลุ่มเป้าหมาย ดังนี้ กลุ่มเด็กด้อยโอกาส กลุ่มสตรี ครอบครัวและผู้ด้อยโอกาส กลุ่มผู้สูงอายุ และคนพิการ</t>
  </si>
  <si>
    <t>ร้อยละของผู้สูงอายุ คนพิการ และผู้ด้อยโอกาสที่ได้รับสวัสดิการและการสงเคราะห์เพิ่มขึ้น เมื่อเทียบกับปีที่ผ่านมา</t>
  </si>
  <si>
    <t xml:space="preserve">ร้อยละ </t>
  </si>
  <si>
    <t>งานพัฒนาชุมชนและบริการสังคม – รหัส 1300017</t>
  </si>
  <si>
    <t>และส่งเสริมวัฒนธรรมประเพณี, พิพิธภัณฑ์ท้องถิ่น, บ้านหนังสือ, กิจกรรมลานกีฬา, สอนแอโรบิค</t>
  </si>
  <si>
    <t>จำนวนชุมชนในพื้นที่</t>
  </si>
  <si>
    <t>ชุมชน</t>
  </si>
  <si>
    <t>จำนวนลานกีฬาในพื้นที่</t>
  </si>
  <si>
    <t>แห่ง</t>
  </si>
  <si>
    <t>จำนวนสมาชิกสภาเยาวชน</t>
  </si>
  <si>
    <t>ผู้เข้าชมพิพิธภัณฑ์ท้องถิ่น</t>
  </si>
  <si>
    <t>ประชุมคณะกรรมการชุมชน</t>
  </si>
  <si>
    <t>สำรวจและตรวจเยี่ยมชุมชน</t>
  </si>
  <si>
    <t>ศูนย์พัฒนาเด็กก่อนวัยเรียน</t>
  </si>
  <si>
    <t>ผู้เข้าร่วมกิจกรรมออกกำลังกาย</t>
  </si>
  <si>
    <t>ผู้ใช้บริการบ้านหนังสือ</t>
  </si>
  <si>
    <t>ผู้ใช้บริการลานกีฬา</t>
  </si>
  <si>
    <t>ผู้สมัครเรียนฝึกวิชาชีพ</t>
  </si>
  <si>
    <t>จัดกิจกรรมวันสำคัญและส่งเสริมวัฒนธรรมประเพณี</t>
  </si>
  <si>
    <t>ส่งเสริมการบริหารเงินออมครอบครัวและแก้ไขปัญหาหนี้สิน</t>
  </si>
  <si>
    <t>ดำเนินการขับเคลื่อน
ด้านยาเสพติด</t>
  </si>
  <si>
    <t>รหัส 1300017-07199-8</t>
  </si>
  <si>
    <t>ร้อยละของบ้านหนังสือที่สามารถจัดกิจกรรมส่งเสริมการเรียนรู้ตามอัธยาศัยที่ตรงตามความต้องการของประชาชน</t>
  </si>
  <si>
    <t>งานบริหารทั่วไปฝ่ายสิ่งแวดล้อมและสุขาภิบาล – รหัส 1300018</t>
  </si>
  <si>
    <t xml:space="preserve">รับเรื่องราวร้องทุกข์ </t>
  </si>
  <si>
    <t xml:space="preserve">ควบคุมการใช้ยานพาหนะ </t>
  </si>
  <si>
    <t>งานการออก/ต่อใบอนุญาต/
หนังสือรับรองการแจ้งตาม พรบ.
การสาธารณสุขและกฎหมายที่
เกี่ยวข้อง รวมถึงการจดทะเบียน
สุนัขและออกบัตรปรจำตัว
สัตว์เลี้ยง</t>
  </si>
  <si>
    <t>งานสุขาภิบาลอาหารและอนามัยสิ่งแวดล้อม – รหัส 1300019</t>
  </si>
  <si>
    <t>ดำเนินการบังคับใช้กฎหมายสาธารณสุขและสิ่งแวดล้อม</t>
  </si>
  <si>
    <t>การตรวจสุขลักษณะสถานที่
จำหน่ายอาหาร สถานที่สะสม
อาหาร ตลาด แผงลอยจำหน่ายอาหาร</t>
  </si>
  <si>
    <t>การตรวจสอบความปลอดภัยมหานคร
ด้านอาหาร (ตรวจคุณภาพ
อาหาร+เก็บตัวอย่างอาหารส่ง
ห้องแลป+ตรวจรับรองมาตรฐาน
อาหารปลอดภัยของกรุงเทพมหานคร)</t>
  </si>
  <si>
    <t>การตรวจสุขลักษณะสถาน
ประกอบการที่เป็นอันตรายต่อ
สุขภาพใน 13 กลุ่ม กิจการ 146 ประเภท</t>
  </si>
  <si>
    <t>การตรวจสอบเฝ่าระวังด้าน
สิ่งแวดล้อมทั้งในภาวะปกติและ
ภาวะฉุกเฉิน เช่น สารเคมีรั่ว 
การทำงานผิดกฎหมาย</t>
  </si>
  <si>
    <t>การส่งเสริมความรู้ด้านอาชีว
อนามัยและความปลอดภัยแก่ผู้
ประกอบการ พนักงาน คนงาน</t>
  </si>
  <si>
    <t>ตรวจสอบ/ดำเนินการแก้ไข
ข้อร้องเรียน/เหตุรำคาญ</t>
  </si>
  <si>
    <t>พิจารณาออก/ต่ออายุ ใบอนุญาตจัดตั้งสถานที่จำหน่ายอาหาร สะสมอาหาร (พื้นที่เกิน 200 ตร.ม.)</t>
  </si>
  <si>
    <t>พิจารณาออก/ต่ออายุ
ใบอนุญาตสถานประกอบกิจการที่เป็นอันตรายต่อสุขภาพ</t>
  </si>
  <si>
    <t>ตรวจคุณภาพน้ำในแหล่งน้ำสาธารณะ</t>
  </si>
  <si>
    <t>รหัส 1300018-07199-1</t>
  </si>
  <si>
    <t>สอดคล้องกับประเด็นยุทธศาสตร์ที่ 1 การเมืองปลอดภัยและหยุ่นตัวต่อวิกฤตการณ์ ยุทธศาสตร์ย่อยที่ 1.5 เมืองสุขภาพดี (Healthy City) 
เป้าประสงค์ที่ 1.5.11 ประชาชนบริโภคอาหารที่มีความปลอดภัยจากเชื้อโรคและสารปนเปื้อนที่เป็นอันตรายต่อสุขภาพ
กลยุทธ์ที่ 1.5.11.1 ส่งเสริมการตรวจเฝ้าระวังคุณภาพอาหาร (ตามแผนฯ กทม. หน้า 72)</t>
  </si>
  <si>
    <t>กิจกรรมหลัก
ดำเนินการตรวจสุขาภิบาลอาหาร จัดซื้อตัวอย่างอาหารเพื่อตรวจหาการปนเปื้อนของเชื้อจุลินทรีย์และสารเคมีปนเปื้อนในอาหาร จัดกิจกรรมเสริมสร้างความรู้ เรื่อง
การสุขาภิบาลอาหารในโรงเรียน จัดกิจกรรมประชาสัมพันธ์การพัฒนาตลาดสะอาดได้มาตรฐานอาหารปลอดภัย และ</t>
  </si>
  <si>
    <t>ร้อยละของตัวอย่างอาหารได้รับการสุ่มตรวจไม่พบการปนเปื้อนเชื้อโรค</t>
  </si>
  <si>
    <t>ร้อยละของตัวอย่างอาหารได้รับการสุ่มตรวจไม่พบการปนเปื้อนสารพิษ</t>
  </si>
  <si>
    <t>งานป้องกันและควบคุมโรค – รหัส 1300020</t>
  </si>
  <si>
    <t>การตรวจสุขลักษณะสุสาน
ฌาปนสถาน</t>
  </si>
  <si>
    <t>การตรวจสอบสถานที่เลี้ยงสัตว์
และปล่อยสัตว์</t>
  </si>
  <si>
    <t>รณรงค์ กำจัดและทำลายแหล่ง
ลูกน้ำยุงลาย</t>
  </si>
  <si>
    <t>ลงพื้นที่ฉีดพ่นหมอกควันกำจัดยุง</t>
  </si>
  <si>
    <t>รณรงค์ป้องกันการติดเชื้อเอดส์และโรคติดต่อทางเพศสัมพันธ์</t>
  </si>
  <si>
    <t>ตรวจสอบ แนะนำ และ
ประชาสัมพันธ์ เพื่อควบคุม
โรคติดต่อตามสถานการณ์
และโรคอุบัติใหม่ และแก้ไขเรื่องร้องเรียน</t>
  </si>
  <si>
    <t>โครงการกรุงเทพมหานครเขตปลอดบุหรี่</t>
  </si>
  <si>
    <t>รหัส 1300020-07199-4</t>
  </si>
  <si>
    <t>สอดคล้องกับประเด็นยุทธศาสตร์ที่ 1 การเมืองปลอดภัยและหยุ่นตัวต่อวิกฤตการณ์ ยุทธศาสตร์ย่อยที่ 1.1 ปลอดอาชญากรรมและยาเสพติด 
เป้าประสงค์ที่ 1.1.2 เด็กและเยาวชนไม่เสพยาเสพติด ผู้เสพผู้ติดเข้าสู่ระบบการบำบัดรักษาและฟื้นฟูสมรรถภาพที่มีมาตรฐานและมีความเหมาะสม
กลยุทธ์ที่ 1.1.2.2 สร้างความภาคภูมิใจในตนเองและความเข้มแข็งทางจิตใจแก่เด็ก เยาวชน (ตามแผนฯ กทม. หน้า 19)</t>
  </si>
  <si>
    <t>ร้อยละของนักเรียนมีภูมิคุ้มกันยาเสพติด</t>
  </si>
  <si>
    <t>งานบริหารทั่วไปฝ่ายการศึกษา – รหัส 1300021</t>
  </si>
  <si>
    <t>จัดประชุมภายในฝ่ายการศึกษาและโรงเรียนในสังกัด ตรวจเยี่ยม
สถานศึกษา</t>
  </si>
  <si>
    <t>โรงเรียนที่อยู่ในความดูแล</t>
  </si>
  <si>
    <t>โรงเรียน</t>
  </si>
  <si>
    <t>จำนวนนักเรียน</t>
  </si>
  <si>
    <t>ตรวจเยี่ยมสถานศึกษา</t>
  </si>
  <si>
    <t>งานงบประมาณโรงเรียน – รหัส 1300022</t>
  </si>
  <si>
    <t>นักเรียนอนุบาล-ป.6</t>
  </si>
  <si>
    <t>นักเรียน ม.1-ม.3</t>
  </si>
  <si>
    <t>นักเรียน ม.4-ม.6</t>
  </si>
  <si>
    <t>สอนว่ายน้ำ</t>
  </si>
  <si>
    <t>อบรมนายหมู่ลูกเสือและยุวกาชาด</t>
  </si>
  <si>
    <t>สนับสนุนอาหารกลางวันของนักเรียนมัธยม</t>
  </si>
  <si>
    <t>มื้อ</t>
  </si>
  <si>
    <t>สนับสนุนอาหารเช้า</t>
  </si>
  <si>
    <t>อาคารเรียนทั้งสิ้น</t>
  </si>
  <si>
    <t>หลัง</t>
  </si>
  <si>
    <t>พื้นที่โรงเรียนทั้งสิ้น</t>
  </si>
  <si>
    <t>.</t>
  </si>
  <si>
    <r>
      <rPr>
        <b/>
        <sz val="16"/>
        <color theme="1"/>
        <rFont val="TH SarabunPSK"/>
        <family val="2"/>
      </rPr>
      <t>รายละเอียดงบประมาณจำแนกตามงบรายจ่าย</t>
    </r>
    <r>
      <rPr>
        <b/>
        <sz val="16"/>
        <color rgb="FFA5A5A5"/>
        <rFont val="TH SarabunPSK"/>
        <family val="2"/>
      </rPr>
      <t xml:space="preserve"> </t>
    </r>
  </si>
  <si>
    <t xml:space="preserve">1. เงินเดือน  </t>
  </si>
  <si>
    <t>01101-1</t>
  </si>
  <si>
    <t>เงินเดือน</t>
  </si>
  <si>
    <t>01102-1</t>
  </si>
  <si>
    <t>เงินเลื่อนขั้นเลื่อนระดับ</t>
  </si>
  <si>
    <t>01106-1</t>
  </si>
  <si>
    <t>เงินประจำตำแหน่งของข้าราชการ</t>
  </si>
  <si>
    <t>01107-1</t>
  </si>
  <si>
    <t>เงินค่าตอบแทนเป็นรายเดือนของข้าราชการ</t>
  </si>
  <si>
    <t>01108-1</t>
  </si>
  <si>
    <t>เงินเพิ่มการครองชีพชั่วคราวของข้าราชการ</t>
  </si>
  <si>
    <t>01109-1</t>
  </si>
  <si>
    <t>เงินช่วยเหลือค่าครองชีพของข้าราชการ</t>
  </si>
  <si>
    <t>2. ค่าจ้างประจำ</t>
  </si>
  <si>
    <t>01201-1</t>
  </si>
  <si>
    <t>ค่าจ้างประจำ</t>
  </si>
  <si>
    <t>01202-1</t>
  </si>
  <si>
    <t>เงินเพิ่มค่าจ้างประจำ</t>
  </si>
  <si>
    <t>01205-1</t>
  </si>
  <si>
    <t>เงินเพิ่มการครองชีพชั่วคราวของลูกจ้างประจำ</t>
  </si>
  <si>
    <t>01206-1</t>
  </si>
  <si>
    <t>เงินช่วยเหลือค่าครองชีพของลูกจ้างประจำ</t>
  </si>
  <si>
    <t>3. ค่าจ้างชั่วคราว</t>
  </si>
  <si>
    <t>02101-1</t>
  </si>
  <si>
    <t>02102-1</t>
  </si>
  <si>
    <t>เงินเพิ่มการครองชีพชั่วคราวของลูกจ้างชั่วคราว</t>
  </si>
  <si>
    <t>02103-1</t>
  </si>
  <si>
    <t>เงินช่วยเหลือค่าครองชีพของลูกจ้างชั่วคราว</t>
  </si>
  <si>
    <t>4. ค่าตอบแทน ใช้สอยและวัสดุ</t>
  </si>
  <si>
    <t>03128-1</t>
  </si>
  <si>
    <t>เงินตอบแทนพิเศษของลูกจ้างประจำ</t>
  </si>
  <si>
    <t>03217-1</t>
  </si>
  <si>
    <t>เงินสมทบกองทุนประกันสังคม</t>
  </si>
  <si>
    <t>03293-1</t>
  </si>
  <si>
    <t>เงินสมทบกองทุนเงินทดแทน</t>
  </si>
  <si>
    <t>1. งบดำเนินงาน</t>
  </si>
  <si>
    <t xml:space="preserve">   1.1 ค่าตอบแทน ใช้สอยและวัสดุ</t>
  </si>
  <si>
    <t xml:space="preserve">        1.1.1 ค่าตอบแทน </t>
  </si>
  <si>
    <t xml:space="preserve">     ค่าอาหารทำการนอกเวลา ค่าเบี้ยประชุม</t>
  </si>
  <si>
    <t xml:space="preserve">        1.1.2 ค่าใช้สอย</t>
  </si>
  <si>
    <t xml:space="preserve">     ส่วนใหญ่เป็นค่าจ้างเหมาดูแลทรัพย์สินและรักษาความปลอดภัย</t>
  </si>
  <si>
    <t xml:space="preserve">     ค่าจ้างเหมาทำความสะอาดอาคาร</t>
  </si>
  <si>
    <t xml:space="preserve">     ค่าบำรุงรักษาซ่อมแซมเครื่องปรับอากาศ ฯลฯ</t>
  </si>
  <si>
    <t xml:space="preserve">        1.1.3 ค่าวัสดุ</t>
  </si>
  <si>
    <t xml:space="preserve">   1.2 ค่าสาธารณูปโภค</t>
  </si>
  <si>
    <t xml:space="preserve">          ค่าไฟฟ้าสำนักงาน ค่าน้ำประปา ค่าโทรศัพท์เคลื่อนที่</t>
  </si>
  <si>
    <t>2. งบลงทุน</t>
  </si>
  <si>
    <t xml:space="preserve">   ค่าตอบแทน ใช้สอยและวัสดุ</t>
  </si>
  <si>
    <t>2. งบรายจ่ายอื่น</t>
  </si>
  <si>
    <t>โครงการตามแผนยุทธศาสตร์</t>
  </si>
  <si>
    <t>07199-1</t>
  </si>
  <si>
    <t>ค่าตอบแทน ใช้สอยและวัสดุ</t>
  </si>
  <si>
    <t xml:space="preserve">1. ค่าตอบแทน </t>
  </si>
  <si>
    <t xml:space="preserve">    ค่าอาหารทำการนอกเวลา</t>
  </si>
  <si>
    <t>2. ค่าใช้สอย</t>
  </si>
  <si>
    <t>3. ค่าวัสดุ</t>
  </si>
  <si>
    <t xml:space="preserve">    ส่วนใหญ่เป็นค่าวัสดุสำนักงานฯ</t>
  </si>
  <si>
    <t>1. ค่าตอบแทน ใช้สอยและวัสดุ</t>
  </si>
  <si>
    <t xml:space="preserve">    1.1 ค่าตอบแทน </t>
  </si>
  <si>
    <t xml:space="preserve">           ค่าอาหารทำการนอกเวลา</t>
  </si>
  <si>
    <t xml:space="preserve">    1.2 ค่าใช้สอย</t>
  </si>
  <si>
    <t xml:space="preserve">           ค่าจ้างเหมาบริการเป็นรายบุคคลเพื่อปฏิบัติงาน</t>
  </si>
  <si>
    <t xml:space="preserve">           ตามโครงการจ้างลูกจ้างชั่วคราวตามนโยบายการกระจายอำนาจ</t>
  </si>
  <si>
    <t xml:space="preserve">    1.3 ค่าวัสดุ</t>
  </si>
  <si>
    <t xml:space="preserve">            ค่าวัสดุอุปกรณ์คอมพิวเตอร์</t>
  </si>
  <si>
    <t xml:space="preserve">            ค่าวัสดุสำนักงานฯ</t>
  </si>
  <si>
    <t xml:space="preserve">            ค่าเครื่องแต่งกาย</t>
  </si>
  <si>
    <t>2. ค่าสาธารณูปโภค</t>
  </si>
  <si>
    <t xml:space="preserve">     ค่าไปรษณีย์ ค่าโทรศัพท์สำนักงาน</t>
  </si>
  <si>
    <t xml:space="preserve">   1.1 ค่าตอบแทน</t>
  </si>
  <si>
    <t xml:space="preserve">         ค่าอาหารทำการนอกเวลา</t>
  </si>
  <si>
    <t xml:space="preserve">   1.2 ค่าใช้สอย</t>
  </si>
  <si>
    <t xml:space="preserve">         ส่วนใหญ่เป็นค่าจ้างเหมาบริการเป็นรายบุคคล</t>
  </si>
  <si>
    <t xml:space="preserve">         ค่าซ่อมแซมยานพาหนะ ค่าซ่อมแซมครุภัณฑ์ ฯลฯ</t>
  </si>
  <si>
    <t xml:space="preserve">   1.3 ค่าวัสดุ</t>
  </si>
  <si>
    <t xml:space="preserve">     ค่าไปรษณีย์</t>
  </si>
  <si>
    <t>1. ค่าตอบแทน</t>
  </si>
  <si>
    <t xml:space="preserve">    ค่าซ่อมแซมยานพาหนะ ค่าซ่อมแซมครุภัณฑ์</t>
  </si>
  <si>
    <t>1.ค่าใช้สอย</t>
  </si>
  <si>
    <t xml:space="preserve">   ค่าซ่อมแซมยานพาหนะ</t>
  </si>
  <si>
    <t>2. ค่าวัสดุ</t>
  </si>
  <si>
    <t xml:space="preserve">    ส่วนใหญ่เป็นค่าเครื่องแบบชุดปฏิบัติงาน</t>
  </si>
  <si>
    <t xml:space="preserve">    ค่าวัสดุในการรักษาความสะอาด  ค่าวัสดุป้องกันอุบัติภัย ฯลฯ</t>
  </si>
  <si>
    <t xml:space="preserve"> </t>
  </si>
  <si>
    <t xml:space="preserve">    1.1 ค่าตอบแทน ใช้สอยและวัสดุ</t>
  </si>
  <si>
    <t xml:space="preserve">         1.1.1 ค่าตอบแทน </t>
  </si>
  <si>
    <t xml:space="preserve">       ค่าตอบแทนเจ้าหน้าที่เก็บขนมูลฝอย</t>
  </si>
  <si>
    <t xml:space="preserve">       ค่าตอบแทนเจ้าหน้าที่เก็บขนสิ่งปฏิกูล</t>
  </si>
  <si>
    <t xml:space="preserve">          1.1.2 ค่าใช้สอย</t>
  </si>
  <si>
    <t xml:space="preserve">        ค่าซ่อมแซมยานพาหนะ</t>
  </si>
  <si>
    <t xml:space="preserve">        ค่าซ่อมแซมเครื่องจักรกลและเครื่องทุ่นแรง</t>
  </si>
  <si>
    <t xml:space="preserve">        ค่าซ่อมแซมสุขาสาธารณะ</t>
  </si>
  <si>
    <t xml:space="preserve">          1.1.3 ค่าวัสดุ</t>
  </si>
  <si>
    <t xml:space="preserve">    1.2 ค่าสาธารณูปโภค</t>
  </si>
  <si>
    <t xml:space="preserve">           ค่าไฟฟ้าสาธารณะ ค่าน้ำประปาสวนสาธารณะ</t>
  </si>
  <si>
    <t xml:space="preserve">     ค่าอาหารทำการนอกเวลา</t>
  </si>
  <si>
    <t xml:space="preserve">         1.1.2 ค่าใช้สอย</t>
  </si>
  <si>
    <t xml:space="preserve">      ค่าซ่อมแซมยานพาหนะ</t>
  </si>
  <si>
    <t xml:space="preserve">      ค่าจ้างเหมาดูแลทรัพย์สินและรักษาความปลอดภัย</t>
  </si>
  <si>
    <t xml:space="preserve">      ค่าซ่อมแซมเครื่องจักรกลและเครื่องทุ่นแรง</t>
  </si>
  <si>
    <t xml:space="preserve">         1.1.3 ค่าวัสดุ</t>
  </si>
  <si>
    <t xml:space="preserve">    1.2 ค่าสาธารณูปโภค	</t>
  </si>
  <si>
    <t>ค่าไฟฟ้าสวนสาธารณะ ค่าน้ำประปาสวนสาธารณะ</t>
  </si>
  <si>
    <t xml:space="preserve">   ค่าครุภัณฑ์ ที่ดินและสิ่งก่อสร้าง</t>
  </si>
  <si>
    <t xml:space="preserve">    ค่าอาหารทำการนอกเวลา ค่าเบี้ยประชุม</t>
  </si>
  <si>
    <t>ค่าวัสดุ</t>
  </si>
  <si>
    <t>ค่าเครื่องแบบชุดปฏิบัติงาน ค่าเครื่องแต่งกาย</t>
  </si>
  <si>
    <t>ค่าเครื่องแต่งกาย ค่าวัสดุป้องกันอุบัติภัย</t>
  </si>
  <si>
    <t xml:space="preserve">    ค่าตอบแทน ใช้สอยและวัสดุ</t>
  </si>
  <si>
    <t xml:space="preserve">     1. ค่าใช้สอย</t>
  </si>
  <si>
    <t xml:space="preserve">          ค่าซ่อมแซมไฟฟ้าสาธารณะ ค่าซ่อมแซมถนน </t>
  </si>
  <si>
    <t xml:space="preserve">          ค่าซ่อมแซมเครื่องจักรกลและเครื่องทุ่นแรง</t>
  </si>
  <si>
    <t xml:space="preserve">     2. ค่าวัสดุ</t>
  </si>
  <si>
    <t xml:space="preserve">          ส่วนใหญ่เป็นค่าวัสดุสำหรับหน่วยบริการเร่งด่วน</t>
  </si>
  <si>
    <t xml:space="preserve">          กรุงเทพมหานคร (Best)  ค่าวัสดุก่อสร้าง</t>
  </si>
  <si>
    <t xml:space="preserve">          ค่าวัสดุเครื่องจักรกลและเครื่องทุ่นแรง ฯลฯ</t>
  </si>
  <si>
    <t xml:space="preserve">   ค่าที่ดินและสิ่งก่อสร้าง</t>
  </si>
  <si>
    <t xml:space="preserve">    ค่าจ้างเหมาล้างทำความสะอาดท่อระบายน้ำ</t>
  </si>
  <si>
    <t xml:space="preserve">    ค่าซ่อมแซมยานพาหนะ ค่าซ่อมแซมเครื่องจักรกลและเครื่องทุ่นแรง</t>
  </si>
  <si>
    <t xml:space="preserve">     ค่าซ่อมแซมครุภัณฑ์ ค่าซ่อมแซมยานพาหนะ</t>
  </si>
  <si>
    <t xml:space="preserve">     ส่วนใหญ่เป็นค่าวัสดุสำนักงานฯ</t>
  </si>
  <si>
    <t>07199-4</t>
  </si>
  <si>
    <t>โครงการจัดสวัสดิการ การสงเคราะห์ช่วยเหลือเด็ก สตรี</t>
  </si>
  <si>
    <t>ครอบครัว ผู้ด้อยโอกาส ผู้สูงอายุและคนพิการ</t>
  </si>
  <si>
    <t>ค่าใช้จ่ายในการจัดสวัสดิการ การสงเคราะห์ช่วยเหลือเด็ก</t>
  </si>
  <si>
    <t>สตรี ครอบครัว ผู้ด้อยโอกาส ผู้สูงอายุและคนพิการ</t>
  </si>
  <si>
    <t xml:space="preserve">   1. ค่าตอบแทน </t>
  </si>
  <si>
    <t xml:space="preserve">   2. ค่าใช้สอย</t>
  </si>
  <si>
    <t xml:space="preserve">   3. ค่าวัสดุ</t>
  </si>
  <si>
    <t>07102-1</t>
  </si>
  <si>
    <t>07199-10</t>
  </si>
  <si>
    <t>07199-2</t>
  </si>
  <si>
    <t>07199-3</t>
  </si>
  <si>
    <t>07199-5</t>
  </si>
  <si>
    <t>07199-6</t>
  </si>
  <si>
    <t>07199-7</t>
  </si>
  <si>
    <t>07199-9</t>
  </si>
  <si>
    <t xml:space="preserve">      และถ่ายทอดเทคโนโลยีการเกษตร</t>
  </si>
  <si>
    <t>07199-8</t>
  </si>
  <si>
    <t>ค่าใช้จ่ายในการจัดกิจกรรมครอบครัวรักการอ่าน</t>
  </si>
  <si>
    <t xml:space="preserve">    1. ค่าใช้สอย</t>
  </si>
  <si>
    <t xml:space="preserve">         ค่าซ่อมแซมเครื่องจักรกลและเครื่องทุ่นแรง</t>
  </si>
  <si>
    <t xml:space="preserve">    2. ค่าวัสดุ</t>
  </si>
  <si>
    <t xml:space="preserve">        ค่าอาหารทำการนอกเวลา</t>
  </si>
  <si>
    <t xml:space="preserve">        ค่าซ่อมแซมยานพาหนะ ค่าซ่อมแซมครุภัณฑ์</t>
  </si>
  <si>
    <t xml:space="preserve">       ส่วนใหญ่เป็นค่าวัสดุสำนักงานฯ</t>
  </si>
  <si>
    <t>07103-1</t>
  </si>
  <si>
    <t>(1)  ค่าใช้จ่ายในการประชุมครู</t>
  </si>
  <si>
    <t>07103-2</t>
  </si>
  <si>
    <t xml:space="preserve">(2)  ค่าใช้จ่ายในการฝึกอบรมนายหมู่ลูกเสือสามัญ </t>
  </si>
  <si>
    <t xml:space="preserve">     สามัญรุ่นใหญ่ และหัวหน้าหน่วยยุวกาชาด</t>
  </si>
  <si>
    <t>07109-1</t>
  </si>
  <si>
    <t>(3)  ค่าใช้จ่ายในการพัฒนาคุณภาพการดำเนินงาน</t>
  </si>
  <si>
    <t xml:space="preserve">     ศูนย์วิชาการเขต</t>
  </si>
  <si>
    <t xml:space="preserve">     ค่าตอบแทนครูผู้สอนศาสนาอิสลามในโรงเรียนสังกัดกรุงเทพมหานคร</t>
  </si>
  <si>
    <t xml:space="preserve">     ค่านิตยภัต</t>
  </si>
  <si>
    <t xml:space="preserve">      ส่วนใหญ่เป็นค่าจ้างเหมาดูแลทรัพย์สิน</t>
  </si>
  <si>
    <t xml:space="preserve">      และรักษาความปลอดภัยในโรงเรียนสังกัดกรุงเทพมหานคร</t>
  </si>
  <si>
    <t xml:space="preserve">          ค่าไฟฟ้าโรงเรียน ค่าน้ำประปาโรงเรียน</t>
  </si>
  <si>
    <t xml:space="preserve">          ค่าโทรศัพท์เคลื่อนที่ ค่าโทรศัพท์โรงเรียน</t>
  </si>
  <si>
    <t xml:space="preserve">   2.1 ค่าครุภัณฑ์ ที่ดินและสิ่งก่อสร้าง</t>
  </si>
  <si>
    <t xml:space="preserve">        2.1.1 ค่าครุภัณฑ์</t>
  </si>
  <si>
    <t xml:space="preserve">        2.1.2 ค่าที่ดินและสิ่งก่อสร้าง</t>
  </si>
  <si>
    <t>3. งบเงินอุดหนุน</t>
  </si>
  <si>
    <t>06104-1</t>
  </si>
  <si>
    <t>06199-1</t>
  </si>
  <si>
    <t>4. งบรายจ่ายอื่น</t>
  </si>
  <si>
    <t>07124-1</t>
  </si>
  <si>
    <t>07125-1</t>
  </si>
  <si>
    <t>07126-1</t>
  </si>
  <si>
    <t xml:space="preserve">      โรงเรียนสังกัดกรุงเทพมหานคร</t>
  </si>
  <si>
    <t>output/proj</t>
  </si>
  <si>
    <t>1300023</t>
  </si>
  <si>
    <t>งาน</t>
  </si>
  <si>
    <t>ชื่องาน</t>
  </si>
  <si>
    <t>จำนวนเงิน</t>
  </si>
  <si>
    <t>0102002</t>
  </si>
  <si>
    <t>1. งบบุคลากร</t>
  </si>
  <si>
    <t xml:space="preserve">1.1 เงินเดือน  </t>
  </si>
  <si>
    <t>อัตราเดิม 19 อัตรา</t>
  </si>
  <si>
    <t xml:space="preserve">1.2 ค่าจ้างประจำ	</t>
  </si>
  <si>
    <t>อัตราเดิม 25 อัตรา</t>
  </si>
  <si>
    <t xml:space="preserve">1.4 ค่าตอบแทนใช้สอยและวัสดุ	</t>
  </si>
  <si>
    <t xml:space="preserve">เงินตอบแทนพิเศษของลูกจ้างประจำ </t>
  </si>
  <si>
    <t>0102003</t>
  </si>
  <si>
    <t>งานทะเบียน</t>
  </si>
  <si>
    <t>อัตราเดิม 16 อัตรา</t>
  </si>
  <si>
    <t>เงินเลื่อนขั้น</t>
  </si>
  <si>
    <t xml:space="preserve">1.3 ค่าจ้างชั่วคราว	</t>
  </si>
  <si>
    <t>ค่าจ้างชั่วคราว 1 อัตรา</t>
  </si>
  <si>
    <t>0103005</t>
  </si>
  <si>
    <t>งานบริหารการคลัง</t>
  </si>
  <si>
    <t>อัตราเดิม 2 อัตรา</t>
  </si>
  <si>
    <t>0103006</t>
  </si>
  <si>
    <t>งานบริหารการจัดเก็บรายได้</t>
  </si>
  <si>
    <t>อัตราเดิม 14 อัตรา</t>
  </si>
  <si>
    <t>0207027</t>
  </si>
  <si>
    <t>งานรักษาความสะอาด</t>
  </si>
  <si>
    <t>อัตราเดิม 10 อัตรา</t>
  </si>
  <si>
    <t>อัตราเดิม 199 อัตรา</t>
  </si>
  <si>
    <t>ค่าจ้างชั่วคราว 152 อัตรา</t>
  </si>
  <si>
    <t>0208031</t>
  </si>
  <si>
    <t>งานบริหารและบังคับการเทศกิจ</t>
  </si>
  <si>
    <t>อัตราเดิม 13 อัตรา</t>
  </si>
  <si>
    <t>อัตราเดิม 34 อัตรา</t>
  </si>
  <si>
    <t>ค่าจ้างชั่วคราว 10 อัตรา</t>
  </si>
  <si>
    <t>0310037</t>
  </si>
  <si>
    <t>งานการโยธา</t>
  </si>
  <si>
    <t>อัตราเดิม 17 อัตรา</t>
  </si>
  <si>
    <t>ค่าจ้างชั่วคราว 2 อัตรา</t>
  </si>
  <si>
    <t>0413045</t>
  </si>
  <si>
    <t>งานการระบายน้ำและแก้ไขปัญหาน้ำท่วม</t>
  </si>
  <si>
    <t>อัตราเดิม 41 อัตรา</t>
  </si>
  <si>
    <t>ค่าจ้างชั่วคราว 11 อัตรา</t>
  </si>
  <si>
    <t>0515050</t>
  </si>
  <si>
    <t>งานปลูกและบำรุงรักษาต้นไม้</t>
  </si>
  <si>
    <t>อัตราเดิม 65 อัตรา</t>
  </si>
  <si>
    <t xml:space="preserve">ค่าจ้างชั่วคราว 52 อัตรา
</t>
  </si>
  <si>
    <t>0517057</t>
  </si>
  <si>
    <t>งานพัฒนาชุมชน</t>
  </si>
  <si>
    <t>0622079</t>
  </si>
  <si>
    <t>งานควบคุมอนามัย</t>
  </si>
  <si>
    <t>อัตราเดิม 7 อัตรา</t>
  </si>
  <si>
    <t>0725094</t>
  </si>
  <si>
    <t>งานบริหารการศึกษา</t>
  </si>
  <si>
    <t>อัตราเดิม 48 อัตรา</t>
  </si>
  <si>
    <t>อัตราเดิม 80 อัตรา</t>
  </si>
  <si>
    <t>ค่าจ้างชั่วคราว 140 อัตรา</t>
  </si>
  <si>
    <t>Grand Total</t>
  </si>
  <si>
    <t>A</t>
  </si>
  <si>
    <t>B</t>
  </si>
  <si>
    <t>สำนัก</t>
  </si>
  <si>
    <t>รหัสงาน</t>
  </si>
  <si>
    <t>ชื่องาน (เดิม)</t>
  </si>
  <si>
    <t>รหัส</t>
  </si>
  <si>
    <t>ชื่อผลผลิต</t>
  </si>
  <si>
    <t>01000000</t>
  </si>
  <si>
    <t>สำนักงานเลขานุการสภากรุงเทพมหานคร</t>
  </si>
  <si>
    <t>กลุ่มงานเลขานุการ</t>
  </si>
  <si>
    <t>0101001</t>
  </si>
  <si>
    <t>งานบริหารทั่วไป</t>
  </si>
  <si>
    <t>0104001</t>
  </si>
  <si>
    <t xml:space="preserve">กิจการสภากรุงเทพมหานคร
</t>
  </si>
  <si>
    <t>ฝ่ายบริหารงานทั่วไป</t>
  </si>
  <si>
    <t>กลุ่มงานกิจการสภา</t>
  </si>
  <si>
    <t>กลุ่มการประชุม</t>
  </si>
  <si>
    <t>กลุ่มวิชาการและกฎหมาย</t>
  </si>
  <si>
    <t>02000000</t>
  </si>
  <si>
    <t>สำนักงานเลขานุการผู้ว่าราชการกรุงเทพมหานคร</t>
  </si>
  <si>
    <t>0104002</t>
  </si>
  <si>
    <t>บริหารราชการกรุงเทพมหานคร</t>
  </si>
  <si>
    <t>ส่วนประสานนโยบาย</t>
  </si>
  <si>
    <t>ส่วนเรื่องราวร้องทุกข์</t>
  </si>
  <si>
    <t>กลุ่มงานเลขานุการผู้ว่าราชการกรุงเทพมหานคร</t>
  </si>
  <si>
    <t>กลุ่มงานเลขานุการรองผู้ว่าราชการกรุงเทพมหานคร
และที่ปรึกษาผู้ว่าราชการกรุงเทพมหานคร</t>
  </si>
  <si>
    <t>03000000</t>
  </si>
  <si>
    <t>สำนักงานคณะกรรมการข้าราชการกรุงเทพมหานคร</t>
  </si>
  <si>
    <t>code03</t>
  </si>
  <si>
    <t>desc03</t>
  </si>
  <si>
    <t>กองบริหารทั่วไป</t>
  </si>
  <si>
    <t>0104015</t>
  </si>
  <si>
    <t>งานบริหารงานบุคคล</t>
  </si>
  <si>
    <t>0103009</t>
  </si>
  <si>
    <t>อำนวยการและบริหารสำนัก</t>
  </si>
  <si>
    <t>0102001</t>
  </si>
  <si>
    <t>บริหารงานบุคคล</t>
  </si>
  <si>
    <t>04000000</t>
  </si>
  <si>
    <t>สำนักปลัดกรุงเทพมหานคร</t>
  </si>
  <si>
    <t>code04</t>
  </si>
  <si>
    <t>desc04</t>
  </si>
  <si>
    <t>สถาบันพัฒนาข้าราชการกรุงเทพมหานคร</t>
  </si>
  <si>
    <t>0105017</t>
  </si>
  <si>
    <t>งานพัฒนาบุคลากรและองค์การ</t>
  </si>
  <si>
    <t>พัฒนาบุคลากร</t>
  </si>
  <si>
    <t>สำนักงานเลขานุการปลัดกรุงเทพมหานคร</t>
  </si>
  <si>
    <t>0103003</t>
  </si>
  <si>
    <t>บริหารงานกลาง</t>
  </si>
  <si>
    <t>สำนักงานการเจ้าหน้าที่</t>
  </si>
  <si>
    <t>0104016</t>
  </si>
  <si>
    <t>งานการเจ้าหน้าที่</t>
  </si>
  <si>
    <t>0102004</t>
  </si>
  <si>
    <t>สวัสดิการกรุงเทพมหานคร</t>
  </si>
  <si>
    <t>สำนักงานกฎหมายและคดี</t>
  </si>
  <si>
    <t>0105018</t>
  </si>
  <si>
    <t>งานกฎหมายและคดี</t>
  </si>
  <si>
    <t>0103004</t>
  </si>
  <si>
    <t>นิติการ</t>
  </si>
  <si>
    <t>สำนักงานปกครองและทะเบียน</t>
  </si>
  <si>
    <t>งานปกครองและทะเบียน</t>
  </si>
  <si>
    <t>0105001</t>
  </si>
  <si>
    <t>ปกครองท้องที่</t>
  </si>
  <si>
    <t>0105002</t>
  </si>
  <si>
    <t>ทะเบียนและบัตรประจำตัวประชาชน</t>
  </si>
  <si>
    <t>สำนักงานตรวจสอบภายใน</t>
  </si>
  <si>
    <t>0103008</t>
  </si>
  <si>
    <t>งานตรวจสอบภายใน</t>
  </si>
  <si>
    <t>ตรวจสอบควบคุมภายใน</t>
  </si>
  <si>
    <t>สำนักงานประชาสัมพันธ์</t>
  </si>
  <si>
    <t>0105019</t>
  </si>
  <si>
    <t>งานประชาสัมพันธ์</t>
  </si>
  <si>
    <t>0103007</t>
  </si>
  <si>
    <t>ข้อมูลข่าวสารประชาสัมพันธ์</t>
  </si>
  <si>
    <t>กองงานผู้ตรวจราชการ</t>
  </si>
  <si>
    <t>0105022</t>
  </si>
  <si>
    <t>งานผู้ตรวจราชการกรุงเทพมหานคร</t>
  </si>
  <si>
    <t>ตรวจราชการกรุงเทพมหานคร</t>
  </si>
  <si>
    <t>สำนักงานการต่างประเทศ</t>
  </si>
  <si>
    <t>0105026</t>
  </si>
  <si>
    <t>งานการต่างประเทศ</t>
  </si>
  <si>
    <t>0104003</t>
  </si>
  <si>
    <t>ความสัมพันธ์ระหว่างเมือง</t>
  </si>
  <si>
    <t>07000000</t>
  </si>
  <si>
    <t>สำนักการแพทย์</t>
  </si>
  <si>
    <t>code07</t>
  </si>
  <si>
    <t>desc07</t>
  </si>
  <si>
    <t>สำนักงานเลขานุการ</t>
  </si>
  <si>
    <t>0601001</t>
  </si>
  <si>
    <t>งานบริหารทั่วไปด้านการสาธารณสุข</t>
  </si>
  <si>
    <t>โรงพยาบาลกลาง</t>
  </si>
  <si>
    <t>0620074</t>
  </si>
  <si>
    <t>งานรักษาพยาบาล โรงพยาบาลกลาง</t>
  </si>
  <si>
    <t>0609001</t>
  </si>
  <si>
    <t>โรงพยาบาลตากสิน</t>
  </si>
  <si>
    <t>0620075</t>
  </si>
  <si>
    <t>งานรักษาพยาบาล โรงพยาบาลตากสิน</t>
  </si>
  <si>
    <t>0609002</t>
  </si>
  <si>
    <t>โรงพยาบาลเจริญกรุงประชารักษ์</t>
  </si>
  <si>
    <t>0620076</t>
  </si>
  <si>
    <t>งานรักษาพยาบาล โรงพยาบาลเจริญกรุงประชารักษ์</t>
  </si>
  <si>
    <t>0609003</t>
  </si>
  <si>
    <t>โรงพยาบาลหลวงพ่อทวีศักดิ์  ชุตินฺธโร  อุทิศ</t>
  </si>
  <si>
    <t>0620077</t>
  </si>
  <si>
    <t>งานรักษาพยาบาล โรงพยาบาลหลวงพ่อทวีศักดิ์  ชุตินฺธโร  อุทิศ</t>
  </si>
  <si>
    <t>0609004</t>
  </si>
  <si>
    <t>โรงพยาบาลลาดกระบังกรุงเทพมหานคร</t>
  </si>
  <si>
    <t>0620079</t>
  </si>
  <si>
    <t>งานรักษาพยาบาล โรงพยาบาลลาดกระบังกรุงเทพมหานคร</t>
  </si>
  <si>
    <t>0609006</t>
  </si>
  <si>
    <t>โรงพยาบาลราชพิพัฒน์</t>
  </si>
  <si>
    <t>0620081</t>
  </si>
  <si>
    <t>งานรักษาพยาบาล โรงพยาบาลราชพิพัฒน์</t>
  </si>
  <si>
    <t>0609007</t>
  </si>
  <si>
    <t>โรงพยาบาลสิรินธร</t>
  </si>
  <si>
    <t>0620082</t>
  </si>
  <si>
    <t>งานรักษาพยาบาล โรงพยาบาลสิรินธร</t>
  </si>
  <si>
    <t>0609008</t>
  </si>
  <si>
    <t>ศูนย์บริการการแพทย์ฉุกเฉินกรุงเทพมหานคร 
(ศูนย์เอราวัณ)</t>
  </si>
  <si>
    <t>0620083</t>
  </si>
  <si>
    <t>งานบริการการแพทย์ฉุกเฉินกรุงเทพมหานคร</t>
  </si>
  <si>
    <t>0609012</t>
  </si>
  <si>
    <t>บริการทางการแพทย์ฉุกเฉิน</t>
  </si>
  <si>
    <t>โรงพยาบาลเวชการุณย์รัศมิ์ 
(เปลี่ยนชื่อจากโรงพยาบาลหนองจอกเดิม)</t>
  </si>
  <si>
    <t>0620084</t>
  </si>
  <si>
    <t>งานรักษาพยาบาล โรงพยาบาลหนองจอก</t>
  </si>
  <si>
    <t>0609005</t>
  </si>
  <si>
    <t>โรงพยาบาลเวชการุณย์รัศมิ์</t>
  </si>
  <si>
    <t>โรงพยาบาลผู้สูงอายุบางขุนเทียน</t>
  </si>
  <si>
    <t>0620085</t>
  </si>
  <si>
    <t>งานรักษาพยาบาล โรงพยาบาลผู้สูงอายุบางขุนเทียน</t>
  </si>
  <si>
    <t>0609010</t>
  </si>
  <si>
    <t>โรงพยาบาลคลองสามวา</t>
  </si>
  <si>
    <t>0620086</t>
  </si>
  <si>
    <t>งานรักษาพยาบาล โรงพยาบาลคลองสามวา</t>
  </si>
  <si>
    <t>0609009</t>
  </si>
  <si>
    <t>โรงพยาบาลบางนากรุงเทพมหานคร</t>
  </si>
  <si>
    <t>0620087</t>
  </si>
  <si>
    <t>งานรักษาพยาบาล โรงพยาบาลบางนา</t>
  </si>
  <si>
    <t>0609011</t>
  </si>
  <si>
    <t>08000000</t>
  </si>
  <si>
    <t>สำนักอนามัย</t>
  </si>
  <si>
    <t>code081</t>
  </si>
  <si>
    <t>desc081</t>
  </si>
  <si>
    <t>0608001</t>
  </si>
  <si>
    <t>บริหารศูนย์สาธารณสุข</t>
  </si>
  <si>
    <t>0608007</t>
  </si>
  <si>
    <t>สนับสนุนกลางศูนย์บริการสาธารณสุข</t>
  </si>
  <si>
    <t>code082</t>
  </si>
  <si>
    <t>desc082</t>
  </si>
  <si>
    <t>สำนักงานพัฒนาระบบสาธารณสุข</t>
  </si>
  <si>
    <t>0623091</t>
  </si>
  <si>
    <t>งานพัฒนาระบบสาธารณสุข</t>
  </si>
  <si>
    <t>0606001</t>
  </si>
  <si>
    <t>บำบัดรักษาปฐมภูมิและฟื้นฟูสุขภาพ</t>
  </si>
  <si>
    <t>0608006</t>
  </si>
  <si>
    <t>สงเคราะห์สาธารณสุข</t>
  </si>
  <si>
    <t>code083</t>
  </si>
  <si>
    <t>desc083</t>
  </si>
  <si>
    <t>กองสร้างเสริมสุขภาพ</t>
  </si>
  <si>
    <t>0623092</t>
  </si>
  <si>
    <t>งานสร้างเสริมสุขภาพ</t>
  </si>
  <si>
    <t>อนามัยแม่ เด็ก สตรีและผู้สูงอายุ</t>
  </si>
  <si>
    <t>0601002</t>
  </si>
  <si>
    <t>ส่งเสริมสุขภาพเชิงรุกและป้องกันโรคไม่ติดต่อ</t>
  </si>
  <si>
    <t>0601003</t>
  </si>
  <si>
    <t>สุขภาพจิต</t>
  </si>
  <si>
    <t>0608002</t>
  </si>
  <si>
    <t>เครือข่ายสุขภาพภาคประชาชน</t>
  </si>
  <si>
    <t>code084</t>
  </si>
  <si>
    <t>desc084</t>
  </si>
  <si>
    <t>กองควบคุมโรคติดต่อ</t>
  </si>
  <si>
    <t>0623093</t>
  </si>
  <si>
    <t>งานควบคุมโรคติดต่อ</t>
  </si>
  <si>
    <t>0602001</t>
  </si>
  <si>
    <t>ระบาดวิทยาโรคติดต่อ</t>
  </si>
  <si>
    <t>0602002</t>
  </si>
  <si>
    <t>สร้างเสริมภูมิคุ้มกันโรคและป้องกันโรคติดต่อ</t>
  </si>
  <si>
    <t>0602003</t>
  </si>
  <si>
    <t>ควบคุมพาหะและแหล่งนำโรค</t>
  </si>
  <si>
    <t>0605001</t>
  </si>
  <si>
    <t>ควบคุมโรคในสัตว์</t>
  </si>
  <si>
    <t>code085</t>
  </si>
  <si>
    <t>desc085</t>
  </si>
  <si>
    <t>กองควบคุมโรคเอดส์ วัณโรค และโรคติดต่อทางเพศสัมพันธ์</t>
  </si>
  <si>
    <t>0623095</t>
  </si>
  <si>
    <t>งานควบคุมโรคเอดส์ วัณโรค และโรคติดต่อทาง</t>
  </si>
  <si>
    <t>0602004</t>
  </si>
  <si>
    <t>ป้องกันแก้ไขปัญหาเอดส์และ
โรคติดต่อทางเพศสัมพันธ์</t>
  </si>
  <si>
    <t>0602005</t>
  </si>
  <si>
    <t>ควบคุมวัณโรค</t>
  </si>
  <si>
    <t>code086</t>
  </si>
  <si>
    <t>desc086</t>
  </si>
  <si>
    <t>สำนักงานป้องกันและบำบัดการติดยาเสพติต</t>
  </si>
  <si>
    <t>0623087</t>
  </si>
  <si>
    <t>งานป้องกันและบำบัดการติดยาเสพติต</t>
  </si>
  <si>
    <t>0607001</t>
  </si>
  <si>
    <t>ป้องกันการติดยาและสารเสพติด</t>
  </si>
  <si>
    <t>0607002</t>
  </si>
  <si>
    <t>บำบัดรักษาผู้ติดยาและสารเสพติด</t>
  </si>
  <si>
    <t>0607003</t>
  </si>
  <si>
    <t>ฟื้นฟูสมรรถภาพผู้ติดยาและสารเสพติด</t>
  </si>
  <si>
    <t>code087</t>
  </si>
  <si>
    <t>desc087</t>
  </si>
  <si>
    <t>กองสุขาภิบาลอาหาร</t>
  </si>
  <si>
    <t>0622082</t>
  </si>
  <si>
    <t>งานสุขาภิบาลอาหาร</t>
  </si>
  <si>
    <t>0603001</t>
  </si>
  <si>
    <t>สุขาภิบาลอาหาร</t>
  </si>
  <si>
    <t>code088</t>
  </si>
  <si>
    <t>desc088</t>
  </si>
  <si>
    <t>สำนักงานสุขาภิบาลสิ่งแวดล้อม</t>
  </si>
  <si>
    <t>0622081</t>
  </si>
  <si>
    <t>งานสุขาภิบาลสิ่งแวดล้อม</t>
  </si>
  <si>
    <t>0604001</t>
  </si>
  <si>
    <t>อนามัยสิ่งแวดล้อม</t>
  </si>
  <si>
    <t>0604002</t>
  </si>
  <si>
    <t>ควบคุมสารเคมีและวัสดุอันตราย</t>
  </si>
  <si>
    <t>code089</t>
  </si>
  <si>
    <t>desc089</t>
  </si>
  <si>
    <t>กองทันตสาธารณสุข</t>
  </si>
  <si>
    <t>0623084</t>
  </si>
  <si>
    <t>งานทันตสาธารณสุข</t>
  </si>
  <si>
    <t>0606003</t>
  </si>
  <si>
    <t>ส่งเสริมทันตสุขภาพและป้องกันโรคในช่องปาก</t>
  </si>
  <si>
    <t>0606004</t>
  </si>
  <si>
    <t>บริการบำบัดรักษาทางทันตกรรม</t>
  </si>
  <si>
    <t>code0810</t>
  </si>
  <si>
    <t>desc0810</t>
  </si>
  <si>
    <t>สำนักงานสัตวแพทย์สาธารณสุข</t>
  </si>
  <si>
    <t>0623094</t>
  </si>
  <si>
    <t>งานสัตวแพทย์สาธารณสุข</t>
  </si>
  <si>
    <t>0603002</t>
  </si>
  <si>
    <t>ควบคุมการฆ่าและจำหน่ายเนื้อสัตว์</t>
  </si>
  <si>
    <t>0605002</t>
  </si>
  <si>
    <t>ศูนย์ควบคุมสุนัข</t>
  </si>
  <si>
    <t>0605003</t>
  </si>
  <si>
    <t>บริการสัตวแพทย์สาธารณสุข</t>
  </si>
  <si>
    <t>code0811</t>
  </si>
  <si>
    <t>desc0811</t>
  </si>
  <si>
    <t>กองการพยาบาลสาธารณสุข</t>
  </si>
  <si>
    <t>0601072</t>
  </si>
  <si>
    <t>งานบริการพยาบาล</t>
  </si>
  <si>
    <t>0606002</t>
  </si>
  <si>
    <t>ดูแลผู้ป่วยที่บ้าน</t>
  </si>
  <si>
    <t>0608005</t>
  </si>
  <si>
    <t>ควบคุมคุณภาพและมาตรฐานการพยาบาล</t>
  </si>
  <si>
    <t>code0812</t>
  </si>
  <si>
    <t>desc0812</t>
  </si>
  <si>
    <t>กองเภสัชกรรม</t>
  </si>
  <si>
    <t>0623082</t>
  </si>
  <si>
    <t>งานเภสัชกรรม</t>
  </si>
  <si>
    <t>0608003</t>
  </si>
  <si>
    <t>เภสัชกรรม</t>
  </si>
  <si>
    <t>code0813</t>
  </si>
  <si>
    <t>desc0813</t>
  </si>
  <si>
    <t>สำนักงานชันสูตรสาธารณสุข</t>
  </si>
  <si>
    <t>0623090</t>
  </si>
  <si>
    <t>งานชันสูตรสาธารณสุข</t>
  </si>
  <si>
    <t>0608004</t>
  </si>
  <si>
    <t>ตรวจวิเคราะห์ทางห้องปฏิบัติการ</t>
  </si>
  <si>
    <t>code0814</t>
  </si>
  <si>
    <t>desc0814</t>
  </si>
  <si>
    <t>ศูนย์บริการสาธารณสุข 1-68</t>
  </si>
  <si>
    <t>0623088</t>
  </si>
  <si>
    <t>งานจัดบริการสาธารณสุข</t>
  </si>
  <si>
    <t>09000000</t>
  </si>
  <si>
    <t>สำนักการศึกษา</t>
  </si>
  <si>
    <t>code09</t>
  </si>
  <si>
    <t>desc09</t>
  </si>
  <si>
    <t>0701001</t>
  </si>
  <si>
    <t>งานบริหารทั่วไปด้านการศึกษา</t>
  </si>
  <si>
    <t>0801004</t>
  </si>
  <si>
    <t>สนับสนุนการจัดการเรียนการสอนและโรงเรียน</t>
  </si>
  <si>
    <t>0801001</t>
  </si>
  <si>
    <t>บริหารงานบุคคลทางการศึกษา</t>
  </si>
  <si>
    <t>0801003</t>
  </si>
  <si>
    <t>บริหารการศึกษาขั้นพื้นฐาน</t>
  </si>
  <si>
    <t>0801002</t>
  </si>
  <si>
    <t>พัฒนาบุคลากรทางการศึกษา</t>
  </si>
  <si>
    <t>สำนักการโยธา</t>
  </si>
  <si>
    <t>code10</t>
  </si>
  <si>
    <t>desc10</t>
  </si>
  <si>
    <t>0301001</t>
  </si>
  <si>
    <t>งานบริหารทั่วไปด้านการโยธาและระบบจราจร</t>
  </si>
  <si>
    <t>0402001</t>
  </si>
  <si>
    <t>ควบคุมอาคารและการก่อสร้าง</t>
  </si>
  <si>
    <t>0403001</t>
  </si>
  <si>
    <t>พัฒนาโครงข่ายถนน</t>
  </si>
  <si>
    <t>0403002</t>
  </si>
  <si>
    <t>บำรุงรักษาโครงข่ายถนน</t>
  </si>
  <si>
    <t>0403003</t>
  </si>
  <si>
    <t>สนับสนุนเครื่องจักรกลและการก่อสร้าง</t>
  </si>
  <si>
    <t>0401004</t>
  </si>
  <si>
    <t>แผนที่และสารสนเทศที่ดิน</t>
  </si>
  <si>
    <t>สำนักการระบายน้ำ</t>
  </si>
  <si>
    <t>code11</t>
  </si>
  <si>
    <t>desc11</t>
  </si>
  <si>
    <t>0401001</t>
  </si>
  <si>
    <t>งานบริหารทั่วไปด้านการระบายน้ำ</t>
  </si>
  <si>
    <t>0502003</t>
  </si>
  <si>
    <t>จัดการระบบคลองและแหล่งรับน้ำ</t>
  </si>
  <si>
    <t>0502007</t>
  </si>
  <si>
    <t>พัฒนาระบบป้องกันน้ำท่วม</t>
  </si>
  <si>
    <t>0504002</t>
  </si>
  <si>
    <t>ดูแลชายฝั่งทะเลบางขุนเทียน</t>
  </si>
  <si>
    <t>0502004</t>
  </si>
  <si>
    <t>สารสนเทศเพื่อการจัดการน้ำ</t>
  </si>
  <si>
    <t>0502001</t>
  </si>
  <si>
    <t>จัดการระบบท่อระบายน้ำ</t>
  </si>
  <si>
    <t>0502002</t>
  </si>
  <si>
    <t>จัดการระบบควบคุมน้ำ</t>
  </si>
  <si>
    <t>0502006</t>
  </si>
  <si>
    <t>บำบัดน้ำเสีย</t>
  </si>
  <si>
    <t>0503001</t>
  </si>
  <si>
    <t>จัดการคุณภาพน้ำ</t>
  </si>
  <si>
    <t>0502005</t>
  </si>
  <si>
    <t>สนับสนุนและซ่อมบำรุงเครื่องจักรกล</t>
  </si>
  <si>
    <t>สำนักการคลัง</t>
  </si>
  <si>
    <t>code14</t>
  </si>
  <si>
    <t>desc14</t>
  </si>
  <si>
    <t>0101002</t>
  </si>
  <si>
    <t>รายได้</t>
  </si>
  <si>
    <t>0404002</t>
  </si>
  <si>
    <t>จัดการศาลาที่พักผู้โดยสารรถโดยสารสาธารณะ ท่าเทียบเรือสาธารณะ และบริหารจัดการพื้นที่ให้สิทธิ</t>
  </si>
  <si>
    <t>0101004</t>
  </si>
  <si>
    <t>การเงินและการคลัง</t>
  </si>
  <si>
    <t>0101005</t>
  </si>
  <si>
    <t>การบัญชี</t>
  </si>
  <si>
    <t>นโยบายการคลัง</t>
  </si>
  <si>
    <t>0302004</t>
  </si>
  <si>
    <t>ส่งเสริมการลงทุนและการพาณิชย์</t>
  </si>
  <si>
    <t>ซ่อมบำรุงยานพาหนะและเครื่องจักรกล</t>
  </si>
  <si>
    <t>0101006</t>
  </si>
  <si>
    <t>จัดหาพัสดุและทะเบียนทรัพย์สิน</t>
  </si>
  <si>
    <t>บำเหน็จบำนาญ</t>
  </si>
  <si>
    <t>สำนักเทศกิจ</t>
  </si>
  <si>
    <t>code15</t>
  </si>
  <si>
    <t>desc15</t>
  </si>
  <si>
    <t>0201001</t>
  </si>
  <si>
    <t>งานบริหารทั่วไปด้านการรักษาความสะอาด</t>
  </si>
  <si>
    <t>0103002</t>
  </si>
  <si>
    <t>ระบบเทคโนโลยีสารสนเทศและการสื่อสาร</t>
  </si>
  <si>
    <t>0202001</t>
  </si>
  <si>
    <t>ตรวจและบังคับใช้กฎหมาย</t>
  </si>
  <si>
    <t>0402002</t>
  </si>
  <si>
    <t>บังคับใช้กฎหมายอาคาร</t>
  </si>
  <si>
    <t>0202002</t>
  </si>
  <si>
    <t>สำนักการจราจรและขนส่ง</t>
  </si>
  <si>
    <t>code17</t>
  </si>
  <si>
    <t>desc17</t>
  </si>
  <si>
    <t>งานบริหารทั่วไปด้านการ
โยธาและระบบจราจร</t>
  </si>
  <si>
    <t>0309038</t>
  </si>
  <si>
    <t>งานจัดระเบียบจราจร</t>
  </si>
  <si>
    <t>0404001</t>
  </si>
  <si>
    <t>โครงข่ายการจราจร</t>
  </si>
  <si>
    <t>0404003</t>
  </si>
  <si>
    <t>ระบบขนส่งมวลชนกรุงเทพ</t>
  </si>
  <si>
    <t>สำนักป้องกันและบรรเทาสาธารณภัย</t>
  </si>
  <si>
    <t>code19</t>
  </si>
  <si>
    <t>desc19</t>
  </si>
  <si>
    <t>0501001</t>
  </si>
  <si>
    <t>งานบริหารทั่วไปด้านการพัฒนาและบริการสังคม</t>
  </si>
  <si>
    <t>ป้องกันสาธารณภัย</t>
  </si>
  <si>
    <t>0201002</t>
  </si>
  <si>
    <t>อำนวยการและช่วยเหลือผู้ประสบภัย</t>
  </si>
  <si>
    <t>0201003</t>
  </si>
  <si>
    <t>ปฏิบัติการระงับเหตุ</t>
  </si>
  <si>
    <t>สำนักงบประมาณกรุงเทพมหานคร</t>
  </si>
  <si>
    <t>code20</t>
  </si>
  <si>
    <t>desc20</t>
  </si>
  <si>
    <t>0101003</t>
  </si>
  <si>
    <t>สำนักยุทธศาตร์และประเมินผล</t>
  </si>
  <si>
    <t>code21</t>
  </si>
  <si>
    <t>desc21</t>
  </si>
  <si>
    <t>0103001</t>
  </si>
  <si>
    <t>ยุทธศาสตร์และการประเมินผล</t>
  </si>
  <si>
    <t>สำนักสิ่งแวดล้อม</t>
  </si>
  <si>
    <t>code22</t>
  </si>
  <si>
    <t>desc22</t>
  </si>
  <si>
    <t>0501002</t>
  </si>
  <si>
    <t>จัดการมูลฝอย</t>
  </si>
  <si>
    <t>การรักษาความสะอาด</t>
  </si>
  <si>
    <t>0501005</t>
  </si>
  <si>
    <t>จัดการสิ่งปฏิกูล</t>
  </si>
  <si>
    <t>0501006</t>
  </si>
  <si>
    <t>จัดการยานพาหนะและเครื่องจักรกลด้านการจัดการมูลฝอยและสิ่งปฏิกูล</t>
  </si>
  <si>
    <t>0501003</t>
  </si>
  <si>
    <t>กำจัดมูลฝอยทั่วไปและมูลฝอยจากการก่อสร้าง</t>
  </si>
  <si>
    <t>0501004</t>
  </si>
  <si>
    <t>จัดการมูลฝอยติดเชื้อ และมูลฝอยอันตราย</t>
  </si>
  <si>
    <t>0503002</t>
  </si>
  <si>
    <t>ควบคุมแหล่งก่อมลพิษ</t>
  </si>
  <si>
    <t>0503003</t>
  </si>
  <si>
    <t>เฝ้าระวังคุณภาพอากาศและเสียง</t>
  </si>
  <si>
    <t>0504001</t>
  </si>
  <si>
    <t>บริการสวนสาธารณะและอนุรักษ์พันธุกรรมพืช</t>
  </si>
  <si>
    <t>สำนักวัฒนธรรม กีฬา และการท่องเที่ยว</t>
  </si>
  <si>
    <t>code23</t>
  </si>
  <si>
    <t>desc23</t>
  </si>
  <si>
    <t>0702002</t>
  </si>
  <si>
    <t>สอนนันทนาการและกีฬาเพื่อสุขภาพ</t>
  </si>
  <si>
    <t>0702003</t>
  </si>
  <si>
    <t>ศูนย์กีฬา ศูนย์เยาวชนและลานกีฬา</t>
  </si>
  <si>
    <t>0702004</t>
  </si>
  <si>
    <t>ส่งเสริมกิจกรรมเด็ก เยาวชน และประชาชน</t>
  </si>
  <si>
    <t>0702005</t>
  </si>
  <si>
    <t>จัดงานและเทศกาล</t>
  </si>
  <si>
    <t>0702006</t>
  </si>
  <si>
    <t>ส่งเสริมการเรียนรู้ตามอัธยาศัย</t>
  </si>
  <si>
    <t>0702001</t>
  </si>
  <si>
    <t>ส่งเสริมกีฬาเพื่อการแข่งขัน</t>
  </si>
  <si>
    <t>0701003</t>
  </si>
  <si>
    <t>สังคีตกรุงเทพมหานคร</t>
  </si>
  <si>
    <t>ส่งเสริมการท่องเที่ยว</t>
  </si>
  <si>
    <t>0301002</t>
  </si>
  <si>
    <t>พัฒนาบริการและแหล่งท่องเที่ยว</t>
  </si>
  <si>
    <t>ส่งเสริมและอนุรักษ์ศิลปวัฒนธรรมไทย</t>
  </si>
  <si>
    <t>0701002</t>
  </si>
  <si>
    <t>หอศิลป์กรุงเทพมหานคร</t>
  </si>
  <si>
    <t>สำนักพัฒนาสังคม</t>
  </si>
  <si>
    <t>code24</t>
  </si>
  <si>
    <t>desc24</t>
  </si>
  <si>
    <t>0703001</t>
  </si>
  <si>
    <t>พัฒนาศักยภาพและบริการชุมชน</t>
  </si>
  <si>
    <t>0302001</t>
  </si>
  <si>
    <t>ฝึกอาชีพและพัฒนาฝีมือแรงงาน</t>
  </si>
  <si>
    <t>0302002</t>
  </si>
  <si>
    <t>ส่งเสริมการเกษตร</t>
  </si>
  <si>
    <t>0302003</t>
  </si>
  <si>
    <t>พัฒนาธุรกิจและผู้ประกอบการ</t>
  </si>
  <si>
    <t>0703002</t>
  </si>
  <si>
    <t>สงเคราะห์และสวัสดิการสังคม</t>
  </si>
  <si>
    <t>0703003</t>
  </si>
  <si>
    <t>บ้านพักและศูนย์บริการผู้สูงอายุ</t>
  </si>
  <si>
    <t>สำนักการวางผังและพัฒนาเมือง</t>
  </si>
  <si>
    <t>code25</t>
  </si>
  <si>
    <t>desc25</t>
  </si>
  <si>
    <t>วางผังเมือง</t>
  </si>
  <si>
    <t>0401002</t>
  </si>
  <si>
    <t>พัฒนาและฟื้นฟูพื้นที่</t>
  </si>
  <si>
    <t>0401003</t>
  </si>
  <si>
    <t>ควบคุมการใช้ประโยชน์ที่ดิน</t>
  </si>
  <si>
    <t>มหาวิทยาลัยนวมินทราธิราช</t>
  </si>
  <si>
    <t>งานมหาวิทยาลัย</t>
  </si>
  <si>
    <r>
      <t xml:space="preserve">วัตถุประสงค์ : </t>
    </r>
    <r>
      <rPr>
        <sz val="16"/>
        <color theme="1"/>
        <rFont val="TH SarabunPSK"/>
        <family val="2"/>
      </rPr>
      <t>เพื่อแสดงค่าใช้จ่ายเกี่ยวกับบุคลากรของกรุงเทพมหานครในภาพรวมของหน่วยรับงบประมาณที่กำหนดไว้ในงบบุคลากร เช่น เงินเดือนและค่าจ้างประจำ ค่าจ้างชั่วคราว ค่าตอบแทน ใช้สอยและวัสดุ งบเงินอุดหนุน งบรายจ่ายอื่น และงบกลาง ซึ่งเบิกจ่ายในลักษณะงบดังกล่าว"</t>
    </r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</si>
  <si>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“เพื่ออำนวยการ สั่งการสำนักงานเขต ดำเนินงานเกี่ยวกับส่วนราชการอื่นที่มิใช่ของส่วนราชการใดตามที่ได้รับมอบหมาย และปฏิบัติงานร่วมกับหรือสนับสนุนการปฏิบัติงานของหน่วยงานอื่นที่เกี่ยวข้อง ปฏิบัติงานด้านความรับผิดชอบทางวินัย/ละเมิด”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</si>
  <si>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 xml:space="preserve">อำนวยการและบริหารงานทั่วไป, ประชาสัมพันธ์และรับเรื่องร้องทุกข์, กิจการสภาเขต 
    </t>
    </r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</si>
  <si>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“เพื่อรักษาความสงบเรียบร้อยในภารกิจของฝ่ายพลเรือน ทำหน้าที่เกี่ยวกับการปกครองท้องที่การทะเบียนปกครอง การปฏิบัติหน้าที่ในทางปกครองและรักษาความสงบเรียบร้อยและหน้าที่ในทางอาญาตามอำนาจหน้าที่ของนายอำเภอ ดำเนินงานเกี่ยวกับส่วนราชการอื่นที่มิใช่ของส่วนราชการใดตามที่ได้รับมอบหมาย และปฏิบัติงานร่วมกับหรือสนับสนุนการปฏิบัติงานของหน่วยงานอื่นที่เกี่ยวข้อง รวมถึงการสนับสนุนการบริหารราชการส่วนภูมิภาคในการจัดตั้ง ยุบและเปลี่ยนแปลงเขตปกครอง และการสอบสวนเปรียบเทียบแนวเขตที่มีปัญหาข้อขัดแย้ง งานป้องกันและบรรเทาสาธารณภัย งานด้านยาเสพติด”</t>
    </r>
  </si>
  <si>
    <r>
      <t xml:space="preserve">กิจกรรมหลัก : </t>
    </r>
    <r>
      <rPr>
        <sz val="16"/>
        <rFont val="TH SarabunPSK"/>
        <family val="2"/>
      </rPr>
      <t>บริการทะเบียนและปฏิบัติหน้าที่ทางปกครอง, อาสาสมัครป้องกันภัยฝ่ายพลเรือน</t>
    </r>
  </si>
  <si>
    <r>
      <rPr>
        <b/>
        <sz val="16"/>
        <color theme="1"/>
        <rFont val="TH SarabunPSK"/>
        <family val="2"/>
      </rPr>
      <t>วัตถุประสงค์</t>
    </r>
    <r>
      <rPr>
        <sz val="16"/>
        <color theme="1"/>
        <rFont val="TH SarabunPSK"/>
        <family val="2"/>
      </rPr>
      <t xml:space="preserve"> 
    </t>
    </r>
  </si>
  <si>
    <r>
      <rPr>
        <b/>
        <sz val="16"/>
        <color theme="1"/>
        <rFont val="TH SarabunPSK"/>
        <family val="2"/>
      </rPr>
      <t>กิจกรรมหลัก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</si>
  <si>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“เพื่อให้บริการประชาชนด้านทะเบียนราษฎร ทะเบียนบัตรประจำตัวประชาชน และทะเบียนทั่วไป นอกจากนี้ยังมีหน้าที่กำหนด</t>
    </r>
  </si>
  <si>
    <r>
      <t>กิจกรรมหลัก :</t>
    </r>
    <r>
      <rPr>
        <sz val="16"/>
        <rFont val="TH SarabunPSK"/>
        <family val="2"/>
      </rPr>
      <t xml:space="preserve"> อำนวยการและบริหารงานทั่วไป, บริการทะเบียนราษฎร์, บริการทะเบียนบัตรประจำตัวประชาชน, บริการทะเบียนทั่วไป</t>
    </r>
    <r>
      <rPr>
        <b/>
        <sz val="16"/>
        <rFont val="TH SarabunPSK"/>
        <family val="2"/>
      </rPr>
      <t xml:space="preserve">
</t>
    </r>
  </si>
  <si>
    <r>
      <rPr>
        <b/>
        <sz val="16"/>
        <rFont val="TH SarabunPSK"/>
        <family val="2"/>
      </rPr>
      <t>วัตถุประสงค์ :</t>
    </r>
    <r>
      <rPr>
        <sz val="16"/>
        <rFont val="TH SarabunPSK"/>
        <family val="2"/>
      </rPr>
      <t xml:space="preserve"> “เพื่อให้กรุงเทพมหานคร มีการพัฒนาระบบบัญชี จัดทำบัญชี และรายงานการเงินการคลังและรายงานผลการดำเนินงานภาครัฐตามมาตรฐานการบัญชีภาครัฐของไทย ให้บริการประมวล วิเคราะห์ และสังเคราะห์ข้อมูลการเงินการคลังงบประมาณเพื่อประกอบการวางแผนและตัดสินใจของคณะผู้บริหารและส่วนราชการต่าง ๆ โดยจัดให้มีการรับเงินและจ่ายเงินจากคลัง จัดทำและบริหารงบประมาณ บริหารเงินสดและเงินคงคลัง การรับและจ่ายเงินมีประสิทธิภาพ ถูกต้อง รวดเร็ว และดำรงรักษาสภาพคล่องทางการเงินให้อยู่ในระดับที่เหมาะสม รวมทั้งมีระบบสนับสนุนกลางในการบริการจัดการทรัพย์สินให้ถูกต้องตามระเบียบ และคลังพัสดุกลางสำหรับเบิกจ่ายพัสดุให้แก่หน่วยงานต่าง ๆ ”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</si>
  <si>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 xml:space="preserve">อำนวยการและบริหารทั่วไป, บริหารงานคลัง, งบประมาณ การเงินและบัญชี, ตรวจสอบฎีกา </t>
    </r>
  </si>
  <si>
    <r>
      <rPr>
        <b/>
        <sz val="16"/>
        <rFont val="TH SarabunPSK"/>
        <family val="2"/>
      </rPr>
      <t xml:space="preserve">วัตถุประสงค์ : </t>
    </r>
    <r>
      <rPr>
        <sz val="16"/>
        <rFont val="TH SarabunPSK"/>
        <family val="2"/>
      </rPr>
      <t xml:space="preserve">“เพื่อจัดหารายได้นำส่งคลังกรุงเทพมหานครตามเป้าหมาย อย่างมีประสิทธิภาพ ทั่วถึงและเป็นธรรม ภายใต้กรอบที่กฎหมายกำหนด โดยจัดให้มีการจัดเก็บภาษีที่ดินและสิ่งปลูกสร้าง ภาษีป้าย อากรที่กฎหมายกำหนด ตลอดจนจัดเก็บค่าตอบแทน ค่าธรรมเนียม ค่าเช่าทรัพย์สิน ที่ดิน ที่สาธารณะที่ไม่ถือเป็นรายได้ของแผนงานใดแผนงานหนึ่งโดยเฉพาะ”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</si>
  <si>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 xml:space="preserve">อำนวยการและบริหารทั่วไป, ประเมินและจัดเก็บภาษีโรงเรือนและที่ดิน, ประเมินและจัดเก็บภาษีที่ดินและสิ่งปลูกสร้าง, ประเมินและจัดเก็บภาษีบำรุงท้องที่, ประเมินและจัดเก็บภาษีป้าย, จัดเก็บรายได้อื่น ๆ เช่น ค่าธรรมเนียม </t>
    </r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</si>
  <si>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“เพื่อให้การดำเนินงานภายในฝ่ายรักษาความสะอาดโดยรวม ได้รับการสนับสนุนให้ประสบความสำเร็จอย่างมีประสิทธิภาพ โดยจัดให้มีการอำนวยการ ประสานงาน สนับสนุนการบริหารงานทั่วไป”</t>
    </r>
  </si>
  <si>
    <r>
      <t xml:space="preserve">กิจกรรมหลัก : </t>
    </r>
    <r>
      <rPr>
        <sz val="16"/>
        <rFont val="TH SarabunPSK"/>
        <family val="2"/>
      </rPr>
      <t>อำนวยการ, บริหารงานทั่วไป, ดำเนินการแก้ไขปัญหาร้องทุกข์, บริหารงานบุคคลเบื้องต้น, ประสานงานร่วมกับหน่วยงานหรือส่วนราชการอื่น, จัดประชุม, ดูแลยานพาหนะ</t>
    </r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</si>
  <si>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“เพื่อให้ถนนและพื้นที่สัญจรมีความสะอาด ปราศจากมูลฝอย โดยจัดให้มีการกวาด ทำความสะอาดถนน บาทวิถี สะพานลอยคนเดินข้าม อุปกรณ์ประกอบถนน และป้ายต่าง ๆ ให้บริการกวาด ทำความสะอาดชุมชน ส่วนราชการตามร้องขอ”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</si>
  <si>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กวาด ล้าง ทำความสะอาดถนน ตรอก ซอย ในพื้นที่เขตและอุปกรณ์ประกอบถนน เช่น ป้ายต่าง ๆ สถานที่สำคัญ และสถานที่จัดงานของส่วนราชการ และชุมชน ฯลฯ</t>
    </r>
  </si>
  <si>
    <t xml:space="preserve">คัน </t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</si>
  <si>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“เพื่อให้พื้นที่อยู่อาศัย พื้นที่ประกอบพาณิชยกรรม อุตสาหกรรม มีความสะอาดถูกสุขลักษณะ โดยจัดให้มีการเก็บขนมูลฝอย จุดจัดเก็บตามบ้าน ตรอกซอย ตลาดสด ริมถนน บ้านริมคลองโดยทางน้ำ และบริการสูบสิ่งปฏิกูล ดูดไขมัน และขนถ่ายไปยังศูนย์กำจัดมูลฝอย โดยจัดเก็บค่าธรรมเนียม”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</si>
  <si>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เก็บขยะมูลฝอย, ขนถ่ายสิ่งปฏิกูล, ดูดไขมัน</t>
    </r>
  </si>
  <si>
    <t>326</t>
  </si>
  <si>
    <t>6</t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</si>
  <si>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ตัดแต่งและดูแลบำรุงรักษาต้นไม้, เพาะชำและตกแต่งสถานที่, บริการรถน้ำ</t>
    </r>
  </si>
  <si>
    <r>
      <rPr>
        <b/>
        <sz val="16"/>
        <rFont val="TH SarabunPSK"/>
        <family val="2"/>
      </rPr>
      <t>วัตถุประสงค์</t>
    </r>
    <r>
      <rPr>
        <sz val="16"/>
        <rFont val="TH SarabunPSK"/>
        <family val="2"/>
      </rPr>
      <t>: “เพื่อกำหนดทิศทางในการบริหารงาน ควบคุมกำกับ และติดตามประเมินผลการปฏิบัติหน้าที่ของฝ่ายเทศกิจ 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สนับสนุนการบริหารจัดการของฝ่ายในส่วนที่เกี่ยวข้องกับงานด้านธุรการ สนับสนุนการบริหารจัดการของสำนักงานเขตในส่วนที่เกี่ยวข้องกับงานนิติการ และสอบสวนดำเนินคดี ผู้กระทำผิด”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</si>
  <si>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อำนวยการและบริหารงานทั่วไป, จัดประชุมคณะกรรมการระดับเขต, สอบสวนดำเนินคดี</t>
    </r>
  </si>
  <si>
    <t>คดี</t>
  </si>
  <si>
    <t>4/1,460</t>
  </si>
  <si>
    <t>5/1,825</t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</si>
  <si>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“เพื่อให้เขตพื้นที่มีความเป็นระเบียบ น่าอยู่อาศัย จัดระเบียบการทำกิจกรรมและการใช้ที่สาธารณะของผู้ประกอบการค้า หาบเร่ และแผงลอยให้เป็นไปด้วยความเรียบร้อย ดูแลความเป็นระเบียบเรียบร้อยตามข้อบัญญัติฯ จัดชุดปฏิบัติการออกตรวจพื้นที่ ตักเตือน จับกุมในกรณีที่พบผู้กระทำความผิด  ให้บริการและปฏิบัติการพิเศษในการอำนวยความสะดวกในการจราจร ดูแลความปลอดภัย ตรวจพื้นที่จุดเสี่ยงภัย”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</si>
  <si>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ตรวจและบังคับการ, บริการและปฏิบัติการกิจการพิเศษ, ควบคุมการใช้ยานพาหนะ</t>
    </r>
  </si>
  <si>
    <t>57</t>
  </si>
  <si>
    <t>20</t>
  </si>
  <si>
    <t>600/24</t>
  </si>
  <si>
    <t>228,855/57</t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</si>
  <si>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“เพื่อกำหนดทิศทางในการบริหารงาน ควบคุมกำกับ และติดตามประเมินผลการปฏิบัติหน้าที่ของฝ่ายโยธา 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สนับสนุนการบริหารจัดการของฝ่ายในส่วนที่เกี่ยวข้องกับงานด้านธุรการ”        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</si>
  <si>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อำนวยการและบริหารงานทั่วไป, ควบคุมการใช้ยานพาหนะ, สำรวจ ออกแบบ ประมาณราคา และควบคุมโครงการ</t>
    </r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</si>
  <si>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"เพื่อให้สิ่งก่อสร้างมีความปลอดภัย ถูกสุขลักษณะ ไม่ส่งผลกระทบต่อสิ่งแวดล้อม เพื่อให้การพัฒนาและการขยายตัวของเมืองสอดคล้องกับศักยภาพของพื้นที่ ไม่ทำลายสิ่งแวดล้อม เป็นไปอย่างมีแบบแผน เพื่อให้อาคารสาธารณะที่เข้าเกณฑ์ควบคุมมีมาตรฐานและความปลอดภัยตามที่กฎหมายกำหนด ดูแลที่สาธารณประโยชน์มิให้ถูกรุกล้ำหรือเปลี่ยนแปลงสภาพ”         </t>
    </r>
  </si>
  <si>
    <t>พิจารณาอนุญาตตัดคันหินทางเท้า เชื่อมท่อเชื่อมทาง/ถมดิน/ขุดดิน</t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</si>
  <si>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"เพื่อดูแลซ่อมแซม บำรุงรักษาทางเท้าและพื้นผิวถนนสายรองให้อยู่ในสภาพที่ดี เพื่อให้ประชาชนสามารถใช้สัญจรได้อย่างสะดวก ปลอดภัย ดูแลซ่อมแซมบำรุงรักษาป้ายชื่อถนน ซอยและคลองให้อยู่ในสภาพที่ดี ใช้การได้ ”         </t>
    </r>
  </si>
  <si>
    <r>
      <rPr>
        <b/>
        <sz val="16"/>
        <rFont val="TH SarabunPSK"/>
        <family val="2"/>
      </rPr>
      <t>วัตถุประสงค์ :</t>
    </r>
    <r>
      <rPr>
        <sz val="16"/>
        <rFont val="TH SarabunPSK"/>
        <family val="2"/>
      </rPr>
      <t xml:space="preserve"> “เพื่อให้น้ำฝน น้ำปล่อยทิ้งจากบ้านเรือน อาคาร และน้ำปล่อยทิ้งจากแหล่งอื่น ๆ ได้รับการจัดการอย่างเป็นระบบ มีประสิทธิภาพ และบรรเทาความเดือดร้อนจากปัญหาน้ำท่วม ไม่ส่งผลกระทบต่อประชาชน สิ่งแวดล้อมและระบบนิเวศน์ของเมือง โดยจัดให้มีระบบการระบายน้ำจากแหล่งกำเนิด ไปสู่โรงบำบัดหรือสู่แหล่งน้ำผิวดินผ่านระบบ ท่อระบายน้ำ ระบบรวบรวมน้ำเสีย คลอง บึงรับน้ำ ระบบบังคับน้ำ อุโมงค์ระบายน้ำ ระบบบ่อสูบน้ำ ป้องกันน้ำท่วมและบำรุงรักษาระบบท่อระบายน้ำ”        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</si>
  <si>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ซ่อมแซม เปลี่ยนฝาท่อระบายน้ำ, ทำความสะอาดและขุดลอกท่อระบายน้ำ, ทำความสะอาดและขุดลอกคลอง, สูบระบายน้ำ</t>
    </r>
  </si>
  <si>
    <r>
      <rPr>
        <b/>
        <sz val="16"/>
        <rFont val="TH SarabunPSK"/>
        <family val="2"/>
      </rPr>
      <t xml:space="preserve">วัตถุประสงค์: </t>
    </r>
    <r>
      <rPr>
        <sz val="16"/>
        <rFont val="TH SarabunPSK"/>
        <family val="2"/>
      </rPr>
      <t>“เพื่อกำหนดทิศทางในการบริหารงาน ควบคุมกำกับ และติดตามการปฏิบัติหน้าที่ของฝ่ายพัฒนาชุมชนและสวัสดิการสังคมให้เป็นไปอย่างมีประสิทธิภาพ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สนับสนุนการบริหารจัดการของฝ่ายในส่วนที่เกี่ยวข้องกับงานด้านธุรการ”</t>
    </r>
  </si>
  <si>
    <r>
      <t>กิจกรรมหลัก :</t>
    </r>
    <r>
      <rPr>
        <sz val="16"/>
        <rFont val="TH SarabunPSK"/>
        <family val="2"/>
      </rPr>
      <t xml:space="preserve"> อำนวยการและบริหารงานทั่วไป, ควบคุมการใช้ยานพาหนะ, บริการเบิกจ่ายเงินสวัสดิการ, ทะเบียนและรับจดแจ้ง, ประสานงานและให้คำปรึกษา, สำรวจและเยี่ยมชุมชน</t>
    </r>
  </si>
  <si>
    <r>
      <rPr>
        <sz val="16"/>
        <rFont val="TH SarabunPSK"/>
        <family val="2"/>
      </rPr>
      <t>รับเรื่องราวร้องทุกข์</t>
    </r>
    <r>
      <rPr>
        <strike/>
        <sz val="16"/>
        <rFont val="TH SarabunPSK"/>
        <family val="2"/>
      </rPr>
      <t xml:space="preserve"> </t>
    </r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</si>
  <si>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“เพื่อส่งเสริม สนับสนุนให้ประชาชนมีขีดความสามารถในการบริหารจัดการปัญหาชุมชน ตระหนักถึงคุณค่าทางศิลปวัฒนธรรม ภูมิปัญญาท้องถิ่น เด็กและเยาวชนได้แลกเปลี่ยนความรู้ และประสบการณ์ เตรียมความพร้อมเด็กก่อนวัยเรียน สำหรับการเข้าสู่ระบบการศึกษาภาคบังคับ รวมทั้งส่งเสริมการออกกำลังกาย เล่นกีฬาและแหล่งค้นหาความรู้”        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</si>
  <si>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พัฒนาศักยภาพชุมชน, สภาเยาวชนกรุงเทพมหานคร, ศูนย์พัฒนาเด็กก่อนวัยเรียน, จัดกิจกรรมวันสำคัญ</t>
    </r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</si>
  <si>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“เพื่อกำหนดทิศทางในการบริหารงาน ควบคุมกำกับ และติดตามประเมินผลการปฏิบัติหน้าที่ของฝ่ายสิ่งแวดล้อมและสุขาภิบาลให้เป็นไปอย่างมีประสิทธิภาพ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สนับสนุนการบริหารจัดการของฝ่ายในส่วนที่เกี่ยวข้องกับงานธุรการทั่วไป ใบอนุญาตและหนังสือรับรองการแจ้งตาม พรบ.การสาธารณสุขและกฎหมาย ที่เกี่ยวข้อง รวมถึงการจดทะเบียนสุนัขและออกบัตรประจำตัวสัตว์เลี้ยง”</t>
    </r>
  </si>
  <si>
    <r>
      <t xml:space="preserve">กิจกรรมหลัก : </t>
    </r>
    <r>
      <rPr>
        <sz val="16"/>
        <rFont val="TH SarabunPSK"/>
        <family val="2"/>
      </rPr>
      <t>อำนวยการและบริหารงานทั่วไป, ควบคุมการใช้ยานพาหนะ</t>
    </r>
  </si>
  <si>
    <r>
      <rPr>
        <b/>
        <sz val="16"/>
        <rFont val="TH SarabunPSK"/>
        <family val="2"/>
      </rPr>
      <t>กิจกรรมหลัก</t>
    </r>
    <r>
      <rPr>
        <sz val="16"/>
        <rFont val="TH SarabunPSK"/>
        <family val="2"/>
      </rPr>
      <t xml:space="preserve"> : ออก/ต่อใบอนุญาต, ลงพื้นที่ตรวจ/ระงับเหตุรับแจ้ง, ลงพื้นที่ตรวจตามแผน, ส่งเสริมความรู้ผู้สัมผัสอาหาร,</t>
    </r>
  </si>
  <si>
    <r>
      <rPr>
        <b/>
        <sz val="16"/>
        <rFont val="TH SarabunPSK"/>
        <family val="2"/>
      </rPr>
      <t>กิจกรรมหลัก :</t>
    </r>
    <r>
      <rPr>
        <sz val="16"/>
        <rFont val="TH SarabunPSK"/>
        <family val="2"/>
      </rPr>
      <t xml:space="preserve"> ควบคุมพาหะและแหล่งนำโรค, รณรงค์การกำจัดและควบคุมลูกน้ำยุงลาย,  รณรงค์ป้องกันโรคติดต่อตามฤดูกาล, ประสานการฉีดวัคซีน/ทำหมัน/จับสุนัข, ป้องกันและแก้ไขปัญหาเอดส์ วัณโรคและโรคติดต่อทางเพศสัมพันธ์ อำนวยการและบริหารงานทั่วไป, ควบคุมการใช้ยานพาหนะ</t>
    </r>
  </si>
  <si>
    <t>ลงพื้นที่ฉีดวัคซีน ทำหมัน จับสุนัข</t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</si>
  <si>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“เพื่อกำหนดทิศทางในการบริหารงาน ควบคุมกำกับ และติดตามประเมินผลการปฏิบัติหน้าที่ของฝ่ายการศึกษาให้เป็นไปอย่างมีประสิทธิภาพ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ธุรการตลอดจนเพื่อให้การดำเนินงานของสถานศึกษา มีคุณภาพได้มาตรฐานสอดคล้องกันนโยบายผู้บริหาร และเด็กที่มีอายุครบเกณฑ์ทุกคนเข้ารับการศึกษาตามที่กฎหมายกำหนด”</t>
    </r>
  </si>
  <si>
    <r>
      <t xml:space="preserve">กิจกรรมหลัก : </t>
    </r>
    <r>
      <rPr>
        <sz val="16"/>
        <rFont val="TH SarabunPSK"/>
        <family val="2"/>
      </rPr>
      <t xml:space="preserve">อำนวยการและบริหารงานทั่วไป, ควบคุมการใช้ยานพาหนะ, บริหารการศึกษา ได้แก่ การตรวจเยี่ยมสถานศึกษา การจัดประชุมผู้บริหารสถานศึกษา จัดประชุมครู จัดทำทะเบียนเด็กครบเกณฑ์ ติดตามเด็กครบเกณฑ์ให้เข้ารับการศึกษา และจัดหาสถานศึกษาให้แก่เด็กครบเกณฑ์ ดำเนินการเรื่องร้องทุกข์ </t>
    </r>
  </si>
  <si>
    <t xml:space="preserve">ดำเนินการเรื่องร้องทุกข์ </t>
  </si>
  <si>
    <t>1</t>
  </si>
  <si>
    <r>
      <t>กิจกรรมหลัก :</t>
    </r>
    <r>
      <rPr>
        <sz val="16"/>
        <rFont val="TH SarabunPSK"/>
        <family val="2"/>
      </rPr>
      <t xml:space="preserve"> จัดการสอน, สนับสนุนการสอนและพัฒนาวิชาชีพครู, สนับสนุนนักเรียนและพัฒนาผู้เรียน, บริหารจัดการสถานศึกษา</t>
    </r>
  </si>
  <si>
    <r>
      <rPr>
        <b/>
        <sz val="16"/>
        <color theme="1"/>
        <rFont val="TH SarabunPSK"/>
        <family val="2"/>
      </rPr>
      <t>วัตถุประสงค์</t>
    </r>
    <r>
      <rPr>
        <sz val="16"/>
        <color theme="1"/>
        <rFont val="TH SarabunPSK"/>
        <family val="2"/>
      </rPr>
      <t xml:space="preserve"> 
สอดคล้องกับประเด็นยุทธศาสตร์ที่ 3 การลดความเหลื่อมล้ำด้วยการบริหารเมืองรูปแบบอารยะสำหรับทุกคน ยุทธศาสตร์ย่อยที่ 3.1 ผู้สูงอายุ ผู้พิการ และ</t>
    </r>
  </si>
  <si>
    <r>
      <rPr>
        <b/>
        <sz val="16"/>
        <color theme="1"/>
        <rFont val="TH SarabunPSK"/>
        <family val="2"/>
      </rPr>
      <t>วัตถุประสงค์</t>
    </r>
    <r>
      <rPr>
        <sz val="16"/>
        <color theme="1"/>
        <rFont val="TH SarabunPSK"/>
        <family val="2"/>
      </rPr>
      <t xml:space="preserve"> 
สอดคล้องกับประเด็นยุทธศาสตร์ที่ 3 การลดความเหลื่อมล้ำด้วยการบริหารเมืองรูปแบบอารยะสำหรับทุกคน ยุทธศาสตร์ย่อยที่ 3.3 การศึกษาสำหรับทุกคน เป้าประสงค์ที่ 3.3.7 ศึกษาและพัฒนาเนื้อหาการเรียนรู้ตามอัธยาศัยที่สอดคล้องกับความต้องการของประชาชนแต่ละช่วงวัยและกลุ่มเป้าหมายในพื้นที่กรุงเทพมหานคร กลยุทธ์ที่ 3.3.7.2 นำข้อมูลที่ได้จากการสำรวจมาดำเนินการพัฒนาเนื้อหาการเรียนรู้ตามอัธยาศัยที่สอดคล้องกับความต้องการของประชาชนแต่ละช่วงวัยและกลุ่มเป้าหมายในพื้นที่กรุงเทพมหานคร (ตามแผนฯ กทม. หน้า 128)</t>
    </r>
  </si>
  <si>
    <r>
      <rPr>
        <b/>
        <sz val="16"/>
        <color theme="1"/>
        <rFont val="TH SarabunPSK"/>
        <family val="2"/>
      </rPr>
      <t xml:space="preserve">กิจกรรมหลัก : </t>
    </r>
    <r>
      <rPr>
        <sz val="16"/>
        <color theme="1"/>
        <rFont val="TH SarabunPSK"/>
        <family val="2"/>
      </rPr>
      <t xml:space="preserve">จัดกิจกรรมส่งเสริมการอ่าน ณ บ้านหนังสือเขตหนองจอก จำนวน 5 แห่ง และชุมชนในพื้นที่เขตหนองจอก
</t>
    </r>
  </si>
  <si>
    <r>
      <rPr>
        <b/>
        <sz val="16"/>
        <color theme="1"/>
        <rFont val="TH SarabunPSK"/>
        <family val="2"/>
      </rPr>
      <t>กิจกรรมหลัก</t>
    </r>
    <r>
      <rPr>
        <sz val="16"/>
        <color theme="1"/>
        <rFont val="TH SarabunPSK"/>
        <family val="2"/>
      </rPr>
      <t xml:space="preserve">
จัดกิจกรรมรณรงค์ป้องกันการสูบบุหรี่</t>
    </r>
  </si>
  <si>
    <r>
      <t>กิจกรรมหลัก :</t>
    </r>
    <r>
      <rPr>
        <sz val="16"/>
        <rFont val="TH SarabunPSK"/>
        <family val="2"/>
      </rPr>
      <t xml:space="preserve"> อนุญาตและควบคุมการก่อสร้าง, ตรวจสอบและควบคุมการใช้อาคาร, บังคับใช้กฎหมายอาคาร, อนุญาตตัดคันหิน ถมดิน ฯลฯ, ตรวจสอบที่สาธารณะ</t>
    </r>
    <r>
      <rPr>
        <b/>
        <sz val="16"/>
        <rFont val="TH SarabunPSK"/>
        <family val="2"/>
      </rPr>
      <t xml:space="preserve"> </t>
    </r>
  </si>
  <si>
    <t>ผู้ด้อยโอกาสได้รับการดูแลอย่างครบวงจร เป้าประสงค์ที่ 3.1.3 มีระบบสวัสดิการสังคมที่เหมาะสมสำหรับผู้สูงอายุ ผู้พิการ และผู้ด้อยโอกาส</t>
  </si>
  <si>
    <t>กลยุทธ์ที่ 3.1.3.1 ผู้สูงอายุ ผู้พิการ และผู้ด้อยโอกาส ได้รับความช่วยเหลือเพิ่มขึ้น (ตามแผนฯ กทม. หน้า 111)</t>
  </si>
  <si>
    <t xml:space="preserve">
ช่วยเหลือสงเคราะห์แก่ผู้ที่ประสบปัญหาความเดือดร้อน ตามระเบียบกรุงเทพมหานครว่าด้วยค่าใช้จ่ายในการจัดสวัสดิการ</t>
  </si>
  <si>
    <t>และการสงเคราะห์ พ.ศ. 2557</t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</si>
  <si>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“เพื่อให้นักเรียนทุกคนได้รับการสอนที่ได้มาตรฐานตามหลักสูตรที่สถานศึกษากำหนด อันเป็นการสนับสนุนให้นักเรียนนำศักยภาพ</t>
    </r>
  </si>
  <si>
    <t>ที่มีอยู่มาใช้ได้อย่างเต็มความสามารถ และประสบความสำเร็จตามเกณฑ์การศึกษาที่ตั้งไว้ เพื่อพัฒนา ติดตามและประเมินผลหลักสูตรและ</t>
  </si>
  <si>
    <t>เทคนิคการสอน ทั้งที่มีอยู่แล้วและที่ปรับปรุงใหม่ ให้สามารถบรรลุมาตรฐานการศึกษาที่กำหนดไว้ เพื่อให้นักเรียนได้รับการช่วยเหลือทาง</t>
  </si>
  <si>
    <t xml:space="preserve">สวัสดิการตามความจำเป็น และได้ทำกิจกรรมเสริมหลักสูตรซึ่งเป็นการช่วยให้นักเรียนสามารถพัฒนาทางสังคมและจิตใจ </t>
  </si>
  <si>
    <t>ตามมาตรฐานการศึกษาที่กำหนดไว้  เพื่อบำรุงรักษาสถานศึกษาให้อยู่ในสภาพที่ปลอดภัยและใช้งานได้อย่างเต็มประสิทธิภาพ”</t>
  </si>
  <si>
    <t>05313-20</t>
  </si>
  <si>
    <t>ออกหนังสือเตือนผู้ค้างชำระภาษีที่ดินและสิ่งปลูกสร้าง</t>
  </si>
  <si>
    <t xml:space="preserve">      อนุรักษ์สืบสานวัฒนธรรมประเพณี</t>
  </si>
  <si>
    <t xml:space="preserve">(1)   ค่าใช้จ่ายในการสนับสนุนการดำเนินงาน
</t>
  </si>
  <si>
    <t xml:space="preserve">      พิพิธภัณฑ์ท้องถิ่นกรุงเทพมหานคร</t>
  </si>
  <si>
    <t xml:space="preserve">                         สำนักงานเขตหนองจอก</t>
  </si>
  <si>
    <r>
      <rPr>
        <b/>
        <sz val="16"/>
        <rFont val="TH SarabunPSK"/>
        <family val="2"/>
      </rPr>
      <t>วัตถุประสงค์ :</t>
    </r>
    <r>
      <rPr>
        <sz val="16"/>
        <rFont val="TH SarabunPSK"/>
        <family val="2"/>
      </rPr>
      <t xml:space="preserve"> “เพื่อให้พื้นที่เขตมีภูมิทัศน์ที่สวยงามร่มรื่น มีสภาพแวดล้อมที่ดี โดยจัดให้มีการดูแลสวนหย่อม ต้นไม้เกาะกลาง และต้นไม้ริมทางเท้าอย่างสม่ำเสมอ ประดับตกแต่งถนนต้อนรับอาคันตุกะและในวันสำคัญต่างๆ ให้บริการตัดแต่งต้นไม้แก่ประชาชน ส่วนราชการที่ร้องขอ โดยคิดจัดเก็บค่าบริการ”</t>
    </r>
  </si>
  <si>
    <t xml:space="preserve">การส่งเสริมการมีส่วนร่วมของราษฎร การรักษาความสะอาดและความเป็นระเบียบเรียบร้อย และการอนามัย โรงมหรสพ </t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</si>
  <si>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ซ่อมแซมผิวจราจรด้วยแอสฟัลต์, ซ่อมแซมทางเท้าและป้าย, บำรุงรักษาซ่อมแซมไฟฟ้าสาธารณะ, บำรุงรักษา/บริการเครื่องจักรกล</t>
    </r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</si>
  <si>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 “เพื่อให้ประชาชนได้บริโภคอาหารปรุงสำเร็จที่ปลอดภัยปราศจากการปนเปื้อนสารเคมีอันตรายและเชื้อโรคในระบบทางเดินอาหาร สถานที่ประกอบอาหารได้มาตรฐานผ่านเกณฑ์ด้านสุขาภิบาลอาหาร ผู้สัมผัสอาหารมีจิตสำนึกในการประกอบ ปรุงและจำหน่ายอาหารที่ถูกสุขลักษณะ ผู้บริโภคมีความรู้ความเข้าใจในการเลือกซื้ออาหารให้ถูกสุขลักษณะ ลดความเสี่ยงภัยอันตรายที่เกิดจากสารเคมีและวัตถุอันตราย ประชาชนมีสุขอนามัยที่ดีปลอดภัยจากโรคและสิ่งคุกคามที่เป็นอันตรายต่อสุขภาพอันเกิดจากปัจจัยด้านสิ่งแวดล้อม คุ้มครองผู้บริโภคในเรื่องสลากอาหาร เครื่องชั่ง ตวง วัด สถานที่จำหน่ายแอลกอฮอล์และบุหรี่ ป้องกันการแพร่โรคพิษสุนัขบ้า อันเกิดจากการเลี้ยงสัตว์ ปล่อยสัตว์ออกนอกสถานที่เลี้ยง รวมทั้งปัญหาคุณภาพน้ำในแหล่งน้ำสาธารณะและประสานงานกับหน่วยงานที่เกี่ยวข้องในการดำเนินการแก้ไขปัญหาในแต่ละพื้นที่”</t>
    </r>
  </si>
  <si>
    <t>ดำเนินการตรวจประเมินสภานประกอบการอาหารและตรวจวิเคราะห์การปนเปื้อนเชื้อโรคและสารพิษในอาหารและน้ำ เพื่อส่งเสริมให้</t>
  </si>
  <si>
    <t>สถานประกอบการอาหารมีการพัฒนาผ่านเกณฑ์มาตรฐานอาหารปลอดภัยของกรุงเทพมหานคร จัดกิจกรรมประชาสัมพันธ์ให้ความรู้</t>
  </si>
  <si>
    <t>ด้านสุขาภิบาลอาหารแก่ผู้ประกอบการอาหารในพื้นที่ดำเนินกิจกรรมเครือข่ายงานสุขาภิบาลอาหารในโรงเรียน และดำเนินกิจกรรม</t>
  </si>
  <si>
    <t>พัฒนาตลาดสะอาดได้มาตฐานอาหารปลอดภัย</t>
  </si>
  <si>
    <r>
      <rPr>
        <b/>
        <sz val="16"/>
        <rFont val="TH SarabunPSK"/>
        <family val="2"/>
      </rPr>
      <t>วัตถุประสงค์:</t>
    </r>
    <r>
      <rPr>
        <sz val="16"/>
        <rFont val="TH SarabunPSK"/>
        <family val="2"/>
      </rPr>
      <t xml:space="preserve">  “เพื่อลดความเสี่ยงในการแพร่โรค เหตุเดือดร้อนรำคาญ และความไม่ปลอดภัยที่เกิดจากแมลงและสัตว์นำโรค รวมทั้งให้ประชาชนรู้จักป้องกันตนเองและหลีกเลี่ยงปัจจัยเสี่ยงที่จะเกิดโรคติดต่อตามฤดูกาล โรคเอดส์ โรคติดต่อทางเพศสัมพันธ์   วัณโรค ฯลฯ และส่งต่อผู้ติดเชื้อหรือผู้ป่วยเข้าสู่รระบบการรักษา” </t>
    </r>
  </si>
  <si>
    <t xml:space="preserve">          ตรอก ซอย สะพานและสิ่งสาธารณประโยชน์</t>
  </si>
  <si>
    <t>(1) ค่าใช้จ่ายในการฝึกอบรมอาสาสมัคร</t>
  </si>
  <si>
    <t xml:space="preserve">    ป้องกันภัยฝ่ายพลเรือน (หลักสูตรทบทวน)</t>
  </si>
  <si>
    <t>(2) ค่าใช้จ่ายโครงการอาสาสมัครกรุงเทพมหานคร</t>
  </si>
  <si>
    <t xml:space="preserve">    ด้านการป้องกันและแก้ไขปัญหายาและสารเสพติด</t>
  </si>
  <si>
    <t>(1) ค่าใช้จ่ายโครงการกรุงเทพฯ เมืองอาหารปลอดภัย</t>
  </si>
  <si>
    <t xml:space="preserve">                   ส่วนใหญ่เป็นค่าวัสดุไฟฟ้า ประปา งานบ้าน งานครัว และงานสวน</t>
  </si>
  <si>
    <t xml:space="preserve">                   ค่าวัสดุยานพาหนะ</t>
  </si>
  <si>
    <t xml:space="preserve">                   ค่าเครื่องแต่งกาย</t>
  </si>
  <si>
    <t xml:space="preserve">     ค่าตอบแทนอาสาสมัครป้องกันภัยฝ่ายพลเรือน</t>
  </si>
  <si>
    <t xml:space="preserve">        1.1.2 ค่าวัสดุ</t>
  </si>
  <si>
    <t xml:space="preserve">                   ค่าวัสดุสำนักงาน</t>
  </si>
  <si>
    <t xml:space="preserve">                   ค่าวัสดุอุปกรณ์คอมพิวเตอร์</t>
  </si>
  <si>
    <t xml:space="preserve">                   ค่าวัสดุอุปกรณ์ สำหรับใช้ในศูนย์ อปพร.</t>
  </si>
  <si>
    <t xml:space="preserve">     ค่าจ้างเหมาบริการเป็นรายบุคคล</t>
  </si>
  <si>
    <t xml:space="preserve">     ค่าซ่อมแซมครุภัณฑ์</t>
  </si>
  <si>
    <t xml:space="preserve">     ค่าซ่อมแซมพาหนะ</t>
  </si>
  <si>
    <t xml:space="preserve">                   ค่าวัสดุสำนักงานประเภทเครื่องเขียน แบบพิมพ์</t>
  </si>
  <si>
    <t xml:space="preserve">           ค่าซ่อมแซมครุภัณฑ์ ค่าซ่อมแซมยานพาหนะ</t>
  </si>
  <si>
    <t xml:space="preserve">           การเบิกจ่ายเงินอุดหนุนรัฐบาล </t>
  </si>
  <si>
    <t xml:space="preserve">            ค่าวัสดุยานพาหนะ</t>
  </si>
  <si>
    <t xml:space="preserve">         ค่าวัสดุยานพาหนะ</t>
  </si>
  <si>
    <t xml:space="preserve">         ค่าวัสดุเครื่องจักรกลและเครื่องทุ่นแรง</t>
  </si>
  <si>
    <t xml:space="preserve">         ส่วนใหญ่เป็นค่าวัสดุสำนักงานประเภทเครื่องเขียน แบบพิมพ์</t>
  </si>
  <si>
    <t xml:space="preserve">         ค่าวัสดุคอมพิวเตอร์</t>
  </si>
  <si>
    <t xml:space="preserve">    ส่วนใหญ่เป็นค่าวัสดุสำนักงานประเภทเครื่องเขียน แบบพิมพ์</t>
  </si>
  <si>
    <t xml:space="preserve">    ค่าวัสดุยานพาหนะ</t>
  </si>
  <si>
    <t xml:space="preserve">    ค่าวัสดุอุปกรณ์คอมพิวเตอร์ </t>
  </si>
  <si>
    <t xml:space="preserve">    ค่าเครื่องแต่งกาย</t>
  </si>
  <si>
    <t xml:space="preserve">        ส่วนใหญ่เป็นค่าวัสดุอุปกรณ์ในการรักษาความสะอาด</t>
  </si>
  <si>
    <t xml:space="preserve">        ค่าวัสดุอุปกรณ์ในการขนถ่ายสิ่งปฏิกูล </t>
  </si>
  <si>
    <t xml:space="preserve">        ค่าเครื่องแบบชุดปฏิบัติงาน ฯลฯ</t>
  </si>
  <si>
    <t xml:space="preserve">    ค่าวัสดุสำนักงานประเภทเครื่องเขียน แบบพิมพ์</t>
  </si>
  <si>
    <t xml:space="preserve">    ค่าวัสดุยานพาหนะ </t>
  </si>
  <si>
    <t xml:space="preserve">    ค่าวัสดุอุปกรณ์คอมพิวเตอร์ ค่าวัสดุยานพาหนะ</t>
  </si>
  <si>
    <t>05313-1</t>
  </si>
  <si>
    <t xml:space="preserve">(1) ปรับปรุงซอยสุวินทวงศ์ 17 จากถนนสุวินทวงศ์ </t>
  </si>
  <si>
    <t>ถึงสะพาน ค.ส.ล. ข้ามคลองลำอีรั้ว แขวงลำผักชี</t>
  </si>
  <si>
    <t xml:space="preserve">- เกรดปรับพื้นทางเดิมพร้อมบดอัดแน่น </t>
  </si>
  <si>
    <t xml:space="preserve">  เนื้อที่ประมาณ 11,115 ตร.ม.</t>
  </si>
  <si>
    <t>- ตอกเสาเข็มไม้ยูคาลิปตัสมีเปลือก</t>
  </si>
  <si>
    <t xml:space="preserve">  เส้นผ่าศูนย์กลาง 6 นิ้ว ยาว 6 ม.</t>
  </si>
  <si>
    <t xml:space="preserve">  จำนวน 1,150 ต้น</t>
  </si>
  <si>
    <t>- สร้างชั้นรองพื้นฐานลูกรังบดอัดแน่น</t>
  </si>
  <si>
    <t xml:space="preserve">  ปรับระดับ หนาเฉลี่ย 0.25 ม.</t>
  </si>
  <si>
    <t xml:space="preserve">  ตามแบบ มทก.-04</t>
  </si>
  <si>
    <t xml:space="preserve">  เนื้อที่ประมาณ 720 ตร.ม.</t>
  </si>
  <si>
    <t>- สร้างชั้นพื้นฐานหินคลุกบดอัดแน่น</t>
  </si>
  <si>
    <t xml:space="preserve">  หนาเฉลี่ย 0.25 ม. ตามแบบ มทก.-02</t>
  </si>
  <si>
    <t>- PRIME COAT</t>
  </si>
  <si>
    <t>- สร้างผิวทางแอสฟัลต์ผสมร้อนหนา 0.05 ม.</t>
  </si>
  <si>
    <t xml:space="preserve">  ตามแบบ มทก.-04 กว้างประมาณ 4.50 ม.</t>
  </si>
  <si>
    <t>05313-2</t>
  </si>
  <si>
    <t xml:space="preserve">(2) ปรับปรุงซอยสุวินทวงศ์ 54 จากสะพาน ค.ส.ล. </t>
  </si>
  <si>
    <t xml:space="preserve">ข้ามคลองบึงขวาง ถึงซอยสุวินทวงศ์ 48 แขวงลำผักชี  </t>
  </si>
  <si>
    <t xml:space="preserve">  เนื้อที่ประมาณ 11,565 ตร.ม.</t>
  </si>
  <si>
    <t xml:space="preserve">  จำนวน 500 ต้น</t>
  </si>
  <si>
    <t>- สร้างชั้นรองพื้นฐานลูกรังบดอัดแน่น ปรับระดับ</t>
  </si>
  <si>
    <t xml:space="preserve">  หนาเฉลี่ย 0.25 ม. ตามแบบ มทก.-04</t>
  </si>
  <si>
    <t xml:space="preserve">  เนื้อที่ประมาณ 900 ตร.ม.</t>
  </si>
  <si>
    <t xml:space="preserve">  ตามแบบ มทก.-04 กว้างประมาณ 4 ม. , 3 ม.</t>
  </si>
  <si>
    <t xml:space="preserve">  เนื้อที่ประมาณ 10,350 ตร.ม.</t>
  </si>
  <si>
    <t>05313-3</t>
  </si>
  <si>
    <t>(3) ปรับปรุงถนนเลียบคลองลำมะขาม จากถนนฉลองกรุง</t>
  </si>
  <si>
    <t>ถึงสะพาน ค.ส.ล. ข้ามคลอง (หลังวัดทิพพาวาส) แขวงลำผักชี</t>
  </si>
  <si>
    <t>- เกรดปรับพื้นทางเดิมพร้อมบดอัดแน่น</t>
  </si>
  <si>
    <t xml:space="preserve">  เนื้อที่ประมาณ 5,000 ตร.ม.</t>
  </si>
  <si>
    <t>- สร้างงชั้นรองพื้นฐานลูกรังบดอัดแน่น</t>
  </si>
  <si>
    <t xml:space="preserve">  ปรับระดับ หนาเฉลี่ย 0.15 ม.</t>
  </si>
  <si>
    <t xml:space="preserve">  เนื้อที่ประมาณ 2,000 ตร.ม.</t>
  </si>
  <si>
    <t xml:space="preserve">  เนื้อที่ประมาณ 12,500 ตร.ม.</t>
  </si>
  <si>
    <t xml:space="preserve">  เนื้อที่ประมาณ 11,250 ตร.ม.</t>
  </si>
  <si>
    <t xml:space="preserve">  จำนวน 1,000 ต้น</t>
  </si>
  <si>
    <t>05313-4</t>
  </si>
  <si>
    <t>(4) ปรับปรุงซอยร่วมพัฒนา 9 จากถนนร่วมพัฒนา</t>
  </si>
  <si>
    <t>ถึงสะพานเหล็กข้ามคลอง แขวงลำต้อยติ่ง</t>
  </si>
  <si>
    <t xml:space="preserve">  เนื้อที่ประมาณ 4,900 ตร.ม.</t>
  </si>
  <si>
    <t xml:space="preserve">  เนื้อที่ประมาณ 3,675 ตร.ม.</t>
  </si>
  <si>
    <t xml:space="preserve">  หนาเฉลี่ย 0.25 ม .ตามแบบ มทก.-02</t>
  </si>
  <si>
    <t xml:space="preserve">  เนื้อที่ประมาณ 12,250 ตร.ม.</t>
  </si>
  <si>
    <t xml:space="preserve">  เนื้อที่ประมาณ 11,025 ตร.ม.</t>
  </si>
  <si>
    <t xml:space="preserve">  เส้นผ่าศูนย์กลาง 6 นิ้ว</t>
  </si>
  <si>
    <t xml:space="preserve">  ยาว 6 ม. จำนวน 2,500 ต้น</t>
  </si>
  <si>
    <t>05313-6</t>
  </si>
  <si>
    <t>(5) ปรับปรุงซอยอยู่วิทยา 7 จากถนนอยู่วิทยา</t>
  </si>
  <si>
    <t>ถึงซอยสังฆสันติสุข 48 แขวงกระทุ่มราย</t>
  </si>
  <si>
    <t xml:space="preserve">  เนื้อที่ประมาณ 13,800 ตร.ม.</t>
  </si>
  <si>
    <t xml:space="preserve">  ยาวประมาณ 840 ม.</t>
  </si>
  <si>
    <t xml:space="preserve">  เนื้อที่ประมาณ 4,650 ตร.ม.</t>
  </si>
  <si>
    <t xml:space="preserve">  กว้างประมาณ 4.50 ม.</t>
  </si>
  <si>
    <t xml:space="preserve">  เนื้อที่ประมาณ 12,420 ตร.ม.</t>
  </si>
  <si>
    <t>05313-8</t>
  </si>
  <si>
    <t>ถึงสะพาน ค.ส.ล. ข้ามคลองลำสลิดทอง แขวงกระทุ่มราย</t>
  </si>
  <si>
    <t xml:space="preserve">  เนื้อที่ประมาณ 5,700 ตร.ม.</t>
  </si>
  <si>
    <t xml:space="preserve">  ตามแบบ มทก.-04 </t>
  </si>
  <si>
    <t xml:space="preserve">  เนื้อที่ประมาณ 5,130 ตร.ม.</t>
  </si>
  <si>
    <t>(6) ปรับปรุงซอยสังฆสันติสุข 48 จากถนนสังฆสันติสุข</t>
  </si>
  <si>
    <t>05313-9</t>
  </si>
  <si>
    <t xml:space="preserve">(7) ปรับปรุงซอยเลียบวารี 5 จากถนนเลียบวารี </t>
  </si>
  <si>
    <t>ถึงสุดทางสาธารณะ แขวงกระทุ่มราย</t>
  </si>
  <si>
    <t xml:space="preserve">  เนื้อที่ประมาณ 1,855 ตร.ม.</t>
  </si>
  <si>
    <t xml:space="preserve">  กว้างประมาณ 3.50 ม.</t>
  </si>
  <si>
    <t>05313-11</t>
  </si>
  <si>
    <t>(8) ปรับปรุงถนนเลียบคลองลำปลาทิว</t>
  </si>
  <si>
    <t>จากสะพานข้ามคลองลำต้นกล้วย ถึง สน.ลำผักชี แขวงลำผักชี</t>
  </si>
  <si>
    <t xml:space="preserve">  เนื้อที่ประมาณ 4,500 ตร.ม.</t>
  </si>
  <si>
    <t>- สร้างชั้นรองพื้นฐานหินคลุกบดอัดแน่น</t>
  </si>
  <si>
    <t>(9) ปรับปรุงซอยสกุลดี 5 จากถนนสกุลดี</t>
  </si>
  <si>
    <t>ถึงสะพาน ค.ส.ล. ข้ามคลองบึงเตยเล็ก แขวงหนองจอก</t>
  </si>
  <si>
    <t>- สร้างชั้นพื้นฐานหินคลุกบดอัดแน่น ปรับระดับ</t>
  </si>
  <si>
    <t xml:space="preserve">  หนาเฉลี่ย 0.25 ม. ตามแบบ มทก.-02  </t>
  </si>
  <si>
    <t xml:space="preserve">  เนื้อที่ประมาณ 3,500 ตร.ม.</t>
  </si>
  <si>
    <t xml:space="preserve">  หนาเฉลี่ย 0.25 ม. ตามแบบ มนก.-02 รองพื้นรางวี </t>
  </si>
  <si>
    <t xml:space="preserve">  เนื้อที่ประมาณ 2,188 ตร.ม.</t>
  </si>
  <si>
    <t>- สร้างท่อลอด ค.ส.ล. ขนาดท่อเส้นผ่าศูนย์กลาง 0.40 ม.</t>
  </si>
  <si>
    <t xml:space="preserve">  ตามแบบ มนก.-01 </t>
  </si>
  <si>
    <t xml:space="preserve">  ยาวประมาณ 390 ม.</t>
  </si>
  <si>
    <t xml:space="preserve">- สร้างบ่อพักท่อระบายน้ำรางวี ค.ส.ล. </t>
  </si>
  <si>
    <t xml:space="preserve">  ขนาดท่อเส้นผ่าศูนย์กลาง 0.40 ม.</t>
  </si>
  <si>
    <t xml:space="preserve">  ตามแบบ มนก.-03 ฝารางวี ค.ส.ล.  </t>
  </si>
  <si>
    <t xml:space="preserve">  ตามแบบ มนก.-01 แบบที่ 1 </t>
  </si>
  <si>
    <t xml:space="preserve">  จำนวน 80 บ่อ</t>
  </si>
  <si>
    <t>- สร้างท่อระบายน้ำ ค.ส.ล. ชนิดกลมในผิวจราจร</t>
  </si>
  <si>
    <t xml:space="preserve">  ชนิดปากระฆัง (ท่อชั้น 2) </t>
  </si>
  <si>
    <t xml:space="preserve">  ขนาดท่อเส้นผ่าศูนย์กลาง  0.80 ม.  </t>
  </si>
  <si>
    <t xml:space="preserve">  ตามแบบ มนก.-05 ยาวประมาณ 746 ม.</t>
  </si>
  <si>
    <t>- สร้างบ่อพักท่อระบายน้ำรางวี ค.ส.ล.</t>
  </si>
  <si>
    <t xml:space="preserve">  ขนาดท่อเส้นผ่าศูนย์กลาง 0.80 ม.</t>
  </si>
  <si>
    <t xml:space="preserve">  ตามแบบ มนก.-05  ฝาบ่อพักรางวี   </t>
  </si>
  <si>
    <t xml:space="preserve">  จำนวน 54 บ่อ</t>
  </si>
  <si>
    <t xml:space="preserve">  ชนิดปากระฆัง (ท่อชั้น 2)  </t>
  </si>
  <si>
    <t xml:space="preserve">  ขนาดท่อเส้นผ่าศูนย์กลาง 1.00 ม.  </t>
  </si>
  <si>
    <t xml:space="preserve">  ตามแบบ มนก.-05 ยาวประมาณ 374 ม.</t>
  </si>
  <si>
    <t>- สร้างบ่อพักท่อระบายน้ำ ค.ส.ล.</t>
  </si>
  <si>
    <t xml:space="preserve">  ขนาดท่อเส้นผ่าศูนย์กลาง 1.00 ม.</t>
  </si>
  <si>
    <t xml:space="preserve">  ตามแบบ มนก.-05 ฝาบ่อพักรางวี  </t>
  </si>
  <si>
    <t xml:space="preserve">  ตามแบบ ฝนจ.100 จำนวน 26 บ่อ</t>
  </si>
  <si>
    <t>- สร้างผิวทาง ค.ส.ล. หนา 0.20 ม. ติดรางวี</t>
  </si>
  <si>
    <t xml:space="preserve">  ตามแบบ มทก.-01 กว้างประมาณ 6 ม.  </t>
  </si>
  <si>
    <t xml:space="preserve">  เนื้อที่ประมาณ 7,079 ตร.ม.</t>
  </si>
  <si>
    <t>- สร้างรางวี ค.ส.ล. สำหรับผิวทางหนา 0.20 ม.</t>
  </si>
  <si>
    <t xml:space="preserve">  ตามแบบ มนก.-01 ยาวประมาณ 2,188 ม.</t>
  </si>
  <si>
    <t>- สร้างชั้นหินคลุกคลุมไหล่ทาง ทั้ง 2 ข้าง</t>
  </si>
  <si>
    <t xml:space="preserve">  หนาเฉลี่ย 0.25 ม. เนื้อที่ประมาณ 1,200 ตร.ม.</t>
  </si>
  <si>
    <t xml:space="preserve">- ก่อสร้างบ่อพักพร้อมประตูท่อ ขนาดท่อเส้นผ่าศูนย์กลาง 0.80 ม. </t>
  </si>
  <si>
    <t xml:space="preserve">  ตามแบบเลขที่ บพ.80/49 </t>
  </si>
  <si>
    <t xml:space="preserve">  จำนวน 1 บ่อ</t>
  </si>
  <si>
    <t xml:space="preserve">  ตามแบบเลขที่ บพ.100/49  </t>
  </si>
  <si>
    <t>- ก่อสร้างบ่อพักพร้อมประตูท่อ</t>
  </si>
  <si>
    <t xml:space="preserve">  ขนาดท่อเส้นผ่าศูนย์กลาง 0.80 ม. </t>
  </si>
  <si>
    <t xml:space="preserve">  ขนาดท่อเส้นผ่าศูนย์กลาง 1.00 ม. </t>
  </si>
  <si>
    <t>05399-22</t>
  </si>
  <si>
    <t>(10) ปรับปรุงถนนเลียบคลองลำชะล่า จากสะพาน ค.ส.ล.</t>
  </si>
  <si>
    <t>ข้ามคลองลำชะล่า (บริเวณหลังการเคหะฉลองกรุง)</t>
  </si>
  <si>
    <t xml:space="preserve">ถึงสะพาน ค.ส.ล. ข้ามคลองลำชะล่า </t>
  </si>
  <si>
    <t>(บริเวณท้ายซอยร่วมพัฒนา 6) แขวงลำต้อยติ่ง</t>
  </si>
  <si>
    <t xml:space="preserve">  เนื้อที่ประมาณ 4,150 ตร.ม.</t>
  </si>
  <si>
    <t xml:space="preserve">  เนื้อที่ประมาณ 3,735 ตร.ม.</t>
  </si>
  <si>
    <t xml:space="preserve">    ส่วนใหญ่เป็นค่าเครื่องแต่งกาย</t>
  </si>
  <si>
    <t xml:space="preserve">    ค่าวัสดุอุปกรณ์ทำความสะอาดท่อระบายน้ำ ค่าวัสดุยานพาหนะ ฯลฯ</t>
  </si>
  <si>
    <t xml:space="preserve">      ส่วนใหญ่เป็นค่าวัสดุยานพาหนะ ค่าวัสดุอุปกรณ์ในการปลูก</t>
  </si>
  <si>
    <t xml:space="preserve">      และบำรุงรักษาต้นไม้ </t>
  </si>
  <si>
    <t xml:space="preserve">      ค่าเครื่องแบบชุดปฏิบัติงาน ค่าเครื่องแต่งกาย ฯลฯ</t>
  </si>
  <si>
    <t xml:space="preserve">     ค่าตอบแทนอาสาสมัครปฏิบัติงานด้านพัฒนาสังคม ฯลฯ</t>
  </si>
  <si>
    <t xml:space="preserve">     ค่าวัสดุอุปกรณ์คอมพิวเตอร์ </t>
  </si>
  <si>
    <t xml:space="preserve">     ค่าวัสดุยานพาหนะ ฯลฯ</t>
  </si>
  <si>
    <t xml:space="preserve"> 1.1 ค่าตอบแทน ใช้สอยและวัสดุ</t>
  </si>
  <si>
    <t xml:space="preserve">      1.1.1 ค่าตอบแทน </t>
  </si>
  <si>
    <t xml:space="preserve">     1.1.2 ค่าใช้สอย</t>
  </si>
  <si>
    <t xml:space="preserve">     1.1.3 ค่าวัสดุ</t>
  </si>
  <si>
    <t xml:space="preserve">              ค่าตอบแทนอาสาสมัครผู้ดูแลเด็ก ค่าตอบแทนบุคคลภายนอก</t>
  </si>
  <si>
    <t xml:space="preserve">              ค่าตอบแทนอาสาสมัครบ้านหนังสือ</t>
  </si>
  <si>
    <t xml:space="preserve">              ค่าจ้างเหมาบริการเป็นรายบุคคล ค่ารับรอง</t>
  </si>
  <si>
    <t xml:space="preserve">             ค่าอาหารกลางวันและอาหารเสริม (นม)</t>
  </si>
  <si>
    <t xml:space="preserve">             ค่าวัสดุอุปกรณ์การเรียนการสอน ค่าหนังสือวารสารบ้านหนังสือ</t>
  </si>
  <si>
    <t xml:space="preserve">             ค่าวัสดุสำหรับบ้านหนังสือ</t>
  </si>
  <si>
    <t xml:space="preserve"> 1.2 ค่าสาธารณูปโภค	</t>
  </si>
  <si>
    <t xml:space="preserve">             ค่าโทรศัพท์บ้านหนังสือ</t>
  </si>
  <si>
    <t xml:space="preserve">             ค่าไฟฟ้าบ้านหนังสือ ค่าน้ำประปาบ้านหนังสือ</t>
  </si>
  <si>
    <t>(2)   ค่าใช้จ่ายในการจัดงานวันสำคัญ</t>
  </si>
  <si>
    <t xml:space="preserve">      ของคณะกรรมการชุมชน</t>
  </si>
  <si>
    <t xml:space="preserve">      สภาเด็กและเยาวชนเขต</t>
  </si>
  <si>
    <t>(3)   ค่าใช้จ่ายในการส่งเสริมกิจการ</t>
  </si>
  <si>
    <t>(4)   ค่าใช้จ่ายโครงการรู้ใช้ รู้เก็บ คนกรุงเทพฯ ชีวิตมั่นคง</t>
  </si>
  <si>
    <t>(5)   ค่าใช้จ่ายในการส่งเสริมกิจกรรมสโมสรกีฬาและลานกีฬา</t>
  </si>
  <si>
    <t>(6)   ค่าใช้จ่ายในการบริหารจัดการ</t>
  </si>
  <si>
    <t>(7) ค่าใช้จ่ายในการดำเนินงานศูนย์บริการ</t>
  </si>
  <si>
    <t>(8) ค่าใช้จ่ายในการส่งเสริมการทำเกษตรทฤษฎีใหม่</t>
  </si>
  <si>
    <t xml:space="preserve">     ค่าวัสดุยานพาหนะ ค่าวัสดุอุปกรณ์คอมพิวเตอร์ </t>
  </si>
  <si>
    <t xml:space="preserve">     ค่าเครื่องแต่งกาย</t>
  </si>
  <si>
    <t xml:space="preserve">     ค่าวัสดุสำนักงานฯ</t>
  </si>
  <si>
    <t xml:space="preserve">         ค่าจ้างเหมาบริการเป็นรายบุคคลฯ</t>
  </si>
  <si>
    <t xml:space="preserve">         ค่าตัวอย่างอาหาร</t>
  </si>
  <si>
    <t>ค่าใช้จ่ายในการบูรณาการความร่วมมือในการ</t>
  </si>
  <si>
    <t>พัฒนาประสิทธิภาพการแก้ไขปัญหาโรคไข้เลือดออก</t>
  </si>
  <si>
    <t>ในพื้นที่กรุงเทพมหานคร</t>
  </si>
  <si>
    <t xml:space="preserve">       ค่าวัสดุอุปกรณ์คอมพิวเตอร์ </t>
  </si>
  <si>
    <t xml:space="preserve">       ค่าวัสดุยานพาหนะ ค่าเครื่องแต่งกาย</t>
  </si>
  <si>
    <t xml:space="preserve">     ค่าตอบแทนบุคคลภายนอกช่วยปฏิบัติราชการด้านการสอนภาษาฯ</t>
  </si>
  <si>
    <t xml:space="preserve">      ค่าซ่อมแซมโรงเรียน ค่าจ้างบริการเป็นรายบุคคลฯ</t>
  </si>
  <si>
    <t xml:space="preserve">      ส่วนใหญ่เป็นค่าหนังสือเรียน</t>
  </si>
  <si>
    <t xml:space="preserve">      ค่าเครื่องแบบนักเรียน ค่าอุปกรณ์การเรียน</t>
  </si>
  <si>
    <t>05133-14</t>
  </si>
  <si>
    <t>(โรงเรียนสุเหร่าหะยีมินา 10 ชุด ,</t>
  </si>
  <si>
    <t>โรงเรียนวัดใหม่เจริญราษฎร์ 10 ชุด ,</t>
  </si>
  <si>
    <t>โรงเรียนวัดทรัพย์สโมสร 79 ชุด</t>
  </si>
  <si>
    <t>05304-31</t>
  </si>
  <si>
    <t>- ปรับปรุงอาคารเรียน 1</t>
  </si>
  <si>
    <t>- ปรับปรุงอาคารเรียน 2</t>
  </si>
  <si>
    <t>- ปรับปรุงอาคารเรียน 3</t>
  </si>
  <si>
    <t>- ครุภัณฑ์ 3 รายการ</t>
  </si>
  <si>
    <t>05304-32</t>
  </si>
  <si>
    <t>(1) ปรับปรุงโรงเรียนสุเหร่าคลองสิบ</t>
  </si>
  <si>
    <t xml:space="preserve">  ปรับปรุงหลังคา</t>
  </si>
  <si>
    <t xml:space="preserve">  ปรับปรุงฝ้าเพดาน</t>
  </si>
  <si>
    <t xml:space="preserve">  ทาสีอาคารเรียน</t>
  </si>
  <si>
    <t xml:space="preserve">  ตามแบบเลขที่ ทส.1/2567 จำนวน 1 แห่ง</t>
  </si>
  <si>
    <t xml:space="preserve">  ทาสีอาคารเรียน ตามแบบเลขที่ ทส.1/2567 จำนวน 1 แห่ง</t>
  </si>
  <si>
    <t>- ทาสีหลังคากันแดด ตามแบบเลขที่ ทส.1/2567 จำนวน 1 แห่ง</t>
  </si>
  <si>
    <t>- ปรับปรุงลานอเนกประสงค์ บริเวณหน้าอาคาร 1,2</t>
  </si>
  <si>
    <t>- ปรับปรุงระบบระบายน้ำภายในโรงเรียน</t>
  </si>
  <si>
    <t>(2) ปรับปรุงโรงเรียนวัดทรัพย์สโมสร</t>
  </si>
  <si>
    <t>05304-33</t>
  </si>
  <si>
    <t>- ปรับปรุงอาคาร 2</t>
  </si>
  <si>
    <t xml:space="preserve">  ตามแบบเลขที่ บก.1/2567</t>
  </si>
  <si>
    <t>(3) ปรับปรุงโรงเรียนบ้านลำต้นกล้วย</t>
  </si>
  <si>
    <t>05304-34</t>
  </si>
  <si>
    <t>- ปรับปรุงอาคารเรียน 1 จำนวน 1 แห่ง</t>
  </si>
  <si>
    <t>- ปรับปรุงลาน ค.ส.ล. หน้าอาคารเรียน 1 จำนวน 1 แห่ง</t>
  </si>
  <si>
    <t>- ปรับปรุงถนน ค.ส.ล. ภายในโรงเรียน จำนวน 1 แห่ง</t>
  </si>
  <si>
    <t>- ปรับปรุงท่อระบายน้ำ จำนวน 1 แห่ง</t>
  </si>
  <si>
    <t>- สร้างรั้วสแตนเลส สูง 1.20 ม. ยาว 60 ม. จำนวน 1 แห่ง</t>
  </si>
  <si>
    <t xml:space="preserve">  ตามแบบเลขที่ สม.1/2567</t>
  </si>
  <si>
    <t>(4) ปรับปรุงโรงเรียนสุเหร่าใหม่</t>
  </si>
  <si>
    <t xml:space="preserve">- ปรับปรุงอาคารเรียน 3 </t>
  </si>
  <si>
    <t>ตามแบบเลขที่ สส.1/2567</t>
  </si>
  <si>
    <t xml:space="preserve">- ก่อสร้างห้องน้ำ ตามแบบเลขที่ อ.3 </t>
  </si>
  <si>
    <t xml:space="preserve">  สส.1/2567</t>
  </si>
  <si>
    <t>05304-35</t>
  </si>
  <si>
    <t>- ก่อสร้างรั้ว ค.ส.ล. ตามแบบเลขที่ ศด.2/2567</t>
  </si>
  <si>
    <t xml:space="preserve">  จำนวน 1 แห่ง</t>
  </si>
  <si>
    <t>- ก่อสร้างรั้ว ค.ส.ล. ตามแบบเลขที่ ศด.3/2567</t>
  </si>
  <si>
    <t>- สร้างระบบท่อระบายน้ำภายในโรงเรียน</t>
  </si>
  <si>
    <t xml:space="preserve">  ตามแบบเลขที่ ศด.1/2567</t>
  </si>
  <si>
    <t>(5) ปรับปรุงโรงเรียนสุเหร่าศาลาแดง</t>
  </si>
  <si>
    <t>05304-36</t>
  </si>
  <si>
    <t>- ก่อสร้างหลังคาโครงเหล็ก ขนาดกว้าง 15 x 40 ม.</t>
  </si>
  <si>
    <t xml:space="preserve">  ตามแบบเลขที่ อ.15 จำนวน 1 แห่ง</t>
  </si>
  <si>
    <t>- ก่อสร้างห้องน้ำ ตามแบบเลขที่ อ.3 จำนวน 1 แห่ง</t>
  </si>
  <si>
    <t>(6) ปรับปรุงโรงเรียนหนองจอกพิทยานุสรณ์</t>
  </si>
  <si>
    <t>05304-37</t>
  </si>
  <si>
    <t xml:space="preserve">  ก่อสร้างห้องน้ำ ตามแบบเลขที่ อ.2 จำนวน 1 แห่ง</t>
  </si>
  <si>
    <t>- งานครุภัณฑ์</t>
  </si>
  <si>
    <t xml:space="preserve">  ถังน้ำแบบสเตนเลส ขนาดบรรจุ 2,000 ลิตร 1 ใบ</t>
  </si>
  <si>
    <t xml:space="preserve">  เครื่องสูบน้ำอัตโนมัติ ขนาด 350 วัตต์ 1 ตัว</t>
  </si>
  <si>
    <t xml:space="preserve">  ถังบำบัดน้ำเสียรวมแบบเกรอะ และกรอง</t>
  </si>
  <si>
    <t xml:space="preserve">  ไม่มีระบบอัดอากาศ ขนาด 4,000 ลิตร 1 ชุด</t>
  </si>
  <si>
    <t>(7) ปรับปรุงโรงเรียนสุเหราลำแขก</t>
  </si>
  <si>
    <t>05304-38</t>
  </si>
  <si>
    <t xml:space="preserve">  ปรับปรุงห้องน้ำครูบริเวณชานพัก จำนวน 8 ห้อง</t>
  </si>
  <si>
    <t xml:space="preserve">  ปรับปรุงห้องน้ำนักเรียน บริเวณชั้น 2 จำนวน 2 ห้อง</t>
  </si>
  <si>
    <t xml:space="preserve">  ตามแบบเลขที่ ศว.1/2567 จำนวน 1 หลัง</t>
  </si>
  <si>
    <t>(8) ปรับปรุงโรงเรียนศิริวังวิทยาคาร</t>
  </si>
  <si>
    <t>06103-1</t>
  </si>
  <si>
    <t>(1) ทุนอาหารเสริม (นม)</t>
  </si>
  <si>
    <t>(2) ทุนอาหารกลางวันนักเรียน</t>
  </si>
  <si>
    <t>(3) ค่าอาหารเช้าของนักเรียนสังกัดกรุงเทพมหานคร</t>
  </si>
  <si>
    <t>07117-1</t>
  </si>
  <si>
    <t>07118-1</t>
  </si>
  <si>
    <t xml:space="preserve">      สถานศึกษาขั้นพื้นฐานโรงเรียนสังกัดกรุงเทพมหานคร</t>
  </si>
  <si>
    <t xml:space="preserve">      เพื่อพัฒนาโรงเรียนสังกัดกรุงเทพมหานคร</t>
  </si>
  <si>
    <t>(10) ค่าใช้จ่ายตามโครงการเรียนฟรี เรียนดี อย่างมีคุณภาพ</t>
  </si>
  <si>
    <t xml:space="preserve">      ในโรงเรียนสังกัดกรุงเทพมหานคร</t>
  </si>
  <si>
    <t>(9)   ค่าใช้จ่ายโครงการเกษตรปลอดสารพิษ</t>
  </si>
  <si>
    <t>(8)   ค่าใช้จ่ายในการพัฒนาคุณภาพเครือข่ายโรงเรียน</t>
  </si>
  <si>
    <t xml:space="preserve">      พระพุทธศาสนาวันอาทิตย์</t>
  </si>
  <si>
    <t>(7)   ค่าใช้จ่ายในการสนับสนุนการสอนในศูนย์ศึกษา</t>
  </si>
  <si>
    <t>(6)   ค่าใช้จ่ายในการเปิดโลกกว้างสร้างเส้นทางสู้อาชีพ</t>
  </si>
  <si>
    <t xml:space="preserve">      เพื่อการเรียนรู้</t>
  </si>
  <si>
    <t>(5)   ค่าใช้จ่ายในการส่งเสริมสนับสนุนให้นักเรียนสร้างสรรค์ผลงาน</t>
  </si>
  <si>
    <t>(4)   ค่าใช้จ่ายในการสัมมนาประธานกรรมการเครือข่ายผู้ปกครอง</t>
  </si>
  <si>
    <t>(3)   ค่าใช้จ่ายในการจัดประชุมสัมมนาคณะกรรมการ</t>
  </si>
  <si>
    <t>(2)   ค่าใช้จ่ายในการจัดกิจกรรมพัฒนาคุณภาพผู้เรียน</t>
  </si>
  <si>
    <t>(1)   ค่าใช้จ่ายในการจัดการเรียนการสอน</t>
  </si>
  <si>
    <t>03122-1</t>
  </si>
  <si>
    <t>โครงการจ้างงานคนพิการเพื่อปฏิบัติงาน</t>
  </si>
  <si>
    <t>ค่าใช้จ่ายในการจ้างงานคนพิการเพื่อปฏิบัติงาน</t>
  </si>
  <si>
    <t>โครงการบูรณาการความร่วมมือในการพัฒนาประสิทธิภาพ</t>
  </si>
  <si>
    <t>การแก้ไขปัญหาโรคไข้เลือดออกในพื้นที่กรุงเทพมหานคร</t>
  </si>
  <si>
    <t>03125-1</t>
  </si>
  <si>
    <t>ค่าตอบแทนบุคลากรด้านการแพทย์และสาธารณะสุข</t>
  </si>
  <si>
    <t>เงินตอบแทนพิเศษของข้าราชการ</t>
  </si>
  <si>
    <t>- ข้าราชการ (49)</t>
  </si>
  <si>
    <t>- ลูกจ้างประจำ (8)</t>
  </si>
  <si>
    <t>- ลูกจ้างชั่วคราว (13)</t>
  </si>
  <si>
    <t>งานรายจ่ายบุคลากร - รหัส 1300023</t>
  </si>
  <si>
    <t>ปี 2570</t>
  </si>
  <si>
    <t>วัน</t>
  </si>
  <si>
    <t>ร้อยละของความพึงพอใจของประชาชนในการรับบริการที่เพิ่มขึ้น</t>
  </si>
  <si>
    <t>งานบริหารทั่วไปและบริการทะเบียน - รหัส 1300003</t>
  </si>
  <si>
    <t>ร้อยละความสำเร็จในการแก้ไขปัญหาเรื่องร้องทุกข์/ร้องเรียน</t>
  </si>
  <si>
    <t>ร้อยละความสำเร็จของการแก้ไขปัญหาข้อมูลทะเบียนครอบครัวและทะเบียนชื่อบุคคล</t>
  </si>
  <si>
    <t>งานบริหารทั่วไปและบริหารการคลัง - รหัส 1300004</t>
  </si>
  <si>
    <t xml:space="preserve">ร้อยละความสำเร็จของการจัดทำรายงานทางการเงินส่งให้สำนักการคลังภายในเวลาที่กำหนด </t>
  </si>
  <si>
    <t>งานบริหารทั่วไปฝ่ายรักษาความสะอาด - รหัส 1300006</t>
  </si>
  <si>
    <t>ร้อยละความสำเร็จการจัดเก็บค่าธรรมเนียมเก็บขนมูลฝอย</t>
  </si>
  <si>
    <t>กวาดทำความสะอาดพื้นที่สาธารณะ</t>
  </si>
  <si>
    <t>พัฒนาทำความสะอาดสถานที่สำคัญ</t>
  </si>
  <si>
    <t>งานเก็บขยะมูลฝอยและขนถ่ายสิ่งปฏิกูล - รหัส 1300008</t>
  </si>
  <si>
    <t>ความพึงพอใจของประชาชนในการรับบริการสูบสิ่งปฏิกูลและไขมัน</t>
  </si>
  <si>
    <t>ปริมาณมูลฝอยที่นำไปใช้ประโยชน์</t>
  </si>
  <si>
    <t>ระยะเวลาในการแก้ไขปัญหาขยะตกค้าง</t>
  </si>
  <si>
    <t>งานดูแลสวนและพื้นที่สีเขียว - รหัส 1300009</t>
  </si>
  <si>
    <t>ตัดแต่งกิ่งไม้</t>
  </si>
  <si>
    <t>งานบริหารทั่วไปและสอบสวนดำเนินคดี - รหัส 1300010</t>
  </si>
  <si>
    <t>ร้อยละความสำเร็จของการแก้ไขปัญหาและประสานส่งต่อเรื่องร้องเรียนในระบบ Traffy Fondue</t>
  </si>
  <si>
    <t>งานตรวจและบังคับใช้กฎหมาย - รหัส 1300011</t>
  </si>
  <si>
    <t>ระดับความพึงพอใจการจัดการและอำนวยความสะดวกด้านการจราจรในพื้นที่บริเวณหน้าโรงเรียนและสถานศึกษา</t>
  </si>
  <si>
    <t>ร้อยละความสำเร็จของการจัดระเบียบทางเท้าที่อยู่ในความรับผิดชอบของสำนักงานเขต</t>
  </si>
  <si>
    <t>ร้อยละความสำเร็จในการแก้ไขจุดเสี่ยงอาชญากรรม</t>
  </si>
  <si>
    <t>งานบริหารทั่วไปฝ่ายโยธา - รหัส 1300012</t>
  </si>
  <si>
    <t xml:space="preserve">ร้อยละความสำเร็จในการส่งหนังสือภายในกำหนด </t>
  </si>
  <si>
    <t>ร้อยละความสำเร็จในการก่อหนี้ผูกพันงบลงทุน</t>
  </si>
  <si>
    <t>งานอนุญาตก่อสร้าง ควบคุมอาคารและผังเมือง - รหัส 1300013</t>
  </si>
  <si>
    <t>ร้อยละความสำเร็จของการพิจารณาอนุญาตก่อสร้างอาคาร ดัดแปลงอาคาร รื้อถอนอาคาร (อาคารที่พักอาศัยไม่เกิน 300 ตารางเมตร)</t>
  </si>
  <si>
    <t>ร้อยละความสำเร็จของการพิจารณาอนุญาตตัดคันหินทางเท้า เชื่อมท่อเชื่อมทาง ถมดิน ขุดดิน ภายในระยะเวลาที่กำหนด</t>
  </si>
  <si>
    <t>งานบำรุงรักษาซ่อมแซม - รหัส 1300014</t>
  </si>
  <si>
    <t>ร้อยละความสำเร็จของการซ่อมแซมบำรุงรักษาทางเท้าและพื้นถนนสาธารณะ ในความรับผิดชอบของสำนักงานเขตที่ได้รับการร้องเรียน</t>
  </si>
  <si>
    <t>ร้อยละความสำเร็จของการติดตั้งไฟฟ้าส่องสว่างในพื้นที่สาธารณะของสำนักงานเขตที่ได้รับการร้องเรียน</t>
  </si>
  <si>
    <t>ร้อยละความสำเร็จของการซ่อมแซม บำรุงรักษา ป้ายบอกชื่อซอย คลอง และกระจกโค้ง ที่อยู่ในความรับผิดชอบของสำนักงานเขตที่ได้รับการร้องเรียน</t>
  </si>
  <si>
    <t>งานระบายน้ำและแก้ไขปัญหาน้ำท่วม - รหัส 1300015</t>
  </si>
  <si>
    <t xml:space="preserve">ความสำเร็จในการล้างทำความสะอาดท่อระบายน้ำตามความยาวท่อที่อยู่ในความรับผิดชอบของสำนักงานเขต </t>
  </si>
  <si>
    <t>ความสำเร็จในการดำเนินการตรวจสอบและแก้ไขเรื่องร้องทุกข์เกี่ยวกับงานระบายน้ำและแก้ไขปัญหาน้ำท่วมได้</t>
  </si>
  <si>
    <t xml:space="preserve">ความสำเร็จในการจัดเก็บวัชพืช ขยะ และเปิดทางน้ำไหลในคูคลอง ลำรางที่อยู่ในความรับผิดชอบของสำนักงานเขต </t>
  </si>
  <si>
    <t>งานบริหารทั่วไปฝ่ายพัฒนาชุมชน - รหัส 1300016</t>
  </si>
  <si>
    <t>ร้อยละของผู้ที่ได้รับเบี้ยยังชีพผู้สูงอายุที่มีสิทธิตามเกณฑ์</t>
  </si>
  <si>
    <t>ความพึงพอใจในการให้บริการของฝ่ายพัฒนาชุมชนและสวัสดิการสังคม</t>
  </si>
  <si>
    <t>ร้อยละความสำเร็จของการแก้ไขปัญหาเรื่องราวร้องทุกข์</t>
  </si>
  <si>
    <t>งานพัฒนาชุมชนและบริการสังคม - รหัส 1300017</t>
  </si>
  <si>
    <t>ร้อยละของจำนวนผู้มาใช้บริการลานกีฬาในพื้นที่เขตเพิ่มขึ้น</t>
  </si>
  <si>
    <t>ความสำเร็จในการนำแผนพัฒนาชุมชนไปใช้</t>
  </si>
  <si>
    <t>ด้าน</t>
  </si>
  <si>
    <t>จำนวนการจัดกิจกรรมสร้างสรรค์เพื่อเด็กและเยาวชน</t>
  </si>
  <si>
    <t>กิจกรรม</t>
  </si>
  <si>
    <t>งานบริหารทั่วไปฝ่ายสิ่งแวดล้อมและสุขาภิบาล - รหัส 1300018</t>
  </si>
  <si>
    <t>ร้อยละความสำเร็จในการแก้ไขปัญหาเรื่องราวร้องทุกข์</t>
  </si>
  <si>
    <t>งานสุขาภิบาลอาหารและอนามัยสิ่งแวดล้อม - รหัส 1300019</t>
  </si>
  <si>
    <t>ร้อยละของตัวอย่างอาหารที่ได้รับการสุ่มตรวจไม่พบการปนเปื้อนของสารพิษและเชื้อโรค</t>
  </si>
  <si>
    <t>ร้อยละของสถานประกอบการอาหารที่ผ่านเกณฑ์มาตรฐานอาหารปลอดภัยของกรุงเทพมหานคร</t>
  </si>
  <si>
    <t>ร้อยละของสถานประกอบการอาหารที่ผ่านเกณฑ์มาตรฐานอาหารปลอดภัยของกรุงเทพมหานครมีบริการที่เป็นมิตรต่อสิ่งแวดล้อม</t>
  </si>
  <si>
    <t>งานป้องกันและควบคุมโรค - รหัส 1300020</t>
  </si>
  <si>
    <t xml:space="preserve">ร้อยละของพนักงานในสถานประกอบการ หรือนักเรียน/นักศึกษา หรือบุคคลทั่วไปมีความรู้ด้านการป้องกันโรคเอดส์และโรคติดต่อทางเพศสัมพันธ์ </t>
  </si>
  <si>
    <t xml:space="preserve">ประชาสัมพันธ์การป้องกันควบคุมโรค </t>
  </si>
  <si>
    <t>ร้อยละของชุมชนที่มีค่าดัชนีลูกน้ำยุงลายอยู่ในเกณฑ์ที่กำหนด</t>
  </si>
  <si>
    <t>งานบริหารทั่วไปฝ่ายการศึกษา - รหัส 1300021</t>
  </si>
  <si>
    <t>ร้อยละความสำเร็จในการแก้ไขปัญหาหลังจากการตรวจเยี่ยมสถานศึกษา</t>
  </si>
  <si>
    <t>งานงบประมาณโรงเรียน - รหัส 1300022</t>
  </si>
  <si>
    <t>ร้อยละความสำเร็จของนักเรียนในสังกัดกรุงเทพมหานครมีผลสัมฤทธิ์ทางการเรียนตามที่สถานศึกษากำหนดในระดับผ่านขึ้นไป</t>
  </si>
  <si>
    <t xml:space="preserve">ร้อยละความสำเร็จของนักเรียนสามารถสื่อสารภาษาอังกฤษขั้นพื้นฐานได้ </t>
  </si>
  <si>
    <t>ร้อยละความสำเร็จของนักเรียนที่มีทักษะในการเอาตัวรอดจากอุบัติเหตุทางน้ำ</t>
  </si>
  <si>
    <t xml:space="preserve">          สำนักงานเขตหนองจอก มีพันธกิจหลักในการพัฒนาปรับปรุงการให้บริการของหน่วยงานให้ตรงตามความต้องการของประชาชนผู้รับบริการเฝ้าระวัง ตรวจตราและแก้ไขจุดเสี่ยงภัยที่อาจเกิดอันตรายกับประชาชน ส่งเสริมให้เกิดการคัดแยกขยะมูลฝอยที่แหล่งกำเนิดเป็นการจัดการขยะตั้งแต่ต้นทางให้เกิดการลดปริมาณขยะ และใช้ทรัพยากรอย่างคุ้มค่า ปรับปรุง และฟื้นฟูแหล่งท่องเที่ยวในพื้นที่เขต และจัดกิจกรรมส่งเสริมการท่องเที่ยว </t>
  </si>
  <si>
    <t>งาน / โครงการ</t>
  </si>
  <si>
    <t>ประเภท
งบรายจ่าย</t>
  </si>
  <si>
    <t>เงินเดือนและ
ค่าจ้างประจำ</t>
  </si>
  <si>
    <t>ค่าครุภัณฑ์
ที่ดินและสิ่งก่อสร้าง</t>
  </si>
  <si>
    <t>-</t>
  </si>
  <si>
    <t>โรงเรียนวัดพระยาปลา 39 ชุด ,</t>
  </si>
  <si>
    <t>โรงเรียนบ้านเจียรดับ 10 ชุด)</t>
  </si>
  <si>
    <t xml:space="preserve">โต๊ะเก้าอี้สแตนเลสสำหรับโรงอาหาร 148 ชุด
</t>
  </si>
  <si>
    <t>(1) เงินเดือน</t>
  </si>
  <si>
    <t>(2) เงินเลื่อนขั้นเลื่อนระดับ</t>
  </si>
  <si>
    <t>(3) เงินประจำตำแหน่งของข้าราชการ</t>
  </si>
  <si>
    <t>(4) เงินค่าตอบแทนเป็นรายเดือนของข้าราชการ</t>
  </si>
  <si>
    <t>(5) เงินเพิ่มการครองชีพชั่วคราวของข้าราชการ</t>
  </si>
  <si>
    <t>(6) เงินช่วยเหลือค่าครองชีพของข้าราชการ</t>
  </si>
  <si>
    <t>(1) ค่าจ้างประจำ</t>
  </si>
  <si>
    <t>(2) เงินเพิ่มค่าจ้างประจำ</t>
  </si>
  <si>
    <t>(3) เงินเพิ่มการครองชีพชั่วคราวของลูกจ้างประจำ</t>
  </si>
  <si>
    <t>(4) เงินช่วยเหลือค่าครองชีพของลูกจ้างประจำ</t>
  </si>
  <si>
    <t>(1) ค่าจ้างชั่วคราว</t>
  </si>
  <si>
    <t>(2) เงินเพิ่มการครองชีพชั่วคราวของลูกจ้างชั่วคราว</t>
  </si>
  <si>
    <t>(3) เงินช่วยเหลือค่าครองชีพของลูกจ้างชั่วคราว</t>
  </si>
  <si>
    <t>(1) เงินตอบแทนพิเศษของข้าราชการ</t>
  </si>
  <si>
    <t>(2) ค่าตอบแทนบุคลากรด้านการแพทย์และสาธารณะสุข</t>
  </si>
  <si>
    <t>(3) เงินตอบแทนพิเศษของลูกจ้างประจำ</t>
  </si>
  <si>
    <t>(4) เงินสมทบกองทุนประกันสังคม</t>
  </si>
  <si>
    <t>(5) เงินสมทบกองทุนเงินทดแทน</t>
  </si>
  <si>
    <t xml:space="preserve">   1.1. ค่าตอบแทน </t>
  </si>
  <si>
    <t xml:space="preserve"> 2. ค่าสาธารณูปโภค</t>
  </si>
  <si>
    <t xml:space="preserve">                ค่าเครื่องแต่งกาย</t>
  </si>
  <si>
    <t xml:space="preserve">      ค่าไฟฟ้าสำนักงาน ค่าน้ำประปา ค่าโทรศัพท์เคลื่อนที่</t>
  </si>
  <si>
    <t xml:space="preserve"> 1. ค่าตอบแทน ใช้สอยและวัสดุ</t>
  </si>
  <si>
    <t xml:space="preserve">   1.1 ค่าตอบแทน </t>
  </si>
  <si>
    <t xml:space="preserve">          1.2 ค่าใช้สอย</t>
  </si>
  <si>
    <t xml:space="preserve">         1.3 ค่าวัสดุ</t>
  </si>
  <si>
    <t xml:space="preserve">          1.1 ค่าตอบแทน </t>
  </si>
  <si>
    <t xml:space="preserve">        1.1. ค่าตอบแทน </t>
  </si>
  <si>
    <t xml:space="preserve">        1.2. ค่าใช้สอย</t>
  </si>
  <si>
    <t xml:space="preserve">        1.3 ค่าวัสดุ</t>
  </si>
  <si>
    <t xml:space="preserve">   2. ค่าสาธารณูปโภค	</t>
  </si>
  <si>
    <t xml:space="preserve">   1. ค่าตอบแทน ใช้สอยและวัสดุ</t>
  </si>
  <si>
    <t xml:space="preserve">  เนื้อที่ประมาณ 1,750 ตร.ม.</t>
  </si>
  <si>
    <t xml:space="preserve">  ตามแบบ มนก.-03 ฝาบ่อพักรางวี ค.ส.ล.  </t>
  </si>
  <si>
    <t xml:space="preserve">  ตามแบบ มนก.-01 จำนวน 26 บ่อ</t>
  </si>
  <si>
    <t xml:space="preserve">      1. ค่าตอบแทน </t>
  </si>
  <si>
    <t xml:space="preserve">      2. ค่าใช้สอย</t>
  </si>
  <si>
    <t xml:space="preserve">      3. ค่าวัสดุ</t>
  </si>
  <si>
    <t xml:space="preserve">   1.2. ค่าใช้สอย</t>
  </si>
  <si>
    <t xml:space="preserve">   1.3. ค่าวัสดุ</t>
  </si>
  <si>
    <t>ตามแบบเลขที่ ทส.1/2567 จำนวน 1 แห่ง</t>
  </si>
  <si>
    <t xml:space="preserve">   - ปรับปรุงหลังคา</t>
  </si>
  <si>
    <t xml:space="preserve">   - ปรับปรุงฝ้าเพดาน</t>
  </si>
  <si>
    <t xml:space="preserve">   - ทาสีอาคารเรียน</t>
  </si>
  <si>
    <t xml:space="preserve">   - ทาสีอาคารเรียน ตามแบบเลขที่ ทส.1/2567 จำนวน 1 แห่ง</t>
  </si>
  <si>
    <t>ตามแบบเลขที่ บก.1/2567</t>
  </si>
  <si>
    <t>ตามแบบเลขที่ สม.1/2567</t>
  </si>
  <si>
    <t xml:space="preserve"> - ก่อสร้างห้องน้ำ ตามแบบเลขที่ อ.2 จำนวน 1 แห่ง</t>
  </si>
  <si>
    <t xml:space="preserve"> - ครุภัณฑ์ 3 รายการ</t>
  </si>
  <si>
    <t xml:space="preserve">   - งานทาสีอาคาร</t>
  </si>
  <si>
    <t xml:space="preserve">  - ปรับปรุงห้องน้ำครูบริเวณชานพัก จำนวน 8 ห้อง</t>
  </si>
  <si>
    <t xml:space="preserve">  - ปรับปรุงห้องน้ำนักเรียน บริเวณชั้น 2 จำนวน 2 ห้อง</t>
  </si>
  <si>
    <t>ตามแบบเลขที่ ศว.1/2567 จำนวน 1 หลัง</t>
  </si>
  <si>
    <t xml:space="preserve">   </t>
  </si>
  <si>
    <t xml:space="preserve">    </t>
  </si>
  <si>
    <t>1.2 ค่าจ้างประจำ</t>
  </si>
  <si>
    <t>1.3 ค่าจ้างชั่วคราว</t>
  </si>
  <si>
    <t>1.4 ค่าตอบแทน ใช้สอยและวัสดุ</t>
  </si>
  <si>
    <t>1.ค่าตอบแทน ใช้สอยและวัสดุ</t>
  </si>
  <si>
    <t xml:space="preserve">1.1 ค่าตอบแทน </t>
  </si>
  <si>
    <t>1.2 ค่าใช้สอย</t>
  </si>
  <si>
    <t>1.3 ค่าวัสดุ</t>
  </si>
  <si>
    <t xml:space="preserve">                </t>
  </si>
  <si>
    <t xml:space="preserve">     ส่วนใหญ่เป็นค่าวัสดุไฟฟ้า ประปา งานบ้าน งานครัว และงานสวน</t>
  </si>
  <si>
    <t xml:space="preserve">     ค่าวัสดุยานพาหนะ</t>
  </si>
  <si>
    <t xml:space="preserve">   ค่าไฟฟ้าสำนักงาน ค่าน้ำประปา ค่าโทรศัพท์เคลื่อนที่</t>
  </si>
  <si>
    <t>ค่าไฟฟ้าสำนักงาน ค่าน้ำประปา ค่าโทรศัพท์เคลื่อนที่</t>
  </si>
  <si>
    <t>1.1 ค่าตอบแทน ใช้สอยและวัสดุ</t>
  </si>
  <si>
    <t xml:space="preserve">        </t>
  </si>
  <si>
    <t xml:space="preserve">       </t>
  </si>
  <si>
    <t xml:space="preserve">                  </t>
  </si>
  <si>
    <t xml:space="preserve">  </t>
  </si>
  <si>
    <t xml:space="preserve">         ค่าซ่อมแซมครุภัณฑ์</t>
  </si>
  <si>
    <t xml:space="preserve">         ค่าซ่อมแซมยานพาหนะ</t>
  </si>
  <si>
    <t xml:space="preserve">         ค่าวัสดุอุปกรณ์คอมพิวเตอร์</t>
  </si>
  <si>
    <t>ค่าไปรษณีย์</t>
  </si>
  <si>
    <t>1. ค่าใช้สอย</t>
  </si>
  <si>
    <t xml:space="preserve">     ค่าซ่อมแซมยานพาหนะ</t>
  </si>
  <si>
    <t xml:space="preserve">     ค่าซ่อมแซมเครื่องจักรกลและเครื่องทุ่นแรง</t>
  </si>
  <si>
    <t xml:space="preserve">     ค่าจ้างเหมาดูแลทรัพย์สินและรักษาความปลอดภัย</t>
  </si>
  <si>
    <t xml:space="preserve">        ค่าซ่อมแซมไฟฟ้าสาธารณะ ค่าซ่อมแซมถนน </t>
  </si>
  <si>
    <t xml:space="preserve">        ตรอก ซอย สะพานและสิ่งสาธารณประโยชน์</t>
  </si>
  <si>
    <t xml:space="preserve">        ส่วนใหญ่เป็นค่าวัสดุสำหรับหน่วยบริการเร่งด่วน</t>
  </si>
  <si>
    <t xml:space="preserve">    ค่าครุภัณฑ์ ที่ดินและสิ่งก่อสร้าง</t>
  </si>
  <si>
    <t xml:space="preserve">    ค่าที่ดินและสิ่งก่อสร้าง</t>
  </si>
  <si>
    <t xml:space="preserve">     1.1.1 ค่าตอบแทน</t>
  </si>
  <si>
    <t xml:space="preserve">                 ค่าตอบแทนอาสาสมัครผู้ดูแลเด็ก </t>
  </si>
  <si>
    <t xml:space="preserve">             ค่าหนังสือวารสารบ้านหนังสือ</t>
  </si>
  <si>
    <t xml:space="preserve">      กรุงเทพมหานคร</t>
  </si>
  <si>
    <t>(7)   ค่าใช้จ่ายในการดำเนินงานศูนย์บริการ</t>
  </si>
  <si>
    <t>(8)   ค่าใช้จ่ายในการส่งเสริมการทำเกษตรทฤษฎีใหม่</t>
  </si>
  <si>
    <t xml:space="preserve">         ค่าซ่อมแซมยานพาหนะ ค่าซ่อมแซมครุภัณฑ์</t>
  </si>
  <si>
    <t xml:space="preserve">         ค่าวัสดุอุปกรณ์คอมพิวเตอร์ </t>
  </si>
  <si>
    <t xml:space="preserve">         ค่าวัสดุยานพาหนะ ค่าเครื่องแต่งกาย</t>
  </si>
  <si>
    <t xml:space="preserve">            ด้านการสอนภาษาฯ</t>
  </si>
  <si>
    <t xml:space="preserve">            ค่าตอบแทนบุคคลภายนอกช่วยปฏิบัติราชการ</t>
  </si>
  <si>
    <t xml:space="preserve">            ค่าตอบแทนครูผู้สอนศาสนาอิสลามฯ</t>
  </si>
  <si>
    <t xml:space="preserve">            ส่วนใหญ่เป็นค่าจ้างเหมาดูแลทรัพย์สิน</t>
  </si>
  <si>
    <t xml:space="preserve">            และรักษาความปลอดภัยในโรงเรียนสังกัดกรุงเทพมหานคร</t>
  </si>
  <si>
    <t>1.2 ค่าสาธารณูปโภค</t>
  </si>
  <si>
    <t>2.1 ค่าครุภัณฑ์ ที่ดินและสิ่งก่อสร้าง</t>
  </si>
  <si>
    <t xml:space="preserve">         2.1.1 ค่าครุภัณฑ์</t>
  </si>
  <si>
    <t>- ก่อสร้างห้องน้ำ ตามแบบเลขที่ อ.2 จำนวน 1 แห่ง</t>
  </si>
  <si>
    <t xml:space="preserve">    ค่าจ้างเหมาบริการเป็นรายบุคคล</t>
  </si>
  <si>
    <t xml:space="preserve">    ค่าซ่อมแซมครุภัณฑ์</t>
  </si>
  <si>
    <t>1.1 ค่าตอบแทน</t>
  </si>
  <si>
    <t>1.1 ค่าใช้สอย</t>
  </si>
  <si>
    <t>1.2 ค่าวัสดุ</t>
  </si>
  <si>
    <t xml:space="preserve">      ค่าวัสดุเครื่องจักรกลและเครื่องทุ่นแรง</t>
  </si>
  <si>
    <t>ความพึงพอใจในการให้บริการ
งานทะเบียน</t>
  </si>
  <si>
    <t xml:space="preserve">ร้อยละความสำเร็จในการใช้จ่ายงบประมาณรายจ่ายประจำปี 
ตามข้อบัญญัติงบประมาณรายจ่าย
ประจำปีฯ </t>
  </si>
  <si>
    <t>ร้อยละการจัดเก็บภาษีที่ดิน
และสิ่งปลูกสร้าง</t>
  </si>
  <si>
    <t>ความสำเร็จในการรับและ
ส่งเรื่องร้องเรียน</t>
  </si>
  <si>
    <t>ร้อยละการตรวจสอบร่างนิติกรรมสัญญาของส่วนราชการสังกัด
สำนักงานเขต</t>
  </si>
  <si>
    <t>ร้อยละความสำเร็จของการควบคุม
การใช้ยานพาหนะ</t>
  </si>
  <si>
    <t>การออกหนังสือรับรองตรวจสอบอาคาร 
ด้านความปลอดภัยอาคาร 9 ประเภท เพิ่มขึ้น</t>
  </si>
  <si>
    <t>ผลสัมฤทธิ์ : ประชาชนในพื้นที่มีคุณภาพชีวิตที่ดี ได้รับบริการอย่างทั่วถึง 
เป็นธรรม มีความสะดวก ปลอดภัย และมีความสุขในการดำรงชีวิต</t>
  </si>
  <si>
    <t xml:space="preserve">    ค่าซ่อมแซมยานพาหนะ</t>
  </si>
  <si>
    <t xml:space="preserve">             ค่าจ้างเหมาบริการเป็นรายบุคคลฯ ค่ารับรอง</t>
  </si>
  <si>
    <t xml:space="preserve">          สำนักงานเขตหนองจอก มีอำนาจหน้าที่เกี่ยวกับการปกครอง การทะเบียน การจัดให้มีและบำรุงรักษาทางบก ทางน้ำ และทางระบายน้ำ การจัดให้มีและควบคุมตลาด ท่าเทียบเรือ ท่าข้าม และที่จอดรถ การสาธารณูปโภค และการก่อสร้างอื่น ๆ การสาธารณูปการ การส่งเสริม  และการประกอบอาชีพการส่งเสริมการลงทุน การส่งเสริมการท่องเที่ยว การจัดการศึกษา การพัฒนาคุณภาพชีวิต การบำรุงรักษาศิลปะ จารีตประเพณี ภูมิปัญญาท้องถิ่นและวัฒนธรรมอันดีของท้องถิ่น การจัดให้มีพิพิธภัณฑ์ การปรับปรุงแหล่งชุมชนแออัดและการจัดการเกี่ยวกับที่อยู่อาศัย การจัดให้มีและบำรุงรักษาสถานที่พักผ่อนหย่อนใจ การส่งเสริมกีฬา การออกกำลังกายเพื่อสุขภาพ การส่งเสริมประชาธิปไตย ความเสมอภาค และสิทธิเสรีภาพของประชาชน การส่งเสริมการมีส่วนร่วมของราษฎร การรักษา ความสะอาดและความเป็นระเบียบเรียบร้อย และการอนามัย 
โรงมหรสพ และสาธารณสถานอื่น ๆ การคุ้มครอง ดูแลบำรุงรักษา และการใช้ประโยชน์ที่ดิน การจัดเก็บรายได้ 
การบังคับการให้เป็นไปตามข้อบัญญัติกรุงเทพมหานคร หรือกฎหมายอื่นที่กำหนดให้เป็นอำนาจหน้าที่ของกรุงเทพมหานคร </t>
  </si>
  <si>
    <t xml:space="preserve">     ค่าวัสดุอุปกรณ์คอมพิวเตอร์</t>
  </si>
  <si>
    <t xml:space="preserve"> หัวหน้าฝ่าย (1)</t>
  </si>
  <si>
    <t xml:space="preserve"> ผู้อำนวยการ (1)</t>
  </si>
  <si>
    <r>
      <t>รายละเอียดงบประมาณจำแนกตามงบรายจ่าย</t>
    </r>
    <r>
      <rPr>
        <b/>
        <sz val="16"/>
        <color rgb="FFA5A5A5"/>
        <rFont val="TH Sarabun New"/>
        <family val="2"/>
      </rPr>
      <t xml:space="preserve"> </t>
    </r>
  </si>
  <si>
    <r>
      <t xml:space="preserve">วัตถุประสงค์ : </t>
    </r>
    <r>
      <rPr>
        <sz val="12"/>
        <color theme="1"/>
        <rFont val="TH Sarabun New"/>
        <family val="2"/>
      </rPr>
      <t>เพื่อแสดงค่าใช้จ่ายเกี่ยวกับบุคลากรของกรุงเทพมหานครในภาพรวมของหน่วยรับงบประมาณที่กำหนดไว้ในงบบุคลากร เช่น เงินเดือนและค่าจ้างประจำ ค่าจ้างชั่วคราว ค่าตอบแทน ใช้สอยและวัสดุ งบเงินอุดหนุน งบรายจ่ายอื่น และงบกลาง ซึ่งเบิกจ่ายในลักษณะงบดังกล่าว</t>
    </r>
  </si>
  <si>
    <r>
      <rPr>
        <b/>
        <sz val="12"/>
        <color theme="1"/>
        <rFont val="TH Sarabun New"/>
        <family val="2"/>
      </rPr>
      <t xml:space="preserve">วัตถุประสงค์ : </t>
    </r>
    <r>
      <rPr>
        <sz val="12"/>
        <color theme="1"/>
        <rFont val="TH Sarabun New"/>
        <family val="2"/>
      </rPr>
      <t>เพื่ออำนวยการ สั่งการสำนักงานเขต ดำเนินงานเกี่ยวกับส่วนราชการอื่นที่มิใช่ของส่วนราชการใดตามที่ได้รับมอบหมาย และปฏิบัติงานร่วมกับหรือสนับสนุนการปฏิบัติงานของหน่วยงานอื่นที่เกี่ยวข้อง ปฏิบัติงานด้านความรับผิดชอบทางวินัย/ละเมิด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</si>
  <si>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ประชาสัมพันธ์และรับเรื่องร้องทุกข์, กิจการสภาเขต 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</si>
  <si>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เพื่อรักษาความสงบเรียบร้อยในภารกิจของฝ่ายพลเรือน ทำหน้าที่เกี่ยวกับการปกครองท้องที่ การทะเบียนปกครอง การปฏิบัติหน้าที่ในทางปกครองและรักษาความสงบเรียบร้อย และหน้าที่ในทางอาญาตามอำนาจหน้าที่ของนายอำเภอ ดำเนินงานเกี่ยวกับส่วนราชการอื่นที่มิใช่ของส่วนราชการใดตามที่ได้รับมอบหมาย และปฏิบัติงานร่วมกับหรือสนับสนุนการปฏิบัติงานของหน่วยงานอื่นที่เกี่ยวข้อง รวมถึงการสนับสนุนการบริหารราชการส่วนภูมิภาคในการจัดตั้ง ยุบ และเปลี่ยนแปลงเขตปกครอง และการสอบสวนเปรียบเทียบแนวเขตที่มีปัญหาข้อขัดแย้ง งานป้องกันและบรรเทาสาธารณภัย งานด้านยาเสพติด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</si>
  <si>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บริการทะเบียนและปฏิบัติหน้าที่ทางปกครอง, อาสาสมัครป้องกันภัยฝ่ายพลเรือน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</si>
  <si>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เพื่อให้บริการประชาชนด้านทะเบียนราษฎร ทะเบียนบัตรประจำตัวประชาชน และทะเบียนทั่วไป นอกจากนี้ยังมีหน้าที่กำหนดหน่วยเลือกตั้ง การจัดทำบัญชีรายชื่อผู้เสียสิทธิและจัดทำบัญชีรายชื่อผู้มีสิทธิเลือกตั้งสมาชิกวุฒิสภา สมาชิกสภาผู้แทนราษฎร ผู้ว่าราชการกรุงเทพมหานคร สมาชิกสภากรุงเทพมหานคร และกรรมการชุมชน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</si>
  <si>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บริการทะเบียนราษฎร, บริการทะเบียนบัตรประจำตัวประชาชน, บริการทะเบียนทั่วไป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</si>
  <si>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เพื่อให้กรุงเทพมหานครมีการพัฒนาระบบบัญชี จัดทำบัญชีและรายงานการเงินการคลัง และรายงานผลการดำเนินงานภาครัฐตามมาตรฐานการบัญชีภาครัฐของไทย ให้บริการประมวล วิเคราะห์ และสังเคราะห์ข้อมูลการเงินการคลังงบประมาณเพื่อประกอบการวางแผนและตัดสินใจของคณะผู้บริหารและส่วนราชการต่าง ๆ โดยจัดให้มีการรับเงินและจ่ายเงินจากคลัง จัดทำและบริหารงบประมาณ บริหารเงินสดและเงินคงคลัง การรับและจ่ายเงินมีประสิทธิภาพ ถูกต้อง รวดเร็ว และดำรงรักษาสภาพคล่องทางการเงินให้อยู่ในระดับที่เหมาะสม รวมทั้งมีระบบสนับสนุนกลางในการบริหารจัดการทรัพย์สินให้ถูกต้องตามระเบียบ และคลังพัสดุกลางสำหรับเบิกจ่ายพัสดุให้แก่หน่วยงานต่าง ๆ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</si>
  <si>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อำนวยการและบริหารทั่วไป, บริหารงานคลัง, งบประมาณ การเงินและบัญชี, ตรวจสอบฎีกา 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</si>
  <si>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จัดหารายได้นำส่งคลังกรุงเทพมหานครตามเป้าหมายอย่างมีประสิทธิภาพทั่วถึงและเป็นธรรมภายใต้กรอบที่กฎหมายกำหนด โดยให้มีการจัดเก็บภาษีที่ดินและสิ่งปลูกสร้าง ภาษีป้าย อากรที่กฎหมายกำหนด ตลอดจนจัดเก็บค่าตอบแทน    ค่าธรรมเนียม ค่าเช่าทรัพย์สิน ที่ดิน ที่สาธารณะที่ไม่ถือเป็นรายได้ของแผนงานใดแผนงานหนึ่งโดยเฉพาะ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</si>
  <si>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อำนวยการและบริหารทั่วไป, ประเมินและจัดเก็บภาษีโรงเรือนและที่ดิน, ประเมินและจัดเก็บภาษีที่ดินและสิ่งปลูกสร้าง, ประเมินและจัดเก็บภาษีบำรุงท้องที่,ประเมินและจัดเก็บภาษีป้าย, จัดเก็บรายได้อื่น ๆ เช่น ค่าธรรมเนียม 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</si>
  <si>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เพื่อให้การดำเนินงานภายในฝ่ายรักษาความสะอาดโดยรวม ได้รับการสนับสนุนให้ประสบความสำเร็จอย่างมีประสิทธิภาพ โดยจัดให้มีการอำนวยการ ประสานงาน สนับสนุนการบริหารงานทั่วไป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</si>
  <si>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อำนวยการ, บริหารงานทั่วไป, ดำเนินการแก้ไขปัญหาร้องทุกข์, บริหารงานบุคคลเบื้องต้น, ประสานงานร่วมกับหน่วยงานหรือส่วนราชการอื่น, จัดประชุม, ดูแลยานพาหนะ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</si>
  <si>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เพื่อให้ถนนและพื้นที่สัญจรมีความสะอาด ปราศจากมูลฝอย โดยจัดให้มีการกวาด ทำความสะอาดถนน บาทวิถี สะพานลอยคนเดินข้าม อุปกรณ์ประกอบถนน และป้ายต่าง ๆ ให้บริการกวาด ทำความสะอาดชุมชน ส่วนราชการตามร้องขอ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</si>
  <si>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กวาด ล้าง ทำความสะอาดถนน ตรอก ซอย ในพื้นที่เขตและอุปกรณ์ประกอบถนน เช่น ป้ายต่าง ๆ สถานที่สำคัญ และสถานที่จัดงานของส่วนราชการ และชุมชน ฯลฯ 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</si>
  <si>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เพื่อให้พื้นที่อยู่อาศัย พื้นที่ประกอบพาณิชยกรรม อุตสาหกรรม มีความสะอาดถูกสุขลักษณะ โดยจัดให้มีการเก็บขนมูลฝอย 
จุดจัดเก็บตามบ้าน ตรอก ซอย ตลาดสด ริมถนน บ้านริมคลองโดยทางน้ำ และบริการสูบสิ่งปฏิกูล ดูดไขมัน และขนถ่ายไปยังศูนย์กำจัดมูลฝอย 
โดยจัดเก็บค่าธรรมเนียม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</si>
  <si>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เก็บขยะมูลฝอย, ขนถ่ายสิ่งปฏิกูล, ดูดไขมัน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</si>
  <si>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เพื่อให้พื้นที่เขตมีภูมิทัศน์ที่สวยงามร่มรื่น มีสภาพแวดล้อมที่ดี โดยจัดให้มีการดูแลสวนหย่อม ต้นไม้เกาะกลาง และต้นไม้ริมทางเท้า ประดับตกแต่งถนนต้อนรับอาคันตุกะ และในวันสำคัญต่าง ๆ ให้บริการตัดแต่งต้นไม้แก่ประชาชน ส่วนราชการที่ร้องขอโดยคิดจัดเก็บค่าบริการ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</si>
  <si>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ตัดแต่งและดูแลบำรุงรักษาต้นไม้, เพาะชำและตกแต่งสถานที่, บริการรถน้ำ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</si>
  <si>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และติดตามประเมินผลการปฏิบัติหน้าที่ของฝ่ายเทศกิจ 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สนับสนุนการบริหารจัดการของฝ่ายในส่วนที่เกี่ยวข้องกับงานด้านธุรการ สนับสนุนการบริหารจัดการของสำนักงานเขตในส่วนที่เกี่ยวข้องกับงานนิติการ และสอบสวนดำเนินคดีผู้กระทำผิด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</si>
  <si>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จัดประชุมคณะกรรมการระดับเขต, สอบสวนดำเนินคดี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</si>
  <si>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เพื่อให้เขตพื้นที่มีความเป็นระเบียบ น่าอยู่อาศัย จัดระเบียบการทำกิจกรรมและการใช้ที่สาธารณะของผู้ประกอบการค้า หาบเร่ และแผงลอยให้เป็นไปด้วยความเรียบร้อย ดูแลความเป็นระเบียบเรียบร้อยตามข้อบัญญัติฯ จัดชุดปฏิบัติการออกตรวจพื้นที่ ตักเตือน จับกุมในกรณีที่พบผู้กระทำความผิด ให้บริการและปฏิบัติการพิเศษในการอำนวยความสะดวกในการจราจร ดูแลความปลอดภัย ตรวจพื้นที่จุดเสี่ยงภัย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</si>
  <si>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ตรวจและบังคับการ, บริการและปฏิบัติการกิจการพิเศษ, ควบคุมการใช้ยานพาหนะ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</si>
  <si>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และติดตามประเมินผลการปฏิบัติหน้าที่ของฝ่ายโยธา 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สนับสนุนการบริหารจัดการของฝ่ายในส่วนที่เกี่ยวข้องกับงานด้านธุรการ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</si>
  <si>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ควบคุมการใช้ยานพาหนะ, สำรวจ ออกแบบ ประมาณราคา และควบคุมโครงการ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</si>
  <si>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เพื่อให้สิ่งก่อสร้างมีความปลอดภัย ถูกสุขลักษณะ ไม่ส่งผลกระทบต่อสิ่งแวดล้อม เพื่อให้การพัฒนาและการขยายตัวของเมืองสอดคล้องกับศักยภาพของพื้นที่ ไม่ทำลายสิ่งแวดล้อม เป็นไปอย่างมีแบบแผน เพื่อให้อาคารสาธารณะที่เข้าเกณฑ์ควบคุมมีมาตรฐานและความปลอดภัยตามที่กฎหมายกำหนด ดูแลที่สาธารณประโยชน์มิให้ถูกรุกล้ำหรือเปลี่ยนแปลงสภาพ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</si>
  <si>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อนุญาตและควบคุมการก่อสร้าง, ตรวจสอบและควบคุมการใช้อาคาร, บังคับใช้กฎหมายอาคาร, อนุญาตตัดคันหิน ถมดิน ฯลฯ, ตรวจสอบที่สาธารณะ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</si>
  <si>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เพื่อดูแลซ่อมแซม บำรุงรักษาทางเท้าและพื้นผิวถนนสายรองให้อยู่ในสภาพที่ดี เพื่อให้ประชาชนสามารถใช้สัญจรได้อย่างสะดวก ปลอดภัย ดูแลซ่อมแซมบำรุงรักษาป้ายชื่อถนน ซอย และคลองให้อยู่ในสภาพที่ดี ใช้การได้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</si>
  <si>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ซ่อมแซมผิวจราจรด้วยแอสฟัลต์, ซ่อมแซมทางเท้าและป้าย, บำรุงรักษาซ่อมแซมไฟฟ้าสาธารณะ, บำรุงรักษา/บริการเครื่องจักรกล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</si>
  <si>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เพื่อให้น้ำฝน น้ำปล่อยทิ้งจากบ้านเรือน อาคาร และน้ำปล่อยทิ้งจากแหล่งอื่น ๆ ได้รับการจัดการอย่างเป็นระบบ มีประสิทธิภาพ และบรรเทาความเดือดร้อนจากปัญหาน้ำท่วม ไม่ส่งผลกระทบต่อประชาชน สิ่งแวดล้อมและระบบนิเวศน์ของเมือง โดยจัดให้มีการระบายน้ำจากแหล่งกำเนิด ไปสู่โรงบำบัดหรือสู่แหล่งน้ำผิวดินผ่านระบบท่อระบายน้ำ ระบบรวบรวมน้ำเสีย คลอง บึงรับน้ำ ระบบบังคับน้ำ อุโมงค์ระบายน้ำ ระบบบ่อสูบน้ำ ป้องกันน้ำท่วมและบำรุงรักษาระบบท่อระบายน้ำ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</si>
  <si>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ซ่อมแซม เปลี่ยนฝาท่อระบายน้ำ, ทำความสะอาดและขุดลอกท่อระบายน้ำ, ทำความสะอาดและขุดลอกคลอง, สูบระบายน้ำ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</si>
  <si>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เพื่อกำหนดทิศทางในการบริหารงาน ควบคุมกำกับ และติดตามการปฏิบัติหน้าที่ของฝ่ายพัฒนาชุมชนและสวัสดิการสังคมให้เป็นไปอย่างมีประสิทธิภาพ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 ในส่วนที่เกี่ยวข้องกับงานด้านธุรการ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</si>
  <si>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ควบคุมการใช้ยานพาหนะ, บริการเบิกจ่ายเงินสวัสดิการ, ทะเบียนและรับจดแจ้ง, ประสานงานและให้คำปรึกษา, สำรวจและเยี่ยมชุมชน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</si>
  <si>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เพื่อส่งเสริม สนับสนุนให้ประชาชนมีขีดความสามารถในการบริหารจัดการปัญหาชุมชน ตระหนักถึงคุณค่าทางศิลปวัฒนธรรม ภูมิปัญญาท้องถิ่น เด็กและเยาวชนได้แลกเปลี่ยนความรู้ และประสบการณ์ เตรียมความพร้อมเด็กก่อนวัยเรียน สำหรับการเข้าสู่ระบบการศึกษาภาคบังคับ รวมทั้งส่งเสริมการออกกำลังกาย เล่นกีฬาและแหล่งค้นหาความรู้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</si>
  <si>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พัฒนาศักยภาพชุมชน, สภาเยาวชนกรุงเทพมหานคร, ศูนย์พัฒนาเด็กก่อนวัยเรียน, จัดกิจกรรมวันสำคัญและส่งเสริมวัฒนธรรมประเพณี, พิพิธภัณฑ์ท้องถิ่น, บ้านหนังสือ, กิจกรรมลานกีฬา, สอนแอโรบิค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</si>
  <si>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และติดตามประเมินผลการปฏิบัติหน้าที่ของฝ่ายสิ่งแวดล้อมและสุขาภิบาลให้เป็นไปอย่างมีประสิทธิภาพ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สนับสนุนการบริหารจัดการของฝ่ายในส่วนที่เกี่ยวข้องกับงานธุรการทั่วไป ใบอนุญาตและหนังสือรับรองการแจ้งตามพรบ.การสาธารณสุขและกฎหมายที่เกี่ยวข้อง รวมถึงการจดทะเบียนสุนัขและออกบัตรประจำตัวสัตว์เลี้ยง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</si>
  <si>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ควบคุมการใช้ยานพาหนะ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</si>
  <si>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ประชาชนได้บริโภคอาหารปรุงสำเร็จที่ปลอดภัยปราศจากการปนเปื้อนสารเคมีอันตรายและเชื้อโรคในระบบทางเดินอาหาร สถานที่ประกอบอาหารได้มาตรฐานผ่านเกณฑ์ด้านสุขาภิบาลอาหาร ผู้สัมผัสอาหารมีจิตสำนึกในการประกอบ ปรุง และจำหน่ายอาหารที่ถูกสุขลักษณะ ผู้บริโภคมีความรู้ความเข้าใจในการเลือกซื้ออาหารให้ถูกสุขลักษณะ ลดความเสี่ยงภัยอันตรายที่เกิดจากสารเคมีและวัตถุอันตราย ประชาชนมีสุขอนามัยที่ดีปลอดภัยจากโรคและสิ่งคุกคามที่เป็นอันตรายต่อสุขภาพอันเกิดจากปัจจัยด้านสิ่งแวดล้อม คุ้มครองผู้บริโภคในเรื่องสลากอาหาร เครื่องชั่ง ตวง วัด สถานที่จำหน่ายแอลกอฮอล์และบุหรี่ ป้องกันการแพร่โรคพิษสุนัขบ้า อันเกิดจากการเลี้ยงสัตว์ ปล่อยสัตว์ออกนอกสถานที่เลี้ยง รวมทั้งปัญหาคุณภาพน้ำในแหล่งน้ำสาธารณะและประสานงานกับหน่วยงานที่เกี่ยวข้องในการดำเนินการแก้ไขปัญหาในแต่ละพื้นที่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</si>
  <si>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ออก/ต่อใบอนุญาต, ลงพื้นที่ตรวจ/ระงับเหตุรับแจ้ง, ลงพื้นที่ตรวจตามแผน, ส่งเสริมความรู้ผู้สัมผัสอาหาร, ดำเนินการบังคับใช้กฎหมายสาธารณสุขและสิ่งแวดล้อม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</si>
  <si>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เพื่อลดความเสี่ยงในการแพร่โรค เหตุเดือดร้อนรำคาญ และความไม่ปลอดภัยที่เกิดจากแมลงและสัตว์นำโรค รวมทั้งให้ประชาชนรู้จักป้องกันตนเองและหลีกเลี่ยงปัจจัยเสี่ยงที่จะเกิดโรคติดต่อตามฤดูกาล โรคเอดส์ โรคติดต่อทางเพศสัมพันธ์ วัณโรค ฯลฯ และส่งต่อผู้ติดเชื้อหรือผู้ป่วยเข้าสู่ระบบการรักษา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</si>
  <si>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ควบคุมพาหะและแหล่งนำโรค, รณรงค์การกำจัดและควบคุมลูกน้ำยุงลาย, รณรงค์ป้องกันโรคติดต่อตามฤดูกาล, ประสานการฉีดวัคซีน/ทำหมัน/จับสุนัข, ป้องกันและแก้ไขปัญหาโรคเอดส์ วัณโรค และโรคติดต่อทางเพศสัมพันธ์, อำนวยการและบริหารงานทั่วไป, ควบคุมการใช้ยานพาหนะ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</si>
  <si>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และติดตามประเมินผลการปฏิบัติหน้าที่ของฝ่ายการศึกษาให้เป็นไปอย่างมีประสิทธิภาพ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สนับสนุนการบริหารจัดการของฝ่ายในส่วนที่เกี่ยวข้องกับงานด้านธุรการ ตลอดจนเพื่อให้การดำเนินงานของสถานศึกษามีคุณภาพได้มาตรฐานสอดคล้องกันนโยบายผู้บริหาร และเด็กที่มีอายุครบเกณฑ์ทุกคนเข้ารับการศึกษาตามที่กฎหมายกำหนด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</si>
  <si>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อำนวยการและบริหารงานทั่วไป, ควบคุมการใช้ยานพาหนะ, บริหารการศึกษา ได้แก่ การตรวจเยี่ยมสถานศึกษา การจัดประชุมผู้บริหารสถานศึกษา จัดประชุมครู จัดทำทะเบียนเด็กครบเกณฑ์ ติดตามเด็กครบเกณฑ์ให้เข้ารับการศึกษา และจัดหาสถานศึกษาให้แก่เด็กครบเกณฑ์ ดำเนินการเรื่องร้องทุกข์ </t>
    </r>
  </si>
  <si>
    <r>
      <rPr>
        <b/>
        <sz val="12"/>
        <color theme="1"/>
        <rFont val="TH Sarabun New"/>
        <family val="2"/>
      </rPr>
      <t>วัตถุประสงค์ :</t>
    </r>
    <r>
      <rPr>
        <sz val="12"/>
        <color theme="1"/>
        <rFont val="TH Sarabun New"/>
        <family val="2"/>
      </rPr>
      <t xml:space="preserve"> เพื่อให้นักเรียนทุกคนได้รับการสอนที่ได้มาตรฐานตามหลักสูตรที่สถานศึกษากำหนด อันเป็นการสนับสนุนให้นักเรียนนำศักยภาพที่มีอยู่มาใช้ได้อย่างเต็มความสามารถและประสบความสำเร็จตามเกณฑ์การศึกษาที่ตั้งไว้ เพื่อพัฒนา ติดตามและประเมินผลหลักสูตรและเทคนิคการสอน ทั้งที่มีอยู่แล้วและที่ปรับปรุงใหม่ให้สามารถบรรลุมาตรฐานการศึกษาที่กำหนดไว้ เพื่อให้นักเรียนได้รับการช่วยเหลือทางสวัสดิการตามความจำเป็นและได้ทำกิจกรรมเสริมหลักสูตร ซึ่งเป็นการช่วยให้นักเรียนสามารถพัฒนาทางสังคมและจิตใจตามมาตรฐานการศึกษาที่กำหนดไว้ เพื่อบำรุงรักษาสถานศึกษาให้อยู่ในสภาพที่ปลอดภัยและใช้งานได้อย่างเต็มประสิทธิภาพ</t>
    </r>
  </si>
  <si>
    <r>
      <rPr>
        <b/>
        <sz val="12"/>
        <color theme="1"/>
        <rFont val="TH Sarabun New"/>
        <family val="2"/>
      </rPr>
      <t>กิจกรรมหลัก :</t>
    </r>
    <r>
      <rPr>
        <sz val="12"/>
        <color theme="1"/>
        <rFont val="TH Sarabun New"/>
        <family val="2"/>
      </rPr>
      <t xml:space="preserve"> จัดการสอน, สนับสนุนการสอนและพัฒนาวิชาชีพครู, สนับสนุนนักเรียนและพัฒนาผู้เรียน, บริหารจัดการสถานศึกษา</t>
    </r>
  </si>
  <si>
    <t>งบประมาณรายจ่ายประจำปีงบประมาณ พ.ศ. 2568 โดยสังเขป</t>
  </si>
  <si>
    <t>งบประมาณรายจ่ายประจำปีงบประมาณ พ.ศ. 2568</t>
  </si>
  <si>
    <t>ปี 2571</t>
  </si>
  <si>
    <t>ร้อยละของจำนวนป้ายใหม่ที่เพิ่มขึ้นจากปีที่ผ่านมา</t>
  </si>
  <si>
    <t>3. งบรายจ่ายอื่น</t>
  </si>
  <si>
    <t xml:space="preserve">    ป้องกันภัยฝ่ายพลเรือน (หลักสูตรหลัก)</t>
  </si>
  <si>
    <t>05108-1</t>
  </si>
  <si>
    <t xml:space="preserve">    ค่าครุภัณฑ์</t>
  </si>
  <si>
    <t>ตู้เหล็กเก็บเอกสารแบบรางเลื่อน ระบบพวงมาลัย 1 ชุด</t>
  </si>
  <si>
    <t>05108-2</t>
  </si>
  <si>
    <t>05203-1</t>
  </si>
  <si>
    <t>ความเร็ว 20 แผ่น ต่อนาที 1 เครื่อง</t>
  </si>
  <si>
    <t>ค่าโทรศัพท์สำนักงาน</t>
  </si>
  <si>
    <t xml:space="preserve">     ส่วนใหญ่เป็นค่าเครื่องแบบชุดปฏิบัติงาน</t>
  </si>
  <si>
    <t>ค่าวัสดุสำนักงาน</t>
  </si>
  <si>
    <t>05140-1</t>
  </si>
  <si>
    <t>รถบรรทุก (ดีเซล) ขนาด 1 ตัน ปริมาตรกระบอกสูบ</t>
  </si>
  <si>
    <t>110 กิโลวัตต์ ขับเคลื่อน 2 ล้อ แบบดับเบิ้ลแค็บ 1 คัน</t>
  </si>
  <si>
    <t xml:space="preserve">             ค่าตอบแทนการประชุมของคณะกรรมการชุมชน</t>
  </si>
  <si>
    <t xml:space="preserve">                 ค่าตอบแทนกรรมการชุมชน</t>
  </si>
  <si>
    <t>05143-1</t>
  </si>
  <si>
    <t>โต๊ะทำงานระดับปฏิบัติงาน,ปฏิบัติการ,ชำนาญงาน,</t>
  </si>
  <si>
    <t>อาวุโส,ชำนาญการ 2 ชุด</t>
  </si>
  <si>
    <t>ร้อยละความสำเร็จในการรับแจ้ง
ประเมินและรับชำระภาษีป้าย</t>
  </si>
  <si>
    <t>รับเรื่องร้องทุกข์/ร้องเรียน</t>
  </si>
  <si>
    <t>ร้อยละความสำเร็จของการ
ส่งหนังสือภายในเวลาที่กำหนด</t>
  </si>
  <si>
    <t>ร้อยละของอาคารสถานที่ภายใน
สำนักงานเขตที่ตรวจพบ หรือได้รับ
แจ้งว่ามีการชำรุด เสียหาย 
ได้รับการแก้ไข</t>
  </si>
  <si>
    <t>การป้องกันและแก้ไขปัญหา
ยาเสพติดในชุมชน</t>
  </si>
  <si>
    <t>ร้อยละของความสามารถในการป้องกันและบรรเทาสาธารณภัย
ในชุมชน</t>
  </si>
  <si>
    <t xml:space="preserve">ร้อยละความพึงพอใจของผู้ขอรับบริการในการรับเงิน-จ่ายเงิน 
จากเจ้าหน้าที่ฝ่ายการคลัง </t>
  </si>
  <si>
    <t>ร้อยละความพึงพอใจในการ
ให้บริการของฝ่ายสิ่งแวดล้อมและสุขาภิบาล</t>
  </si>
  <si>
    <t>05101-4</t>
  </si>
  <si>
    <t>05130-1</t>
  </si>
  <si>
    <t>05132-1</t>
  </si>
  <si>
    <t>05132-2</t>
  </si>
  <si>
    <t>05133-1</t>
  </si>
  <si>
    <t>05133-2</t>
  </si>
  <si>
    <t>05133-3</t>
  </si>
  <si>
    <t>05133-7</t>
  </si>
  <si>
    <t>05304-1</t>
  </si>
  <si>
    <t>05304-2</t>
  </si>
  <si>
    <t>05304-3</t>
  </si>
  <si>
    <t>(1) ปรับปรุงโรงเรียนสุเหร่าหะยีมินา</t>
  </si>
  <si>
    <t>- ปรับปรุงลานอเนกประสงค์ บริเวณด้านหน้าอาคาร 3,4</t>
  </si>
  <si>
    <t>- ปรับปรุงลานอเนกประสงค์ บริเวณสวนหย่อม</t>
  </si>
  <si>
    <t>- ปรับปรุงโรงอาหาร</t>
  </si>
  <si>
    <t>- งานประตูสแตนเลส</t>
  </si>
  <si>
    <t xml:space="preserve">- แผงกันตกสแตนเลส อาคาร 4,5 ชั้น 3 </t>
  </si>
  <si>
    <t>- ก่อสร้างเสาธง สูง 14 ม.</t>
  </si>
  <si>
    <t>- ครุภัณฑ์ 2 รายการ</t>
  </si>
  <si>
    <t>(2) ปรับปรุงโรงเรียนสามแยกท่าไข่</t>
  </si>
  <si>
    <t>(3) ปรับปรุงโรงเรียนนีลราษฎร์อุปถัมภ์</t>
  </si>
  <si>
    <t>- ปรับปรุงลานอเนกประสงค์ บริเวณด้านข้างอาคาร 3</t>
  </si>
  <si>
    <t>- ปรับปรุงลานอเนกประสงค์ บริเวณด้านข้างอาคาร 2</t>
  </si>
  <si>
    <t>- ปรับปรุงประตูด้านหลังโรงเรียน</t>
  </si>
  <si>
    <t>05304-4</t>
  </si>
  <si>
    <t>(4) ปรับปรุงโรงเรียนลำผักชี</t>
  </si>
  <si>
    <t>- ปรับปรุงโรงอาหาร ตามแบบเลขที่ รอ.1</t>
  </si>
  <si>
    <t>- งานท่อระบายน้ำ ตามแบบเลขที่ ลช.1/2568</t>
  </si>
  <si>
    <t>05304-5</t>
  </si>
  <si>
    <t>(5) ปรับปรุงโรงเรียนวัดสามง่าม</t>
  </si>
  <si>
    <t>- ปรับปรุงอาคาร 1 จำนวน 1 หลัง</t>
  </si>
  <si>
    <t xml:space="preserve">     ชั้นที่ 1 , 2 , 3 , 4 จำนวน 8 ห้อง</t>
  </si>
  <si>
    <t xml:space="preserve">   - ปรับปรุงห้องน้ำครูบริเวณชานพัก </t>
  </si>
  <si>
    <t>- ปรับปรุงอาคาร 2 จำนวน 1 หลัง</t>
  </si>
  <si>
    <t xml:space="preserve">   - ปรับปรุงห้องน้ำนักเรียนบริเวณชั้น 2 จำนวน 2 ห้อง</t>
  </si>
  <si>
    <t xml:space="preserve">- ปรับปรุงโรงอาหาร จำนวน 1 แห่ง </t>
  </si>
  <si>
    <t>05304-6</t>
  </si>
  <si>
    <t>(6) ปรับปรุงโรงเรียนลำบุหรี่พวง</t>
  </si>
  <si>
    <t>05304-7</t>
  </si>
  <si>
    <t>(7) ปรับปรุงโรงเรียนวัดราษฎร์บำรุง</t>
  </si>
  <si>
    <t>- ปรับปรุงลานอเนกประสงค์ บริเวณโดยรอบห้องน้ำ</t>
  </si>
  <si>
    <t>05304-8</t>
  </si>
  <si>
    <t>(8) ปรับปรุงโรงเรียนวัดแสนเกษม</t>
  </si>
  <si>
    <t>- ปรับปรุงรั้ว จำนวน 1 แห่ง</t>
  </si>
  <si>
    <t>- สร้างกำแพงดินสูงประมาณ 0.80 ม. ยาวประมาณ 150 ม.</t>
  </si>
  <si>
    <t xml:space="preserve">- สร้างท่อระบายน้ำบริเวณริมรั้วหลังอาคาร 1 </t>
  </si>
  <si>
    <t>- ปรับปรุงพื้นบริเวณด้านหลังอาคาร 1</t>
  </si>
  <si>
    <t xml:space="preserve">     ส่วนใหญ่เป็นค่าวัสดุไฟฟ้า ประปา งานบ้าน </t>
  </si>
  <si>
    <t>เครื่องถ่ายเอกสาร ระบบดิจิทัล (ขาว-ดำ)</t>
  </si>
  <si>
    <t xml:space="preserve">    ค่าวัสดุอุปกรณ์คอมพิวเตอร์</t>
  </si>
  <si>
    <t xml:space="preserve">    ค่าวัสดุในการรักษาความสะอาด</t>
  </si>
  <si>
    <t xml:space="preserve">        ค่าจ้างเหมาล้างทำความสะอาดท่อระบายน้ำ</t>
  </si>
  <si>
    <t xml:space="preserve">        ค่าซ่อมแซมยานพาหนะ </t>
  </si>
  <si>
    <t xml:space="preserve">        ส่วนใหญ่เป็นค่าเครื่องแต่งกาย</t>
  </si>
  <si>
    <t xml:space="preserve">        ค่าวัสดุอุปกรณ์ทำความสะอาดท่อระบายน้ำ </t>
  </si>
  <si>
    <t>ค่าไฟฟ้าบ่อสูบน้ำ</t>
  </si>
  <si>
    <t xml:space="preserve">             ค่าวัสดุอุปกรณ์การเรียนการสอน</t>
  </si>
  <si>
    <t xml:space="preserve">                 ค่าไฟฟ้าบ้านหนังสือ</t>
  </si>
  <si>
    <t xml:space="preserve">                 ค่าน้ำประปาบ้านหนังสือ</t>
  </si>
  <si>
    <t xml:space="preserve">                 ค่าโทรศัพท์บ้านหนังสือ</t>
  </si>
  <si>
    <t xml:space="preserve">(1)  ค่าใช้จ่ายในการสนับสนุนการดำเนินงาน
</t>
  </si>
  <si>
    <t>(2)  ค่าใช้จ่ายในการจัดงานวันสำคัญ</t>
  </si>
  <si>
    <t xml:space="preserve">     อนุรักษ์สืบสานวัฒนธรรมประเพณี</t>
  </si>
  <si>
    <t>(3)  ค่าใช้จ่ายในการส่งเสริมกิจการสภาเด็กและเยาวชนเขต</t>
  </si>
  <si>
    <t>(4)  ค่าใช้จ่ายโครงการรู้ใช้ รู้เก็บ คนกรุงเทพฯ ชีวิตมั่นคง</t>
  </si>
  <si>
    <t>(6)  ค่าใช้จ่ายในการบริหารจัดการพิพิธภัณฑ์ท้องถิ่น</t>
  </si>
  <si>
    <t>(9)   ค่าใช้จ่ายในการจัดกิจกรรมครอบครัวรักการอ่าน</t>
  </si>
  <si>
    <t xml:space="preserve">    ค่าวัสดุยานพาหนะ ค่าวัสดุอุปกรณ์คอมพิวเตอร์ </t>
  </si>
  <si>
    <t>ประสิทธิภาพการแก้ไขปัญหาโรคไข้เลือดออกในพื้นที่</t>
  </si>
  <si>
    <t>กรุงเทพมหานคร</t>
  </si>
  <si>
    <t>(1) ปรับปรุงซอยสังฆสันติสุข 8 จากถนนสังฆสันติสุข</t>
  </si>
  <si>
    <t xml:space="preserve">- สร้างชั้นรองพื้นฐานหินคลุกบดอัดแน่น </t>
  </si>
  <si>
    <t xml:space="preserve">  รองพื้นรางวี หนาเฉลี่ย 0.25 ม. ตามแบบ มทก.-02</t>
  </si>
  <si>
    <t xml:space="preserve">  เนื้อที่ประมาณ 837 ตร.ม.</t>
  </si>
  <si>
    <t>- สร้างท่อลอด ค.ส.ล. ขนาดเส้นผ่าศูนย์กลาง 0.40 ม.</t>
  </si>
  <si>
    <t xml:space="preserve">  ตามแบบ มนก.-01 ยาวประมาณ 92 ม.</t>
  </si>
  <si>
    <t xml:space="preserve">  ขนาดท่อเส้นผ่าศูนย์กลาง 0.40 ม. ตามแบบ มนก.-03</t>
  </si>
  <si>
    <t xml:space="preserve">  ฝาบ่อพักรางวี ตามแบบ มนก.-01 แบบที่ 1 จำนวน 31 บ่อ</t>
  </si>
  <si>
    <t xml:space="preserve">  ชนิดปากระฆัง (ท่อชั้น 2) ขนาดเส้นผ่าศูนย์กลาง 0.80 ม.</t>
  </si>
  <si>
    <t xml:space="preserve">  ตามแบบ มนก.-05 ยาวประมาณ 429 ม.</t>
  </si>
  <si>
    <t xml:space="preserve">  ขนาดท่อเส้นผ่าศูนย์กลาง 0.80 ม. ตามแบบ มนก.-05</t>
  </si>
  <si>
    <t xml:space="preserve">  ชนิดปากระฆัง (ท่อชั้น 2) ขนาดเส้นผ่าศูนย์กลาง 1.20 ม.</t>
  </si>
  <si>
    <t xml:space="preserve">  ตามแบบ มนก.-05 ยาวประมาณ 40 ม.</t>
  </si>
  <si>
    <t xml:space="preserve">  ขนาดท่อเส้นผ่าศูนย์กลาง 1.20 ม. ตามแบบ มนก.-05</t>
  </si>
  <si>
    <t xml:space="preserve">  ฝาบ่อพักรางวี ตามแบบ มนก.-01 แบบที่ 1 จำนวน 2 บ่อ</t>
  </si>
  <si>
    <t>- ก่อสร้างบ่อพักพร้อมประตูท่อขนาดเส้นผ่าศูนย์กลาง 0.80 ม.</t>
  </si>
  <si>
    <t xml:space="preserve">  ตามแบบเลขที่ บพ. 80/49 จำนวน 1 บ่อ</t>
  </si>
  <si>
    <t>- สร้างผิวทาง ค.ส.ล. หนา 0.20 ม. ติดรางวี ตามแบบ มทก.-01</t>
  </si>
  <si>
    <t xml:space="preserve">  กว้างประมาณ 4 ม. เนื้อที่ประมาณ 1,796 ตร.ม.</t>
  </si>
  <si>
    <t xml:space="preserve">  ตามแบบ มนก.-01 ยาวประมาณ 837 ม.</t>
  </si>
  <si>
    <t>- สร้างไหล่ทางหินคลุก ทั้ง 2 ข้าง หนาเฉลี่ย 0.25 ม.</t>
  </si>
  <si>
    <t xml:space="preserve">  เนื้อที่ประมาณ 460 ตร.ม.</t>
  </si>
  <si>
    <t>- PRIME COAT เนื้อที่ประมาณ 100 ตร.ม.</t>
  </si>
  <si>
    <t xml:space="preserve">  บริเวณทางเชื่อมทางแยก เนื้อที่ประมาณ 100 ตร.ม.</t>
  </si>
  <si>
    <t>(2) ปรับปรุงซอยอยู่วิทยา 12 จากถนนอยู่วิทยา</t>
  </si>
  <si>
    <t>ถึงจุดที่ปรับปรุงแล้ว แขวงกระทุ่มราย</t>
  </si>
  <si>
    <t xml:space="preserve">  เนื้อที่ประมาณ 8,370 ตร.ม.</t>
  </si>
  <si>
    <t xml:space="preserve">  ตามแบบ มทก.-02 เนื้อที่ประมาณ 1,800 ตร.ม.</t>
  </si>
  <si>
    <t>- สร้างผิวทาง ค.ส.ล. หนา 0.20 ม. ติดไหล่ทาง</t>
  </si>
  <si>
    <t xml:space="preserve">  ตามแบบ มทก.-01 กว้างประมาณ 7 ม.</t>
  </si>
  <si>
    <t xml:space="preserve">  เนื้อที่ประมาณ 6,510 ตร.ม.</t>
  </si>
  <si>
    <t xml:space="preserve">  หนาเฉลี่ย 0.25 ม. กว้าง 1 ม. เนื้อที่ประมาณ 1,860 ม.</t>
  </si>
  <si>
    <t>- PRIME COAT และทางเชื่อมทางแยก</t>
  </si>
  <si>
    <t xml:space="preserve">  เนื้อที่ประมาณ 2,060 ตร.ม.</t>
  </si>
  <si>
    <t xml:space="preserve">  บริเวณทางเชื่อมทางแยก เนื้อที่ประมาณ 200 ตร.ม.</t>
  </si>
  <si>
    <t>(3) ปรับปรุงซอยเชื่อมสัมพันธ์ 22 จากถนนเชื่อมสัมพันธ์</t>
  </si>
  <si>
    <t>ถึงถนนเลียบคลองเจียรดับ แขวงโคกแฝด</t>
  </si>
  <si>
    <t xml:space="preserve">ช่วงที่ 1 จากถนนเชื่อมสัมพันธ์ ถึงสะพาน ค.ส.ล. </t>
  </si>
  <si>
    <t xml:space="preserve">  ข้ามคลองจระเข้ตาย ยาวประมาณ 680 ม.</t>
  </si>
  <si>
    <t xml:space="preserve">  เนื้อที่ประมาณ 3,900 ตร.ม.</t>
  </si>
  <si>
    <t xml:space="preserve">  เนื้อที่ประมาณ 1,231 ตร.ม.</t>
  </si>
  <si>
    <t xml:space="preserve">  ปรับระดับ หนาเฉลี่ย 0.25 ม. ตามแบบ มทก.-02</t>
  </si>
  <si>
    <t xml:space="preserve">  เนื้อที่ประมาณ 1,020 ตร.ม.</t>
  </si>
  <si>
    <t xml:space="preserve">  ตามแบบ มนก.-05 ยาวประมาณ 1,268 ม.</t>
  </si>
  <si>
    <t xml:space="preserve">  ฝาบ่อพักรางวี ตามแบบ มนก.-01 แบบที่ 1 จำนวน 92 บ่อ</t>
  </si>
  <si>
    <t xml:space="preserve">  ตามแบบ มทก.-01 กว้างประมาณ 5 ม.</t>
  </si>
  <si>
    <t xml:space="preserve">  เนื้อที่ประมาณ 3,252 ตร.ม.</t>
  </si>
  <si>
    <t xml:space="preserve">  ตามแบบ มนก.-01 ยาวประมาณ 1,231 ม.</t>
  </si>
  <si>
    <t>- สร้างหินคลุกคลุมไหล่ทาง ทั้ง 2 ข้าง</t>
  </si>
  <si>
    <t xml:space="preserve">  หนาเฉลี่ย 0.25 ม. เนื้อที่ประมาณ 340 ตร.ม.</t>
  </si>
  <si>
    <t>- PRIME COAT เนื้อที่ประมาณ 300 ตร.ม.</t>
  </si>
  <si>
    <t xml:space="preserve">  บริเวณทางเชื่อมทางแยก เนื้อที่ประมาณ 300 ตร.ม.</t>
  </si>
  <si>
    <t xml:space="preserve">  ตามแบบเลขที่ บพ.80/49 จำนวน 2 บ่อ</t>
  </si>
  <si>
    <t>ช่วงที่ 2 จากสะพาน ค.ส.ล. ข้ามคลองจระเข้ตาย</t>
  </si>
  <si>
    <t>ถึงถนนเลียบคลองเจียรดับ ยาวประมาณ 1,900 ม.</t>
  </si>
  <si>
    <t xml:space="preserve">  เนื้อที่ประมาณ 11,400 ตร.ม.</t>
  </si>
  <si>
    <t xml:space="preserve">  เนื้อที่ประมาณ 2,850 ตร.ม.</t>
  </si>
  <si>
    <t xml:space="preserve">  ตามแบบ มทก.-01 กว้างประมาณ 6 ม.</t>
  </si>
  <si>
    <t xml:space="preserve">  หนาเฉลี่ย 0.25 ม. กว้างประมาณ 0.50 ม. </t>
  </si>
  <si>
    <t xml:space="preserve">  เนื้อที่ประมาณ 1,900 ตร.ม.</t>
  </si>
  <si>
    <t>- PRIME COAT บริเวณไหล่ทาง และทางเชื่อมทางแยก</t>
  </si>
  <si>
    <t xml:space="preserve">  เนื้อที่ประมาณ 2,200 ตร.ม.</t>
  </si>
  <si>
    <t>(4) ปรับปรุงถนนแสนเกษม จากถนนประชาสำราญ</t>
  </si>
  <si>
    <t>ถึงถนนคลองสิบ - คลองสิบสี่ แขวงคลองสิบสอง</t>
  </si>
  <si>
    <t xml:space="preserve">  เนื้อที่ประมาณ 13,860 ตร.ม.</t>
  </si>
  <si>
    <t xml:space="preserve">  เนื้อที่ประมาณ 2,800 ตร.ม.</t>
  </si>
  <si>
    <t xml:space="preserve">  เนื้อที่ประมาณ 11,880 ตร.ม.</t>
  </si>
  <si>
    <t xml:space="preserve">  เนื้อที่ประมาณ 1,980 ตร.ม.</t>
  </si>
  <si>
    <t xml:space="preserve">  เนื้อที่ประมาณ 2,180 ตร.ม.</t>
  </si>
  <si>
    <t xml:space="preserve">  บริเวณไหล่ทาง และทางเชื่อมทางแยก </t>
  </si>
  <si>
    <t xml:space="preserve">  เนื้อที่ประมาณ 200 ตร.ม.</t>
  </si>
  <si>
    <t>05313-5</t>
  </si>
  <si>
    <t>(5) ปรับปรุงซอยสุวินทวงศ์ 51 จากถนนสุวินทวงศ์</t>
  </si>
  <si>
    <t>ถึงสะพาน ค.ส.ล. ข้ามคลองหนึ่ง แขวงกระทุ่มราย</t>
  </si>
  <si>
    <t xml:space="preserve">  เนื้อที่ประมาณ 9,440 ตร.ม.</t>
  </si>
  <si>
    <t xml:space="preserve">  ปรับระดับ หนาเฉลี่ย 0.25 ม. กว้างประมาณ 8 ม. </t>
  </si>
  <si>
    <t xml:space="preserve">  ตามแบบ มทก.-02 เนื้อที่ประมาณ 9,440 ตร.ม.</t>
  </si>
  <si>
    <t xml:space="preserve">  เนื้อที่ประมาณ 8,260 ตร.ม.</t>
  </si>
  <si>
    <t xml:space="preserve">  เนื้อที่ประมาณ 1,180 ตร.ม.</t>
  </si>
  <si>
    <t xml:space="preserve">  เนื้อที่ประมาณ 1,720 ตร.ม.</t>
  </si>
  <si>
    <t xml:space="preserve">  เนื้อที่ประมาณ 540 ตร.ม.</t>
  </si>
  <si>
    <t>(6) ปรับปรุงซอยอยู่วิทยา 13 จากถนนอยู่วิทยา</t>
  </si>
  <si>
    <t>ถึงทางเข้าชุมชน แขวงกระทุ่มราย</t>
  </si>
  <si>
    <t>ช่วงที่ 1 จากถนนอยู่วิทยา ถึง STA 0 + 740</t>
  </si>
  <si>
    <t xml:space="preserve">  เนื้อที่ประมาณ 4,440 ตร.ม.</t>
  </si>
  <si>
    <t xml:space="preserve">  เนื้อที่ประมาณ 3,700 ตร.ม.</t>
  </si>
  <si>
    <t xml:space="preserve">  หนาเฉลี่ย 0.25 ม. เนื้อที่ประมาณ 740 ตร.ม.</t>
  </si>
  <si>
    <t>- PRIME COAT เนื้อที่ประมาณ 740 ตร.ม.</t>
  </si>
  <si>
    <t>ช่วงที่ 2 จาก STA 0 + 740 ถึง STA 0 + 992</t>
  </si>
  <si>
    <t xml:space="preserve">  เนื้อที่ประมาณ 1,008 ตร.ม.</t>
  </si>
  <si>
    <t xml:space="preserve">  ตามแบบ มทก.-01 กว้างประมาณ 3.50 ม.</t>
  </si>
  <si>
    <t xml:space="preserve">  เนื้อที่ประมาณ 882 ตร.ม.</t>
  </si>
  <si>
    <t xml:space="preserve">  หนาเฉลี่ย 0.25 ม. เนื้อที่ประมาณ 126 ตร.ม.</t>
  </si>
  <si>
    <t>- PRIME COAT เนื้อที่ประมาณ 126 ตร.ม.</t>
  </si>
  <si>
    <t>ช่วงที่ 3 จาก STA 0 + 992 ถึง STA 1 + 167</t>
  </si>
  <si>
    <t xml:space="preserve">  เนื้อที่ประมาณ 875 ตร.ม.</t>
  </si>
  <si>
    <t xml:space="preserve">  เนื้อที่ประมาณ 787 ตร.ม.</t>
  </si>
  <si>
    <t xml:space="preserve">  ตามแบบ มทก.-01 กว้างประมาณ 4.00 ม.</t>
  </si>
  <si>
    <t xml:space="preserve">  เนื้อที่ประมาณ 175 ตร.ม.</t>
  </si>
  <si>
    <t xml:space="preserve">  หนาเฉลี่ย 0.25 ม. เนื้อที่ประมาณ 175 ตร.ม.</t>
  </si>
  <si>
    <t>- PRIME COAT เนื้อที่ประมาณ 375 ตร.ม.</t>
  </si>
  <si>
    <t xml:space="preserve">  บริเวณไหล่ทาง ตามทางเชื่อมทางแยก</t>
  </si>
  <si>
    <t>(7) ปรับปรุงซอยแยกซอยเลียบวารี 59</t>
  </si>
  <si>
    <t>(ทางเข้าหมู่บ้านทรัพย์ไพศาล) จากซอยเลียบวารี 59</t>
  </si>
  <si>
    <t xml:space="preserve">  รองพื้นรางวี หนาเฉลี่ย 0.25 ม.</t>
  </si>
  <si>
    <t xml:space="preserve">  ตามแบบ มทก.-02 เนื้อที่ประมาณ 1,048 ตร.ม.</t>
  </si>
  <si>
    <t xml:space="preserve">  ตามแบบ มนก.-01 ยาวประมาณ 84 ม.</t>
  </si>
  <si>
    <t xml:space="preserve">  ฝาบ่อพักรางวี ตามแบบ มนก.-01 แบบที่ 1 จำนวน 21 บ่อ</t>
  </si>
  <si>
    <t xml:space="preserve">  ชนิดปากระฆัง (ท่อชั้น 2) ขนาดเส้นผ่าศูนย์กลาง 0.60 ม.</t>
  </si>
  <si>
    <t xml:space="preserve">  ตามแบบ มนก.-03 ยาวประมาณ 269 ม.</t>
  </si>
  <si>
    <t xml:space="preserve">  ขนาดท่อเส้นผ่าศูนย์กลาง 0.60 ม. ตามแบบ มนก.-03</t>
  </si>
  <si>
    <t xml:space="preserve">  ฝาบ่อพักรางวี ตามแบบ มนก.-01 แบบที่ 1 จำนวน 22 บ่อ</t>
  </si>
  <si>
    <t xml:space="preserve">  ตามแบบ มทก.-01 กว้างประมาณ 4 ม.</t>
  </si>
  <si>
    <t xml:space="preserve">  เนื้อที่ประมาณ 1,130 ตร.ม.</t>
  </si>
  <si>
    <t xml:space="preserve">  ตามแบบ มนก.-01 ยาวประมาณ 524 ม.</t>
  </si>
  <si>
    <t>- สร้างหินคลุกคลุมไหล่ทางทั้ง 2 ข้าง</t>
  </si>
  <si>
    <t xml:space="preserve">  หนาเฉลี่ย 0.25 ม. เนื้อที่ประมาณ 290 ตร.ม.</t>
  </si>
  <si>
    <t xml:space="preserve">  เนื้อที่ประมาณ 390 ตร.ม.</t>
  </si>
  <si>
    <t>05313-12</t>
  </si>
  <si>
    <t>(8) ปรับปรุงซอยสุวินทวงศ์ 98/1 จากถนนสุวินทวงศ์</t>
  </si>
  <si>
    <t>ถึงสุดทางสาธารณะ แขวงลำต้อยติ่ง</t>
  </si>
  <si>
    <t xml:space="preserve">  เนื้อที่ประมาณ 960 ตร.ม.</t>
  </si>
  <si>
    <t xml:space="preserve">  หนาเฉลี่ย 0.25 ม. กว้างประมาณ 7 ม. </t>
  </si>
  <si>
    <t xml:space="preserve">  ตามแบบ มทก.-02 เนื้อที่ประมาณ 1,680 ตร.ม.</t>
  </si>
  <si>
    <t xml:space="preserve">  เนื้อที่ประมาณ 1,440 ตร.ม.</t>
  </si>
  <si>
    <r>
      <t xml:space="preserve">  หนาเฉลี่ย 0.25 ม. </t>
    </r>
    <r>
      <rPr>
        <sz val="16"/>
        <rFont val="TH Sarabun New"/>
        <family val="2"/>
      </rPr>
      <t>กว้างประมาณ</t>
    </r>
    <r>
      <rPr>
        <sz val="16"/>
        <color theme="1"/>
        <rFont val="TH Sarabun New"/>
        <family val="2"/>
      </rPr>
      <t xml:space="preserve"> 0.50 ม. </t>
    </r>
  </si>
  <si>
    <t xml:space="preserve">  เนื้อที่ประมาณ 240 ตร.ม.</t>
  </si>
  <si>
    <t xml:space="preserve">- PRIME COAT บริเวณไหล่ทาง </t>
  </si>
  <si>
    <t>05313-13</t>
  </si>
  <si>
    <t>(9) ปรับปรุงซอยแยกซอยมิตรไมตรี 6 จากซอยมิตรไมตรี 6</t>
  </si>
  <si>
    <t>ถึงสะพาน ค.ส.ล. ข้ามคลองลำเจดีย์เล็ก แขวงหนองจอก</t>
  </si>
  <si>
    <t xml:space="preserve">  เนื้อที่ประมาณ 4,140 ตร.ม.</t>
  </si>
  <si>
    <t xml:space="preserve">  หนาเฉลี่ย 0.25 ม. กว้างประมาณ 6 ม. </t>
  </si>
  <si>
    <t xml:space="preserve">  ตามแบบ มทก.-02 เนื้อที่ประมาณ 4,140 ตร.ม.</t>
  </si>
  <si>
    <t xml:space="preserve">  เนื้อที่ประมาณ 3,450 ตร.ม.</t>
  </si>
  <si>
    <t xml:space="preserve">  เนื้อที่ประมาณ 690 ตร.ม.</t>
  </si>
  <si>
    <t>05313-14</t>
  </si>
  <si>
    <t>(10) ปรับปรุงถนนเลียบคลองสอง จากซอยสุวินทวงศ์ 98</t>
  </si>
  <si>
    <t>ถึงโรงเรียนบดินทร์เดชา 4 แชวงลำต้อยติ่ง</t>
  </si>
  <si>
    <t xml:space="preserve">  เนื้อที่ประมาณ 9,770 ตร.ม.</t>
  </si>
  <si>
    <t>- PRIME COAT เนื้อที่ประมาณ 9,770 ตร.ม.</t>
  </si>
  <si>
    <t xml:space="preserve">  เนื้อที่ประมาณ 8,793 ตร.ม.</t>
  </si>
  <si>
    <t>- ปรับปรุงบริเวณคอสะพาน</t>
  </si>
  <si>
    <t xml:space="preserve">  - แผนพื้นสำเร็จรูปท้องเรียบ ขนาดกว้าง 0.35 ม.</t>
  </si>
  <si>
    <t xml:space="preserve">    ยาว 3 ม. รับน้ำหนักบรรทุกจร 500 กก./ตร.ม.</t>
  </si>
  <si>
    <r>
      <t xml:space="preserve">    </t>
    </r>
    <r>
      <rPr>
        <sz val="16"/>
        <color theme="1"/>
        <rFont val="TH Sarabun New"/>
        <family val="2"/>
      </rPr>
      <t>ป้องกันดินทรุดตัว ฝั่งละ 32 แผ่น จำนวน 64 แผ่น</t>
    </r>
  </si>
  <si>
    <t xml:space="preserve">  - เหล็กเส้นกลมผิวข้ออ้อย ขนาด 12 มม. จำนวน 10 เส้น</t>
  </si>
  <si>
    <t xml:space="preserve">  - เหล็กเส้นกลมผิวเรียบ ขนาด 6 มม. จำนวน 15 เส้น</t>
  </si>
  <si>
    <t xml:space="preserve">  - ไม้แบบคานรัดกำแพงกันดิน เนื้อที่ประมาณ 15 ตร.ม.</t>
  </si>
  <si>
    <t xml:space="preserve">  - คอนกรีตโครงสร้างกำลังอัด 280 ksc. รูปทรง 1 ลบ. ม.</t>
  </si>
  <si>
    <t>05313-19</t>
  </si>
  <si>
    <t>(11) ปรับปรุงซอยสุวินทวงศ์ 19 จากถนนสุวินทวงศ์</t>
  </si>
  <si>
    <t>ถึงซอยสุวินทวงศ์ 17 แขวงลำผักชี</t>
  </si>
  <si>
    <t xml:space="preserve">- รื้อผิวทางเดิมพร้อมบดอัดแน่น </t>
  </si>
  <si>
    <t xml:space="preserve">  เนื้อที่ประมาณ 2,050 ตร.ม.</t>
  </si>
  <si>
    <t xml:space="preserve">  ตามแบบ มทก.-01 กว้างประมาณ 4.5 ม.</t>
  </si>
  <si>
    <t xml:space="preserve">  เนื้อที่ประมาณ 1,845 ตร.ม.</t>
  </si>
  <si>
    <t>- สร้างหินคลุกคลุมไหล่ทาง ทั้ง 2 ข้าง หนาเฉลี่ย 0.25 ม.</t>
  </si>
  <si>
    <t xml:space="preserve">  กว้าง 0.25 ม. เนื้อที่ประมาณ 205 ตร.ม.</t>
  </si>
  <si>
    <t>- PRIME COAT บริเวณไหล่ทาง</t>
  </si>
  <si>
    <t xml:space="preserve">  และทางเชื่อมทางแยก เนื้อที่ประมาณ 305 ตร.ม.</t>
  </si>
  <si>
    <t xml:space="preserve">  บริเวณไหล่ทาง และทางเชื่อมทางแยก</t>
  </si>
  <si>
    <t xml:space="preserve">  เนื้อที่ประมาณ 100 ตร.ม.</t>
  </si>
  <si>
    <t xml:space="preserve">  ตามแบบ มนก.-05 ยาวประมาณ 7.50 ม.</t>
  </si>
  <si>
    <t>(12) ปรับปรุงซอยสุวินทวงศ์ 98 จากถนนสุวินทวงศ์</t>
  </si>
  <si>
    <t>ถึงโรงเรียนผลลีรุ่งเรือง แขวงลำต้อยติ่ง</t>
  </si>
  <si>
    <t>ช่วงที่ 1 จากถนนสุวินทวงศ์ ถึงสะพาน ค.ส.ล.</t>
  </si>
  <si>
    <t>ข้ามคลองบึงกลาง ยาวประมาณ 3,100 ม.</t>
  </si>
  <si>
    <t xml:space="preserve">  เนื้อที่ประมาณ 15,500 ตร.ม.</t>
  </si>
  <si>
    <t xml:space="preserve">  หนาเฉลี่ย 0.25 ม. ตามแบบ มทก.-02 </t>
  </si>
  <si>
    <t>- PRIME COAT เนื้อที่ประมาณ 15,500 ตร.ม.</t>
  </si>
  <si>
    <t xml:space="preserve">  เนื้อที่ประมาณ 13,950 ตร.ม.</t>
  </si>
  <si>
    <t xml:space="preserve">  เส้นผ่าศูนย์กลาง 6 นิ้ว ยาว 6 ม. จำนวน 1,000 ต้น</t>
  </si>
  <si>
    <t>ช่วงที่ 2 จากสะพาน ค.ส.ล. ข้ามคลองบึงกลาง</t>
  </si>
  <si>
    <t>ถึงโรงเรียนผลลีรุ่งเรือง ยาวประมาณ 400 ม.</t>
  </si>
  <si>
    <t>- TACK COAT เนื้อที่ประมาณ 1,800 ม.</t>
  </si>
  <si>
    <t xml:space="preserve">  เนื้อที่ประมาณ 1,800 ตร.ม.</t>
  </si>
  <si>
    <t xml:space="preserve">  ตามแบบเลขที่ มน.1/2568 จำนวน 1 แห่ง</t>
  </si>
  <si>
    <t xml:space="preserve">  จำนวน 1 บาน</t>
  </si>
  <si>
    <t>- งานแผงกันแดดเชื่อมระหว่างอาคาร 4,5 จำนวน 1 แห่ง</t>
  </si>
  <si>
    <t xml:space="preserve">  ชั้น 2,3,4 </t>
  </si>
  <si>
    <t xml:space="preserve">  จำนวน 14 ชุด</t>
  </si>
  <si>
    <t xml:space="preserve">  ตามแบบเลขที่ สธ.14 จำนวน 1 แห่ง</t>
  </si>
  <si>
    <t xml:space="preserve">  ตามแบบเลขที่ นร.1/2568 จำนวน 1 แห่ง</t>
  </si>
  <si>
    <t xml:space="preserve">  จำนวน 1 หลัง</t>
  </si>
  <si>
    <t xml:space="preserve">     ชั้นที่ 1 , 2 , 3 จำนวน 6 ห้อง</t>
  </si>
  <si>
    <t xml:space="preserve">  ตามแบบเลขที่ สง.1/2568</t>
  </si>
  <si>
    <t xml:space="preserve">  ตามแบบเลขที่ ลบ.1/2568 จำนวน 1 แห่ง</t>
  </si>
  <si>
    <t xml:space="preserve">  ตามแบบเลขที่ รบ.1/2568 จำนวน 1 แห่ง</t>
  </si>
  <si>
    <t xml:space="preserve">  เพื่อเป็นแหล่งเรียนรู้ จำนวน 1 แห่ง</t>
  </si>
  <si>
    <t>ตู้เหล็กบานเลื่อน แบบกระจก 6 ตู้</t>
  </si>
  <si>
    <t xml:space="preserve">     ค่าบำรุงรักษาซ่อมแซมเครื่องปรับอากาศ </t>
  </si>
  <si>
    <t xml:space="preserve">     งานครัว และงานสวน ค่าวัสดุยานพาหนะ</t>
  </si>
  <si>
    <t>1.งบดำเนินงาน</t>
  </si>
  <si>
    <t xml:space="preserve">  ค่าตอบแทน ใช้สอยและวัสดุ</t>
  </si>
  <si>
    <t xml:space="preserve">     1.1.1 ค่าตอบแทน </t>
  </si>
  <si>
    <t xml:space="preserve">            ค่าตอบแทนเจ้าหน้าที่เก็บขนมูลฝอย</t>
  </si>
  <si>
    <t xml:space="preserve">            ค่าตอบแทนเจ้าหน้าที่เก็บขนสิ่งปฏิกูล</t>
  </si>
  <si>
    <t xml:space="preserve">            ค่าตอบแทนอาสาสมัครป้องกันภัยฝ่ายพลเรือน</t>
  </si>
  <si>
    <t xml:space="preserve">            ค่าจ้างเหมาต่อท่อประปาและติดตั้งอุปกรณ์เพิ่มเติม</t>
  </si>
  <si>
    <t xml:space="preserve">            ค่าจ้างเหมาเดินสายและติดตั้งอุปกรณ์ไฟฟ้าเพิ่มเติม</t>
  </si>
  <si>
    <t xml:space="preserve">             ค่าวัสดุอุปกรณ์ สำหรับใช้ในศูนย์ อปพร.</t>
  </si>
  <si>
    <t xml:space="preserve">             ค่าวัสดุสำนักงานประเภทเครื่องเขียน แบบพิมพ์</t>
  </si>
  <si>
    <t xml:space="preserve">             ค่าวัสดุอุปกรณ์คอมพิวเตอร์</t>
  </si>
  <si>
    <t xml:space="preserve">     ค่าไฟฟ้าสุสานกลางมุสลิมประจำกรุงเทพมหานคร</t>
  </si>
  <si>
    <t xml:space="preserve">     ค่าน้ำประปาสุสานกลางมุสลิมประจำกรุงเทพมหานคร</t>
  </si>
  <si>
    <t xml:space="preserve">            ค่าซ่อมแซมยานพาหนะ</t>
  </si>
  <si>
    <t xml:space="preserve">            ค่าซ่อมแซมเครื่องจักรกลและเครื่องทุ่นแรง</t>
  </si>
  <si>
    <t xml:space="preserve">            ค่าซ่อมแซมสุขาสาธารณะ</t>
  </si>
  <si>
    <t xml:space="preserve">            ส่วนใหญ่เป็นค่าวัสดุในการรักษาความสะอาด</t>
  </si>
  <si>
    <t xml:space="preserve">            ค่าเครื่องแบบชุดปฏิบัติงาน</t>
  </si>
  <si>
    <t xml:space="preserve">    ค่าไฟฟ้า ค่าน้ำประปา</t>
  </si>
  <si>
    <t>07107-1</t>
  </si>
  <si>
    <t>ค่าใช้จ่ายในการส่งเสริมการคัดแยกมูลฝอย</t>
  </si>
  <si>
    <t>จากต้นทาง</t>
  </si>
  <si>
    <t xml:space="preserve">     ส่วนใหญ่เป็นค่าวัสดุอุปกรณ์ในการปลูก และบำรุงรักษาต้นไม้</t>
  </si>
  <si>
    <t xml:space="preserve">        กรุงเทพมหานคร (Best)  </t>
  </si>
  <si>
    <t xml:space="preserve">        ค่าวัสดุก่อสร้าง ค่าวัสดุเครื่องจักรกลและเครื่องทุ่นแรง ฯลฯ</t>
  </si>
  <si>
    <t>ไม่ต่ำกว่า 2,400 ซีซี หรือกำลังเครื่องยนต์สูงสุดไม่ต่ำกว่า</t>
  </si>
  <si>
    <t xml:space="preserve">                 ส่วนใหญ่เป็นค่าอาหารกลางวัน และอาหารเสริม (ศูนย์เด็กเล็ก)</t>
  </si>
  <si>
    <t>(5)  ค่าใช้จ่ายในการส่งเสริมกิจกรรม</t>
  </si>
  <si>
    <t xml:space="preserve">      สโมสรกีฬาและลานกีฬา</t>
  </si>
  <si>
    <t>ค่าใช้จ่ายโครงการกรุงเทพฯ เมืองอาหารปลอดภัย</t>
  </si>
  <si>
    <t>ค่าใช้จ่ายในการบูรณาการความร่วมมือในการพัฒนา</t>
  </si>
  <si>
    <t xml:space="preserve">           ส่วนใหญ่เป็นค่าเครื่องแบบนักเรียน</t>
  </si>
  <si>
    <t xml:space="preserve">           ค่าวัสดุ อุปกรณ์ เครื่องใช้ส่วนตัวของเด็กอนุบาล</t>
  </si>
  <si>
    <t>05133-8</t>
  </si>
  <si>
    <t>05133-9</t>
  </si>
  <si>
    <t>05133-10</t>
  </si>
  <si>
    <t>05133-11</t>
  </si>
  <si>
    <t>05133-12</t>
  </si>
  <si>
    <t>05133-13</t>
  </si>
  <si>
    <t>05133-15</t>
  </si>
  <si>
    <t>05133-16</t>
  </si>
  <si>
    <t>05136-1</t>
  </si>
  <si>
    <t>05136-2</t>
  </si>
  <si>
    <t>05198-1</t>
  </si>
  <si>
    <t>05198-4</t>
  </si>
  <si>
    <t>(1) ทุนอาหารกลางวันนักเรียน</t>
  </si>
  <si>
    <t>(2) ค่าอาหารเช้าของนักเรียนในโรงเรียน</t>
  </si>
  <si>
    <t xml:space="preserve">    สังกัดกรุงเทพมหานคร</t>
  </si>
  <si>
    <t>(1) ค่าใช้จ่ายในการจัดประชุมสัมมนาคณะกรรมการ</t>
  </si>
  <si>
    <t xml:space="preserve">    สถานศึกษาขั้นพื้นฐานโรงเรียนสังกัดกรุงเทพมหานคร</t>
  </si>
  <si>
    <t>(2) ค่าใช้จ่ายในการสัมมนาประธานกรรมการเครือข่าย</t>
  </si>
  <si>
    <t xml:space="preserve">    ผู้ปกครองเพื่อพัฒนาโรงเรียนสังกัดกรุงเทพมหานคร</t>
  </si>
  <si>
    <t>(3) ค่าใช้จ่ายในการส่งเสริมสนับสนุนให้นักเรียน</t>
  </si>
  <si>
    <t xml:space="preserve">    สร้างสรรค์ผลงานเพื่อการเรียนรู้</t>
  </si>
  <si>
    <t>(4) ค่าใช้จ่ายในการเปิดโลกกว้างสร้างเส้นทางสู้อาชีพ</t>
  </si>
  <si>
    <t>(5) ค่าใช้จ่ายในการสนับสนุนการสอนในศูนย์ศึกษา</t>
  </si>
  <si>
    <t>(6) ค่าใช้จ่ายในการพัฒนาคุณภาพเครือข่ายโรงเรียน</t>
  </si>
  <si>
    <t>(7) ค่าใช้จ่ายโครงการเกษตรปลอดสารพิษ</t>
  </si>
  <si>
    <t xml:space="preserve">     ในโรงเรียนสังกัดกรุงเทพมหานคร</t>
  </si>
  <si>
    <t>(8) ค่าใช้จ่ายโครงการเล่นน้ำได้ ว่ายน้ำเป็น</t>
  </si>
  <si>
    <t xml:space="preserve">    พระพุทธศาสนาวันอาทิตย์</t>
  </si>
  <si>
    <t>(2) เงินตอบแทนพิเศษของลูกจ้างประจำ</t>
  </si>
  <si>
    <t>(3) เงินสมทบกองทุนประกันสังคม</t>
  </si>
  <si>
    <t>(4) เงินสมทบกองทุนเงินทดแทน</t>
  </si>
  <si>
    <t>- ลูกจ้างประจำ (13)</t>
  </si>
  <si>
    <t>- ลูกจ้างชั่วคราว (2)</t>
  </si>
  <si>
    <t>- ข้าราชการ (17)</t>
  </si>
  <si>
    <t>- ลูกจ้างประจำ (233)</t>
  </si>
  <si>
    <t>- ลูกจ้างชั่วคราว (253)</t>
  </si>
  <si>
    <t>- ลูกจ้างประจำ (31)</t>
  </si>
  <si>
    <t>- ลูกจ้างประจำ (57)</t>
  </si>
  <si>
    <t>- ลูกจ้างชั่วคราว (17)</t>
  </si>
  <si>
    <t>- ลูกจ้างประจำ (124)</t>
  </si>
  <si>
    <t>- ลูกจ้างประจำ (1)</t>
  </si>
  <si>
    <t>- ร้อยละความสำเร็จในการให้บริการประชาชนในพื้นที่ของสำนักงานเขต
  เป็นไปตามค่าเป้าหมายการปฏิบัติงานที่กำหนด</t>
  </si>
  <si>
    <t xml:space="preserve">                    -</t>
  </si>
  <si>
    <t>(1) ค่าตอบแทนบุคลากรด้านการแพทย์และสาธารณสุข</t>
  </si>
  <si>
    <t xml:space="preserve">     ค่าวัสดุสำนักงานประเภทเครื่องเขียน แบบพิมพ์ ฯลฯ</t>
  </si>
  <si>
    <t xml:space="preserve">   ส่วนใหญ่เป็นค่าชุดแต่งกายของเจ้าหน้าที่ที่ปฏิบัติงานบริการประชาชน</t>
  </si>
  <si>
    <t xml:space="preserve">   ค่าวัสดุสำนักงานประเภทเครื่องเขียน แบบพิมพ์ ฯลฯ</t>
  </si>
  <si>
    <t>ค่าจ้างเหมาบริการเป็นรายบุคคลเพื่อปฏิบัติงานฯ</t>
  </si>
  <si>
    <t xml:space="preserve">         ค่าวัสดุยานพาหนะ ค่าเครื่องแต่งกาย ฯลฯ</t>
  </si>
  <si>
    <t xml:space="preserve">         ค่าวัสดุอุปกรณ์คอมพิวเตอร์ ค่าวัสดุยานพาหนะ ฯลฯ</t>
  </si>
  <si>
    <t xml:space="preserve">    ค่าวัสดุยานพาหนะ ฯลฯ</t>
  </si>
  <si>
    <t xml:space="preserve">    ค่าวัสดุป้องกันอุบัติภัย ฯลฯ</t>
  </si>
  <si>
    <t xml:space="preserve">            ค่าเครื่องแต่งกาย ฯลฯ</t>
  </si>
  <si>
    <t xml:space="preserve">     ค่าเครื่องแบบชุดปฏิบัติงาน ค่าวัสดุป้องกันอุบัติภัย ฯลฯ</t>
  </si>
  <si>
    <t xml:space="preserve">        ค่าวัสดุอุปกรณ์บำรุงรักษาระบบระบายน้ำ ฯลฯ </t>
  </si>
  <si>
    <t xml:space="preserve">     ค่าตอบแทนอาสาสมัครปฏิบัติงานฯ</t>
  </si>
  <si>
    <t xml:space="preserve">     ส่วนใหญ่เป็นค่าวัสดุสำนักงานประเภทเครื่องเขียน แบบพิมพ์</t>
  </si>
  <si>
    <t xml:space="preserve">     ค่าวัสดุยานพาหนะ ค่าเครื่องแต่งกาย ฯลฯ</t>
  </si>
  <si>
    <t>(10)  ค่าใช้จ่ายในการจ้างงานคนพิการเพื่อปฏิบัติงาน</t>
  </si>
  <si>
    <t>(11)  ค่าใช้จ่ายในการจัดสวัสดิการ การสงเคราะห์</t>
  </si>
  <si>
    <t xml:space="preserve">       ช่วยเหลือเด็ก สตรี ครอบครัว ผู้ด้อยโอกาส </t>
  </si>
  <si>
    <t xml:space="preserve">       ผู้สูงอายุ และคนพิการ</t>
  </si>
  <si>
    <t xml:space="preserve">    ค่าเครื่องแต่งกาย ฯลฯ</t>
  </si>
  <si>
    <t xml:space="preserve">    1.1 ค่าใช้สอย</t>
  </si>
  <si>
    <t xml:space="preserve">    1.2 ค่าวัสดุ</t>
  </si>
  <si>
    <t xml:space="preserve">            ค่าซ่อมแซมโรงเรียน ฯลฯ</t>
  </si>
  <si>
    <t xml:space="preserve">           ค่าไส้กรองเครื่องกรองน้ำ ฯลฯ</t>
  </si>
  <si>
    <t>(1) เครื่องปรับอากาศแบบแยกส่วน (ราคารวมค่าติดตั้ง)</t>
  </si>
  <si>
    <t>(2) เตียงเหล็กห้องพยาบาล 1 เตียง (โรงเรียนวัดพระยาปลา)</t>
  </si>
  <si>
    <t xml:space="preserve">(3) กล้องจุลทรรศน์ชนิดตาเดียว 4 กล้อง </t>
  </si>
  <si>
    <t xml:space="preserve">    ขนาด 30,000 บีทียู 1 เครื่อง (โรงเรียนคารีอุปถัมภ์)</t>
  </si>
  <si>
    <t xml:space="preserve">    (โรงเรียนวัดหนองจอก (ภักดีนรเศรษฐ))</t>
  </si>
  <si>
    <t>(4) กล้องจุลทรรศน์ชนิด 2 ตา 11 กล้อง (โรงเรียนสุเหร่าหะยีมินา</t>
  </si>
  <si>
    <t xml:space="preserve">    7 กล้อง , โรงเรียนวัดหนองจอก (ภักดีนรเศรษฐ) 4 กล้อง)</t>
  </si>
  <si>
    <t xml:space="preserve">(5) โต๊ะเก้าอี้สแตนเลสสำหรับโรงอาหาร 164 ชุด </t>
  </si>
  <si>
    <t xml:space="preserve">    (โรงเรียนวัดสามงาม 43 ชุด , </t>
  </si>
  <si>
    <t xml:space="preserve">    โรงเรียนสามแยกท่าไข่ 19 ชุด ,</t>
  </si>
  <si>
    <t xml:space="preserve">    โรงเรียนสุเหร่าบ้านเกาะ 1 ชุด , </t>
  </si>
  <si>
    <t xml:space="preserve">    โรงเรียนสุเหร่าหะยีมินา 20 ชุด ,</t>
  </si>
  <si>
    <t xml:space="preserve">    โรงเรียนสุเหร่าคลองเก้า 8 ชุด ,</t>
  </si>
  <si>
    <t xml:space="preserve">    โรงเรียนบ้านลำต้นกล้วย 31 ชุด ,</t>
  </si>
  <si>
    <t xml:space="preserve">    โรงเรียนวัดลำต้อยติ่ง 20 ชุด ,</t>
  </si>
  <si>
    <t xml:space="preserve">    โรงเรียนวัดอู่ตะเภา 9 ชุด ,</t>
  </si>
  <si>
    <t xml:space="preserve">    โรงเรียนคารีอุปถัมภ์ 13 ชุด)</t>
  </si>
  <si>
    <t>(6) โต๊ะเรียนและเก้าอี้เรียน (มอก.) ระดับ 4 สำหรับ</t>
  </si>
  <si>
    <t xml:space="preserve">    ชั้น ป.1 - ป.4 479 ชุด (โรงเรียนสุเหร่าอีรั้ว 41 ชุด ,</t>
  </si>
  <si>
    <t xml:space="preserve">    โรงเรียนสังฆประชานุสสรณ์ 282 ชุด ,</t>
  </si>
  <si>
    <t xml:space="preserve">    โรงเรียนสุเหร่าคลองเก้า 90 ชุด ,</t>
  </si>
  <si>
    <t xml:space="preserve">    โรงเรียนคารีอุปถัมภ์ 66 ชุด)</t>
  </si>
  <si>
    <t>(7) โต๊ะเรียนและเก้าอี้เรียน (มอก.) ระดับ 6 สำหรับ</t>
  </si>
  <si>
    <t xml:space="preserve">    ชั้น ป.5 - มัธยม 663 ชุด (โรงเรียนบ้านลำต้นกล้วย 30 ชุด ,</t>
  </si>
  <si>
    <t xml:space="preserve">    โรงเรียนศิริวังวิทยาคาร 84 ชุด ,</t>
  </si>
  <si>
    <t xml:space="preserve">    โรงเรียนหนองจอกพิทยานุสรณ์ 95 ชุด ,</t>
  </si>
  <si>
    <t xml:space="preserve">    โรงเรียนสุเหร่าคลองเก้า 27 ชุด ,</t>
  </si>
  <si>
    <t xml:space="preserve">    โรงเรียนสังฆประชานุสสรณ์ 398 ชุด ,</t>
  </si>
  <si>
    <t xml:space="preserve">    โรงเรียนคารีอุปถัมภ์ 29 ชุด)</t>
  </si>
  <si>
    <t>(8) ฆ้องวงใหญ่ 1 วง (โรงเรียนวัดหนองจอก (ภักดีนรเศรษฐ))</t>
  </si>
  <si>
    <t>(9) กลองแขก 1 ใบ (โรงเรียนวัดหนองจอก (ภักดีนรเศรษฐ))</t>
  </si>
  <si>
    <t xml:space="preserve">(10) ขิมคางหมู ไม้ชิงชัน 1 ตัว </t>
  </si>
  <si>
    <t xml:space="preserve">      (โรงเรียนวัดหนองจอก (ภักดีนรเศรษฐ))</t>
  </si>
  <si>
    <t>(11) ซออู้ 1 ตัว (โรงเรียนวัดหนองจอก (ภักดีนรเศรษฐ))</t>
  </si>
  <si>
    <t>(12) จะเข้สีขนุน เกรดประกวด 1 ตัว</t>
  </si>
  <si>
    <t>(13) กรับพวง 1 คู่ (โรงเรียนวัดหนองจอก (ภักดีนรเศรษฐ))</t>
  </si>
  <si>
    <t xml:space="preserve">(14) ฉาบเหล็กลงหิน 1 ชิ้น </t>
  </si>
  <si>
    <t>(15) ฉาบใหญ่ 10 นิ้ว 1 ชุด</t>
  </si>
  <si>
    <t>(16) ซอด้วง 1 ตัว (โรงเรียนวัดหนองจอก (ภักดีนรเศรษฐ))</t>
  </si>
  <si>
    <t>(17) กระจังโหม่งใบเดียว ลูก 10 นิ้ว ไม้ตี 1 ใบ</t>
  </si>
  <si>
    <t xml:space="preserve">      (โรงเรียนวัดพระยาปลา)</t>
  </si>
  <si>
    <t>(20) ตู้เหล็กแบบ 2 บาน 6 ตู้ (โรงเรียนสุเหร่าหะยีมินา 1 ตู้ ,</t>
  </si>
  <si>
    <t xml:space="preserve">      โรงเรียนวัดหนองจอก (ภักดีนรเศรษฐ) 5 ตู้)</t>
  </si>
  <si>
    <t>(21) ตู้ล็อกเกอร์ 18 ช่อง 1 ตู้ (โรงเรียนสุเหร่าหะยีมินา)</t>
  </si>
  <si>
    <t xml:space="preserve">    แบบตั้งพื้นหรือแบบแขวน (ระบบ Inverter)</t>
  </si>
  <si>
    <t>(18) เครื่องทำน้ำเย็น แบบต่อท่อ ขนาด 2 ก๊อก 3 เครื่อง</t>
  </si>
  <si>
    <t xml:space="preserve">(19) ตู้น้ำเย็น ขนาด 5 หัวก๊อก 1 ตู้ </t>
  </si>
  <si>
    <t>ถึงปากซอยหงส์ทอง แขวงโคกแฝด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</si>
</sst>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"/>
    <numFmt numFmtId="166" formatCode="_-* #,##0_-;\-* #,##0_-;_-* &quot;-&quot;??_-;_-@_-"/>
    <numFmt numFmtId="167" formatCode="_-* #,##0.00_-;\-* #,##0.00_-;_-* &quot;-&quot;??_-;_-@"/>
  </numFmts>
  <fonts count="51">
    <font>
      <sz val="11"/>
      <color theme="1"/>
      <name val="Calibri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H SarabunPSK"/>
      <family val="2"/>
    </font>
    <font>
      <b/>
      <sz val="16"/>
      <color theme="0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7030A0"/>
      <name val="TH SarabunPSK"/>
      <family val="2"/>
    </font>
    <font>
      <sz val="16"/>
      <color rgb="FF0070C0"/>
      <name val="TH SarabunPSK"/>
      <family val="2"/>
    </font>
    <font>
      <sz val="15"/>
      <color rgb="FF7030A0"/>
      <name val="TH SarabunPSK"/>
      <family val="2"/>
    </font>
    <font>
      <sz val="15"/>
      <color rgb="FF0070C0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H Sarabun New"/>
      <family val="2"/>
    </font>
    <font>
      <sz val="11"/>
      <color theme="1"/>
      <name val="Arial"/>
      <family val="2"/>
    </font>
    <font>
      <b/>
      <sz val="16"/>
      <color rgb="FFA5A5A5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trike/>
      <sz val="16"/>
      <name val="TH SarabunPSK"/>
      <family val="2"/>
    </font>
    <font>
      <sz val="8"/>
      <name val="Calibri"/>
      <family val="2"/>
      <scheme val="minor"/>
    </font>
    <font>
      <u/>
      <sz val="14"/>
      <color theme="1"/>
      <name val="TH SarabunPSK"/>
      <family val="2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rgb="FFA5A5A5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4"/>
      <color theme="0" tint="-0.499984740745262"/>
      <name val="TH Sarabun New"/>
      <family val="2"/>
    </font>
    <font>
      <b/>
      <sz val="12"/>
      <color theme="1"/>
      <name val="TH Sarabun New"/>
      <family val="2"/>
    </font>
    <font>
      <b/>
      <sz val="14"/>
      <color theme="0" tint="-0.499984740745262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5"/>
      <color theme="1"/>
      <name val="TH Sarabun New"/>
      <family val="2"/>
    </font>
    <font>
      <sz val="15"/>
      <color theme="1"/>
      <name val="TH Sarabun New"/>
      <family val="2"/>
    </font>
    <font>
      <sz val="14"/>
      <name val="TH Sarabun New"/>
      <family val="2"/>
    </font>
    <font>
      <b/>
      <sz val="16"/>
      <color rgb="FFFF0000"/>
      <name val="TH Sarabun New"/>
      <family val="2"/>
    </font>
    <font>
      <sz val="16"/>
      <color rgb="FFFF0000"/>
      <name val="TH Sarabun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rgb="FF2E75B5"/>
      </top>
      <bottom style="thick">
        <color rgb="FF2E75B5"/>
      </bottom>
      <diagonal/>
    </border>
    <border>
      <left/>
      <right/>
      <top style="thick">
        <color rgb="FF2E75B5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" fillId="0" borderId="0"/>
    <xf numFmtId="0" fontId="2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713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left" vertical="top" wrapText="1"/>
    </xf>
    <xf numFmtId="49" fontId="3" fillId="3" borderId="6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/>
    </xf>
    <xf numFmtId="49" fontId="4" fillId="2" borderId="8" xfId="0" applyNumberFormat="1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top"/>
    </xf>
    <xf numFmtId="49" fontId="5" fillId="2" borderId="8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left" vertical="top" wrapText="1"/>
    </xf>
    <xf numFmtId="49" fontId="4" fillId="2" borderId="7" xfId="0" applyNumberFormat="1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 wrapText="1"/>
    </xf>
    <xf numFmtId="49" fontId="4" fillId="2" borderId="9" xfId="0" applyNumberFormat="1" applyFont="1" applyFill="1" applyBorder="1" applyAlignment="1">
      <alignment horizontal="left" vertical="top"/>
    </xf>
    <xf numFmtId="49" fontId="4" fillId="2" borderId="6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49" fontId="2" fillId="0" borderId="7" xfId="0" applyNumberFormat="1" applyFont="1" applyBorder="1" applyAlignment="1">
      <alignment vertical="top"/>
    </xf>
    <xf numFmtId="49" fontId="4" fillId="4" borderId="8" xfId="0" applyNumberFormat="1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49" fontId="2" fillId="0" borderId="9" xfId="0" applyNumberFormat="1" applyFont="1" applyBorder="1" applyAlignment="1">
      <alignment vertical="top"/>
    </xf>
    <xf numFmtId="0" fontId="4" fillId="4" borderId="6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/>
    </xf>
    <xf numFmtId="49" fontId="2" fillId="4" borderId="8" xfId="0" applyNumberFormat="1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49" fontId="4" fillId="4" borderId="6" xfId="0" applyNumberFormat="1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49" fontId="4" fillId="0" borderId="8" xfId="0" applyNumberFormat="1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49" fontId="4" fillId="5" borderId="6" xfId="0" applyNumberFormat="1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left" vertical="top"/>
    </xf>
    <xf numFmtId="49" fontId="4" fillId="6" borderId="6" xfId="0" applyNumberFormat="1" applyFont="1" applyFill="1" applyBorder="1" applyAlignment="1">
      <alignment horizontal="left" vertical="top"/>
    </xf>
    <xf numFmtId="49" fontId="4" fillId="6" borderId="8" xfId="0" applyNumberFormat="1" applyFont="1" applyFill="1" applyBorder="1" applyAlignment="1">
      <alignment horizontal="left" vertical="top"/>
    </xf>
    <xf numFmtId="0" fontId="2" fillId="0" borderId="10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/>
    </xf>
    <xf numFmtId="49" fontId="4" fillId="7" borderId="8" xfId="0" applyNumberFormat="1" applyFont="1" applyFill="1" applyBorder="1" applyAlignment="1">
      <alignment horizontal="left" vertical="top"/>
    </xf>
    <xf numFmtId="0" fontId="4" fillId="7" borderId="11" xfId="0" applyFont="1" applyFill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49" fontId="2" fillId="7" borderId="6" xfId="0" applyNumberFormat="1" applyFont="1" applyFill="1" applyBorder="1" applyAlignment="1">
      <alignment horizontal="left" vertical="top"/>
    </xf>
    <xf numFmtId="0" fontId="2" fillId="7" borderId="6" xfId="0" applyFont="1" applyFill="1" applyBorder="1" applyAlignment="1">
      <alignment horizontal="left" vertical="top" wrapText="1"/>
    </xf>
    <xf numFmtId="49" fontId="4" fillId="7" borderId="6" xfId="0" applyNumberFormat="1" applyFont="1" applyFill="1" applyBorder="1" applyAlignment="1">
      <alignment horizontal="left" vertical="top"/>
    </xf>
    <xf numFmtId="0" fontId="4" fillId="7" borderId="6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6" fillId="0" borderId="0" xfId="3"/>
    <xf numFmtId="164" fontId="0" fillId="0" borderId="0" xfId="5" applyFont="1"/>
    <xf numFmtId="0" fontId="7" fillId="8" borderId="4" xfId="3" applyFont="1" applyFill="1" applyBorder="1" applyAlignment="1">
      <alignment horizontal="center"/>
    </xf>
    <xf numFmtId="164" fontId="7" fillId="8" borderId="4" xfId="5" applyFont="1" applyFill="1" applyBorder="1" applyAlignment="1">
      <alignment horizontal="center"/>
    </xf>
    <xf numFmtId="0" fontId="6" fillId="9" borderId="0" xfId="3" applyFill="1" applyAlignment="1">
      <alignment horizontal="left"/>
    </xf>
    <xf numFmtId="0" fontId="6" fillId="9" borderId="0" xfId="3" applyFill="1"/>
    <xf numFmtId="164" fontId="6" fillId="9" borderId="0" xfId="3" applyNumberFormat="1" applyFill="1"/>
    <xf numFmtId="0" fontId="8" fillId="0" borderId="0" xfId="3" applyFont="1" applyAlignment="1">
      <alignment horizontal="left" indent="1"/>
    </xf>
    <xf numFmtId="0" fontId="8" fillId="10" borderId="0" xfId="3" applyFont="1" applyFill="1" applyAlignment="1">
      <alignment horizontal="left"/>
    </xf>
    <xf numFmtId="0" fontId="8" fillId="10" borderId="0" xfId="3" applyFont="1" applyFill="1"/>
    <xf numFmtId="164" fontId="8" fillId="10" borderId="0" xfId="3" applyNumberFormat="1" applyFont="1" applyFill="1"/>
    <xf numFmtId="0" fontId="8" fillId="0" borderId="0" xfId="3" applyFont="1"/>
    <xf numFmtId="0" fontId="6" fillId="11" borderId="0" xfId="3" applyFill="1" applyAlignment="1">
      <alignment horizontal="left" indent="1"/>
    </xf>
    <xf numFmtId="0" fontId="6" fillId="11" borderId="0" xfId="3" applyFill="1"/>
    <xf numFmtId="164" fontId="6" fillId="11" borderId="0" xfId="3" applyNumberFormat="1" applyFill="1"/>
    <xf numFmtId="0" fontId="8" fillId="0" borderId="0" xfId="3" applyFont="1" applyAlignment="1">
      <alignment horizontal="left" indent="2"/>
    </xf>
    <xf numFmtId="164" fontId="8" fillId="0" borderId="0" xfId="3" applyNumberFormat="1" applyFont="1"/>
    <xf numFmtId="0" fontId="6" fillId="0" borderId="0" xfId="3" applyAlignment="1">
      <alignment horizontal="left" indent="3"/>
    </xf>
    <xf numFmtId="0" fontId="6" fillId="0" borderId="0" xfId="3" applyAlignment="1">
      <alignment horizontal="left"/>
    </xf>
    <xf numFmtId="164" fontId="6" fillId="0" borderId="0" xfId="3" applyNumberFormat="1"/>
    <xf numFmtId="0" fontId="9" fillId="10" borderId="0" xfId="3" applyFont="1" applyFill="1" applyAlignment="1">
      <alignment horizontal="left"/>
    </xf>
    <xf numFmtId="0" fontId="9" fillId="10" borderId="0" xfId="3" applyFont="1" applyFill="1"/>
    <xf numFmtId="164" fontId="9" fillId="10" borderId="0" xfId="3" applyNumberFormat="1" applyFont="1" applyFill="1"/>
    <xf numFmtId="0" fontId="6" fillId="0" borderId="1" xfId="3" applyBorder="1" applyAlignment="1">
      <alignment horizontal="left"/>
    </xf>
    <xf numFmtId="0" fontId="6" fillId="0" borderId="2" xfId="3" applyBorder="1"/>
    <xf numFmtId="0" fontId="6" fillId="0" borderId="3" xfId="3" applyBorder="1"/>
    <xf numFmtId="164" fontId="6" fillId="0" borderId="4" xfId="3" applyNumberFormat="1" applyBorder="1"/>
    <xf numFmtId="0" fontId="3" fillId="0" borderId="0" xfId="3" applyFont="1"/>
    <xf numFmtId="0" fontId="2" fillId="0" borderId="0" xfId="3" applyFont="1"/>
    <xf numFmtId="0" fontId="10" fillId="0" borderId="0" xfId="3" applyFont="1"/>
    <xf numFmtId="0" fontId="11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166" fontId="3" fillId="0" borderId="0" xfId="1" applyNumberFormat="1" applyFont="1" applyAlignment="1">
      <alignment horizontal="center"/>
    </xf>
    <xf numFmtId="165" fontId="3" fillId="0" borderId="0" xfId="3" applyNumberFormat="1" applyFont="1" applyAlignment="1">
      <alignment horizontal="right"/>
    </xf>
    <xf numFmtId="0" fontId="11" fillId="0" borderId="0" xfId="3" applyFont="1" applyAlignment="1">
      <alignment vertical="top"/>
    </xf>
    <xf numFmtId="165" fontId="3" fillId="0" borderId="0" xfId="3" applyNumberFormat="1" applyFont="1" applyAlignment="1">
      <alignment vertical="center"/>
    </xf>
    <xf numFmtId="165" fontId="2" fillId="0" borderId="0" xfId="3" applyNumberFormat="1" applyFont="1" applyAlignment="1">
      <alignment vertical="top"/>
    </xf>
    <xf numFmtId="165" fontId="2" fillId="0" borderId="0" xfId="3" applyNumberFormat="1" applyFont="1" applyAlignment="1">
      <alignment vertical="top" wrapText="1"/>
    </xf>
    <xf numFmtId="165" fontId="2" fillId="0" borderId="0" xfId="3" applyNumberFormat="1" applyFont="1" applyAlignment="1">
      <alignment horizontal="right" vertical="top"/>
    </xf>
    <xf numFmtId="165" fontId="2" fillId="0" borderId="0" xfId="3" applyNumberFormat="1" applyFont="1" applyAlignment="1">
      <alignment horizontal="center" vertical="top"/>
    </xf>
    <xf numFmtId="165" fontId="2" fillId="0" borderId="0" xfId="3" applyNumberFormat="1" applyFont="1" applyAlignment="1">
      <alignment vertical="center"/>
    </xf>
    <xf numFmtId="165" fontId="2" fillId="0" borderId="0" xfId="3" applyNumberFormat="1" applyFont="1" applyAlignment="1">
      <alignment horizontal="right" vertical="center"/>
    </xf>
    <xf numFmtId="165" fontId="2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2" fillId="0" borderId="0" xfId="3" applyFont="1" applyAlignment="1">
      <alignment vertical="top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horizontal="center" vertical="top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top"/>
    </xf>
    <xf numFmtId="165" fontId="3" fillId="0" borderId="0" xfId="3" applyNumberFormat="1" applyFont="1"/>
    <xf numFmtId="165" fontId="12" fillId="0" borderId="0" xfId="3" applyNumberFormat="1" applyFont="1" applyAlignment="1">
      <alignment vertical="top"/>
    </xf>
    <xf numFmtId="165" fontId="13" fillId="0" borderId="0" xfId="3" applyNumberFormat="1" applyFont="1" applyAlignment="1">
      <alignment vertical="top"/>
    </xf>
    <xf numFmtId="165" fontId="13" fillId="0" borderId="0" xfId="3" applyNumberFormat="1" applyFont="1" applyAlignment="1">
      <alignment vertical="center"/>
    </xf>
    <xf numFmtId="0" fontId="12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3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165" fontId="2" fillId="0" borderId="0" xfId="3" applyNumberFormat="1" applyFont="1" applyAlignment="1">
      <alignment horizontal="right"/>
    </xf>
    <xf numFmtId="0" fontId="2" fillId="0" borderId="0" xfId="3" applyFont="1" applyAlignment="1">
      <alignment horizontal="center"/>
    </xf>
    <xf numFmtId="165" fontId="2" fillId="0" borderId="0" xfId="3" applyNumberFormat="1" applyFont="1"/>
    <xf numFmtId="0" fontId="2" fillId="0" borderId="0" xfId="3" applyFont="1" applyAlignment="1">
      <alignment horizontal="left"/>
    </xf>
    <xf numFmtId="0" fontId="3" fillId="0" borderId="0" xfId="3" applyFont="1" applyAlignment="1">
      <alignment horizontal="center" vertical="center" wrapText="1"/>
    </xf>
    <xf numFmtId="166" fontId="3" fillId="0" borderId="0" xfId="1" applyNumberFormat="1" applyFont="1" applyBorder="1"/>
    <xf numFmtId="3" fontId="2" fillId="0" borderId="0" xfId="3" applyNumberFormat="1" applyFont="1" applyAlignment="1">
      <alignment vertical="center"/>
    </xf>
    <xf numFmtId="0" fontId="5" fillId="0" borderId="0" xfId="3" applyFont="1"/>
    <xf numFmtId="0" fontId="4" fillId="0" borderId="0" xfId="3" applyFont="1"/>
    <xf numFmtId="0" fontId="5" fillId="0" borderId="0" xfId="3" applyFont="1" applyAlignment="1">
      <alignment horizontal="center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left" vertical="top" wrapText="1"/>
    </xf>
    <xf numFmtId="165" fontId="4" fillId="0" borderId="0" xfId="3" applyNumberFormat="1" applyFont="1" applyAlignment="1">
      <alignment horizontal="right" vertical="top"/>
    </xf>
    <xf numFmtId="0" fontId="4" fillId="0" borderId="0" xfId="3" applyFont="1" applyAlignment="1">
      <alignment horizontal="center" vertical="top"/>
    </xf>
    <xf numFmtId="165" fontId="3" fillId="0" borderId="0" xfId="3" applyNumberFormat="1" applyFont="1" applyAlignment="1">
      <alignment horizontal="center"/>
    </xf>
    <xf numFmtId="0" fontId="2" fillId="0" borderId="0" xfId="3" applyFont="1" applyAlignment="1">
      <alignment horizontal="center" vertical="top" wrapText="1"/>
    </xf>
    <xf numFmtId="0" fontId="3" fillId="0" borderId="23" xfId="3" applyFont="1" applyBorder="1" applyAlignment="1">
      <alignment horizontal="center" vertical="top" wrapText="1"/>
    </xf>
    <xf numFmtId="0" fontId="2" fillId="0" borderId="23" xfId="3" applyFont="1" applyBorder="1" applyAlignment="1">
      <alignment horizontal="center" vertical="top" wrapText="1"/>
    </xf>
    <xf numFmtId="0" fontId="3" fillId="0" borderId="23" xfId="3" applyFont="1" applyBorder="1" applyAlignment="1">
      <alignment horizontal="center"/>
    </xf>
    <xf numFmtId="165" fontId="2" fillId="0" borderId="24" xfId="3" applyNumberFormat="1" applyFont="1" applyBorder="1" applyAlignment="1">
      <alignment horizontal="center" vertical="center"/>
    </xf>
    <xf numFmtId="167" fontId="2" fillId="0" borderId="0" xfId="3" applyNumberFormat="1" applyFont="1" applyAlignment="1">
      <alignment vertical="center"/>
    </xf>
    <xf numFmtId="0" fontId="3" fillId="0" borderId="23" xfId="3" applyFont="1" applyBorder="1" applyAlignment="1">
      <alignment horizontal="left" wrapText="1"/>
    </xf>
    <xf numFmtId="165" fontId="3" fillId="0" borderId="23" xfId="3" applyNumberFormat="1" applyFont="1" applyBorder="1" applyAlignment="1">
      <alignment horizontal="center" wrapText="1"/>
    </xf>
    <xf numFmtId="165" fontId="3" fillId="0" borderId="23" xfId="3" applyNumberFormat="1" applyFont="1" applyBorder="1" applyAlignment="1">
      <alignment wrapText="1"/>
    </xf>
    <xf numFmtId="165" fontId="3" fillId="0" borderId="0" xfId="3" applyNumberFormat="1" applyFont="1" applyAlignment="1">
      <alignment horizontal="left"/>
    </xf>
    <xf numFmtId="0" fontId="15" fillId="0" borderId="0" xfId="3" applyFont="1" applyAlignment="1">
      <alignment horizontal="center" wrapText="1"/>
    </xf>
    <xf numFmtId="165" fontId="4" fillId="0" borderId="0" xfId="3" applyNumberFormat="1" applyFont="1"/>
    <xf numFmtId="0" fontId="4" fillId="0" borderId="0" xfId="3" applyFont="1" applyAlignment="1">
      <alignment horizontal="left"/>
    </xf>
    <xf numFmtId="165" fontId="4" fillId="0" borderId="0" xfId="3" applyNumberFormat="1" applyFont="1" applyAlignment="1">
      <alignment vertical="top"/>
    </xf>
    <xf numFmtId="0" fontId="16" fillId="0" borderId="0" xfId="3" applyFont="1" applyAlignment="1">
      <alignment vertical="top"/>
    </xf>
    <xf numFmtId="0" fontId="17" fillId="0" borderId="0" xfId="3" applyFont="1" applyAlignment="1">
      <alignment vertical="top"/>
    </xf>
    <xf numFmtId="165" fontId="4" fillId="0" borderId="0" xfId="3" applyNumberFormat="1" applyFont="1" applyAlignment="1">
      <alignment vertical="center"/>
    </xf>
    <xf numFmtId="165" fontId="3" fillId="0" borderId="23" xfId="3" applyNumberFormat="1" applyFont="1" applyBorder="1" applyAlignment="1">
      <alignment horizontal="center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right" vertical="center"/>
    </xf>
    <xf numFmtId="0" fontId="12" fillId="0" borderId="0" xfId="3" applyFont="1" applyAlignment="1">
      <alignment horizontal="center" vertical="top" wrapText="1"/>
    </xf>
    <xf numFmtId="167" fontId="2" fillId="0" borderId="24" xfId="3" applyNumberFormat="1" applyFont="1" applyBorder="1" applyAlignment="1">
      <alignment vertical="center"/>
    </xf>
    <xf numFmtId="0" fontId="12" fillId="0" borderId="0" xfId="3" applyFont="1"/>
    <xf numFmtId="0" fontId="18" fillId="0" borderId="0" xfId="3" applyFont="1" applyAlignment="1">
      <alignment vertical="top"/>
    </xf>
    <xf numFmtId="0" fontId="19" fillId="0" borderId="0" xfId="3" applyFont="1" applyAlignment="1">
      <alignment vertical="top"/>
    </xf>
    <xf numFmtId="167" fontId="2" fillId="0" borderId="0" xfId="3" applyNumberFormat="1" applyFont="1" applyAlignment="1">
      <alignment vertical="top"/>
    </xf>
    <xf numFmtId="0" fontId="2" fillId="0" borderId="0" xfId="3" applyFont="1" applyAlignment="1">
      <alignment horizontal="left" vertical="top" wrapText="1"/>
    </xf>
    <xf numFmtId="0" fontId="3" fillId="0" borderId="23" xfId="3" applyFont="1" applyBorder="1" applyAlignment="1">
      <alignment horizontal="left"/>
    </xf>
    <xf numFmtId="0" fontId="14" fillId="0" borderId="23" xfId="3" applyFont="1" applyBorder="1" applyAlignment="1">
      <alignment horizontal="center" vertical="center" wrapText="1"/>
    </xf>
    <xf numFmtId="0" fontId="14" fillId="0" borderId="23" xfId="3" applyFont="1" applyBorder="1" applyAlignment="1">
      <alignment horizontal="center" vertical="center"/>
    </xf>
    <xf numFmtId="0" fontId="14" fillId="0" borderId="0" xfId="3" applyFont="1"/>
    <xf numFmtId="165" fontId="13" fillId="0" borderId="0" xfId="3" applyNumberFormat="1" applyFont="1"/>
    <xf numFmtId="165" fontId="13" fillId="0" borderId="24" xfId="3" applyNumberFormat="1" applyFont="1" applyBorder="1" applyAlignment="1">
      <alignment horizontal="center"/>
    </xf>
    <xf numFmtId="0" fontId="14" fillId="0" borderId="0" xfId="3" applyFont="1" applyAlignment="1">
      <alignment vertical="center"/>
    </xf>
    <xf numFmtId="165" fontId="13" fillId="0" borderId="0" xfId="3" applyNumberFormat="1" applyFont="1" applyAlignment="1">
      <alignment horizontal="center"/>
    </xf>
    <xf numFmtId="165" fontId="13" fillId="0" borderId="0" xfId="3" applyNumberFormat="1" applyFont="1" applyAlignment="1">
      <alignment horizontal="center" vertical="center"/>
    </xf>
    <xf numFmtId="0" fontId="13" fillId="0" borderId="0" xfId="3" applyFont="1"/>
    <xf numFmtId="0" fontId="14" fillId="0" borderId="23" xfId="3" applyFont="1" applyBorder="1" applyAlignment="1">
      <alignment horizontal="left" wrapText="1"/>
    </xf>
    <xf numFmtId="165" fontId="14" fillId="0" borderId="23" xfId="3" applyNumberFormat="1" applyFont="1" applyBorder="1" applyAlignment="1">
      <alignment horizontal="left" wrapText="1"/>
    </xf>
    <xf numFmtId="0" fontId="20" fillId="0" borderId="0" xfId="3" applyFont="1" applyAlignment="1">
      <alignment horizontal="left"/>
    </xf>
    <xf numFmtId="0" fontId="20" fillId="0" borderId="0" xfId="3" applyFont="1" applyAlignment="1">
      <alignment horizontal="left" wrapText="1"/>
    </xf>
    <xf numFmtId="165" fontId="20" fillId="0" borderId="0" xfId="3" applyNumberFormat="1" applyFont="1" applyAlignment="1">
      <alignment horizontal="center"/>
    </xf>
    <xf numFmtId="167" fontId="3" fillId="0" borderId="0" xfId="3" applyNumberFormat="1" applyFont="1" applyAlignment="1">
      <alignment vertical="top"/>
    </xf>
    <xf numFmtId="0" fontId="14" fillId="0" borderId="23" xfId="3" applyFont="1" applyBorder="1" applyAlignment="1">
      <alignment horizontal="center" vertical="top"/>
    </xf>
    <xf numFmtId="165" fontId="14" fillId="0" borderId="0" xfId="3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6" fontId="2" fillId="0" borderId="0" xfId="1" applyNumberFormat="1" applyFont="1" applyBorder="1" applyAlignment="1">
      <alignment horizontal="right" vertical="top"/>
    </xf>
    <xf numFmtId="166" fontId="2" fillId="0" borderId="0" xfId="1" applyNumberFormat="1" applyFont="1" applyBorder="1" applyAlignment="1"/>
    <xf numFmtId="166" fontId="4" fillId="0" borderId="0" xfId="1" applyNumberFormat="1" applyFont="1" applyBorder="1" applyAlignment="1">
      <alignment vertical="top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quotePrefix="1" applyNumberFormat="1" applyFont="1" applyAlignment="1">
      <alignment wrapText="1"/>
    </xf>
    <xf numFmtId="49" fontId="2" fillId="0" borderId="0" xfId="0" quotePrefix="1" applyNumberFormat="1" applyFont="1" applyAlignment="1">
      <alignment horizontal="left" wrapText="1"/>
    </xf>
    <xf numFmtId="0" fontId="2" fillId="0" borderId="0" xfId="3" applyFont="1" applyAlignment="1">
      <alignment horizontal="left" vertical="top"/>
    </xf>
    <xf numFmtId="165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25" fillId="0" borderId="0" xfId="6" applyFont="1" applyAlignment="1">
      <alignment horizontal="left" vertical="center"/>
    </xf>
    <xf numFmtId="0" fontId="27" fillId="0" borderId="0" xfId="0" applyFont="1" applyAlignment="1">
      <alignment vertical="top"/>
    </xf>
    <xf numFmtId="0" fontId="26" fillId="0" borderId="12" xfId="0" applyFont="1" applyBorder="1" applyAlignment="1">
      <alignment vertical="top"/>
    </xf>
    <xf numFmtId="0" fontId="27" fillId="0" borderId="12" xfId="0" applyFont="1" applyBorder="1" applyAlignment="1">
      <alignment horizontal="center" vertical="top"/>
    </xf>
    <xf numFmtId="0" fontId="27" fillId="0" borderId="12" xfId="0" applyFont="1" applyBorder="1" applyAlignment="1">
      <alignment vertical="top"/>
    </xf>
    <xf numFmtId="165" fontId="28" fillId="0" borderId="19" xfId="3" applyNumberFormat="1" applyFont="1" applyBorder="1"/>
    <xf numFmtId="165" fontId="28" fillId="0" borderId="0" xfId="3" applyNumberFormat="1" applyFont="1"/>
    <xf numFmtId="0" fontId="27" fillId="0" borderId="0" xfId="0" applyFont="1" applyAlignment="1">
      <alignment horizontal="left" vertical="top" wrapText="1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vertical="top" wrapText="1"/>
    </xf>
    <xf numFmtId="166" fontId="27" fillId="0" borderId="4" xfId="1" applyNumberFormat="1" applyFont="1" applyBorder="1" applyAlignment="1">
      <alignment vertical="top" wrapText="1"/>
    </xf>
    <xf numFmtId="166" fontId="27" fillId="6" borderId="4" xfId="1" applyNumberFormat="1" applyFont="1" applyFill="1" applyBorder="1" applyAlignment="1">
      <alignment vertical="top" wrapText="1"/>
    </xf>
    <xf numFmtId="166" fontId="27" fillId="0" borderId="4" xfId="1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0" fontId="26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center" vertical="top" wrapText="1"/>
    </xf>
    <xf numFmtId="166" fontId="26" fillId="0" borderId="4" xfId="0" applyNumberFormat="1" applyFont="1" applyBorder="1" applyAlignment="1">
      <alignment vertical="top" wrapText="1"/>
    </xf>
    <xf numFmtId="166" fontId="26" fillId="0" borderId="4" xfId="0" applyNumberFormat="1" applyFont="1" applyBorder="1" applyAlignment="1">
      <alignment horizontal="center" vertical="top" wrapText="1"/>
    </xf>
    <xf numFmtId="166" fontId="26" fillId="0" borderId="4" xfId="1" applyNumberFormat="1" applyFont="1" applyBorder="1" applyAlignment="1">
      <alignment vertical="top" wrapText="1"/>
    </xf>
    <xf numFmtId="165" fontId="25" fillId="0" borderId="4" xfId="3" applyNumberFormat="1" applyFont="1" applyBorder="1" applyAlignment="1">
      <alignment horizontal="center"/>
    </xf>
    <xf numFmtId="165" fontId="25" fillId="0" borderId="0" xfId="3" applyNumberFormat="1" applyFont="1" applyAlignment="1">
      <alignment horizont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166" fontId="26" fillId="0" borderId="0" xfId="0" applyNumberFormat="1" applyFont="1" applyAlignment="1">
      <alignment vertical="top" wrapText="1"/>
    </xf>
    <xf numFmtId="0" fontId="27" fillId="0" borderId="4" xfId="0" applyFont="1" applyBorder="1" applyAlignment="1">
      <alignment vertical="top"/>
    </xf>
    <xf numFmtId="0" fontId="30" fillId="0" borderId="0" xfId="0" applyFont="1" applyAlignment="1">
      <alignment vertical="top"/>
    </xf>
    <xf numFmtId="0" fontId="27" fillId="0" borderId="17" xfId="0" applyFont="1" applyBorder="1" applyAlignment="1">
      <alignment vertical="top" wrapText="1"/>
    </xf>
    <xf numFmtId="0" fontId="27" fillId="0" borderId="17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center" vertical="top" wrapText="1"/>
    </xf>
    <xf numFmtId="165" fontId="25" fillId="0" borderId="4" xfId="3" applyNumberFormat="1" applyFont="1" applyBorder="1"/>
    <xf numFmtId="0" fontId="26" fillId="0" borderId="0" xfId="0" applyFont="1" applyAlignment="1">
      <alignment vertical="top" wrapText="1"/>
    </xf>
    <xf numFmtId="0" fontId="25" fillId="6" borderId="0" xfId="0" applyFont="1" applyFill="1" applyAlignment="1">
      <alignment vertical="top"/>
    </xf>
    <xf numFmtId="0" fontId="28" fillId="6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0" fontId="27" fillId="6" borderId="12" xfId="0" applyFont="1" applyFill="1" applyBorder="1" applyAlignment="1">
      <alignment vertical="top"/>
    </xf>
    <xf numFmtId="0" fontId="28" fillId="6" borderId="12" xfId="0" applyFont="1" applyFill="1" applyBorder="1" applyAlignment="1">
      <alignment vertical="top"/>
    </xf>
    <xf numFmtId="0" fontId="28" fillId="6" borderId="0" xfId="0" applyFont="1" applyFill="1" applyAlignment="1">
      <alignment horizontal="left" vertical="top" wrapText="1"/>
    </xf>
    <xf numFmtId="0" fontId="28" fillId="6" borderId="0" xfId="0" applyFont="1" applyFill="1"/>
    <xf numFmtId="0" fontId="28" fillId="6" borderId="0" xfId="0" applyFont="1" applyFill="1" applyAlignment="1">
      <alignment horizontal="left" vertical="top"/>
    </xf>
    <xf numFmtId="0" fontId="28" fillId="6" borderId="0" xfId="0" applyFont="1" applyFill="1" applyAlignment="1">
      <alignment horizontal="center" vertical="top"/>
    </xf>
    <xf numFmtId="0" fontId="28" fillId="6" borderId="4" xfId="0" applyFont="1" applyFill="1" applyBorder="1" applyAlignment="1">
      <alignment horizontal="center" vertical="top" wrapText="1"/>
    </xf>
    <xf numFmtId="0" fontId="28" fillId="6" borderId="15" xfId="6" applyFont="1" applyFill="1" applyBorder="1" applyAlignment="1">
      <alignment horizontal="center" vertical="top" wrapText="1"/>
    </xf>
    <xf numFmtId="0" fontId="27" fillId="6" borderId="17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left" vertical="top" wrapText="1"/>
    </xf>
    <xf numFmtId="43" fontId="25" fillId="6" borderId="4" xfId="1" applyFont="1" applyFill="1" applyBorder="1" applyAlignment="1">
      <alignment horizontal="center" vertical="top" wrapText="1"/>
    </xf>
    <xf numFmtId="166" fontId="28" fillId="6" borderId="4" xfId="1" applyNumberFormat="1" applyFont="1" applyFill="1" applyBorder="1" applyAlignment="1">
      <alignment vertical="top" wrapText="1"/>
    </xf>
    <xf numFmtId="0" fontId="25" fillId="6" borderId="4" xfId="0" applyFont="1" applyFill="1" applyBorder="1" applyAlignment="1">
      <alignment horizontal="left" vertical="top" wrapText="1"/>
    </xf>
    <xf numFmtId="0" fontId="25" fillId="6" borderId="4" xfId="0" applyFont="1" applyFill="1" applyBorder="1" applyAlignment="1">
      <alignment horizontal="center" vertical="top" wrapText="1"/>
    </xf>
    <xf numFmtId="165" fontId="25" fillId="0" borderId="4" xfId="3" applyNumberFormat="1" applyFont="1" applyBorder="1" applyAlignment="1">
      <alignment vertical="center"/>
    </xf>
    <xf numFmtId="43" fontId="25" fillId="6" borderId="4" xfId="1" applyFont="1" applyFill="1" applyBorder="1" applyAlignment="1">
      <alignment vertical="top" wrapText="1"/>
    </xf>
    <xf numFmtId="0" fontId="27" fillId="0" borderId="0" xfId="0" applyFont="1" applyAlignment="1">
      <alignment horizontal="left" vertical="top"/>
    </xf>
    <xf numFmtId="0" fontId="26" fillId="0" borderId="22" xfId="0" applyFont="1" applyBorder="1" applyAlignment="1">
      <alignment horizontal="left" vertical="top" wrapText="1"/>
    </xf>
    <xf numFmtId="166" fontId="27" fillId="0" borderId="4" xfId="1" applyNumberFormat="1" applyFont="1" applyBorder="1" applyAlignment="1">
      <alignment horizontal="center" vertical="top" wrapText="1"/>
    </xf>
    <xf numFmtId="0" fontId="27" fillId="6" borderId="4" xfId="0" applyFont="1" applyFill="1" applyBorder="1" applyAlignment="1">
      <alignment vertical="top" wrapText="1"/>
    </xf>
    <xf numFmtId="0" fontId="27" fillId="6" borderId="4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22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9" fillId="0" borderId="0" xfId="0" applyFont="1" applyAlignment="1">
      <alignment vertical="top"/>
    </xf>
    <xf numFmtId="166" fontId="27" fillId="0" borderId="4" xfId="1" applyNumberFormat="1" applyFont="1" applyFill="1" applyBorder="1" applyAlignment="1">
      <alignment vertical="top" wrapText="1"/>
    </xf>
    <xf numFmtId="49" fontId="27" fillId="0" borderId="4" xfId="1" applyNumberFormat="1" applyFont="1" applyFill="1" applyBorder="1" applyAlignment="1">
      <alignment horizontal="right" vertical="top" wrapText="1"/>
    </xf>
    <xf numFmtId="0" fontId="26" fillId="0" borderId="4" xfId="0" applyFont="1" applyBorder="1" applyAlignment="1">
      <alignment vertical="top" wrapText="1"/>
    </xf>
    <xf numFmtId="165" fontId="25" fillId="0" borderId="4" xfId="3" applyNumberFormat="1" applyFont="1" applyBorder="1" applyAlignment="1">
      <alignment vertical="top"/>
    </xf>
    <xf numFmtId="0" fontId="27" fillId="0" borderId="4" xfId="0" applyFont="1" applyBorder="1" applyAlignment="1">
      <alignment horizontal="justify" vertical="top" wrapText="1"/>
    </xf>
    <xf numFmtId="166" fontId="26" fillId="0" borderId="4" xfId="0" applyNumberFormat="1" applyFont="1" applyBorder="1" applyAlignment="1">
      <alignment horizontal="right"/>
    </xf>
    <xf numFmtId="166" fontId="26" fillId="0" borderId="4" xfId="1" applyNumberFormat="1" applyFont="1" applyBorder="1" applyAlignment="1">
      <alignment horizontal="right"/>
    </xf>
    <xf numFmtId="0" fontId="27" fillId="0" borderId="0" xfId="0" applyFont="1"/>
    <xf numFmtId="166" fontId="27" fillId="0" borderId="4" xfId="1" applyNumberFormat="1" applyFont="1" applyFill="1" applyBorder="1" applyAlignment="1">
      <alignment horizontal="right" vertical="top" wrapText="1"/>
    </xf>
    <xf numFmtId="0" fontId="30" fillId="0" borderId="4" xfId="0" applyFont="1" applyBorder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7" fillId="6" borderId="0" xfId="0" applyFont="1" applyFill="1" applyAlignment="1">
      <alignment vertical="top"/>
    </xf>
    <xf numFmtId="0" fontId="27" fillId="0" borderId="4" xfId="0" applyFont="1" applyBorder="1" applyAlignment="1">
      <alignment horizontal="right" vertical="top" wrapText="1"/>
    </xf>
    <xf numFmtId="166" fontId="27" fillId="0" borderId="4" xfId="1" applyNumberFormat="1" applyFont="1" applyBorder="1" applyAlignment="1">
      <alignment horizontal="right" vertical="top" wrapText="1"/>
    </xf>
    <xf numFmtId="0" fontId="25" fillId="0" borderId="0" xfId="6" applyFont="1" applyAlignment="1">
      <alignment horizontal="center"/>
    </xf>
    <xf numFmtId="0" fontId="28" fillId="0" borderId="16" xfId="6" applyFont="1" applyBorder="1" applyAlignment="1">
      <alignment horizontal="center" vertical="top" wrapText="1"/>
    </xf>
    <xf numFmtId="0" fontId="28" fillId="0" borderId="15" xfId="6" applyFont="1" applyBorder="1" applyAlignment="1">
      <alignment horizontal="center" vertical="top" wrapText="1"/>
    </xf>
    <xf numFmtId="0" fontId="28" fillId="0" borderId="18" xfId="6" applyFont="1" applyBorder="1" applyAlignment="1">
      <alignment horizontal="left" vertical="top" wrapText="1"/>
    </xf>
    <xf numFmtId="0" fontId="28" fillId="0" borderId="18" xfId="6" applyFont="1" applyBorder="1" applyAlignment="1">
      <alignment horizontal="center" vertical="top" wrapText="1"/>
    </xf>
    <xf numFmtId="166" fontId="28" fillId="0" borderId="4" xfId="1" applyNumberFormat="1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/>
    </xf>
    <xf numFmtId="0" fontId="28" fillId="0" borderId="0" xfId="6" applyFont="1" applyAlignment="1">
      <alignment horizontal="left" vertical="top" wrapText="1"/>
    </xf>
    <xf numFmtId="0" fontId="28" fillId="0" borderId="0" xfId="6" applyFont="1" applyAlignment="1">
      <alignment horizontal="center" vertical="top" wrapText="1"/>
    </xf>
    <xf numFmtId="166" fontId="29" fillId="0" borderId="0" xfId="1" applyNumberFormat="1" applyFont="1" applyFill="1" applyBorder="1" applyAlignment="1">
      <alignment horizontal="center" vertical="top" wrapText="1"/>
    </xf>
    <xf numFmtId="0" fontId="29" fillId="0" borderId="0" xfId="0" applyFont="1"/>
    <xf numFmtId="166" fontId="27" fillId="0" borderId="0" xfId="1" applyNumberFormat="1" applyFont="1" applyAlignment="1">
      <alignment vertical="top"/>
    </xf>
    <xf numFmtId="166" fontId="26" fillId="0" borderId="0" xfId="0" applyNumberFormat="1" applyFont="1" applyAlignment="1">
      <alignment vertical="top"/>
    </xf>
    <xf numFmtId="166" fontId="27" fillId="0" borderId="4" xfId="1" applyNumberFormat="1" applyFont="1" applyFill="1" applyBorder="1" applyAlignment="1">
      <alignment horizontal="right" vertical="top"/>
    </xf>
    <xf numFmtId="0" fontId="2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8" fillId="0" borderId="12" xfId="0" applyFont="1" applyBorder="1" applyAlignment="1">
      <alignment vertical="top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/>
    </xf>
    <xf numFmtId="166" fontId="28" fillId="6" borderId="4" xfId="1" applyNumberFormat="1" applyFont="1" applyFill="1" applyBorder="1" applyAlignment="1">
      <alignment horizontal="center" vertical="top" wrapText="1"/>
    </xf>
    <xf numFmtId="166" fontId="28" fillId="6" borderId="4" xfId="1" applyNumberFormat="1" applyFont="1" applyFill="1" applyBorder="1" applyAlignment="1">
      <alignment horizontal="center" vertical="top"/>
    </xf>
    <xf numFmtId="166" fontId="25" fillId="6" borderId="4" xfId="1" applyNumberFormat="1" applyFont="1" applyFill="1" applyBorder="1" applyAlignment="1">
      <alignment vertical="top" wrapText="1"/>
    </xf>
    <xf numFmtId="0" fontId="25" fillId="6" borderId="0" xfId="0" applyFont="1" applyFill="1" applyAlignment="1">
      <alignment horizontal="left" vertical="top" wrapText="1"/>
    </xf>
    <xf numFmtId="0" fontId="25" fillId="6" borderId="0" xfId="0" applyFont="1" applyFill="1" applyAlignment="1">
      <alignment horizontal="center" vertical="top" wrapText="1"/>
    </xf>
    <xf numFmtId="43" fontId="25" fillId="6" borderId="0" xfId="1" applyFont="1" applyFill="1" applyBorder="1" applyAlignment="1">
      <alignment vertical="top" wrapText="1"/>
    </xf>
    <xf numFmtId="43" fontId="25" fillId="0" borderId="0" xfId="1" applyFont="1" applyFill="1" applyBorder="1" applyAlignment="1">
      <alignment vertical="top" wrapText="1"/>
    </xf>
    <xf numFmtId="0" fontId="28" fillId="0" borderId="0" xfId="0" applyFont="1"/>
    <xf numFmtId="166" fontId="28" fillId="0" borderId="0" xfId="1" applyNumberFormat="1" applyFont="1" applyFill="1" applyBorder="1" applyAlignment="1">
      <alignment horizontal="center" vertical="top"/>
    </xf>
    <xf numFmtId="0" fontId="25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/>
    </xf>
    <xf numFmtId="166" fontId="28" fillId="0" borderId="0" xfId="1" applyNumberFormat="1" applyFont="1" applyFill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vertical="center"/>
    </xf>
    <xf numFmtId="166" fontId="27" fillId="0" borderId="4" xfId="0" applyNumberFormat="1" applyFont="1" applyBorder="1" applyAlignment="1">
      <alignment horizontal="center" vertical="top" wrapText="1"/>
    </xf>
    <xf numFmtId="166" fontId="27" fillId="0" borderId="4" xfId="0" applyNumberFormat="1" applyFont="1" applyBorder="1" applyAlignment="1">
      <alignment vertical="top" wrapText="1"/>
    </xf>
    <xf numFmtId="165" fontId="26" fillId="0" borderId="4" xfId="3" applyNumberFormat="1" applyFont="1" applyBorder="1"/>
    <xf numFmtId="165" fontId="26" fillId="0" borderId="4" xfId="3" applyNumberFormat="1" applyFont="1" applyBorder="1" applyAlignment="1">
      <alignment vertical="top"/>
    </xf>
    <xf numFmtId="0" fontId="28" fillId="0" borderId="0" xfId="3" applyFont="1" applyAlignment="1">
      <alignment horizontal="left" vertical="top"/>
    </xf>
    <xf numFmtId="165" fontId="27" fillId="0" borderId="0" xfId="3" applyNumberFormat="1" applyFont="1"/>
    <xf numFmtId="165" fontId="27" fillId="0" borderId="0" xfId="3" applyNumberFormat="1" applyFont="1" applyAlignment="1">
      <alignment vertical="top"/>
    </xf>
    <xf numFmtId="165" fontId="27" fillId="0" borderId="0" xfId="3" applyNumberFormat="1" applyFont="1" applyAlignment="1">
      <alignment vertical="center"/>
    </xf>
    <xf numFmtId="165" fontId="26" fillId="0" borderId="0" xfId="3" applyNumberFormat="1" applyFont="1" applyAlignment="1">
      <alignment horizontal="right" vertical="center"/>
    </xf>
    <xf numFmtId="0" fontId="28" fillId="0" borderId="4" xfId="0" applyFont="1" applyBorder="1" applyAlignment="1">
      <alignment horizontal="center" vertical="top" wrapText="1"/>
    </xf>
    <xf numFmtId="0" fontId="28" fillId="0" borderId="0" xfId="3" applyFont="1" applyAlignment="1">
      <alignment horizontal="left" vertical="top" wrapText="1"/>
    </xf>
    <xf numFmtId="0" fontId="28" fillId="0" borderId="0" xfId="3" applyFont="1" applyAlignment="1">
      <alignment vertical="top"/>
    </xf>
    <xf numFmtId="0" fontId="28" fillId="0" borderId="0" xfId="3" applyFont="1" applyAlignment="1">
      <alignment horizontal="center" vertical="top"/>
    </xf>
    <xf numFmtId="3" fontId="2" fillId="0" borderId="0" xfId="0" applyNumberFormat="1" applyFont="1" applyAlignment="1">
      <alignment vertical="top"/>
    </xf>
    <xf numFmtId="0" fontId="2" fillId="0" borderId="0" xfId="3" applyFont="1" applyAlignment="1">
      <alignment horizontal="left" vertical="center"/>
    </xf>
    <xf numFmtId="0" fontId="2" fillId="0" borderId="0" xfId="3" quotePrefix="1" applyFont="1" applyAlignment="1">
      <alignment horizontal="left" vertical="top"/>
    </xf>
    <xf numFmtId="0" fontId="2" fillId="0" borderId="0" xfId="0" quotePrefix="1" applyFont="1"/>
    <xf numFmtId="0" fontId="2" fillId="0" borderId="0" xfId="0" quotePrefix="1" applyFont="1" applyAlignment="1">
      <alignment horizontal="justify"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3" quotePrefix="1" applyFont="1"/>
    <xf numFmtId="0" fontId="2" fillId="0" borderId="0" xfId="3" quotePrefix="1" applyFont="1" applyAlignment="1">
      <alignment horizontal="left" vertical="top" wrapText="1"/>
    </xf>
    <xf numFmtId="0" fontId="32" fillId="0" borderId="0" xfId="3" applyFont="1" applyAlignment="1">
      <alignment vertical="center"/>
    </xf>
    <xf numFmtId="0" fontId="2" fillId="0" borderId="0" xfId="0" quotePrefix="1" applyFont="1" applyAlignment="1">
      <alignment horizontal="left"/>
    </xf>
    <xf numFmtId="3" fontId="2" fillId="0" borderId="0" xfId="3" applyNumberFormat="1" applyFont="1" applyAlignment="1">
      <alignment horizontal="right" vertical="top"/>
    </xf>
    <xf numFmtId="3" fontId="2" fillId="0" borderId="0" xfId="3" applyNumberFormat="1" applyFont="1" applyAlignment="1">
      <alignment horizontal="right" vertical="center"/>
    </xf>
    <xf numFmtId="166" fontId="33" fillId="0" borderId="0" xfId="10" applyNumberFormat="1" applyFont="1" applyBorder="1"/>
    <xf numFmtId="0" fontId="34" fillId="0" borderId="0" xfId="9" applyFont="1"/>
    <xf numFmtId="166" fontId="34" fillId="0" borderId="0" xfId="10" applyNumberFormat="1" applyFont="1"/>
    <xf numFmtId="0" fontId="21" fillId="0" borderId="0" xfId="8" applyFont="1"/>
    <xf numFmtId="0" fontId="21" fillId="0" borderId="0" xfId="9" applyFont="1" applyAlignment="1">
      <alignment horizontal="left" vertical="top"/>
    </xf>
    <xf numFmtId="0" fontId="33" fillId="0" borderId="0" xfId="9" applyFont="1" applyAlignment="1">
      <alignment horizontal="left" vertical="top"/>
    </xf>
    <xf numFmtId="0" fontId="35" fillId="0" borderId="0" xfId="9" applyFont="1" applyAlignment="1">
      <alignment vertical="center"/>
    </xf>
    <xf numFmtId="0" fontId="33" fillId="0" borderId="0" xfId="9" applyFont="1"/>
    <xf numFmtId="0" fontId="35" fillId="0" borderId="0" xfId="9" applyFont="1" applyAlignment="1">
      <alignment horizontal="center" vertical="center" wrapText="1"/>
    </xf>
    <xf numFmtId="0" fontId="35" fillId="0" borderId="0" xfId="9" applyFont="1" applyAlignment="1">
      <alignment horizontal="center" vertical="center"/>
    </xf>
    <xf numFmtId="0" fontId="35" fillId="0" borderId="0" xfId="9" applyFont="1" applyAlignment="1">
      <alignment vertical="center" wrapText="1"/>
    </xf>
    <xf numFmtId="0" fontId="33" fillId="0" borderId="0" xfId="9" applyFont="1" applyAlignment="1">
      <alignment wrapText="1"/>
    </xf>
    <xf numFmtId="0" fontId="21" fillId="0" borderId="0" xfId="9" applyFont="1" applyAlignment="1">
      <alignment vertical="center"/>
    </xf>
    <xf numFmtId="0" fontId="36" fillId="0" borderId="0" xfId="9" applyFont="1" applyAlignment="1">
      <alignment vertical="top" wrapText="1"/>
    </xf>
    <xf numFmtId="0" fontId="34" fillId="0" borderId="0" xfId="9" applyFont="1" applyAlignment="1">
      <alignment vertical="top"/>
    </xf>
    <xf numFmtId="0" fontId="21" fillId="0" borderId="0" xfId="9" applyFont="1"/>
    <xf numFmtId="0" fontId="36" fillId="0" borderId="0" xfId="9" applyFont="1" applyAlignment="1">
      <alignment horizontal="center" vertical="center"/>
    </xf>
    <xf numFmtId="0" fontId="34" fillId="0" borderId="0" xfId="9" applyFont="1" applyAlignment="1">
      <alignment horizontal="center" vertical="top" wrapText="1"/>
    </xf>
    <xf numFmtId="0" fontId="34" fillId="0" borderId="0" xfId="9" quotePrefix="1" applyFont="1" applyAlignment="1">
      <alignment horizontal="left" vertical="top" wrapText="1"/>
    </xf>
    <xf numFmtId="0" fontId="21" fillId="0" borderId="0" xfId="9" applyFont="1" applyAlignment="1">
      <alignment horizontal="left" vertical="top" wrapText="1"/>
    </xf>
    <xf numFmtId="0" fontId="37" fillId="0" borderId="0" xfId="0" applyFont="1"/>
    <xf numFmtId="0" fontId="21" fillId="0" borderId="0" xfId="3" applyFont="1" applyAlignment="1">
      <alignment horizontal="center"/>
    </xf>
    <xf numFmtId="166" fontId="35" fillId="0" borderId="0" xfId="1" applyNumberFormat="1" applyFont="1" applyAlignment="1">
      <alignment horizontal="center"/>
    </xf>
    <xf numFmtId="0" fontId="35" fillId="0" borderId="0" xfId="3" applyFont="1" applyAlignment="1">
      <alignment horizontal="center"/>
    </xf>
    <xf numFmtId="0" fontId="35" fillId="0" borderId="0" xfId="3" applyFont="1"/>
    <xf numFmtId="165" fontId="35" fillId="0" borderId="0" xfId="3" applyNumberFormat="1" applyFont="1" applyAlignment="1">
      <alignment vertical="center"/>
    </xf>
    <xf numFmtId="0" fontId="35" fillId="0" borderId="0" xfId="3" applyFont="1" applyAlignment="1">
      <alignment horizontal="left" vertical="center"/>
    </xf>
    <xf numFmtId="165" fontId="35" fillId="0" borderId="0" xfId="3" applyNumberFormat="1" applyFont="1" applyAlignment="1">
      <alignment horizontal="center" vertical="center"/>
    </xf>
    <xf numFmtId="165" fontId="21" fillId="0" borderId="0" xfId="3" applyNumberFormat="1" applyFont="1" applyAlignment="1">
      <alignment vertical="top"/>
    </xf>
    <xf numFmtId="0" fontId="21" fillId="0" borderId="0" xfId="3" applyFont="1" applyAlignment="1">
      <alignment vertical="top"/>
    </xf>
    <xf numFmtId="0" fontId="21" fillId="0" borderId="0" xfId="3" applyFont="1" applyAlignment="1">
      <alignment vertical="top" wrapText="1"/>
    </xf>
    <xf numFmtId="3" fontId="21" fillId="0" borderId="0" xfId="3" applyNumberFormat="1" applyFont="1" applyAlignment="1">
      <alignment horizontal="right" vertical="top"/>
    </xf>
    <xf numFmtId="165" fontId="21" fillId="0" borderId="0" xfId="3" applyNumberFormat="1" applyFont="1" applyAlignment="1">
      <alignment horizontal="center" vertical="top"/>
    </xf>
    <xf numFmtId="3" fontId="21" fillId="0" borderId="0" xfId="0" applyNumberFormat="1" applyFont="1" applyAlignment="1">
      <alignment vertical="top"/>
    </xf>
    <xf numFmtId="3" fontId="21" fillId="0" borderId="0" xfId="3" applyNumberFormat="1" applyFont="1" applyAlignment="1">
      <alignment horizontal="right" vertical="center"/>
    </xf>
    <xf numFmtId="165" fontId="21" fillId="0" borderId="0" xfId="3" applyNumberFormat="1" applyFont="1" applyAlignment="1">
      <alignment horizontal="center" vertical="center"/>
    </xf>
    <xf numFmtId="165" fontId="21" fillId="0" borderId="0" xfId="3" applyNumberFormat="1" applyFont="1" applyAlignment="1">
      <alignment vertical="center"/>
    </xf>
    <xf numFmtId="165" fontId="21" fillId="0" borderId="0" xfId="3" applyNumberFormat="1" applyFont="1" applyAlignment="1">
      <alignment vertical="top" wrapText="1"/>
    </xf>
    <xf numFmtId="165" fontId="21" fillId="0" borderId="0" xfId="3" applyNumberFormat="1" applyFont="1" applyAlignment="1">
      <alignment horizontal="right" vertical="center"/>
    </xf>
    <xf numFmtId="0" fontId="35" fillId="0" borderId="0" xfId="3" applyFont="1" applyAlignment="1">
      <alignment vertical="center"/>
    </xf>
    <xf numFmtId="0" fontId="35" fillId="0" borderId="0" xfId="3" applyFont="1" applyAlignment="1">
      <alignment horizontal="center" vertical="center"/>
    </xf>
    <xf numFmtId="165" fontId="21" fillId="0" borderId="0" xfId="3" applyNumberFormat="1" applyFont="1" applyAlignment="1">
      <alignment horizontal="right" vertical="top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37" fillId="0" borderId="0" xfId="3" applyFont="1"/>
    <xf numFmtId="3" fontId="21" fillId="0" borderId="0" xfId="3" applyNumberFormat="1" applyFont="1" applyAlignment="1">
      <alignment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horizontal="left" vertical="center"/>
    </xf>
    <xf numFmtId="165" fontId="35" fillId="0" borderId="0" xfId="3" applyNumberFormat="1" applyFont="1" applyAlignment="1">
      <alignment horizontal="left" vertical="center"/>
    </xf>
    <xf numFmtId="0" fontId="21" fillId="0" borderId="0" xfId="0" applyFont="1" applyAlignment="1">
      <alignment vertical="top"/>
    </xf>
    <xf numFmtId="166" fontId="21" fillId="0" borderId="0" xfId="1" applyNumberFormat="1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3" applyFont="1" applyAlignment="1">
      <alignment horizontal="left" vertical="top" wrapText="1"/>
    </xf>
    <xf numFmtId="0" fontId="21" fillId="0" borderId="0" xfId="3" applyFont="1"/>
    <xf numFmtId="165" fontId="35" fillId="0" borderId="0" xfId="3" applyNumberFormat="1" applyFont="1" applyAlignment="1">
      <alignment horizontal="center"/>
    </xf>
    <xf numFmtId="165" fontId="21" fillId="0" borderId="0" xfId="3" applyNumberFormat="1" applyFont="1" applyAlignment="1">
      <alignment horizontal="right"/>
    </xf>
    <xf numFmtId="165" fontId="40" fillId="0" borderId="0" xfId="3" applyNumberFormat="1" applyFont="1" applyAlignment="1">
      <alignment horizontal="right" vertical="center"/>
    </xf>
    <xf numFmtId="165" fontId="21" fillId="0" borderId="0" xfId="3" applyNumberFormat="1" applyFont="1"/>
    <xf numFmtId="0" fontId="35" fillId="0" borderId="0" xfId="3" applyFont="1" applyAlignment="1">
      <alignment horizontal="center" vertical="center" wrapText="1"/>
    </xf>
    <xf numFmtId="0" fontId="21" fillId="0" borderId="0" xfId="3" quotePrefix="1" applyFont="1" applyAlignment="1">
      <alignment horizontal="left" vertical="top"/>
    </xf>
    <xf numFmtId="0" fontId="21" fillId="0" borderId="0" xfId="0" quotePrefix="1" applyFont="1"/>
    <xf numFmtId="0" fontId="21" fillId="0" borderId="0" xfId="0" applyFont="1"/>
    <xf numFmtId="0" fontId="21" fillId="0" borderId="0" xfId="0" quotePrefix="1" applyFont="1" applyAlignment="1">
      <alignment horizontal="justify" vertical="center"/>
    </xf>
    <xf numFmtId="0" fontId="21" fillId="0" borderId="0" xfId="0" quotePrefix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quotePrefix="1" applyFont="1" applyAlignment="1">
      <alignment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1" fillId="0" borderId="0" xfId="0" quotePrefix="1" applyFont="1" applyAlignment="1">
      <alignment horizontal="left" vertical="center"/>
    </xf>
    <xf numFmtId="0" fontId="21" fillId="0" borderId="0" xfId="3" quotePrefix="1" applyFont="1"/>
    <xf numFmtId="3" fontId="21" fillId="0" borderId="0" xfId="3" applyNumberFormat="1" applyFont="1" applyAlignment="1">
      <alignment vertical="center"/>
    </xf>
    <xf numFmtId="0" fontId="40" fillId="0" borderId="0" xfId="3" applyFont="1"/>
    <xf numFmtId="0" fontId="40" fillId="0" borderId="0" xfId="3" applyFont="1" applyAlignment="1">
      <alignment horizontal="center"/>
    </xf>
    <xf numFmtId="0" fontId="39" fillId="0" borderId="0" xfId="3" applyFont="1" applyAlignment="1">
      <alignment vertical="top"/>
    </xf>
    <xf numFmtId="0" fontId="39" fillId="0" borderId="0" xfId="3" applyFont="1" applyAlignment="1">
      <alignment horizontal="left" vertical="top" wrapText="1"/>
    </xf>
    <xf numFmtId="165" fontId="39" fillId="0" borderId="0" xfId="3" applyNumberFormat="1" applyFont="1" applyAlignment="1">
      <alignment horizontal="right" vertical="top"/>
    </xf>
    <xf numFmtId="0" fontId="39" fillId="0" borderId="0" xfId="3" applyFont="1" applyAlignment="1">
      <alignment horizontal="center" vertical="top"/>
    </xf>
    <xf numFmtId="0" fontId="39" fillId="0" borderId="0" xfId="3" applyFont="1" applyAlignment="1">
      <alignment horizontal="left" vertical="top"/>
    </xf>
    <xf numFmtId="0" fontId="21" fillId="0" borderId="0" xfId="3" applyFont="1" applyAlignment="1">
      <alignment horizontal="left"/>
    </xf>
    <xf numFmtId="0" fontId="21" fillId="0" borderId="0" xfId="3" quotePrefix="1" applyFont="1" applyAlignment="1">
      <alignment horizontal="left" vertical="top" wrapText="1"/>
    </xf>
    <xf numFmtId="0" fontId="21" fillId="0" borderId="0" xfId="0" quotePrefix="1" applyFont="1" applyAlignment="1">
      <alignment horizontal="left"/>
    </xf>
    <xf numFmtId="0" fontId="34" fillId="0" borderId="0" xfId="10" applyNumberFormat="1" applyFont="1" applyBorder="1" applyAlignment="1">
      <alignment horizontal="left" vertical="top"/>
    </xf>
    <xf numFmtId="0" fontId="41" fillId="0" borderId="0" xfId="9" applyFont="1" applyAlignment="1">
      <alignment horizontal="right" vertical="top"/>
    </xf>
    <xf numFmtId="0" fontId="42" fillId="0" borderId="0" xfId="9" applyFont="1" applyAlignment="1">
      <alignment horizontal="center" vertical="top"/>
    </xf>
    <xf numFmtId="0" fontId="34" fillId="0" borderId="0" xfId="10" applyNumberFormat="1" applyFont="1" applyBorder="1" applyAlignment="1">
      <alignment horizontal="left" vertical="top" wrapText="1"/>
    </xf>
    <xf numFmtId="0" fontId="34" fillId="0" borderId="0" xfId="9" applyFont="1" applyAlignment="1">
      <alignment vertical="top" wrapText="1"/>
    </xf>
    <xf numFmtId="0" fontId="41" fillId="0" borderId="0" xfId="9" applyFont="1" applyAlignment="1">
      <alignment horizontal="right" vertical="top" wrapText="1"/>
    </xf>
    <xf numFmtId="0" fontId="42" fillId="0" borderId="4" xfId="9" applyFont="1" applyBorder="1" applyAlignment="1">
      <alignment horizontal="center" vertical="center"/>
    </xf>
    <xf numFmtId="166" fontId="42" fillId="0" borderId="4" xfId="10" applyNumberFormat="1" applyFont="1" applyBorder="1" applyAlignment="1">
      <alignment horizontal="center" vertical="center"/>
    </xf>
    <xf numFmtId="0" fontId="42" fillId="0" borderId="4" xfId="9" applyFont="1" applyBorder="1" applyAlignment="1">
      <alignment horizontal="left" vertical="top"/>
    </xf>
    <xf numFmtId="0" fontId="42" fillId="0" borderId="4" xfId="9" applyFont="1" applyBorder="1" applyAlignment="1">
      <alignment horizontal="center" vertical="top"/>
    </xf>
    <xf numFmtId="166" fontId="33" fillId="0" borderId="4" xfId="10" quotePrefix="1" applyNumberFormat="1" applyFont="1" applyBorder="1" applyAlignment="1">
      <alignment horizontal="center" vertical="center"/>
    </xf>
    <xf numFmtId="166" fontId="36" fillId="0" borderId="4" xfId="10" quotePrefix="1" applyNumberFormat="1" applyFont="1" applyBorder="1" applyAlignment="1">
      <alignment horizontal="center" vertical="center"/>
    </xf>
    <xf numFmtId="0" fontId="36" fillId="0" borderId="0" xfId="10" applyNumberFormat="1" applyFont="1" applyBorder="1" applyAlignment="1">
      <alignment horizontal="left" vertical="top"/>
    </xf>
    <xf numFmtId="0" fontId="36" fillId="0" borderId="0" xfId="9" applyFont="1" applyAlignment="1">
      <alignment vertical="top"/>
    </xf>
    <xf numFmtId="0" fontId="43" fillId="0" borderId="0" xfId="9" applyFont="1" applyAlignment="1">
      <alignment horizontal="right" vertical="top"/>
    </xf>
    <xf numFmtId="0" fontId="33" fillId="0" borderId="4" xfId="9" applyFont="1" applyBorder="1" applyAlignment="1">
      <alignment horizontal="left" vertical="top"/>
    </xf>
    <xf numFmtId="0" fontId="33" fillId="0" borderId="4" xfId="9" applyFont="1" applyBorder="1" applyAlignment="1">
      <alignment horizontal="center" vertical="top"/>
    </xf>
    <xf numFmtId="0" fontId="42" fillId="0" borderId="0" xfId="9" applyFont="1" applyAlignment="1">
      <alignment vertical="top"/>
    </xf>
    <xf numFmtId="166" fontId="42" fillId="0" borderId="0" xfId="10" applyNumberFormat="1" applyFont="1" applyBorder="1" applyAlignment="1">
      <alignment vertical="top"/>
    </xf>
    <xf numFmtId="166" fontId="42" fillId="0" borderId="0" xfId="10" applyNumberFormat="1" applyFont="1" applyBorder="1" applyAlignment="1">
      <alignment horizontal="center" vertical="top"/>
    </xf>
    <xf numFmtId="0" fontId="33" fillId="0" borderId="0" xfId="9" applyFont="1" applyAlignment="1">
      <alignment vertical="top"/>
    </xf>
    <xf numFmtId="0" fontId="33" fillId="0" borderId="0" xfId="9" applyFont="1" applyAlignment="1">
      <alignment horizontal="center" vertical="top"/>
    </xf>
    <xf numFmtId="166" fontId="33" fillId="0" borderId="0" xfId="10" applyNumberFormat="1" applyFont="1" applyBorder="1" applyAlignment="1">
      <alignment vertical="top"/>
    </xf>
    <xf numFmtId="166" fontId="33" fillId="0" borderId="0" xfId="10" applyNumberFormat="1" applyFont="1" applyBorder="1" applyAlignment="1">
      <alignment horizontal="center" vertical="top"/>
    </xf>
    <xf numFmtId="0" fontId="33" fillId="0" borderId="4" xfId="9" applyFont="1" applyBorder="1" applyAlignment="1">
      <alignment horizontal="left" vertical="top" wrapText="1"/>
    </xf>
    <xf numFmtId="1" fontId="33" fillId="0" borderId="4" xfId="10" applyNumberFormat="1" applyFont="1" applyBorder="1" applyAlignment="1">
      <alignment horizontal="center" vertical="center"/>
    </xf>
    <xf numFmtId="0" fontId="42" fillId="0" borderId="4" xfId="9" applyFont="1" applyBorder="1" applyAlignment="1">
      <alignment horizontal="left" vertical="center"/>
    </xf>
    <xf numFmtId="166" fontId="42" fillId="0" borderId="4" xfId="10" applyNumberFormat="1" applyFont="1" applyBorder="1" applyAlignment="1">
      <alignment vertical="center"/>
    </xf>
    <xf numFmtId="166" fontId="42" fillId="0" borderId="0" xfId="10" applyNumberFormat="1" applyFont="1" applyBorder="1" applyAlignment="1">
      <alignment horizontal="left" vertical="top"/>
    </xf>
    <xf numFmtId="166" fontId="42" fillId="0" borderId="4" xfId="10" applyNumberFormat="1" applyFont="1" applyBorder="1" applyAlignment="1">
      <alignment horizontal="left" vertical="center"/>
    </xf>
    <xf numFmtId="0" fontId="33" fillId="0" borderId="0" xfId="9" applyFont="1" applyAlignment="1">
      <alignment horizontal="center"/>
    </xf>
    <xf numFmtId="166" fontId="42" fillId="0" borderId="0" xfId="10" applyNumberFormat="1" applyFont="1" applyBorder="1"/>
    <xf numFmtId="166" fontId="33" fillId="0" borderId="0" xfId="10" applyNumberFormat="1" applyFont="1"/>
    <xf numFmtId="0" fontId="33" fillId="0" borderId="4" xfId="10" applyNumberFormat="1" applyFont="1" applyBorder="1" applyAlignment="1">
      <alignment horizontal="center" vertical="center"/>
    </xf>
    <xf numFmtId="0" fontId="33" fillId="0" borderId="4" xfId="9" applyFont="1" applyBorder="1" applyAlignment="1">
      <alignment horizontal="left" vertical="center" wrapText="1"/>
    </xf>
    <xf numFmtId="0" fontId="42" fillId="0" borderId="0" xfId="9" applyFont="1" applyAlignment="1">
      <alignment horizontal="left" vertical="top"/>
    </xf>
    <xf numFmtId="166" fontId="36" fillId="0" borderId="0" xfId="10" quotePrefix="1" applyNumberFormat="1" applyFont="1" applyBorder="1" applyAlignment="1">
      <alignment horizontal="center" vertical="center"/>
    </xf>
    <xf numFmtId="0" fontId="44" fillId="0" borderId="4" xfId="10" applyNumberFormat="1" applyFont="1" applyBorder="1" applyAlignment="1">
      <alignment horizontal="center" vertical="center"/>
    </xf>
    <xf numFmtId="3" fontId="33" fillId="0" borderId="4" xfId="10" applyNumberFormat="1" applyFont="1" applyBorder="1" applyAlignment="1">
      <alignment horizontal="center" vertical="center"/>
    </xf>
    <xf numFmtId="0" fontId="33" fillId="0" borderId="4" xfId="9" applyFont="1" applyBorder="1" applyAlignment="1">
      <alignment horizontal="left" vertical="center"/>
    </xf>
    <xf numFmtId="0" fontId="33" fillId="0" borderId="4" xfId="10" quotePrefix="1" applyNumberFormat="1" applyFont="1" applyBorder="1" applyAlignment="1">
      <alignment horizontal="center" vertical="center"/>
    </xf>
    <xf numFmtId="166" fontId="42" fillId="0" borderId="4" xfId="10" quotePrefix="1" applyNumberFormat="1" applyFont="1" applyBorder="1" applyAlignment="1">
      <alignment horizontal="center" vertical="center"/>
    </xf>
    <xf numFmtId="0" fontId="33" fillId="0" borderId="4" xfId="9" applyFont="1" applyBorder="1" applyAlignment="1">
      <alignment horizontal="center" vertical="center"/>
    </xf>
    <xf numFmtId="0" fontId="36" fillId="0" borderId="0" xfId="9" applyFont="1" applyAlignment="1">
      <alignment horizontal="left"/>
    </xf>
    <xf numFmtId="0" fontId="34" fillId="0" borderId="0" xfId="9" applyFont="1" applyAlignment="1">
      <alignment horizontal="right"/>
    </xf>
    <xf numFmtId="0" fontId="36" fillId="0" borderId="28" xfId="10" applyNumberFormat="1" applyFont="1" applyBorder="1" applyAlignment="1">
      <alignment horizontal="center" vertical="top" wrapText="1"/>
    </xf>
    <xf numFmtId="0" fontId="36" fillId="0" borderId="28" xfId="10" applyNumberFormat="1" applyFont="1" applyBorder="1" applyAlignment="1">
      <alignment horizontal="center" vertical="top"/>
    </xf>
    <xf numFmtId="0" fontId="36" fillId="0" borderId="0" xfId="10" applyNumberFormat="1" applyFont="1" applyBorder="1" applyAlignment="1">
      <alignment horizontal="center" vertical="top"/>
    </xf>
    <xf numFmtId="0" fontId="36" fillId="0" borderId="0" xfId="9" applyFont="1" applyAlignment="1">
      <alignment horizontal="center" vertical="top"/>
    </xf>
    <xf numFmtId="0" fontId="36" fillId="0" borderId="0" xfId="9" applyFont="1"/>
    <xf numFmtId="166" fontId="36" fillId="0" borderId="0" xfId="10" applyNumberFormat="1" applyFont="1"/>
    <xf numFmtId="0" fontId="36" fillId="0" borderId="28" xfId="9" applyFont="1" applyBorder="1"/>
    <xf numFmtId="166" fontId="36" fillId="0" borderId="28" xfId="10" applyNumberFormat="1" applyFont="1" applyBorder="1"/>
    <xf numFmtId="166" fontId="36" fillId="0" borderId="0" xfId="10" applyNumberFormat="1" applyFont="1" applyBorder="1"/>
    <xf numFmtId="0" fontId="21" fillId="0" borderId="0" xfId="9" applyFont="1" applyAlignment="1">
      <alignment horizontal="center" vertical="center" textRotation="180"/>
    </xf>
    <xf numFmtId="43" fontId="34" fillId="0" borderId="0" xfId="10" applyFont="1" applyBorder="1" applyAlignment="1">
      <alignment vertical="top"/>
    </xf>
    <xf numFmtId="0" fontId="34" fillId="0" borderId="0" xfId="9" applyFont="1" applyAlignment="1">
      <alignment horizontal="center" vertical="top"/>
    </xf>
    <xf numFmtId="166" fontId="34" fillId="0" borderId="0" xfId="10" applyNumberFormat="1" applyFont="1" applyAlignment="1">
      <alignment horizontal="center" vertical="top"/>
    </xf>
    <xf numFmtId="166" fontId="36" fillId="0" borderId="0" xfId="10" applyNumberFormat="1" applyFont="1" applyAlignment="1">
      <alignment horizontal="center" vertical="top"/>
    </xf>
    <xf numFmtId="0" fontId="34" fillId="0" borderId="26" xfId="9" applyFont="1" applyBorder="1" applyAlignment="1">
      <alignment horizontal="center" vertical="top"/>
    </xf>
    <xf numFmtId="166" fontId="34" fillId="0" borderId="26" xfId="10" applyNumberFormat="1" applyFont="1" applyBorder="1" applyAlignment="1">
      <alignment horizontal="center" vertical="top"/>
    </xf>
    <xf numFmtId="166" fontId="34" fillId="0" borderId="26" xfId="10" applyNumberFormat="1" applyFont="1" applyBorder="1" applyAlignment="1">
      <alignment horizontal="right" vertical="top"/>
    </xf>
    <xf numFmtId="166" fontId="36" fillId="0" borderId="26" xfId="10" applyNumberFormat="1" applyFont="1" applyBorder="1" applyAlignment="1">
      <alignment horizontal="center" vertical="top"/>
    </xf>
    <xf numFmtId="166" fontId="36" fillId="0" borderId="0" xfId="10" applyNumberFormat="1" applyFont="1" applyAlignment="1">
      <alignment horizontal="left" vertical="top"/>
    </xf>
    <xf numFmtId="43" fontId="36" fillId="0" borderId="0" xfId="10" applyFont="1" applyBorder="1" applyAlignment="1">
      <alignment vertical="top"/>
    </xf>
    <xf numFmtId="0" fontId="34" fillId="0" borderId="0" xfId="9" applyFont="1" applyAlignment="1">
      <alignment horizontal="left" vertical="top"/>
    </xf>
    <xf numFmtId="166" fontId="34" fillId="0" borderId="0" xfId="10" applyNumberFormat="1" applyFont="1" applyAlignment="1">
      <alignment horizontal="left" vertical="top"/>
    </xf>
    <xf numFmtId="0" fontId="36" fillId="0" borderId="0" xfId="9" applyFont="1" applyAlignment="1">
      <alignment horizontal="left" vertical="top"/>
    </xf>
    <xf numFmtId="3" fontId="34" fillId="0" borderId="0" xfId="10" applyNumberFormat="1" applyFont="1" applyAlignment="1">
      <alignment horizontal="right" vertical="top"/>
    </xf>
    <xf numFmtId="166" fontId="34" fillId="0" borderId="0" xfId="10" applyNumberFormat="1" applyFont="1" applyBorder="1" applyAlignment="1">
      <alignment horizontal="center" vertical="top"/>
    </xf>
    <xf numFmtId="166" fontId="36" fillId="0" borderId="28" xfId="10" applyNumberFormat="1" applyFont="1" applyBorder="1" applyAlignment="1">
      <alignment horizontal="center" vertical="top"/>
    </xf>
    <xf numFmtId="166" fontId="36" fillId="0" borderId="0" xfId="10" applyNumberFormat="1" applyFont="1" applyBorder="1" applyAlignment="1">
      <alignment horizontal="center" vertical="top"/>
    </xf>
    <xf numFmtId="0" fontId="34" fillId="0" borderId="26" xfId="9" applyFont="1" applyBorder="1" applyAlignment="1">
      <alignment horizontal="left" vertical="top"/>
    </xf>
    <xf numFmtId="166" fontId="34" fillId="0" borderId="0" xfId="10" applyNumberFormat="1" applyFont="1" applyBorder="1"/>
    <xf numFmtId="0" fontId="36" fillId="0" borderId="0" xfId="9" applyFont="1" applyAlignment="1">
      <alignment horizontal="right" vertical="center"/>
    </xf>
    <xf numFmtId="0" fontId="36" fillId="0" borderId="0" xfId="9" applyFont="1" applyAlignment="1">
      <alignment horizontal="center"/>
    </xf>
    <xf numFmtId="166" fontId="36" fillId="0" borderId="0" xfId="10" applyNumberFormat="1" applyFont="1" applyBorder="1" applyAlignment="1">
      <alignment horizontal="center"/>
    </xf>
    <xf numFmtId="0" fontId="46" fillId="0" borderId="0" xfId="9" applyFont="1" applyAlignment="1">
      <alignment horizontal="center"/>
    </xf>
    <xf numFmtId="0" fontId="47" fillId="0" borderId="0" xfId="9" applyFont="1" applyAlignment="1">
      <alignment vertical="center"/>
    </xf>
    <xf numFmtId="0" fontId="47" fillId="0" borderId="0" xfId="9" applyFont="1"/>
    <xf numFmtId="0" fontId="36" fillId="0" borderId="0" xfId="9" applyFont="1" applyAlignment="1">
      <alignment wrapText="1"/>
    </xf>
    <xf numFmtId="166" fontId="36" fillId="0" borderId="0" xfId="10" applyNumberFormat="1" applyFont="1" applyBorder="1" applyAlignment="1">
      <alignment wrapText="1"/>
    </xf>
    <xf numFmtId="166" fontId="36" fillId="0" borderId="0" xfId="10" applyNumberFormat="1" applyFont="1" applyBorder="1" applyAlignment="1">
      <alignment horizontal="left" wrapText="1"/>
    </xf>
    <xf numFmtId="0" fontId="48" fillId="0" borderId="0" xfId="9" applyFont="1" applyAlignment="1">
      <alignment vertical="top" wrapText="1"/>
    </xf>
    <xf numFmtId="166" fontId="48" fillId="0" borderId="0" xfId="10" applyNumberFormat="1" applyFont="1" applyBorder="1" applyAlignment="1">
      <alignment vertical="top" wrapText="1"/>
    </xf>
    <xf numFmtId="166" fontId="45" fillId="0" borderId="0" xfId="10" applyNumberFormat="1" applyFont="1" applyBorder="1" applyAlignment="1">
      <alignment vertical="top" wrapText="1"/>
    </xf>
    <xf numFmtId="43" fontId="47" fillId="0" borderId="0" xfId="10" applyFont="1" applyBorder="1" applyAlignment="1">
      <alignment vertical="top"/>
    </xf>
    <xf numFmtId="43" fontId="46" fillId="0" borderId="0" xfId="10" applyFont="1" applyBorder="1" applyAlignment="1">
      <alignment vertical="top"/>
    </xf>
    <xf numFmtId="166" fontId="47" fillId="0" borderId="0" xfId="10" applyNumberFormat="1" applyFont="1" applyBorder="1" applyAlignment="1">
      <alignment vertical="top"/>
    </xf>
    <xf numFmtId="166" fontId="46" fillId="0" borderId="0" xfId="10" applyNumberFormat="1" applyFont="1" applyBorder="1" applyAlignment="1">
      <alignment vertical="top"/>
    </xf>
    <xf numFmtId="0" fontId="36" fillId="0" borderId="0" xfId="9" applyFont="1" applyAlignment="1">
      <alignment horizontal="left" wrapText="1"/>
    </xf>
    <xf numFmtId="166" fontId="46" fillId="0" borderId="0" xfId="9" applyNumberFormat="1" applyFont="1" applyAlignment="1">
      <alignment horizontal="center"/>
    </xf>
    <xf numFmtId="0" fontId="45" fillId="0" borderId="0" xfId="9" applyFont="1"/>
    <xf numFmtId="0" fontId="36" fillId="0" borderId="0" xfId="9" applyFont="1" applyAlignment="1">
      <alignment horizontal="center" vertical="top" wrapText="1"/>
    </xf>
    <xf numFmtId="166" fontId="36" fillId="0" borderId="0" xfId="10" applyNumberFormat="1" applyFont="1" applyBorder="1" applyAlignment="1">
      <alignment horizontal="center" vertical="top" wrapText="1"/>
    </xf>
    <xf numFmtId="166" fontId="34" fillId="0" borderId="0" xfId="10" applyNumberFormat="1" applyFont="1" applyBorder="1" applyAlignment="1">
      <alignment horizontal="right"/>
    </xf>
    <xf numFmtId="166" fontId="36" fillId="0" borderId="0" xfId="10" applyNumberFormat="1" applyFont="1" applyBorder="1" applyAlignment="1">
      <alignment horizontal="right"/>
    </xf>
    <xf numFmtId="166" fontId="36" fillId="0" borderId="0" xfId="10" applyNumberFormat="1" applyFont="1" applyBorder="1" applyAlignment="1">
      <alignment horizontal="right" vertical="center"/>
    </xf>
    <xf numFmtId="0" fontId="45" fillId="0" borderId="0" xfId="9" applyFont="1" applyAlignment="1">
      <alignment vertical="center"/>
    </xf>
    <xf numFmtId="166" fontId="34" fillId="0" borderId="0" xfId="10" applyNumberFormat="1" applyFont="1" applyBorder="1" applyAlignment="1">
      <alignment horizontal="right" vertical="center"/>
    </xf>
    <xf numFmtId="166" fontId="21" fillId="0" borderId="0" xfId="10" applyNumberFormat="1" applyFont="1" applyBorder="1" applyAlignment="1">
      <alignment horizontal="right"/>
    </xf>
    <xf numFmtId="0" fontId="34" fillId="0" borderId="0" xfId="8" applyFont="1"/>
    <xf numFmtId="0" fontId="36" fillId="0" borderId="20" xfId="8" applyFont="1" applyBorder="1" applyAlignment="1">
      <alignment horizontal="center" vertical="center"/>
    </xf>
    <xf numFmtId="0" fontId="34" fillId="0" borderId="0" xfId="8" applyFont="1" applyAlignment="1">
      <alignment vertical="center"/>
    </xf>
    <xf numFmtId="0" fontId="34" fillId="0" borderId="9" xfId="8" applyFont="1" applyBorder="1" applyAlignment="1">
      <alignment vertical="center"/>
    </xf>
    <xf numFmtId="0" fontId="21" fillId="0" borderId="0" xfId="8" applyFont="1" applyAlignment="1">
      <alignment vertical="center"/>
    </xf>
    <xf numFmtId="0" fontId="34" fillId="0" borderId="17" xfId="8" applyFont="1" applyBorder="1" applyAlignment="1">
      <alignment vertical="center"/>
    </xf>
    <xf numFmtId="0" fontId="36" fillId="0" borderId="22" xfId="8" applyFont="1" applyBorder="1" applyAlignment="1">
      <alignment horizontal="center" vertical="center"/>
    </xf>
    <xf numFmtId="0" fontId="34" fillId="0" borderId="17" xfId="8" applyFont="1" applyBorder="1" applyAlignment="1">
      <alignment horizontal="center" vertical="center"/>
    </xf>
    <xf numFmtId="0" fontId="34" fillId="0" borderId="0" xfId="8" applyFont="1" applyAlignment="1">
      <alignment horizontal="left" vertical="center" indent="1"/>
    </xf>
    <xf numFmtId="0" fontId="34" fillId="0" borderId="20" xfId="8" quotePrefix="1" applyFont="1" applyBorder="1" applyAlignment="1">
      <alignment horizontal="left" vertical="center" indent="1"/>
    </xf>
    <xf numFmtId="0" fontId="21" fillId="0" borderId="0" xfId="8" applyFont="1" applyAlignment="1">
      <alignment horizontal="left" vertical="center" indent="1"/>
    </xf>
    <xf numFmtId="0" fontId="34" fillId="0" borderId="9" xfId="8" quotePrefix="1" applyFont="1" applyBorder="1" applyAlignment="1">
      <alignment horizontal="left" vertical="center" indent="1"/>
    </xf>
    <xf numFmtId="0" fontId="34" fillId="0" borderId="17" xfId="8" quotePrefix="1" applyFont="1" applyBorder="1" applyAlignment="1">
      <alignment horizontal="left" vertical="center" indent="1"/>
    </xf>
    <xf numFmtId="0" fontId="36" fillId="0" borderId="9" xfId="8" applyFont="1" applyBorder="1" applyAlignment="1">
      <alignment horizontal="center"/>
    </xf>
    <xf numFmtId="0" fontId="36" fillId="0" borderId="0" xfId="8" applyFont="1" applyAlignment="1">
      <alignment horizontal="center" vertical="center"/>
    </xf>
    <xf numFmtId="0" fontId="35" fillId="0" borderId="0" xfId="8" applyFont="1" applyAlignment="1">
      <alignment horizontal="center" vertical="center"/>
    </xf>
    <xf numFmtId="0" fontId="33" fillId="0" borderId="0" xfId="8" applyFont="1" applyAlignment="1">
      <alignment horizontal="left" vertical="center" indent="1"/>
    </xf>
    <xf numFmtId="0" fontId="49" fillId="0" borderId="0" xfId="3" applyFont="1"/>
    <xf numFmtId="0" fontId="49" fillId="0" borderId="0" xfId="3" applyFont="1" applyAlignment="1">
      <alignment vertical="center"/>
    </xf>
    <xf numFmtId="0" fontId="50" fillId="0" borderId="0" xfId="3" applyFont="1" applyAlignment="1">
      <alignment vertical="top"/>
    </xf>
    <xf numFmtId="0" fontId="44" fillId="0" borderId="4" xfId="9" applyFont="1" applyBorder="1" applyAlignment="1">
      <alignment horizontal="center" vertical="center"/>
    </xf>
    <xf numFmtId="3" fontId="33" fillId="0" borderId="4" xfId="1" applyNumberFormat="1" applyFont="1" applyBorder="1" applyAlignment="1">
      <alignment horizontal="center" vertical="center"/>
    </xf>
    <xf numFmtId="166" fontId="21" fillId="0" borderId="0" xfId="1" applyNumberFormat="1" applyFont="1" applyAlignment="1">
      <alignment horizontal="left" vertical="top"/>
    </xf>
    <xf numFmtId="0" fontId="21" fillId="0" borderId="0" xfId="3" quotePrefix="1" applyFont="1" applyAlignment="1">
      <alignment vertical="top"/>
    </xf>
    <xf numFmtId="0" fontId="40" fillId="0" borderId="0" xfId="3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quotePrefix="1" applyFont="1" applyAlignment="1">
      <alignment vertical="center"/>
    </xf>
    <xf numFmtId="0" fontId="39" fillId="0" borderId="0" xfId="0" quotePrefix="1" applyFont="1"/>
    <xf numFmtId="0" fontId="21" fillId="0" borderId="0" xfId="3" quotePrefix="1" applyFont="1" applyAlignment="1">
      <alignment vertical="center"/>
    </xf>
    <xf numFmtId="0" fontId="40" fillId="0" borderId="0" xfId="3" applyFont="1" applyAlignment="1">
      <alignment horizontal="center" vertical="center"/>
    </xf>
    <xf numFmtId="166" fontId="21" fillId="0" borderId="0" xfId="1" applyNumberFormat="1" applyFont="1"/>
    <xf numFmtId="0" fontId="10" fillId="0" borderId="0" xfId="0" applyFont="1"/>
    <xf numFmtId="166" fontId="36" fillId="0" borderId="0" xfId="10" quotePrefix="1" applyNumberFormat="1" applyFont="1" applyAlignment="1">
      <alignment horizontal="right" vertical="top"/>
    </xf>
    <xf numFmtId="166" fontId="34" fillId="0" borderId="0" xfId="10" quotePrefix="1" applyNumberFormat="1" applyFont="1" applyAlignment="1">
      <alignment horizontal="right" vertical="top"/>
    </xf>
    <xf numFmtId="0" fontId="34" fillId="0" borderId="0" xfId="10" quotePrefix="1" applyNumberFormat="1" applyFont="1" applyAlignment="1">
      <alignment horizontal="center" vertical="top"/>
    </xf>
    <xf numFmtId="0" fontId="34" fillId="0" borderId="0" xfId="9" applyFont="1" applyAlignment="1">
      <alignment horizontal="center" vertical="center"/>
    </xf>
    <xf numFmtId="3" fontId="34" fillId="0" borderId="0" xfId="9" quotePrefix="1" applyNumberFormat="1" applyFont="1" applyAlignment="1">
      <alignment horizontal="center" vertical="center"/>
    </xf>
    <xf numFmtId="3" fontId="34" fillId="0" borderId="0" xfId="9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6" fillId="0" borderId="0" xfId="9" applyFont="1" applyAlignment="1">
      <alignment horizontal="left" vertical="top" wrapText="1"/>
    </xf>
    <xf numFmtId="0" fontId="35" fillId="0" borderId="0" xfId="9" applyFont="1" applyAlignment="1">
      <alignment horizontal="center" vertical="center"/>
    </xf>
    <xf numFmtId="0" fontId="34" fillId="0" borderId="0" xfId="9" applyFont="1" applyAlignment="1">
      <alignment horizontal="left" vertical="top" wrapText="1"/>
    </xf>
    <xf numFmtId="0" fontId="36" fillId="0" borderId="0" xfId="9" applyFont="1" applyAlignment="1">
      <alignment horizontal="center" vertical="center" wrapText="1"/>
    </xf>
    <xf numFmtId="0" fontId="36" fillId="0" borderId="0" xfId="9" applyFont="1" applyAlignment="1">
      <alignment horizontal="center" vertical="center"/>
    </xf>
    <xf numFmtId="0" fontId="40" fillId="0" borderId="0" xfId="8" applyFont="1" applyAlignment="1">
      <alignment horizontal="center" vertical="center"/>
    </xf>
    <xf numFmtId="0" fontId="35" fillId="0" borderId="0" xfId="8" applyFont="1" applyAlignment="1">
      <alignment horizontal="center"/>
    </xf>
    <xf numFmtId="0" fontId="36" fillId="0" borderId="20" xfId="8" applyFont="1" applyBorder="1" applyAlignment="1">
      <alignment horizontal="center" vertical="center"/>
    </xf>
    <xf numFmtId="0" fontId="36" fillId="0" borderId="9" xfId="8" applyFont="1" applyBorder="1" applyAlignment="1">
      <alignment horizontal="center" vertical="center"/>
    </xf>
    <xf numFmtId="0" fontId="34" fillId="0" borderId="0" xfId="9" applyFont="1" applyAlignment="1">
      <alignment horizontal="left" vertical="top"/>
    </xf>
    <xf numFmtId="0" fontId="35" fillId="0" borderId="0" xfId="9" applyFont="1" applyAlignment="1">
      <alignment horizontal="center" vertical="top"/>
    </xf>
    <xf numFmtId="0" fontId="36" fillId="0" borderId="0" xfId="9" applyFont="1" applyAlignment="1">
      <alignment horizontal="left" vertical="top"/>
    </xf>
    <xf numFmtId="0" fontId="36" fillId="0" borderId="26" xfId="9" applyFont="1" applyBorder="1" applyAlignment="1">
      <alignment horizontal="center" vertical="top"/>
    </xf>
    <xf numFmtId="0" fontId="34" fillId="0" borderId="27" xfId="9" applyFont="1" applyBorder="1" applyAlignment="1">
      <alignment horizontal="left" vertical="top"/>
    </xf>
    <xf numFmtId="0" fontId="34" fillId="0" borderId="26" xfId="9" applyFont="1" applyBorder="1" applyAlignment="1">
      <alignment horizontal="left" vertical="top"/>
    </xf>
    <xf numFmtId="0" fontId="36" fillId="0" borderId="26" xfId="9" applyFont="1" applyBorder="1" applyAlignment="1">
      <alignment horizontal="left" vertical="top"/>
    </xf>
    <xf numFmtId="0" fontId="36" fillId="0" borderId="27" xfId="9" applyFont="1" applyBorder="1" applyAlignment="1">
      <alignment horizontal="left" vertical="top"/>
    </xf>
    <xf numFmtId="0" fontId="36" fillId="0" borderId="28" xfId="9" applyFont="1" applyBorder="1" applyAlignment="1">
      <alignment horizontal="left" vertical="top"/>
    </xf>
    <xf numFmtId="0" fontId="3" fillId="0" borderId="0" xfId="3" applyFont="1" applyAlignment="1">
      <alignment horizontal="center"/>
    </xf>
    <xf numFmtId="0" fontId="2" fillId="0" borderId="0" xfId="3" applyFont="1"/>
    <xf numFmtId="0" fontId="3" fillId="0" borderId="0" xfId="3" applyFont="1" applyAlignment="1">
      <alignment horizontal="center" vertical="center"/>
    </xf>
    <xf numFmtId="0" fontId="3" fillId="0" borderId="23" xfId="3" applyFont="1" applyBorder="1" applyAlignment="1">
      <alignment horizontal="center" vertical="top" wrapText="1"/>
    </xf>
    <xf numFmtId="0" fontId="4" fillId="0" borderId="23" xfId="3" applyFont="1" applyBorder="1"/>
    <xf numFmtId="0" fontId="3" fillId="0" borderId="23" xfId="3" applyFont="1" applyBorder="1" applyAlignment="1">
      <alignment horizontal="left" wrapText="1"/>
    </xf>
    <xf numFmtId="0" fontId="3" fillId="0" borderId="23" xfId="3" applyFont="1" applyBorder="1" applyAlignment="1">
      <alignment horizontal="center" wrapText="1"/>
    </xf>
    <xf numFmtId="0" fontId="3" fillId="0" borderId="0" xfId="3" applyFont="1" applyAlignment="1">
      <alignment horizontal="left" wrapText="1"/>
    </xf>
    <xf numFmtId="0" fontId="4" fillId="0" borderId="0" xfId="3" applyFont="1"/>
    <xf numFmtId="0" fontId="4" fillId="0" borderId="0" xfId="3" applyFont="1" applyAlignment="1">
      <alignment horizontal="left" vertical="center"/>
    </xf>
    <xf numFmtId="0" fontId="2" fillId="0" borderId="24" xfId="3" applyFont="1" applyBorder="1" applyAlignment="1">
      <alignment horizontal="left" vertical="top" wrapText="1"/>
    </xf>
    <xf numFmtId="0" fontId="4" fillId="0" borderId="24" xfId="3" applyFont="1" applyBorder="1"/>
    <xf numFmtId="0" fontId="2" fillId="0" borderId="0" xfId="3" applyFont="1" applyAlignment="1">
      <alignment horizontal="left" vertical="top" wrapText="1"/>
    </xf>
    <xf numFmtId="0" fontId="36" fillId="0" borderId="0" xfId="9" applyFont="1" applyAlignment="1">
      <alignment horizontal="left"/>
    </xf>
    <xf numFmtId="0" fontId="40" fillId="0" borderId="0" xfId="9" applyFont="1" applyAlignment="1">
      <alignment horizontal="left" vertical="top"/>
    </xf>
    <xf numFmtId="0" fontId="36" fillId="0" borderId="22" xfId="9" applyFont="1" applyBorder="1" applyAlignment="1">
      <alignment horizontal="left" vertical="top"/>
    </xf>
    <xf numFmtId="0" fontId="42" fillId="0" borderId="4" xfId="9" applyFont="1" applyBorder="1" applyAlignment="1">
      <alignment horizontal="center" vertical="center"/>
    </xf>
    <xf numFmtId="0" fontId="33" fillId="0" borderId="0" xfId="9" applyFont="1" applyAlignment="1">
      <alignment horizontal="left" vertical="top" wrapText="1"/>
    </xf>
    <xf numFmtId="0" fontId="33" fillId="0" borderId="0" xfId="9" applyFont="1" applyAlignment="1">
      <alignment horizontal="left" vertical="top"/>
    </xf>
    <xf numFmtId="0" fontId="42" fillId="0" borderId="25" xfId="9" applyFont="1" applyBorder="1" applyAlignment="1">
      <alignment horizontal="left" vertical="top" wrapText="1"/>
    </xf>
    <xf numFmtId="0" fontId="42" fillId="0" borderId="22" xfId="9" applyFont="1" applyBorder="1" applyAlignment="1">
      <alignment horizontal="left" vertical="top" wrapText="1"/>
    </xf>
    <xf numFmtId="0" fontId="33" fillId="0" borderId="25" xfId="9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/>
    </xf>
    <xf numFmtId="0" fontId="27" fillId="0" borderId="13" xfId="0" applyFont="1" applyBorder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166" fontId="28" fillId="0" borderId="21" xfId="1" applyNumberFormat="1" applyFont="1" applyFill="1" applyBorder="1" applyAlignment="1">
      <alignment horizontal="center" vertical="top"/>
    </xf>
    <xf numFmtId="0" fontId="28" fillId="0" borderId="4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/>
    </xf>
    <xf numFmtId="0" fontId="27" fillId="0" borderId="13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8" fillId="6" borderId="4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top"/>
    </xf>
    <xf numFmtId="166" fontId="28" fillId="6" borderId="21" xfId="1" applyNumberFormat="1" applyFont="1" applyFill="1" applyBorder="1" applyAlignment="1">
      <alignment horizontal="center" vertical="top"/>
    </xf>
    <xf numFmtId="0" fontId="28" fillId="6" borderId="1" xfId="0" applyFont="1" applyFill="1" applyBorder="1" applyAlignment="1">
      <alignment horizontal="center" vertical="top"/>
    </xf>
    <xf numFmtId="0" fontId="28" fillId="6" borderId="2" xfId="0" applyFont="1" applyFill="1" applyBorder="1" applyAlignment="1">
      <alignment horizontal="center" vertical="top"/>
    </xf>
    <xf numFmtId="0" fontId="28" fillId="6" borderId="3" xfId="0" applyFont="1" applyFill="1" applyBorder="1" applyAlignment="1">
      <alignment horizontal="center" vertical="top"/>
    </xf>
    <xf numFmtId="0" fontId="27" fillId="0" borderId="20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/>
    </xf>
    <xf numFmtId="0" fontId="27" fillId="0" borderId="14" xfId="6" applyFont="1" applyBorder="1" applyAlignment="1">
      <alignment horizontal="center" vertical="top" wrapText="1"/>
    </xf>
    <xf numFmtId="0" fontId="27" fillId="0" borderId="15" xfId="6" applyFont="1" applyBorder="1"/>
    <xf numFmtId="0" fontId="28" fillId="0" borderId="4" xfId="6" applyFont="1" applyBorder="1" applyAlignment="1">
      <alignment horizontal="center" vertical="top"/>
    </xf>
    <xf numFmtId="0" fontId="27" fillId="0" borderId="4" xfId="6" applyFont="1" applyBorder="1"/>
    <xf numFmtId="0" fontId="28" fillId="6" borderId="13" xfId="0" applyFont="1" applyFill="1" applyBorder="1" applyAlignment="1">
      <alignment horizontal="left" vertical="top" wrapText="1"/>
    </xf>
    <xf numFmtId="0" fontId="28" fillId="6" borderId="0" xfId="0" applyFont="1" applyFill="1" applyAlignment="1">
      <alignment horizontal="left" vertical="top" wrapText="1"/>
    </xf>
    <xf numFmtId="165" fontId="3" fillId="0" borderId="0" xfId="3" applyNumberFormat="1" applyFont="1" applyAlignment="1">
      <alignment horizontal="center" vertical="center"/>
    </xf>
    <xf numFmtId="165" fontId="3" fillId="0" borderId="0" xfId="3" applyNumberFormat="1" applyFont="1" applyAlignment="1">
      <alignment horizontal="right"/>
    </xf>
    <xf numFmtId="165" fontId="3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 wrapText="1"/>
    </xf>
    <xf numFmtId="165" fontId="2" fillId="0" borderId="0" xfId="3" applyNumberFormat="1" applyFont="1"/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" fillId="0" borderId="0" xfId="3" applyFont="1" applyAlignment="1">
      <alignment horizontal="left" vertical="center"/>
    </xf>
    <xf numFmtId="0" fontId="2" fillId="0" borderId="0" xfId="3" quotePrefix="1" applyFont="1" applyAlignment="1">
      <alignment horizontal="left" vertical="top"/>
    </xf>
    <xf numFmtId="0" fontId="28" fillId="0" borderId="0" xfId="3" quotePrefix="1" applyFont="1" applyAlignment="1">
      <alignment horizontal="left" vertical="top"/>
    </xf>
    <xf numFmtId="0" fontId="28" fillId="0" borderId="0" xfId="3" applyFont="1" applyAlignment="1">
      <alignment horizontal="left" vertical="top" wrapText="1"/>
    </xf>
    <xf numFmtId="0" fontId="2" fillId="0" borderId="0" xfId="3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/>
    </xf>
    <xf numFmtId="165" fontId="5" fillId="0" borderId="0" xfId="3" applyNumberFormat="1" applyFont="1" applyAlignment="1">
      <alignment horizontal="center"/>
    </xf>
    <xf numFmtId="0" fontId="4" fillId="0" borderId="0" xfId="3" applyFont="1" applyAlignment="1">
      <alignment horizontal="left" vertical="top"/>
    </xf>
    <xf numFmtId="0" fontId="2" fillId="0" borderId="0" xfId="3" quotePrefix="1" applyFont="1" applyAlignment="1">
      <alignment horizontal="left" vertical="top" wrapText="1"/>
    </xf>
    <xf numFmtId="0" fontId="28" fillId="0" borderId="0" xfId="3" applyFont="1" applyAlignment="1">
      <alignment horizontal="left"/>
    </xf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165" fontId="2" fillId="0" borderId="0" xfId="3" applyNumberFormat="1" applyFont="1" applyAlignment="1">
      <alignment vertical="center"/>
    </xf>
    <xf numFmtId="0" fontId="21" fillId="0" borderId="0" xfId="3" applyFont="1" applyAlignment="1">
      <alignment horizontal="left" vertical="top" wrapText="1"/>
    </xf>
    <xf numFmtId="165" fontId="35" fillId="0" borderId="0" xfId="3" applyNumberFormat="1" applyFont="1" applyAlignment="1">
      <alignment horizontal="center" vertical="center"/>
    </xf>
    <xf numFmtId="0" fontId="21" fillId="0" borderId="0" xfId="3" applyFont="1"/>
    <xf numFmtId="0" fontId="21" fillId="0" borderId="0" xfId="3" applyFont="1" applyAlignment="1">
      <alignment horizontal="left" vertical="center"/>
    </xf>
    <xf numFmtId="0" fontId="21" fillId="0" borderId="0" xfId="3" applyFont="1" applyAlignment="1">
      <alignment horizontal="left" vertical="top"/>
    </xf>
    <xf numFmtId="165" fontId="35" fillId="0" borderId="0" xfId="3" applyNumberFormat="1" applyFont="1" applyAlignment="1">
      <alignment horizont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35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35" fillId="0" borderId="0" xfId="3" applyFont="1" applyAlignment="1">
      <alignment horizontal="left"/>
    </xf>
    <xf numFmtId="0" fontId="35" fillId="0" borderId="0" xfId="3" applyFont="1" applyAlignment="1">
      <alignment horizontal="left" vertical="top" wrapText="1"/>
    </xf>
    <xf numFmtId="165" fontId="35" fillId="0" borderId="0" xfId="3" applyNumberFormat="1" applyFont="1" applyAlignment="1">
      <alignment horizontal="right"/>
    </xf>
    <xf numFmtId="165" fontId="21" fillId="0" borderId="0" xfId="3" applyNumberFormat="1" applyFont="1" applyAlignment="1">
      <alignment vertical="center"/>
    </xf>
    <xf numFmtId="0" fontId="39" fillId="0" borderId="0" xfId="3" applyFont="1" applyAlignment="1">
      <alignment horizontal="left" vertical="top" wrapText="1"/>
    </xf>
    <xf numFmtId="165" fontId="35" fillId="0" borderId="0" xfId="3" applyNumberFormat="1" applyFont="1" applyAlignment="1">
      <alignment horizontal="right" vertical="center"/>
    </xf>
    <xf numFmtId="0" fontId="21" fillId="0" borderId="0" xfId="3" applyFont="1" applyAlignment="1">
      <alignment horizontal="right"/>
    </xf>
    <xf numFmtId="0" fontId="21" fillId="0" borderId="0" xfId="0" quotePrefix="1" applyFont="1" applyAlignment="1">
      <alignment horizontal="left" vertical="center"/>
    </xf>
    <xf numFmtId="165" fontId="21" fillId="0" borderId="0" xfId="3" applyNumberFormat="1" applyFont="1" applyAlignment="1">
      <alignment horizontal="center" vertical="center"/>
    </xf>
    <xf numFmtId="0" fontId="21" fillId="0" borderId="0" xfId="3" quotePrefix="1" applyFont="1" applyAlignment="1">
      <alignment horizontal="left" vertical="top" wrapText="1"/>
    </xf>
    <xf numFmtId="0" fontId="39" fillId="0" borderId="0" xfId="0" quotePrefix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21" fillId="0" borderId="0" xfId="3" quotePrefix="1" applyFont="1" applyAlignment="1">
      <alignment horizontal="left" vertical="top"/>
    </xf>
    <xf numFmtId="0" fontId="39" fillId="0" borderId="0" xfId="3" quotePrefix="1" applyFont="1" applyAlignment="1">
      <alignment horizontal="left" vertical="top"/>
    </xf>
    <xf numFmtId="0" fontId="39" fillId="0" borderId="0" xfId="3" applyFont="1" applyAlignment="1">
      <alignment horizontal="left" vertical="top"/>
    </xf>
    <xf numFmtId="165" fontId="40" fillId="0" borderId="0" xfId="3" applyNumberFormat="1" applyFont="1" applyAlignment="1">
      <alignment horizontal="center"/>
    </xf>
    <xf numFmtId="0" fontId="35" fillId="0" borderId="0" xfId="3" applyFont="1" applyAlignment="1">
      <alignment horizontal="left" vertical="center"/>
    </xf>
    <xf numFmtId="0" fontId="21" fillId="0" borderId="0" xfId="0" quotePrefix="1" applyFont="1" applyAlignment="1">
      <alignment horizontal="left"/>
    </xf>
    <xf numFmtId="165" fontId="40" fillId="0" borderId="0" xfId="3" applyNumberFormat="1" applyFont="1" applyAlignment="1">
      <alignment horizontal="center" vertical="center"/>
    </xf>
    <xf numFmtId="0" fontId="39" fillId="0" borderId="0" xfId="3" applyFont="1"/>
    <xf numFmtId="0" fontId="21" fillId="0" borderId="0" xfId="3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top" wrapText="1"/>
    </xf>
    <xf numFmtId="0" fontId="21" fillId="0" borderId="0" xfId="3" applyFont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1">
    <cellStyle name="Comma 2" xfId="4" xr:uid="{00000000-0005-0000-0000-000001000000}"/>
    <cellStyle name="Comma 3" xfId="5" xr:uid="{00000000-0005-0000-0000-000002000000}"/>
    <cellStyle name="Normal 2" xfId="6" xr:uid="{00000000-0005-0000-0000-000004000000}"/>
    <cellStyle name="Normal 3" xfId="7" xr:uid="{00000000-0005-0000-0000-000005000000}"/>
    <cellStyle name="Normal 4" xfId="3" xr:uid="{00000000-0005-0000-0000-000006000000}"/>
    <cellStyle name="Percent 2" xfId="2" xr:uid="{00000000-0005-0000-0000-000007000000}"/>
    <cellStyle name="จุลภาค" xfId="1" builtinId="3"/>
    <cellStyle name="จุลภาค 2" xfId="10" xr:uid="{00000000-0005-0000-0000-000008000000}"/>
    <cellStyle name="ปกติ" xfId="0" builtinId="0"/>
    <cellStyle name="ปกติ 2" xfId="8" xr:uid="{00000000-0005-0000-0000-000009000000}"/>
    <cellStyle name="ปกติ 3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31.70.33/OneDrive/#BMA/03_Working_Details/&#3605;&#3633;&#3623;&#3629;&#3618;&#3656;&#3634;&#3591;&#3648;&#3621;&#3656;&#3617;/50330000_&#3626;&#3635;&#3609;&#3633;&#3585;&#3591;&#3634;&#3609;&#3648;&#3586;&#3605;&#3588;&#3621;&#3629;&#3591;&#3648;&#3605;&#3618;_&#3629;&#3633;&#3605;&#3619;&#3634;&#3585;&#3635;&#3621;&#3633;&#3591;&#3649;&#3621;&#3632;&#3626;&#3633;&#3604;&#3626;&#3656;&#3623;&#3609;&#3617;&#3640;&#3656;&#3591;&#3648;&#3609;&#3657;&#3609;&#3612;&#3621;&#3591;&#3634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330000_สำนักงานเขตคลองเตย_อัต"/>
      <sheetName val="สรุป"/>
      <sheetName val="อัตรากำลัง"/>
      <sheetName val="ตัวชี้วัดกิจกรรม"/>
      <sheetName val="จำนวนเงินรวมตามงาน-โครงการ"/>
      <sheetName val="%_สัดส่วนแผนงาน"/>
      <sheetName val="จำนวนเงินตามสัดส่วนแผนงาน"/>
      <sheetName val="%_สัดส่วนรายการ"/>
      <sheetName val="จำนวนเงินตามสัดส่วนรายการ"/>
      <sheetName val="สรุปเงินตามสัดส่วนรายการ"/>
      <sheetName val="โครงสร้างแผนพัฒนา กทม."/>
      <sheetName val="08_ข้อบัญญัติ-แผนงาน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view="pageLayout" zoomScale="80" zoomScaleNormal="100" zoomScalePageLayoutView="80" workbookViewId="0">
      <selection activeCell="A12" sqref="A12"/>
    </sheetView>
  </sheetViews>
  <sheetFormatPr defaultColWidth="9" defaultRowHeight="21"/>
  <cols>
    <col min="1" max="1" width="67.85546875" style="196" customWidth="1"/>
    <col min="2" max="2" width="12.42578125" style="196" customWidth="1"/>
    <col min="3" max="3" width="8" style="196" customWidth="1"/>
  </cols>
  <sheetData>
    <row r="1" spans="1:3" ht="21.95" customHeight="1">
      <c r="A1" s="576" t="s">
        <v>1118</v>
      </c>
      <c r="B1" s="577"/>
      <c r="C1" s="577"/>
    </row>
    <row r="2" spans="1:3">
      <c r="A2" s="195" t="s">
        <v>1</v>
      </c>
      <c r="B2" s="195"/>
      <c r="C2" s="195"/>
    </row>
    <row r="3" spans="1:3">
      <c r="A3" s="195" t="s">
        <v>2</v>
      </c>
      <c r="B3" s="195"/>
      <c r="C3" s="195"/>
    </row>
    <row r="4" spans="1:3">
      <c r="A4" s="195" t="s">
        <v>3</v>
      </c>
      <c r="B4" s="195"/>
      <c r="C4" s="195"/>
    </row>
    <row r="5" spans="1:3">
      <c r="A5" s="195" t="s">
        <v>4</v>
      </c>
      <c r="B5" s="195"/>
      <c r="C5" s="195"/>
    </row>
    <row r="6" spans="1:3">
      <c r="A6" s="195" t="s">
        <v>5</v>
      </c>
      <c r="B6" s="195"/>
      <c r="C6" s="195"/>
    </row>
    <row r="7" spans="1:3">
      <c r="A7" s="195" t="s">
        <v>6</v>
      </c>
      <c r="B7" s="195"/>
      <c r="C7" s="195"/>
    </row>
    <row r="8" spans="1:3">
      <c r="A8" s="195" t="s">
        <v>7</v>
      </c>
      <c r="B8" s="195"/>
      <c r="C8" s="195"/>
    </row>
    <row r="9" spans="1:3">
      <c r="A9" s="198" t="s">
        <v>8</v>
      </c>
      <c r="B9" s="195"/>
      <c r="C9" s="195"/>
    </row>
    <row r="10" spans="1:3">
      <c r="A10" s="195" t="s">
        <v>9</v>
      </c>
      <c r="B10" s="195"/>
      <c r="C10" s="195"/>
    </row>
    <row r="11" spans="1:3">
      <c r="A11" s="195" t="s">
        <v>10</v>
      </c>
      <c r="B11" s="195"/>
      <c r="C11" s="195"/>
    </row>
    <row r="12" spans="1:3">
      <c r="A12" s="323" t="s">
        <v>1120</v>
      </c>
      <c r="B12" s="195"/>
      <c r="C12" s="195"/>
    </row>
    <row r="13" spans="1:3">
      <c r="A13" s="195" t="s">
        <v>11</v>
      </c>
      <c r="B13" s="195"/>
      <c r="C13" s="195"/>
    </row>
    <row r="14" spans="1:3">
      <c r="A14" s="195" t="s">
        <v>12</v>
      </c>
      <c r="B14" s="195"/>
      <c r="C14" s="195"/>
    </row>
    <row r="15" spans="1:3">
      <c r="A15" s="195"/>
      <c r="B15" s="195"/>
      <c r="C15" s="195"/>
    </row>
    <row r="16" spans="1:3" ht="25.5" customHeight="1">
      <c r="A16" s="197" t="s">
        <v>13</v>
      </c>
      <c r="B16" s="197" t="s">
        <v>14</v>
      </c>
      <c r="C16" s="197" t="s">
        <v>15</v>
      </c>
    </row>
    <row r="17" spans="1:4" ht="25.5" customHeight="1">
      <c r="A17" s="199" t="s">
        <v>16</v>
      </c>
      <c r="B17" s="2"/>
      <c r="C17" s="2"/>
    </row>
    <row r="18" spans="1:4" ht="25.5" customHeight="1">
      <c r="A18" s="200" t="s">
        <v>17</v>
      </c>
      <c r="B18" s="2"/>
      <c r="C18" s="2"/>
    </row>
    <row r="19" spans="1:4" ht="25.5" customHeight="1">
      <c r="A19" s="207" t="s">
        <v>18</v>
      </c>
      <c r="B19" s="202">
        <v>1400</v>
      </c>
      <c r="C19" s="1" t="s">
        <v>19</v>
      </c>
    </row>
    <row r="20" spans="1:4" ht="25.5" customHeight="1">
      <c r="A20" s="208" t="s">
        <v>20</v>
      </c>
      <c r="B20" s="203" t="s">
        <v>21</v>
      </c>
      <c r="C20" s="203" t="s">
        <v>22</v>
      </c>
      <c r="D20" s="203"/>
    </row>
    <row r="21" spans="1:4" ht="25.5" customHeight="1">
      <c r="A21" s="201" t="s">
        <v>23</v>
      </c>
      <c r="B21" s="204">
        <v>414</v>
      </c>
      <c r="C21" s="1" t="s">
        <v>24</v>
      </c>
    </row>
    <row r="22" spans="1:4" ht="25.5" customHeight="1">
      <c r="A22" s="201" t="s">
        <v>25</v>
      </c>
      <c r="B22" s="204">
        <v>100</v>
      </c>
      <c r="C22" s="1" t="s">
        <v>22</v>
      </c>
    </row>
    <row r="23" spans="1:4" ht="25.5" customHeight="1">
      <c r="A23" s="205" t="s">
        <v>26</v>
      </c>
      <c r="B23" s="204">
        <v>80</v>
      </c>
      <c r="C23" s="1" t="s">
        <v>24</v>
      </c>
    </row>
    <row r="24" spans="1:4" ht="25.5" customHeight="1">
      <c r="A24" s="201" t="s">
        <v>27</v>
      </c>
      <c r="B24" s="204"/>
      <c r="C24" s="1"/>
    </row>
    <row r="25" spans="1:4" ht="25.5" customHeight="1">
      <c r="A25" s="201" t="s">
        <v>28</v>
      </c>
      <c r="B25" s="204"/>
      <c r="C25" s="1"/>
    </row>
    <row r="26" spans="1:4" ht="25.5" customHeight="1">
      <c r="A26" s="201" t="s">
        <v>29</v>
      </c>
      <c r="B26" s="204">
        <v>51100</v>
      </c>
      <c r="C26" s="1" t="s">
        <v>30</v>
      </c>
    </row>
    <row r="27" spans="1:4" ht="25.5" customHeight="1">
      <c r="A27" s="205" t="s">
        <v>31</v>
      </c>
      <c r="B27" s="204">
        <v>40</v>
      </c>
      <c r="C27" s="1" t="s">
        <v>32</v>
      </c>
    </row>
    <row r="28" spans="1:4" ht="25.5" customHeight="1">
      <c r="A28" s="205" t="s">
        <v>33</v>
      </c>
      <c r="B28" s="204">
        <v>16100</v>
      </c>
      <c r="C28" s="1" t="s">
        <v>32</v>
      </c>
    </row>
    <row r="29" spans="1:4" ht="25.5" customHeight="1">
      <c r="A29" s="201"/>
      <c r="C29" s="206"/>
    </row>
  </sheetData>
  <mergeCells count="1">
    <mergeCell ref="A1:C1"/>
  </mergeCells>
  <pageMargins left="1.1811023622047245" right="0.59055118110236227" top="0.98425196850393704" bottom="0.59055118110236227" header="0.31496062992125984" footer="0.31496062992125984"/>
  <pageSetup paperSize="9" scale="80" firstPageNumber="187" orientation="portrait" useFirstPageNumber="1" r:id="rId1"/>
  <headerFooter>
    <oddHeader xml:space="preserve">&amp;C&amp;"TH SarabunPSK,ตัวหนา"&amp;16&amp;P&amp;"-,ธรรมดา"&amp;11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view="pageLayout" topLeftCell="A4" zoomScaleNormal="120" zoomScaleSheetLayoutView="100" workbookViewId="0">
      <selection activeCell="C14" sqref="C14"/>
    </sheetView>
  </sheetViews>
  <sheetFormatPr defaultColWidth="6.85546875" defaultRowHeight="18.600000000000001" customHeight="1"/>
  <cols>
    <col min="1" max="1" width="55.140625" style="372" customWidth="1"/>
    <col min="2" max="2" width="9" style="357" customWidth="1"/>
    <col min="3" max="3" width="8.5703125" style="357" customWidth="1"/>
    <col min="4" max="4" width="8.5703125" style="358" customWidth="1"/>
    <col min="5" max="7" width="10.140625" style="358" customWidth="1"/>
    <col min="8" max="8" width="11.140625" style="360" bestFit="1" customWidth="1"/>
    <col min="9" max="16384" width="6.85546875" style="360"/>
  </cols>
  <sheetData>
    <row r="1" spans="1:8" ht="24">
      <c r="A1" s="579" t="s">
        <v>0</v>
      </c>
      <c r="B1" s="579"/>
      <c r="C1" s="579"/>
      <c r="D1" s="579"/>
      <c r="E1" s="359"/>
      <c r="F1" s="359"/>
      <c r="G1" s="359"/>
    </row>
    <row r="2" spans="1:8" ht="24">
      <c r="A2" s="361"/>
      <c r="B2" s="362"/>
      <c r="C2" s="362"/>
      <c r="D2" s="359"/>
      <c r="E2" s="359"/>
      <c r="F2" s="359"/>
      <c r="G2" s="359"/>
    </row>
    <row r="3" spans="1:8" s="364" customFormat="1" ht="90.6" customHeight="1">
      <c r="A3" s="580" t="s">
        <v>1488</v>
      </c>
      <c r="B3" s="580"/>
      <c r="C3" s="580"/>
      <c r="D3" s="580"/>
      <c r="E3" s="363"/>
      <c r="F3" s="363"/>
      <c r="G3" s="363"/>
    </row>
    <row r="4" spans="1:8" ht="218.25" customHeight="1">
      <c r="A4" s="580" t="s">
        <v>1616</v>
      </c>
      <c r="B4" s="580"/>
      <c r="C4" s="580"/>
      <c r="D4" s="580"/>
      <c r="E4" s="365"/>
      <c r="F4" s="365"/>
      <c r="G4" s="365"/>
    </row>
    <row r="5" spans="1:8" ht="24">
      <c r="A5" s="366"/>
      <c r="B5" s="367"/>
      <c r="C5" s="367"/>
      <c r="D5" s="365"/>
      <c r="E5" s="365"/>
      <c r="F5" s="365"/>
      <c r="G5" s="365"/>
    </row>
    <row r="6" spans="1:8" s="368" customFormat="1" ht="24">
      <c r="A6" s="581" t="s">
        <v>13</v>
      </c>
      <c r="B6" s="582" t="s">
        <v>15</v>
      </c>
      <c r="C6" s="582" t="s">
        <v>14</v>
      </c>
      <c r="D6" s="582"/>
      <c r="E6" s="357"/>
      <c r="F6" s="357"/>
      <c r="G6" s="357"/>
      <c r="H6" s="357"/>
    </row>
    <row r="7" spans="1:8" s="368" customFormat="1" ht="24">
      <c r="A7" s="581"/>
      <c r="B7" s="582"/>
      <c r="C7" s="369" t="s">
        <v>139</v>
      </c>
      <c r="D7" s="369" t="s">
        <v>140</v>
      </c>
      <c r="E7" s="357"/>
      <c r="F7" s="357"/>
      <c r="G7" s="357"/>
      <c r="H7" s="357"/>
    </row>
    <row r="8" spans="1:8" ht="48.2" customHeight="1">
      <c r="A8" s="578" t="s">
        <v>1613</v>
      </c>
      <c r="B8" s="578"/>
      <c r="C8" s="370"/>
      <c r="D8" s="370"/>
      <c r="H8" s="358"/>
    </row>
    <row r="9" spans="1:8" ht="43.5">
      <c r="A9" s="371" t="s">
        <v>2034</v>
      </c>
      <c r="B9" s="573" t="s">
        <v>22</v>
      </c>
      <c r="C9" s="574" t="s">
        <v>1493</v>
      </c>
      <c r="D9" s="575">
        <v>80</v>
      </c>
      <c r="H9" s="358"/>
    </row>
    <row r="11" spans="1:8" s="357" customFormat="1" ht="18.600000000000001" customHeight="1">
      <c r="A11" s="372"/>
      <c r="D11" s="358"/>
      <c r="E11" s="358"/>
      <c r="F11" s="358"/>
      <c r="G11" s="358"/>
    </row>
    <row r="12" spans="1:8" s="357" customFormat="1" ht="18.600000000000001" customHeight="1">
      <c r="A12" s="372"/>
      <c r="D12" s="358"/>
      <c r="E12" s="358"/>
      <c r="F12" s="358"/>
      <c r="G12" s="358"/>
    </row>
  </sheetData>
  <mergeCells count="7">
    <mergeCell ref="A8:B8"/>
    <mergeCell ref="A1:D1"/>
    <mergeCell ref="A3:D3"/>
    <mergeCell ref="A4:D4"/>
    <mergeCell ref="A6:A7"/>
    <mergeCell ref="B6:B7"/>
    <mergeCell ref="C6:D6"/>
  </mergeCells>
  <pageMargins left="1.1811023622047245" right="0.59055118110236227" top="0.98425196850393704" bottom="0.59055118110236227" header="0.31496062992125984" footer="0.3149606299212598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4"/>
  <sheetViews>
    <sheetView view="pageLayout" topLeftCell="A39" workbookViewId="0">
      <selection activeCell="D53" sqref="D53"/>
    </sheetView>
  </sheetViews>
  <sheetFormatPr defaultColWidth="6.140625" defaultRowHeight="24"/>
  <cols>
    <col min="1" max="1" width="3.42578125" style="356" customWidth="1"/>
    <col min="2" max="2" width="27.7109375" style="356" customWidth="1"/>
    <col min="3" max="3" width="2" style="356" customWidth="1"/>
    <col min="4" max="4" width="27.42578125" style="356" customWidth="1"/>
    <col min="5" max="5" width="2.140625" style="356" customWidth="1"/>
    <col min="6" max="6" width="28.42578125" style="356" customWidth="1"/>
    <col min="7" max="16384" width="6.140625" style="356"/>
  </cols>
  <sheetData>
    <row r="1" spans="1:6" ht="15.75" customHeight="1"/>
    <row r="2" spans="1:6" ht="20.25" customHeight="1"/>
    <row r="3" spans="1:6" ht="21.75" customHeight="1">
      <c r="A3" s="583" t="s">
        <v>0</v>
      </c>
      <c r="B3" s="583"/>
      <c r="C3" s="583"/>
      <c r="D3" s="583"/>
      <c r="E3" s="583"/>
      <c r="F3" s="583"/>
    </row>
    <row r="4" spans="1:6">
      <c r="A4" s="584" t="s">
        <v>34</v>
      </c>
      <c r="B4" s="584"/>
      <c r="C4" s="584"/>
      <c r="D4" s="584"/>
      <c r="E4" s="584"/>
      <c r="F4" s="584"/>
    </row>
    <row r="5" spans="1:6" ht="19.5" customHeight="1">
      <c r="A5" s="538"/>
      <c r="B5" s="538"/>
      <c r="C5" s="538"/>
      <c r="D5" s="538"/>
      <c r="E5" s="538"/>
      <c r="F5" s="538"/>
    </row>
    <row r="6" spans="1:6" ht="20.100000000000001" customHeight="1">
      <c r="A6" s="538"/>
      <c r="B6" s="538"/>
      <c r="C6" s="538"/>
      <c r="D6" s="539" t="s">
        <v>35</v>
      </c>
      <c r="E6" s="538"/>
      <c r="F6" s="538"/>
    </row>
    <row r="7" spans="1:6" s="542" customFormat="1" ht="21.6" customHeight="1">
      <c r="A7" s="540"/>
      <c r="B7" s="540"/>
      <c r="C7" s="540"/>
      <c r="D7" s="541" t="s">
        <v>1619</v>
      </c>
      <c r="E7" s="540"/>
      <c r="F7" s="540"/>
    </row>
    <row r="8" spans="1:6" s="542" customFormat="1" ht="21.6" customHeight="1">
      <c r="A8" s="540"/>
      <c r="B8" s="540"/>
      <c r="C8" s="540"/>
      <c r="D8" s="543" t="s">
        <v>36</v>
      </c>
      <c r="E8" s="540"/>
      <c r="F8" s="540"/>
    </row>
    <row r="9" spans="1:6" ht="6" customHeight="1">
      <c r="A9" s="538"/>
      <c r="B9" s="538"/>
      <c r="C9" s="538"/>
      <c r="D9" s="538"/>
      <c r="E9" s="538"/>
      <c r="F9" s="538"/>
    </row>
    <row r="10" spans="1:6" ht="8.1" customHeight="1">
      <c r="A10" s="538"/>
      <c r="B10" s="538"/>
      <c r="C10" s="538"/>
      <c r="D10" s="544"/>
      <c r="E10" s="538"/>
      <c r="F10" s="538"/>
    </row>
    <row r="11" spans="1:6" s="542" customFormat="1" ht="20.100000000000001" customHeight="1">
      <c r="A11" s="540"/>
      <c r="B11" s="539" t="s">
        <v>37</v>
      </c>
      <c r="C11" s="540"/>
      <c r="D11" s="539" t="s">
        <v>38</v>
      </c>
      <c r="E11" s="540"/>
      <c r="F11" s="539" t="s">
        <v>39</v>
      </c>
    </row>
    <row r="12" spans="1:6" ht="20.100000000000001" customHeight="1">
      <c r="A12" s="538"/>
      <c r="B12" s="545" t="s">
        <v>1618</v>
      </c>
      <c r="C12" s="538"/>
      <c r="D12" s="545" t="s">
        <v>1618</v>
      </c>
      <c r="E12" s="538"/>
      <c r="F12" s="545" t="s">
        <v>1618</v>
      </c>
    </row>
    <row r="13" spans="1:6" s="548" customFormat="1" ht="20.100000000000001" customHeight="1">
      <c r="A13" s="546"/>
      <c r="B13" s="547" t="s">
        <v>40</v>
      </c>
      <c r="C13" s="546"/>
      <c r="D13" s="547" t="s">
        <v>2026</v>
      </c>
      <c r="E13" s="546"/>
      <c r="F13" s="547" t="s">
        <v>40</v>
      </c>
    </row>
    <row r="14" spans="1:6" s="548" customFormat="1" ht="20.100000000000001" customHeight="1">
      <c r="A14" s="546"/>
      <c r="B14" s="549" t="s">
        <v>2024</v>
      </c>
      <c r="C14" s="546"/>
      <c r="D14" s="549" t="s">
        <v>41</v>
      </c>
      <c r="E14" s="546"/>
      <c r="F14" s="549" t="s">
        <v>42</v>
      </c>
    </row>
    <row r="15" spans="1:6" s="548" customFormat="1" ht="20.100000000000001" customHeight="1">
      <c r="A15" s="546"/>
      <c r="B15" s="549" t="s">
        <v>2025</v>
      </c>
      <c r="C15" s="546"/>
      <c r="D15" s="549" t="s">
        <v>44</v>
      </c>
      <c r="E15" s="546"/>
      <c r="F15" s="549" t="s">
        <v>43</v>
      </c>
    </row>
    <row r="16" spans="1:6" s="548" customFormat="1" ht="20.100000000000001" customHeight="1">
      <c r="A16" s="546"/>
      <c r="B16" s="550" t="s">
        <v>45</v>
      </c>
      <c r="C16" s="546"/>
      <c r="D16" s="550" t="s">
        <v>45</v>
      </c>
      <c r="E16" s="546"/>
      <c r="F16" s="550" t="s">
        <v>45</v>
      </c>
    </row>
    <row r="17" spans="1:6" ht="12.75" customHeight="1">
      <c r="A17" s="538"/>
      <c r="B17" s="538"/>
      <c r="C17" s="538"/>
      <c r="D17" s="538"/>
      <c r="E17" s="538"/>
      <c r="F17" s="538"/>
    </row>
    <row r="18" spans="1:6" s="542" customFormat="1" ht="19.5" customHeight="1">
      <c r="A18" s="540"/>
      <c r="B18" s="585" t="s">
        <v>46</v>
      </c>
      <c r="C18" s="540"/>
      <c r="D18" s="539" t="s">
        <v>47</v>
      </c>
      <c r="E18" s="540"/>
      <c r="F18" s="585" t="s">
        <v>48</v>
      </c>
    </row>
    <row r="19" spans="1:6" ht="17.100000000000001" customHeight="1">
      <c r="A19" s="538"/>
      <c r="B19" s="586"/>
      <c r="C19" s="538"/>
      <c r="D19" s="551" t="s">
        <v>49</v>
      </c>
      <c r="E19" s="538"/>
      <c r="F19" s="586"/>
    </row>
    <row r="20" spans="1:6" ht="20.100000000000001" customHeight="1">
      <c r="A20" s="538"/>
      <c r="B20" s="545" t="s">
        <v>1618</v>
      </c>
      <c r="C20" s="538"/>
      <c r="D20" s="545" t="s">
        <v>1618</v>
      </c>
      <c r="E20" s="538"/>
      <c r="F20" s="545" t="s">
        <v>1618</v>
      </c>
    </row>
    <row r="21" spans="1:6" s="548" customFormat="1" ht="20.100000000000001" customHeight="1">
      <c r="A21" s="546"/>
      <c r="B21" s="547" t="s">
        <v>50</v>
      </c>
      <c r="C21" s="546"/>
      <c r="D21" s="547" t="s">
        <v>51</v>
      </c>
      <c r="E21" s="546"/>
      <c r="F21" s="547" t="s">
        <v>50</v>
      </c>
    </row>
    <row r="22" spans="1:6" s="548" customFormat="1" ht="20.100000000000001" customHeight="1">
      <c r="A22" s="546"/>
      <c r="B22" s="549" t="s">
        <v>42</v>
      </c>
      <c r="C22" s="546"/>
      <c r="D22" s="549" t="s">
        <v>2027</v>
      </c>
      <c r="E22" s="546"/>
      <c r="F22" s="549" t="s">
        <v>2029</v>
      </c>
    </row>
    <row r="23" spans="1:6" s="548" customFormat="1" ht="20.100000000000001" customHeight="1">
      <c r="A23" s="546"/>
      <c r="B23" s="549" t="s">
        <v>43</v>
      </c>
      <c r="C23" s="546"/>
      <c r="D23" s="549" t="s">
        <v>2028</v>
      </c>
      <c r="E23" s="546"/>
      <c r="F23" s="549" t="s">
        <v>1422</v>
      </c>
    </row>
    <row r="24" spans="1:6" s="548" customFormat="1" ht="20.100000000000001" customHeight="1">
      <c r="A24" s="546"/>
      <c r="B24" s="550" t="s">
        <v>45</v>
      </c>
      <c r="C24" s="546"/>
      <c r="D24" s="550" t="s">
        <v>45</v>
      </c>
      <c r="E24" s="546"/>
      <c r="F24" s="550" t="s">
        <v>45</v>
      </c>
    </row>
    <row r="25" spans="1:6" ht="12.75" customHeight="1">
      <c r="A25" s="538"/>
      <c r="B25" s="538"/>
      <c r="C25" s="538"/>
      <c r="D25" s="538"/>
      <c r="E25" s="538"/>
      <c r="F25" s="538"/>
    </row>
    <row r="26" spans="1:6" s="542" customFormat="1" ht="20.100000000000001" customHeight="1">
      <c r="A26" s="540"/>
      <c r="B26" s="585" t="s">
        <v>52</v>
      </c>
      <c r="C26" s="540"/>
      <c r="D26" s="539" t="s">
        <v>53</v>
      </c>
      <c r="E26" s="540"/>
      <c r="F26" s="585" t="s">
        <v>54</v>
      </c>
    </row>
    <row r="27" spans="1:6" ht="20.100000000000001" customHeight="1">
      <c r="A27" s="538"/>
      <c r="B27" s="586"/>
      <c r="C27" s="538"/>
      <c r="D27" s="551" t="s">
        <v>55</v>
      </c>
      <c r="E27" s="538"/>
      <c r="F27" s="586"/>
    </row>
    <row r="28" spans="1:6" ht="20.100000000000001" customHeight="1">
      <c r="A28" s="538"/>
      <c r="B28" s="545" t="s">
        <v>1618</v>
      </c>
      <c r="C28" s="538"/>
      <c r="D28" s="545" t="s">
        <v>1618</v>
      </c>
      <c r="E28" s="538"/>
      <c r="F28" s="545" t="s">
        <v>1618</v>
      </c>
    </row>
    <row r="29" spans="1:6" s="548" customFormat="1" ht="20.100000000000001" customHeight="1">
      <c r="A29" s="546"/>
      <c r="B29" s="547" t="s">
        <v>56</v>
      </c>
      <c r="C29" s="546"/>
      <c r="D29" s="547" t="s">
        <v>40</v>
      </c>
      <c r="E29" s="546"/>
      <c r="F29" s="547" t="s">
        <v>57</v>
      </c>
    </row>
    <row r="30" spans="1:6" s="548" customFormat="1" ht="20.100000000000001" customHeight="1">
      <c r="A30" s="546"/>
      <c r="B30" s="549" t="s">
        <v>2030</v>
      </c>
      <c r="C30" s="546"/>
      <c r="D30" s="549" t="s">
        <v>2033</v>
      </c>
      <c r="E30" s="546"/>
      <c r="F30" s="549" t="s">
        <v>1421</v>
      </c>
    </row>
    <row r="31" spans="1:6" s="548" customFormat="1" ht="20.100000000000001" customHeight="1">
      <c r="A31" s="546"/>
      <c r="B31" s="549" t="s">
        <v>2031</v>
      </c>
      <c r="C31" s="546"/>
      <c r="D31" s="549" t="s">
        <v>44</v>
      </c>
      <c r="E31" s="546"/>
      <c r="F31" s="549" t="s">
        <v>43</v>
      </c>
    </row>
    <row r="32" spans="1:6" s="548" customFormat="1" ht="20.100000000000001" customHeight="1">
      <c r="A32" s="546"/>
      <c r="B32" s="550" t="s">
        <v>45</v>
      </c>
      <c r="C32" s="546"/>
      <c r="D32" s="550" t="s">
        <v>45</v>
      </c>
      <c r="E32" s="546"/>
      <c r="F32" s="550" t="s">
        <v>45</v>
      </c>
    </row>
    <row r="33" spans="1:6" ht="6" customHeight="1">
      <c r="A33" s="538"/>
      <c r="B33" s="538"/>
      <c r="C33" s="538"/>
      <c r="D33" s="538"/>
      <c r="E33" s="538"/>
      <c r="F33" s="538"/>
    </row>
    <row r="34" spans="1:6" s="542" customFormat="1" ht="11.45" customHeight="1">
      <c r="A34" s="540"/>
      <c r="B34" s="552"/>
      <c r="C34" s="540"/>
      <c r="D34" s="540"/>
      <c r="E34" s="540"/>
      <c r="F34" s="540"/>
    </row>
    <row r="35" spans="1:6" s="542" customFormat="1" ht="20.100000000000001" customHeight="1">
      <c r="A35" s="540"/>
      <c r="B35" s="552"/>
      <c r="C35" s="540"/>
      <c r="D35" s="539" t="s">
        <v>58</v>
      </c>
      <c r="E35" s="540"/>
      <c r="F35" s="552"/>
    </row>
    <row r="36" spans="1:6" ht="20.100000000000001" customHeight="1">
      <c r="A36" s="538"/>
      <c r="B36" s="552"/>
      <c r="C36" s="538"/>
      <c r="D36" s="545" t="s">
        <v>1618</v>
      </c>
      <c r="E36" s="538"/>
      <c r="F36" s="552"/>
    </row>
    <row r="37" spans="1:6" s="548" customFormat="1" ht="20.100000000000001" customHeight="1">
      <c r="A37" s="538"/>
      <c r="B37" s="552"/>
      <c r="C37" s="546"/>
      <c r="D37" s="547" t="s">
        <v>1420</v>
      </c>
      <c r="E37" s="538"/>
      <c r="F37" s="540"/>
    </row>
    <row r="38" spans="1:6" s="548" customFormat="1" ht="20.100000000000001" customHeight="1">
      <c r="A38" s="538"/>
      <c r="B38" s="540"/>
      <c r="C38" s="546"/>
      <c r="D38" s="549" t="s">
        <v>2032</v>
      </c>
      <c r="E38" s="538"/>
      <c r="F38" s="540"/>
    </row>
    <row r="39" spans="1:6" s="548" customFormat="1" ht="20.100000000000001" customHeight="1">
      <c r="A39" s="538"/>
      <c r="B39" s="540"/>
      <c r="C39" s="546"/>
      <c r="D39" s="549" t="s">
        <v>59</v>
      </c>
      <c r="E39" s="538"/>
      <c r="F39" s="540"/>
    </row>
    <row r="40" spans="1:6" s="548" customFormat="1" ht="20.100000000000001" customHeight="1">
      <c r="A40" s="538"/>
      <c r="B40" s="540"/>
      <c r="C40" s="546"/>
      <c r="D40" s="550" t="s">
        <v>45</v>
      </c>
      <c r="E40" s="538"/>
      <c r="F40" s="540"/>
    </row>
    <row r="41" spans="1:6" ht="6" customHeight="1">
      <c r="B41" s="542"/>
      <c r="F41" s="542"/>
    </row>
    <row r="42" spans="1:6" s="542" customFormat="1" ht="20.100000000000001" customHeight="1">
      <c r="B42" s="553"/>
      <c r="D42" s="356"/>
    </row>
    <row r="43" spans="1:6" s="542" customFormat="1" ht="20.100000000000001" customHeight="1">
      <c r="B43" s="553"/>
      <c r="D43" s="356"/>
      <c r="F43" s="553"/>
    </row>
    <row r="44" spans="1:6" ht="20.100000000000001" customHeight="1">
      <c r="B44" s="542"/>
      <c r="F44" s="542"/>
    </row>
    <row r="45" spans="1:6" ht="6" customHeight="1"/>
    <row r="46" spans="1:6" s="548" customFormat="1" ht="14.1" customHeight="1">
      <c r="B46" s="554"/>
      <c r="D46" s="356"/>
      <c r="F46" s="554"/>
    </row>
    <row r="47" spans="1:6" s="548" customFormat="1" ht="14.1" customHeight="1">
      <c r="B47" s="554"/>
      <c r="D47" s="356"/>
      <c r="F47" s="554"/>
    </row>
    <row r="48" spans="1:6" s="548" customFormat="1" ht="14.1" customHeight="1">
      <c r="B48" s="554"/>
      <c r="D48" s="356"/>
      <c r="F48" s="554"/>
    </row>
    <row r="49" spans="2:6" s="548" customFormat="1" ht="14.1" customHeight="1">
      <c r="B49" s="554"/>
      <c r="D49" s="356"/>
      <c r="F49" s="554"/>
    </row>
    <row r="50" spans="2:6" ht="20.100000000000001" customHeight="1"/>
    <row r="51" spans="2:6" ht="20.100000000000001" customHeight="1"/>
    <row r="52" spans="2:6" ht="20.100000000000001" customHeight="1"/>
    <row r="53" spans="2:6" ht="20.100000000000001" customHeight="1"/>
    <row r="54" spans="2:6" ht="20.100000000000001" customHeight="1"/>
    <row r="55" spans="2:6" ht="20.100000000000001" customHeight="1"/>
    <row r="56" spans="2:6" ht="20.100000000000001" customHeight="1"/>
    <row r="57" spans="2:6" ht="20.100000000000001" customHeight="1"/>
    <row r="58" spans="2:6" ht="20.100000000000001" customHeight="1"/>
    <row r="59" spans="2:6" ht="20.100000000000001" customHeight="1"/>
    <row r="60" spans="2:6" ht="20.100000000000001" customHeight="1"/>
    <row r="61" spans="2:6" ht="20.100000000000001" customHeight="1"/>
    <row r="62" spans="2:6" ht="20.100000000000001" customHeight="1"/>
    <row r="63" spans="2:6" ht="20.100000000000001" customHeight="1"/>
    <row r="64" spans="2: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</sheetData>
  <mergeCells count="6">
    <mergeCell ref="A3:F3"/>
    <mergeCell ref="A4:F4"/>
    <mergeCell ref="B18:B19"/>
    <mergeCell ref="F18:F19"/>
    <mergeCell ref="B26:B27"/>
    <mergeCell ref="F26:F27"/>
  </mergeCells>
  <pageMargins left="1.1811023622047245" right="0.59055118110236227" top="0.98425196850393704" bottom="0.59055118110236227" header="0.31496062992125984" footer="0.31496062992125984"/>
  <pageSetup paperSize="9" scale="85" firstPageNumber="188" orientation="portrait" useFirstPageNumber="1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J574"/>
  <sheetViews>
    <sheetView view="pageLayout" topLeftCell="A39" zoomScaleNormal="100" zoomScaleSheetLayoutView="100" workbookViewId="0">
      <selection activeCell="F43" sqref="F43"/>
    </sheetView>
  </sheetViews>
  <sheetFormatPr defaultColWidth="9.140625" defaultRowHeight="24"/>
  <cols>
    <col min="1" max="2" width="2.28515625" style="354" customWidth="1"/>
    <col min="3" max="3" width="42.85546875" style="354" customWidth="1"/>
    <col min="4" max="4" width="14.28515625" style="355" customWidth="1"/>
    <col min="5" max="5" width="16.42578125" style="355" customWidth="1"/>
    <col min="6" max="6" width="12.85546875" style="487" customWidth="1"/>
    <col min="7" max="7" width="16.5703125" style="368" bestFit="1" customWidth="1"/>
    <col min="8" max="8" width="15" style="368" bestFit="1" customWidth="1"/>
    <col min="9" max="9" width="16.5703125" style="368" bestFit="1" customWidth="1"/>
    <col min="10" max="10" width="5.28515625" style="438" customWidth="1"/>
    <col min="11" max="16384" width="9.140625" style="367"/>
  </cols>
  <sheetData>
    <row r="1" spans="1:10">
      <c r="A1" s="588" t="s">
        <v>0</v>
      </c>
      <c r="B1" s="588"/>
      <c r="C1" s="588"/>
      <c r="D1" s="588"/>
      <c r="E1" s="588"/>
      <c r="F1" s="588"/>
      <c r="G1" s="492"/>
      <c r="H1" s="437"/>
      <c r="I1" s="367"/>
    </row>
    <row r="2" spans="1:10">
      <c r="A2" s="588" t="s">
        <v>1666</v>
      </c>
      <c r="B2" s="588"/>
      <c r="C2" s="588"/>
      <c r="D2" s="588"/>
      <c r="E2" s="588"/>
      <c r="F2" s="588"/>
      <c r="G2" s="492"/>
      <c r="H2" s="437"/>
      <c r="I2" s="367"/>
    </row>
    <row r="3" spans="1:10" ht="21.75">
      <c r="A3" s="493"/>
      <c r="B3" s="493"/>
      <c r="C3" s="493"/>
      <c r="D3" s="494"/>
      <c r="E3" s="494"/>
      <c r="F3" s="495"/>
      <c r="G3" s="492"/>
      <c r="H3" s="437"/>
      <c r="I3" s="367"/>
    </row>
    <row r="4" spans="1:10" ht="21.75">
      <c r="A4" s="589" t="s">
        <v>62</v>
      </c>
      <c r="B4" s="589"/>
      <c r="C4" s="589"/>
      <c r="D4" s="589"/>
      <c r="E4" s="589"/>
      <c r="F4" s="589"/>
      <c r="G4" s="492"/>
      <c r="H4" s="437"/>
      <c r="I4" s="367"/>
    </row>
    <row r="5" spans="1:10" ht="22.5" thickBot="1">
      <c r="A5" s="496"/>
      <c r="B5" s="496"/>
      <c r="C5" s="496"/>
      <c r="D5" s="497"/>
      <c r="E5" s="497"/>
      <c r="F5" s="498" t="s">
        <v>63</v>
      </c>
      <c r="G5" s="492"/>
      <c r="H5" s="437"/>
      <c r="I5" s="367"/>
    </row>
    <row r="6" spans="1:10" ht="22.5" thickBot="1">
      <c r="A6" s="590" t="s">
        <v>64</v>
      </c>
      <c r="B6" s="590"/>
      <c r="C6" s="590"/>
      <c r="D6" s="499" t="s">
        <v>65</v>
      </c>
      <c r="E6" s="499" t="s">
        <v>66</v>
      </c>
      <c r="F6" s="499" t="s">
        <v>67</v>
      </c>
      <c r="G6" s="492"/>
      <c r="H6" s="437"/>
      <c r="I6" s="367"/>
    </row>
    <row r="7" spans="1:10" ht="21.75">
      <c r="A7" s="591" t="s">
        <v>68</v>
      </c>
      <c r="B7" s="591"/>
      <c r="C7" s="591"/>
      <c r="D7" s="494">
        <f>'(ล่าสุด) รายละเอียดงบ'!F2</f>
        <v>732020000</v>
      </c>
      <c r="E7" s="572" t="s">
        <v>2035</v>
      </c>
      <c r="F7" s="495">
        <f>D7</f>
        <v>732020000</v>
      </c>
      <c r="G7" s="492"/>
      <c r="H7" s="437"/>
      <c r="I7" s="367"/>
    </row>
    <row r="8" spans="1:10" ht="21.75">
      <c r="A8" s="587" t="s">
        <v>69</v>
      </c>
      <c r="B8" s="587"/>
      <c r="C8" s="587"/>
      <c r="D8" s="494">
        <f t="shared" ref="D8:F10" si="0">B8+C8</f>
        <v>0</v>
      </c>
      <c r="E8" s="494">
        <f t="shared" si="0"/>
        <v>0</v>
      </c>
      <c r="F8" s="495">
        <f t="shared" si="0"/>
        <v>0</v>
      </c>
      <c r="G8" s="492"/>
      <c r="H8" s="437"/>
      <c r="I8" s="367"/>
    </row>
    <row r="9" spans="1:10" ht="21.75">
      <c r="A9" s="587" t="s">
        <v>70</v>
      </c>
      <c r="B9" s="587"/>
      <c r="C9" s="587"/>
      <c r="D9" s="494">
        <f t="shared" si="0"/>
        <v>0</v>
      </c>
      <c r="E9" s="494">
        <f>C9+D9</f>
        <v>0</v>
      </c>
      <c r="F9" s="495">
        <f t="shared" si="0"/>
        <v>0</v>
      </c>
      <c r="G9" s="492"/>
      <c r="H9" s="437"/>
      <c r="I9" s="367"/>
    </row>
    <row r="10" spans="1:10" ht="22.5" thickBot="1">
      <c r="A10" s="592" t="s">
        <v>71</v>
      </c>
      <c r="B10" s="592"/>
      <c r="C10" s="592"/>
      <c r="D10" s="497">
        <f t="shared" si="0"/>
        <v>0</v>
      </c>
      <c r="E10" s="497">
        <f t="shared" si="0"/>
        <v>0</v>
      </c>
      <c r="F10" s="499">
        <f t="shared" si="0"/>
        <v>0</v>
      </c>
      <c r="G10" s="492"/>
      <c r="H10" s="437"/>
      <c r="I10" s="367"/>
    </row>
    <row r="11" spans="1:10" ht="22.5" thickBot="1">
      <c r="A11" s="593" t="s">
        <v>72</v>
      </c>
      <c r="B11" s="593"/>
      <c r="C11" s="593"/>
      <c r="D11" s="499">
        <f>SUM(D7:D10)</f>
        <v>732020000</v>
      </c>
      <c r="E11" s="499">
        <f>SUM(E7:E10)</f>
        <v>0</v>
      </c>
      <c r="F11" s="499">
        <f>SUM(F7:F10)</f>
        <v>732020000</v>
      </c>
      <c r="G11" s="492"/>
      <c r="H11" s="437"/>
      <c r="I11" s="367"/>
    </row>
    <row r="12" spans="1:10" ht="21.75">
      <c r="A12" s="493"/>
      <c r="B12" s="493"/>
      <c r="C12" s="493"/>
      <c r="D12" s="494"/>
      <c r="E12" s="494"/>
      <c r="F12" s="495"/>
      <c r="G12" s="492"/>
      <c r="H12" s="437"/>
      <c r="I12" s="367"/>
    </row>
    <row r="13" spans="1:10" ht="21.75">
      <c r="A13" s="589" t="s">
        <v>73</v>
      </c>
      <c r="B13" s="589"/>
      <c r="C13" s="589"/>
      <c r="D13" s="589"/>
      <c r="E13" s="589"/>
      <c r="F13" s="589"/>
      <c r="G13" s="492"/>
      <c r="H13" s="437"/>
      <c r="I13" s="367"/>
    </row>
    <row r="14" spans="1:10" s="450" customFormat="1" ht="21.75">
      <c r="A14" s="485"/>
      <c r="B14" s="589" t="s">
        <v>74</v>
      </c>
      <c r="C14" s="589"/>
      <c r="D14" s="495">
        <f>'(ล่าสุด) รายละเอียดงบ'!F2</f>
        <v>732020000</v>
      </c>
      <c r="E14" s="500" t="s">
        <v>75</v>
      </c>
      <c r="F14" s="495"/>
      <c r="G14" s="501"/>
      <c r="H14" s="449"/>
      <c r="J14" s="451"/>
    </row>
    <row r="15" spans="1:10" s="450" customFormat="1" ht="21.75">
      <c r="A15" s="485"/>
      <c r="B15" s="589" t="s">
        <v>76</v>
      </c>
      <c r="C15" s="589"/>
      <c r="D15" s="570" t="s">
        <v>1493</v>
      </c>
      <c r="E15" s="500" t="s">
        <v>75</v>
      </c>
      <c r="F15" s="495"/>
      <c r="G15" s="501"/>
      <c r="H15" s="449"/>
      <c r="J15" s="451"/>
    </row>
    <row r="16" spans="1:10" s="450" customFormat="1" ht="21.75">
      <c r="A16" s="485"/>
      <c r="B16" s="485"/>
      <c r="C16" s="502" t="s">
        <v>77</v>
      </c>
      <c r="D16" s="494"/>
      <c r="E16" s="571" t="s">
        <v>1493</v>
      </c>
      <c r="F16" s="503" t="s">
        <v>75</v>
      </c>
      <c r="G16" s="501"/>
      <c r="H16" s="449"/>
      <c r="J16" s="451"/>
    </row>
    <row r="17" spans="1:10" s="450" customFormat="1" ht="21.75">
      <c r="A17" s="485"/>
      <c r="B17" s="485"/>
      <c r="C17" s="504"/>
      <c r="D17" s="495"/>
      <c r="E17" s="495"/>
      <c r="F17" s="500"/>
      <c r="G17" s="501"/>
      <c r="H17" s="449"/>
      <c r="J17" s="451"/>
    </row>
    <row r="18" spans="1:10" ht="22.5" thickBot="1">
      <c r="A18" s="496"/>
      <c r="B18" s="496"/>
      <c r="C18" s="496"/>
      <c r="D18" s="497"/>
      <c r="E18" s="497"/>
      <c r="F18" s="498" t="s">
        <v>63</v>
      </c>
      <c r="G18" s="492"/>
      <c r="H18" s="437"/>
      <c r="I18" s="367"/>
    </row>
    <row r="19" spans="1:10" s="450" customFormat="1" ht="22.5" thickBot="1">
      <c r="A19" s="590" t="s">
        <v>1489</v>
      </c>
      <c r="B19" s="590"/>
      <c r="C19" s="590"/>
      <c r="D19" s="499" t="s">
        <v>65</v>
      </c>
      <c r="E19" s="499" t="s">
        <v>66</v>
      </c>
      <c r="F19" s="499" t="s">
        <v>67</v>
      </c>
      <c r="G19" s="501"/>
      <c r="H19" s="449"/>
      <c r="J19" s="451"/>
    </row>
    <row r="20" spans="1:10" s="450" customFormat="1" ht="21.75">
      <c r="A20" s="594" t="s">
        <v>80</v>
      </c>
      <c r="B20" s="594"/>
      <c r="C20" s="594"/>
      <c r="D20" s="495"/>
      <c r="E20" s="495"/>
      <c r="F20" s="494"/>
      <c r="G20" s="501"/>
      <c r="H20" s="449"/>
      <c r="J20" s="451"/>
    </row>
    <row r="21" spans="1:10" ht="21.75">
      <c r="A21" s="493"/>
      <c r="B21" s="587" t="s">
        <v>81</v>
      </c>
      <c r="C21" s="587"/>
      <c r="D21" s="505">
        <v>231455290</v>
      </c>
      <c r="E21" s="494"/>
      <c r="F21" s="494">
        <f>D21+E21</f>
        <v>231455290</v>
      </c>
      <c r="G21" s="492"/>
      <c r="H21" s="437"/>
      <c r="I21" s="367"/>
    </row>
    <row r="22" spans="1:10" ht="21.75">
      <c r="A22" s="493"/>
      <c r="B22" s="587" t="s">
        <v>82</v>
      </c>
      <c r="C22" s="587"/>
      <c r="D22" s="505">
        <v>11445100</v>
      </c>
      <c r="E22" s="494"/>
      <c r="F22" s="494">
        <f t="shared" ref="F22:F43" si="1">D22+E22</f>
        <v>11445100</v>
      </c>
      <c r="G22" s="492"/>
      <c r="H22" s="437"/>
      <c r="I22" s="367"/>
    </row>
    <row r="23" spans="1:10" ht="21.75">
      <c r="A23" s="493"/>
      <c r="B23" s="587" t="s">
        <v>83</v>
      </c>
      <c r="C23" s="587"/>
      <c r="D23" s="505">
        <v>632100</v>
      </c>
      <c r="E23" s="494"/>
      <c r="F23" s="494">
        <f t="shared" si="1"/>
        <v>632100</v>
      </c>
      <c r="G23" s="492"/>
      <c r="H23" s="437"/>
      <c r="I23" s="367"/>
    </row>
    <row r="24" spans="1:10" ht="21.75">
      <c r="A24" s="493"/>
      <c r="B24" s="587" t="s">
        <v>85</v>
      </c>
      <c r="C24" s="587"/>
      <c r="D24" s="505">
        <v>1563950</v>
      </c>
      <c r="E24" s="494"/>
      <c r="F24" s="494">
        <f t="shared" si="1"/>
        <v>1563950</v>
      </c>
      <c r="G24" s="492"/>
      <c r="H24" s="437"/>
      <c r="I24" s="367"/>
    </row>
    <row r="25" spans="1:10" ht="21.75">
      <c r="A25" s="493"/>
      <c r="B25" s="587" t="s">
        <v>86</v>
      </c>
      <c r="C25" s="587"/>
      <c r="D25" s="505">
        <v>1219800</v>
      </c>
      <c r="E25" s="494"/>
      <c r="F25" s="494">
        <f t="shared" si="1"/>
        <v>1219800</v>
      </c>
      <c r="G25" s="492"/>
      <c r="H25" s="437"/>
      <c r="I25" s="367"/>
    </row>
    <row r="26" spans="1:10" ht="21.75">
      <c r="A26" s="493"/>
      <c r="B26" s="587" t="s">
        <v>87</v>
      </c>
      <c r="C26" s="587"/>
      <c r="D26" s="505">
        <v>3831900</v>
      </c>
      <c r="E26" s="494"/>
      <c r="F26" s="494">
        <f t="shared" si="1"/>
        <v>3831900</v>
      </c>
      <c r="G26" s="492"/>
      <c r="H26" s="437"/>
      <c r="I26" s="367"/>
    </row>
    <row r="27" spans="1:10" ht="21.75">
      <c r="A27" s="493"/>
      <c r="B27" s="587" t="s">
        <v>88</v>
      </c>
      <c r="C27" s="587"/>
      <c r="D27" s="505">
        <v>11725100</v>
      </c>
      <c r="E27" s="494"/>
      <c r="F27" s="494">
        <f t="shared" si="1"/>
        <v>11725100</v>
      </c>
      <c r="G27" s="492"/>
      <c r="H27" s="437"/>
      <c r="I27" s="367"/>
    </row>
    <row r="28" spans="1:10" ht="21.75">
      <c r="A28" s="493"/>
      <c r="B28" s="587" t="s">
        <v>89</v>
      </c>
      <c r="C28" s="587"/>
      <c r="D28" s="505">
        <v>891400</v>
      </c>
      <c r="E28" s="494"/>
      <c r="F28" s="494">
        <f t="shared" si="1"/>
        <v>891400</v>
      </c>
      <c r="G28" s="492"/>
      <c r="H28" s="437"/>
      <c r="I28" s="367"/>
    </row>
    <row r="29" spans="1:10" ht="21.75">
      <c r="A29" s="493"/>
      <c r="B29" s="587" t="s">
        <v>90</v>
      </c>
      <c r="C29" s="587"/>
      <c r="D29" s="505">
        <v>4693700</v>
      </c>
      <c r="E29" s="494"/>
      <c r="F29" s="494">
        <f t="shared" si="1"/>
        <v>4693700</v>
      </c>
      <c r="G29" s="492"/>
      <c r="H29" s="437"/>
      <c r="I29" s="367"/>
    </row>
    <row r="30" spans="1:10" ht="21.75">
      <c r="A30" s="493"/>
      <c r="B30" s="587" t="s">
        <v>91</v>
      </c>
      <c r="C30" s="587"/>
      <c r="D30" s="505">
        <v>4147900</v>
      </c>
      <c r="E30" s="494"/>
      <c r="F30" s="494">
        <f t="shared" si="1"/>
        <v>4147900</v>
      </c>
      <c r="G30" s="492"/>
      <c r="H30" s="437"/>
      <c r="I30" s="367"/>
    </row>
    <row r="31" spans="1:10" ht="21.75">
      <c r="A31" s="493"/>
      <c r="B31" s="587" t="s">
        <v>92</v>
      </c>
      <c r="C31" s="587"/>
      <c r="D31" s="505">
        <v>4718500</v>
      </c>
      <c r="E31" s="494"/>
      <c r="F31" s="494">
        <f t="shared" si="1"/>
        <v>4718500</v>
      </c>
      <c r="G31" s="492"/>
      <c r="H31" s="437"/>
      <c r="I31" s="367"/>
    </row>
    <row r="32" spans="1:10" ht="21.75">
      <c r="A32" s="493"/>
      <c r="B32" s="587" t="s">
        <v>93</v>
      </c>
      <c r="C32" s="587"/>
      <c r="D32" s="505">
        <v>183800</v>
      </c>
      <c r="E32" s="494"/>
      <c r="F32" s="494">
        <f t="shared" si="1"/>
        <v>183800</v>
      </c>
      <c r="G32" s="492"/>
      <c r="H32" s="437"/>
      <c r="I32" s="367"/>
    </row>
    <row r="33" spans="1:9" s="438" customFormat="1" ht="21.75">
      <c r="A33" s="493"/>
      <c r="B33" s="587" t="s">
        <v>94</v>
      </c>
      <c r="C33" s="587"/>
      <c r="D33" s="505">
        <v>1172800</v>
      </c>
      <c r="E33" s="494"/>
      <c r="F33" s="494">
        <f t="shared" si="1"/>
        <v>1172800</v>
      </c>
      <c r="G33" s="492"/>
      <c r="H33" s="437"/>
      <c r="I33" s="367"/>
    </row>
    <row r="34" spans="1:9" s="438" customFormat="1" ht="21.75">
      <c r="A34" s="493"/>
      <c r="B34" s="587" t="s">
        <v>95</v>
      </c>
      <c r="C34" s="587"/>
      <c r="D34" s="505">
        <v>97700</v>
      </c>
      <c r="E34" s="494"/>
      <c r="F34" s="494">
        <f t="shared" si="1"/>
        <v>97700</v>
      </c>
      <c r="G34" s="492"/>
      <c r="H34" s="437"/>
      <c r="I34" s="367"/>
    </row>
    <row r="35" spans="1:9" s="438" customFormat="1" ht="21.75">
      <c r="A35" s="493"/>
      <c r="B35" s="587" t="s">
        <v>96</v>
      </c>
      <c r="C35" s="587"/>
      <c r="D35" s="505">
        <v>156450300</v>
      </c>
      <c r="E35" s="494"/>
      <c r="F35" s="494">
        <f t="shared" si="1"/>
        <v>156450300</v>
      </c>
      <c r="G35" s="492"/>
      <c r="H35" s="437"/>
      <c r="I35" s="367"/>
    </row>
    <row r="36" spans="1:9" s="438" customFormat="1" ht="21.75">
      <c r="A36" s="493"/>
      <c r="B36" s="587" t="s">
        <v>97</v>
      </c>
      <c r="C36" s="587"/>
      <c r="D36" s="505">
        <v>4802000</v>
      </c>
      <c r="E36" s="494"/>
      <c r="F36" s="494">
        <f t="shared" si="1"/>
        <v>4802000</v>
      </c>
      <c r="G36" s="492"/>
      <c r="H36" s="437"/>
      <c r="I36" s="367"/>
    </row>
    <row r="37" spans="1:9" s="438" customFormat="1" ht="21.75">
      <c r="A37" s="493"/>
      <c r="B37" s="587" t="s">
        <v>98</v>
      </c>
      <c r="C37" s="587"/>
      <c r="D37" s="505">
        <v>3246000</v>
      </c>
      <c r="E37" s="494"/>
      <c r="F37" s="494">
        <f t="shared" si="1"/>
        <v>3246000</v>
      </c>
      <c r="G37" s="492"/>
      <c r="H37" s="437"/>
      <c r="I37" s="367"/>
    </row>
    <row r="38" spans="1:9" s="438" customFormat="1" ht="21.75">
      <c r="A38" s="493"/>
      <c r="B38" s="587" t="s">
        <v>100</v>
      </c>
      <c r="C38" s="587"/>
      <c r="D38" s="505">
        <v>82890900</v>
      </c>
      <c r="E38" s="494"/>
      <c r="F38" s="494">
        <f t="shared" si="1"/>
        <v>82890900</v>
      </c>
      <c r="G38" s="492"/>
      <c r="H38" s="437"/>
      <c r="I38" s="367"/>
    </row>
    <row r="39" spans="1:9" s="438" customFormat="1" ht="21.75">
      <c r="A39" s="493"/>
      <c r="B39" s="587" t="s">
        <v>102</v>
      </c>
      <c r="C39" s="587"/>
      <c r="D39" s="505">
        <v>212200</v>
      </c>
      <c r="E39" s="494"/>
      <c r="F39" s="494">
        <f t="shared" si="1"/>
        <v>212200</v>
      </c>
      <c r="G39" s="492"/>
      <c r="H39" s="437"/>
      <c r="I39" s="367"/>
    </row>
    <row r="40" spans="1:9" s="438" customFormat="1" ht="21.75">
      <c r="A40" s="493"/>
      <c r="B40" s="587" t="s">
        <v>103</v>
      </c>
      <c r="C40" s="587"/>
      <c r="D40" s="505">
        <v>966800</v>
      </c>
      <c r="E40" s="494"/>
      <c r="F40" s="494">
        <f t="shared" si="1"/>
        <v>966800</v>
      </c>
      <c r="G40" s="492"/>
      <c r="H40" s="437"/>
      <c r="I40" s="367"/>
    </row>
    <row r="41" spans="1:9" s="438" customFormat="1" ht="21.75">
      <c r="A41" s="493"/>
      <c r="B41" s="587" t="s">
        <v>105</v>
      </c>
      <c r="C41" s="587"/>
      <c r="D41" s="505">
        <v>334200</v>
      </c>
      <c r="E41" s="494"/>
      <c r="F41" s="494">
        <f t="shared" si="1"/>
        <v>334200</v>
      </c>
      <c r="G41" s="492"/>
      <c r="H41" s="437"/>
      <c r="I41" s="367"/>
    </row>
    <row r="42" spans="1:9" s="438" customFormat="1" ht="21.75">
      <c r="A42" s="493"/>
      <c r="B42" s="587" t="s">
        <v>107</v>
      </c>
      <c r="C42" s="587"/>
      <c r="D42" s="505">
        <v>1692500</v>
      </c>
      <c r="E42" s="494"/>
      <c r="F42" s="494">
        <f t="shared" si="1"/>
        <v>1692500</v>
      </c>
      <c r="G42" s="492"/>
      <c r="H42" s="437"/>
      <c r="I42" s="367"/>
    </row>
    <row r="43" spans="1:9" s="438" customFormat="1" ht="22.5" thickBot="1">
      <c r="A43" s="493"/>
      <c r="B43" s="587" t="s">
        <v>108</v>
      </c>
      <c r="C43" s="587"/>
      <c r="D43" s="505" cm="1">
        <f t="array" ref="D43:E43">'(ล่าสุด) รายละเอียดงบ'!E669:F669</f>
        <v>203646060</v>
      </c>
      <c r="E43" s="494">
        <v>0</v>
      </c>
      <c r="F43" s="494">
        <f t="shared" si="1"/>
        <v>203646060</v>
      </c>
      <c r="G43" s="492"/>
      <c r="H43" s="437"/>
      <c r="I43" s="367"/>
    </row>
    <row r="44" spans="1:9" s="451" customFormat="1" ht="22.5" thickBot="1">
      <c r="A44" s="595" t="s">
        <v>109</v>
      </c>
      <c r="B44" s="595"/>
      <c r="C44" s="595"/>
      <c r="D44" s="507">
        <f>SUM(D21:D43)</f>
        <v>732020000</v>
      </c>
      <c r="E44" s="507">
        <f>SUM(E21:E43)</f>
        <v>0</v>
      </c>
      <c r="F44" s="507">
        <f>D44+E44</f>
        <v>732020000</v>
      </c>
      <c r="G44" s="501"/>
      <c r="H44" s="449"/>
      <c r="I44" s="450"/>
    </row>
    <row r="45" spans="1:9" s="438" customFormat="1" ht="21.75">
      <c r="A45" s="493"/>
      <c r="B45" s="493"/>
      <c r="C45" s="502"/>
      <c r="D45" s="494"/>
      <c r="E45" s="494"/>
      <c r="F45" s="495"/>
      <c r="G45" s="492"/>
      <c r="H45" s="437"/>
      <c r="I45" s="367"/>
    </row>
    <row r="46" spans="1:9" s="438" customFormat="1" ht="21.75">
      <c r="A46" s="589" t="s">
        <v>110</v>
      </c>
      <c r="B46" s="589"/>
      <c r="C46" s="589"/>
      <c r="D46" s="589"/>
      <c r="E46" s="589"/>
      <c r="F46" s="589"/>
      <c r="G46" s="492"/>
      <c r="H46" s="437"/>
      <c r="I46" s="367"/>
    </row>
    <row r="47" spans="1:9" s="438" customFormat="1" ht="22.5" thickBot="1">
      <c r="A47" s="496"/>
      <c r="B47" s="496"/>
      <c r="C47" s="496"/>
      <c r="D47" s="497"/>
      <c r="E47" s="497"/>
      <c r="F47" s="498" t="s">
        <v>63</v>
      </c>
      <c r="G47" s="492"/>
      <c r="H47" s="437"/>
      <c r="I47" s="367"/>
    </row>
    <row r="48" spans="1:9" s="438" customFormat="1" ht="22.5" thickBot="1">
      <c r="A48" s="590" t="s">
        <v>111</v>
      </c>
      <c r="B48" s="590"/>
      <c r="C48" s="590"/>
      <c r="D48" s="499" t="s">
        <v>65</v>
      </c>
      <c r="E48" s="499" t="s">
        <v>66</v>
      </c>
      <c r="F48" s="499" t="s">
        <v>67</v>
      </c>
      <c r="G48" s="492"/>
      <c r="H48" s="437"/>
      <c r="I48" s="367"/>
    </row>
    <row r="49" spans="1:9" s="438" customFormat="1" ht="21.75">
      <c r="A49" s="591"/>
      <c r="B49" s="591"/>
      <c r="C49" s="591"/>
      <c r="D49" s="494"/>
      <c r="E49" s="494"/>
      <c r="F49" s="495">
        <f>D49+E49</f>
        <v>0</v>
      </c>
      <c r="G49" s="492"/>
      <c r="H49" s="437"/>
      <c r="I49" s="367"/>
    </row>
    <row r="50" spans="1:9" s="438" customFormat="1" ht="22.5" thickBot="1">
      <c r="A50" s="592"/>
      <c r="B50" s="592"/>
      <c r="C50" s="592"/>
      <c r="D50" s="497"/>
      <c r="E50" s="497"/>
      <c r="F50" s="499">
        <f t="shared" ref="F50" si="2">D50+E50</f>
        <v>0</v>
      </c>
      <c r="G50" s="492"/>
      <c r="H50" s="437"/>
      <c r="I50" s="367"/>
    </row>
    <row r="51" spans="1:9" s="438" customFormat="1" ht="22.5" thickBot="1">
      <c r="A51" s="593" t="s">
        <v>112</v>
      </c>
      <c r="B51" s="593"/>
      <c r="C51" s="593"/>
      <c r="D51" s="497">
        <f>SUM(D49:D50)</f>
        <v>0</v>
      </c>
      <c r="E51" s="497">
        <f>SUM(E49:E50)</f>
        <v>0</v>
      </c>
      <c r="F51" s="499">
        <f>SUM(F49:F50)</f>
        <v>0</v>
      </c>
      <c r="G51" s="492"/>
      <c r="H51" s="437"/>
      <c r="I51" s="367"/>
    </row>
    <row r="52" spans="1:9" s="438" customFormat="1" ht="21.75">
      <c r="A52" s="493"/>
      <c r="B52" s="493"/>
      <c r="C52" s="502"/>
      <c r="D52" s="494"/>
      <c r="E52" s="494"/>
      <c r="F52" s="495"/>
      <c r="G52" s="492"/>
      <c r="H52" s="437"/>
      <c r="I52" s="367"/>
    </row>
    <row r="53" spans="1:9" s="438" customFormat="1" ht="21.75">
      <c r="A53" s="589" t="s">
        <v>113</v>
      </c>
      <c r="B53" s="589"/>
      <c r="C53" s="589"/>
      <c r="D53" s="589"/>
      <c r="E53" s="589"/>
      <c r="F53" s="589"/>
      <c r="G53" s="492"/>
      <c r="H53" s="437"/>
      <c r="I53" s="367"/>
    </row>
    <row r="54" spans="1:9" s="438" customFormat="1" ht="22.5" thickBot="1">
      <c r="A54" s="496"/>
      <c r="B54" s="496"/>
      <c r="C54" s="496"/>
      <c r="D54" s="497"/>
      <c r="E54" s="497"/>
      <c r="F54" s="498" t="s">
        <v>63</v>
      </c>
      <c r="G54" s="492"/>
      <c r="H54" s="437"/>
      <c r="I54" s="367"/>
    </row>
    <row r="55" spans="1:9" s="438" customFormat="1" ht="22.5" thickBot="1">
      <c r="A55" s="590" t="s">
        <v>111</v>
      </c>
      <c r="B55" s="590"/>
      <c r="C55" s="590"/>
      <c r="D55" s="499" t="s">
        <v>65</v>
      </c>
      <c r="E55" s="499" t="s">
        <v>66</v>
      </c>
      <c r="F55" s="499" t="s">
        <v>67</v>
      </c>
      <c r="G55" s="492"/>
      <c r="H55" s="437"/>
      <c r="I55" s="367"/>
    </row>
    <row r="56" spans="1:9" s="438" customFormat="1" ht="21.75">
      <c r="A56" s="591"/>
      <c r="B56" s="591"/>
      <c r="C56" s="591"/>
      <c r="D56" s="494"/>
      <c r="E56" s="494"/>
      <c r="F56" s="495">
        <f>D56+E56</f>
        <v>0</v>
      </c>
      <c r="G56" s="492"/>
      <c r="H56" s="437"/>
      <c r="I56" s="367"/>
    </row>
    <row r="57" spans="1:9" s="438" customFormat="1" ht="22.5" thickBot="1">
      <c r="A57" s="592"/>
      <c r="B57" s="592"/>
      <c r="C57" s="592"/>
      <c r="D57" s="497"/>
      <c r="E57" s="497"/>
      <c r="F57" s="499">
        <f t="shared" ref="F57" si="3">D57+E57</f>
        <v>0</v>
      </c>
      <c r="G57" s="492"/>
      <c r="H57" s="437"/>
      <c r="I57" s="367"/>
    </row>
    <row r="58" spans="1:9" s="438" customFormat="1" ht="22.5" thickBot="1">
      <c r="A58" s="593" t="s">
        <v>114</v>
      </c>
      <c r="B58" s="593"/>
      <c r="C58" s="593"/>
      <c r="D58" s="497">
        <f>SUM(D56:D57)</f>
        <v>0</v>
      </c>
      <c r="E58" s="497">
        <f>SUM(E56:E57)</f>
        <v>0</v>
      </c>
      <c r="F58" s="499">
        <f>SUM(F56:F57)</f>
        <v>0</v>
      </c>
      <c r="G58" s="492"/>
      <c r="H58" s="437"/>
      <c r="I58" s="367"/>
    </row>
    <row r="59" spans="1:9" s="438" customFormat="1" ht="21.75">
      <c r="A59" s="504"/>
      <c r="B59" s="504"/>
      <c r="C59" s="504"/>
      <c r="D59" s="506"/>
      <c r="E59" s="506"/>
      <c r="F59" s="508"/>
      <c r="G59" s="492"/>
      <c r="H59" s="437"/>
      <c r="I59" s="367"/>
    </row>
    <row r="60" spans="1:9" s="438" customFormat="1" ht="21.75">
      <c r="A60" s="589" t="s">
        <v>115</v>
      </c>
      <c r="B60" s="589"/>
      <c r="C60" s="589"/>
      <c r="D60" s="589"/>
      <c r="E60" s="589"/>
      <c r="F60" s="589"/>
      <c r="G60" s="492"/>
      <c r="H60" s="437"/>
      <c r="I60" s="367"/>
    </row>
    <row r="61" spans="1:9" s="438" customFormat="1" ht="22.5" thickBot="1">
      <c r="A61" s="496"/>
      <c r="B61" s="496"/>
      <c r="C61" s="496"/>
      <c r="D61" s="497"/>
      <c r="E61" s="497"/>
      <c r="F61" s="498" t="s">
        <v>63</v>
      </c>
      <c r="G61" s="492"/>
      <c r="H61" s="437"/>
      <c r="I61" s="367"/>
    </row>
    <row r="62" spans="1:9" s="438" customFormat="1" ht="22.5" thickBot="1">
      <c r="A62" s="590" t="s">
        <v>111</v>
      </c>
      <c r="B62" s="590"/>
      <c r="C62" s="590"/>
      <c r="D62" s="499" t="s">
        <v>65</v>
      </c>
      <c r="E62" s="499" t="s">
        <v>66</v>
      </c>
      <c r="F62" s="499" t="s">
        <v>67</v>
      </c>
      <c r="G62" s="492"/>
      <c r="H62" s="437"/>
      <c r="I62" s="367"/>
    </row>
    <row r="63" spans="1:9" ht="20.25" customHeight="1">
      <c r="A63" s="485"/>
      <c r="B63" s="485"/>
      <c r="C63" s="485"/>
      <c r="D63" s="508"/>
      <c r="E63" s="508"/>
      <c r="F63" s="508"/>
      <c r="G63" s="492"/>
      <c r="H63" s="437"/>
      <c r="I63" s="367"/>
    </row>
    <row r="64" spans="1:9" ht="22.5" thickBot="1">
      <c r="A64" s="509"/>
      <c r="B64" s="509"/>
      <c r="C64" s="509"/>
      <c r="D64" s="497"/>
      <c r="E64" s="497"/>
      <c r="F64" s="499"/>
      <c r="G64" s="492"/>
      <c r="H64" s="437"/>
      <c r="I64" s="367"/>
    </row>
    <row r="65" spans="1:10" ht="22.5" thickBot="1">
      <c r="A65" s="593" t="s">
        <v>116</v>
      </c>
      <c r="B65" s="593"/>
      <c r="C65" s="593"/>
      <c r="D65" s="497">
        <f>SUM(D63:D64)</f>
        <v>0</v>
      </c>
      <c r="E65" s="497">
        <f>SUM(E63:E64)</f>
        <v>0</v>
      </c>
      <c r="F65" s="499">
        <f>SUM(F63:F64)</f>
        <v>0</v>
      </c>
      <c r="G65" s="492"/>
      <c r="H65" s="437"/>
      <c r="I65" s="367"/>
    </row>
    <row r="66" spans="1:10" ht="21.75">
      <c r="A66" s="504"/>
      <c r="B66" s="504"/>
      <c r="C66" s="504"/>
      <c r="D66" s="506"/>
      <c r="E66" s="506"/>
      <c r="F66" s="508"/>
      <c r="G66" s="492"/>
      <c r="H66" s="437"/>
      <c r="I66" s="367"/>
    </row>
    <row r="67" spans="1:10">
      <c r="D67" s="510"/>
      <c r="E67" s="510"/>
      <c r="F67" s="490"/>
      <c r="I67" s="511"/>
    </row>
    <row r="68" spans="1:10" s="450" customFormat="1" ht="23.25">
      <c r="A68" s="512"/>
      <c r="B68" s="512"/>
      <c r="C68" s="512"/>
      <c r="D68" s="513"/>
      <c r="E68" s="513"/>
      <c r="F68" s="513"/>
      <c r="G68" s="512"/>
      <c r="H68" s="512"/>
      <c r="I68" s="514"/>
      <c r="J68" s="451"/>
    </row>
    <row r="69" spans="1:10" s="450" customFormat="1" ht="23.25">
      <c r="A69" s="354"/>
      <c r="B69" s="354"/>
      <c r="C69" s="354"/>
      <c r="D69" s="510"/>
      <c r="E69" s="510"/>
      <c r="F69" s="490"/>
      <c r="G69" s="515"/>
      <c r="H69" s="515"/>
      <c r="I69" s="515"/>
      <c r="J69" s="451"/>
    </row>
    <row r="70" spans="1:10" s="450" customFormat="1" ht="23.25">
      <c r="A70" s="354"/>
      <c r="B70" s="354"/>
      <c r="C70" s="354"/>
      <c r="D70" s="510"/>
      <c r="E70" s="510"/>
      <c r="F70" s="490"/>
      <c r="G70" s="515"/>
      <c r="H70" s="515"/>
      <c r="I70" s="515"/>
      <c r="J70" s="451"/>
    </row>
    <row r="71" spans="1:10" s="450" customFormat="1" ht="23.25">
      <c r="A71" s="354"/>
      <c r="B71" s="354"/>
      <c r="C71" s="354"/>
      <c r="D71" s="510"/>
      <c r="E71" s="510"/>
      <c r="F71" s="490"/>
      <c r="G71" s="516"/>
      <c r="H71" s="516"/>
      <c r="I71" s="516"/>
      <c r="J71" s="451"/>
    </row>
    <row r="72" spans="1:10" ht="23.25">
      <c r="A72" s="517"/>
      <c r="B72" s="517"/>
      <c r="C72" s="517"/>
      <c r="D72" s="518"/>
      <c r="E72" s="518"/>
      <c r="F72" s="519"/>
      <c r="G72" s="514"/>
      <c r="H72" s="514"/>
      <c r="I72" s="514"/>
    </row>
    <row r="73" spans="1:10">
      <c r="D73" s="510"/>
      <c r="E73" s="510"/>
      <c r="F73" s="490"/>
    </row>
    <row r="74" spans="1:10">
      <c r="D74" s="510"/>
      <c r="E74" s="510"/>
      <c r="F74" s="490"/>
    </row>
    <row r="75" spans="1:10">
      <c r="D75" s="510"/>
      <c r="E75" s="510"/>
      <c r="F75" s="490"/>
    </row>
    <row r="76" spans="1:10" s="450" customFormat="1">
      <c r="A76" s="486"/>
      <c r="B76" s="486"/>
      <c r="C76" s="486"/>
      <c r="D76" s="490"/>
      <c r="E76" s="490"/>
      <c r="F76" s="490"/>
      <c r="G76" s="368"/>
      <c r="H76" s="368"/>
      <c r="I76" s="368"/>
      <c r="J76" s="451"/>
    </row>
    <row r="77" spans="1:10">
      <c r="D77" s="510"/>
      <c r="E77" s="510"/>
      <c r="F77" s="490"/>
      <c r="I77" s="511"/>
    </row>
    <row r="78" spans="1:10" s="438" customFormat="1" ht="23.25">
      <c r="A78" s="512"/>
      <c r="B78" s="512"/>
      <c r="C78" s="512"/>
      <c r="D78" s="513"/>
      <c r="E78" s="513"/>
      <c r="F78" s="513"/>
      <c r="G78" s="512"/>
      <c r="H78" s="512"/>
      <c r="I78" s="514"/>
    </row>
    <row r="79" spans="1:10" s="438" customFormat="1" ht="23.25">
      <c r="A79" s="354"/>
      <c r="B79" s="354"/>
      <c r="C79" s="354"/>
      <c r="D79" s="510"/>
      <c r="E79" s="510"/>
      <c r="F79" s="490"/>
      <c r="G79" s="515"/>
      <c r="H79" s="515"/>
      <c r="I79" s="515"/>
    </row>
    <row r="80" spans="1:10" s="438" customFormat="1" ht="23.25">
      <c r="A80" s="354"/>
      <c r="B80" s="354"/>
      <c r="C80" s="354"/>
      <c r="D80" s="510"/>
      <c r="E80" s="510"/>
      <c r="F80" s="490"/>
      <c r="G80" s="515"/>
      <c r="H80" s="515"/>
      <c r="I80" s="515"/>
    </row>
    <row r="81" spans="1:9" s="438" customFormat="1" ht="23.25">
      <c r="A81" s="354"/>
      <c r="B81" s="354"/>
      <c r="C81" s="354"/>
      <c r="D81" s="510"/>
      <c r="E81" s="510"/>
      <c r="F81" s="490"/>
      <c r="G81" s="516"/>
      <c r="H81" s="516"/>
      <c r="I81" s="516"/>
    </row>
    <row r="82" spans="1:9" s="438" customFormat="1" ht="23.25">
      <c r="A82" s="517"/>
      <c r="B82" s="517"/>
      <c r="C82" s="517"/>
      <c r="D82" s="518"/>
      <c r="E82" s="518"/>
      <c r="F82" s="519"/>
      <c r="G82" s="514"/>
      <c r="H82" s="514"/>
      <c r="I82" s="514"/>
    </row>
    <row r="83" spans="1:9" s="438" customFormat="1">
      <c r="A83" s="354"/>
      <c r="B83" s="354"/>
      <c r="C83" s="354"/>
      <c r="D83" s="510"/>
      <c r="E83" s="510"/>
      <c r="F83" s="490"/>
      <c r="G83" s="368"/>
      <c r="H83" s="368"/>
      <c r="I83" s="368"/>
    </row>
    <row r="84" spans="1:9" s="438" customFormat="1" ht="42.95" customHeight="1">
      <c r="A84" s="354"/>
      <c r="B84" s="354"/>
      <c r="C84" s="354"/>
      <c r="D84" s="510"/>
      <c r="E84" s="510"/>
      <c r="F84" s="490"/>
      <c r="G84" s="368"/>
      <c r="H84" s="368"/>
      <c r="I84" s="368"/>
    </row>
    <row r="85" spans="1:9" s="438" customFormat="1">
      <c r="A85" s="354"/>
      <c r="B85" s="354"/>
      <c r="C85" s="354"/>
      <c r="D85" s="510"/>
      <c r="E85" s="510"/>
      <c r="F85" s="490"/>
      <c r="G85" s="368"/>
      <c r="H85" s="368"/>
      <c r="I85" s="368"/>
    </row>
    <row r="86" spans="1:9" s="438" customFormat="1">
      <c r="A86" s="486"/>
      <c r="B86" s="486"/>
      <c r="C86" s="486"/>
      <c r="D86" s="490"/>
      <c r="E86" s="490"/>
      <c r="F86" s="490"/>
      <c r="G86" s="368"/>
      <c r="H86" s="368"/>
      <c r="I86" s="368"/>
    </row>
    <row r="87" spans="1:9" s="438" customFormat="1">
      <c r="A87" s="354"/>
      <c r="B87" s="354"/>
      <c r="C87" s="354"/>
      <c r="D87" s="510"/>
      <c r="E87" s="510"/>
      <c r="F87" s="490"/>
      <c r="G87" s="368"/>
      <c r="H87" s="368"/>
      <c r="I87" s="511"/>
    </row>
    <row r="88" spans="1:9" s="438" customFormat="1" ht="23.25">
      <c r="A88" s="512"/>
      <c r="B88" s="512"/>
      <c r="C88" s="512"/>
      <c r="D88" s="513"/>
      <c r="E88" s="513"/>
      <c r="F88" s="513"/>
      <c r="G88" s="512"/>
      <c r="H88" s="512"/>
      <c r="I88" s="514"/>
    </row>
    <row r="89" spans="1:9" s="438" customFormat="1" ht="23.25">
      <c r="A89" s="520"/>
      <c r="B89" s="520"/>
      <c r="C89" s="520"/>
      <c r="D89" s="521"/>
      <c r="E89" s="521"/>
      <c r="F89" s="522"/>
      <c r="G89" s="523"/>
      <c r="H89" s="515"/>
      <c r="I89" s="524"/>
    </row>
    <row r="90" spans="1:9" s="438" customFormat="1" ht="42.95" customHeight="1">
      <c r="A90" s="520"/>
      <c r="B90" s="520"/>
      <c r="C90" s="520"/>
      <c r="D90" s="521"/>
      <c r="E90" s="521"/>
      <c r="F90" s="522"/>
      <c r="G90" s="525"/>
      <c r="H90" s="515"/>
      <c r="I90" s="526"/>
    </row>
    <row r="91" spans="1:9" s="438" customFormat="1" ht="42.95" customHeight="1">
      <c r="A91" s="480"/>
      <c r="B91" s="527"/>
      <c r="C91" s="527"/>
      <c r="D91" s="519"/>
      <c r="E91" s="519"/>
      <c r="F91" s="519"/>
      <c r="G91" s="528"/>
      <c r="H91" s="528"/>
      <c r="I91" s="528"/>
    </row>
    <row r="92" spans="1:9" s="438" customFormat="1" ht="42.95" customHeight="1">
      <c r="A92" s="354"/>
      <c r="B92" s="354"/>
      <c r="C92" s="354"/>
      <c r="D92" s="510"/>
      <c r="E92" s="510"/>
      <c r="F92" s="490"/>
      <c r="G92" s="368"/>
      <c r="H92" s="368"/>
      <c r="I92" s="368"/>
    </row>
    <row r="93" spans="1:9" s="438" customFormat="1">
      <c r="A93" s="354"/>
      <c r="B93" s="354"/>
      <c r="C93" s="354"/>
      <c r="D93" s="510"/>
      <c r="E93" s="510"/>
      <c r="F93" s="490"/>
      <c r="G93" s="368"/>
      <c r="H93" s="368"/>
      <c r="I93" s="368"/>
    </row>
    <row r="94" spans="1:9">
      <c r="D94" s="510"/>
      <c r="E94" s="510"/>
      <c r="F94" s="490"/>
    </row>
    <row r="95" spans="1:9">
      <c r="A95" s="529"/>
      <c r="B95" s="486"/>
      <c r="C95" s="486"/>
      <c r="D95" s="490"/>
      <c r="E95" s="490"/>
      <c r="F95" s="490"/>
    </row>
    <row r="96" spans="1:9">
      <c r="D96" s="510"/>
      <c r="E96" s="510"/>
      <c r="F96" s="490"/>
      <c r="I96" s="511"/>
    </row>
    <row r="97" spans="1:10" s="450" customFormat="1" ht="21.75">
      <c r="A97" s="530"/>
      <c r="B97" s="530"/>
      <c r="C97" s="485"/>
      <c r="D97" s="531"/>
      <c r="E97" s="508"/>
      <c r="F97" s="531"/>
      <c r="G97" s="485"/>
      <c r="H97" s="485"/>
      <c r="I97" s="485"/>
      <c r="J97" s="451"/>
    </row>
    <row r="98" spans="1:10" ht="21.75">
      <c r="A98" s="529"/>
      <c r="B98" s="532"/>
      <c r="C98" s="532"/>
      <c r="D98" s="532"/>
      <c r="E98" s="532"/>
      <c r="F98" s="533"/>
      <c r="G98" s="532"/>
      <c r="H98" s="532"/>
      <c r="I98" s="534"/>
    </row>
    <row r="99" spans="1:10" ht="21.75">
      <c r="A99" s="535"/>
      <c r="B99" s="532"/>
      <c r="C99" s="532"/>
      <c r="D99" s="536"/>
      <c r="E99" s="536"/>
      <c r="F99" s="533"/>
      <c r="G99" s="532"/>
      <c r="H99" s="532"/>
      <c r="I99" s="534"/>
    </row>
    <row r="100" spans="1:10" ht="21.75">
      <c r="A100" s="535"/>
      <c r="B100" s="532"/>
      <c r="C100" s="532"/>
      <c r="D100" s="532"/>
      <c r="E100" s="532"/>
      <c r="F100" s="534"/>
      <c r="G100" s="532"/>
      <c r="H100" s="532"/>
      <c r="I100" s="534"/>
    </row>
    <row r="101" spans="1:10" ht="21.75">
      <c r="A101" s="535"/>
      <c r="B101" s="532"/>
      <c r="C101" s="532"/>
      <c r="D101" s="532"/>
      <c r="E101" s="532"/>
      <c r="F101" s="533"/>
      <c r="G101" s="536"/>
      <c r="H101" s="532"/>
      <c r="I101" s="534"/>
    </row>
    <row r="102" spans="1:10" ht="21.75">
      <c r="A102" s="535"/>
      <c r="B102" s="532"/>
      <c r="C102" s="532"/>
      <c r="D102" s="532"/>
      <c r="E102" s="532"/>
      <c r="F102" s="533"/>
      <c r="G102" s="532"/>
      <c r="H102" s="536"/>
      <c r="I102" s="534"/>
    </row>
    <row r="103" spans="1:10">
      <c r="B103" s="532"/>
      <c r="C103" s="532"/>
      <c r="D103" s="532"/>
      <c r="E103" s="532"/>
      <c r="F103" s="533"/>
      <c r="G103" s="532"/>
      <c r="H103" s="532"/>
      <c r="I103" s="537"/>
    </row>
    <row r="104" spans="1:10" ht="21.75">
      <c r="A104" s="480"/>
      <c r="B104" s="533"/>
      <c r="C104" s="533"/>
      <c r="D104" s="533"/>
      <c r="E104" s="533"/>
      <c r="F104" s="533"/>
      <c r="G104" s="533"/>
      <c r="H104" s="533"/>
      <c r="I104" s="533"/>
    </row>
    <row r="105" spans="1:10">
      <c r="D105" s="510"/>
      <c r="E105" s="510"/>
      <c r="F105" s="490"/>
    </row>
    <row r="106" spans="1:10">
      <c r="D106" s="510"/>
      <c r="E106" s="510"/>
      <c r="F106" s="490"/>
    </row>
    <row r="107" spans="1:10" ht="23.25">
      <c r="A107" s="480"/>
      <c r="B107" s="527"/>
      <c r="C107" s="527"/>
      <c r="D107" s="519"/>
      <c r="E107" s="519"/>
      <c r="F107" s="519"/>
      <c r="G107" s="528"/>
      <c r="H107" s="528"/>
      <c r="I107" s="528"/>
    </row>
    <row r="108" spans="1:10" ht="23.25">
      <c r="A108" s="480"/>
      <c r="B108" s="527"/>
      <c r="C108" s="527"/>
      <c r="D108" s="519"/>
      <c r="E108" s="519"/>
      <c r="F108" s="519"/>
      <c r="G108" s="528"/>
      <c r="H108" s="528"/>
      <c r="I108" s="528"/>
    </row>
    <row r="109" spans="1:10" s="450" customFormat="1" ht="23.25">
      <c r="A109" s="480"/>
      <c r="B109" s="527"/>
      <c r="C109" s="527"/>
      <c r="D109" s="519"/>
      <c r="E109" s="519"/>
      <c r="F109" s="519"/>
      <c r="G109" s="528"/>
      <c r="H109" s="528"/>
      <c r="I109" s="528"/>
      <c r="J109" s="451"/>
    </row>
    <row r="110" spans="1:10" ht="23.25">
      <c r="A110" s="480"/>
      <c r="B110" s="527"/>
      <c r="C110" s="527"/>
      <c r="D110" s="519"/>
      <c r="E110" s="519"/>
      <c r="F110" s="519"/>
      <c r="G110" s="528"/>
      <c r="H110" s="528"/>
      <c r="I110" s="528"/>
    </row>
    <row r="111" spans="1:10" ht="42.95" customHeight="1">
      <c r="A111" s="480"/>
      <c r="B111" s="527"/>
      <c r="C111" s="527"/>
      <c r="D111" s="519"/>
      <c r="E111" s="519"/>
      <c r="F111" s="519"/>
      <c r="G111" s="528"/>
      <c r="H111" s="528"/>
      <c r="I111" s="528"/>
    </row>
    <row r="112" spans="1:10" ht="23.25">
      <c r="A112" s="480"/>
      <c r="B112" s="527"/>
      <c r="C112" s="527"/>
      <c r="D112" s="519"/>
      <c r="E112" s="519"/>
      <c r="F112" s="519"/>
      <c r="G112" s="528"/>
      <c r="H112" s="528"/>
      <c r="I112" s="528"/>
    </row>
    <row r="113" spans="1:10">
      <c r="D113" s="510"/>
      <c r="E113" s="510"/>
      <c r="F113" s="490"/>
    </row>
    <row r="114" spans="1:10">
      <c r="D114" s="510"/>
      <c r="E114" s="510"/>
      <c r="F114" s="490"/>
    </row>
    <row r="115" spans="1:10">
      <c r="D115" s="510"/>
      <c r="E115" s="510"/>
      <c r="F115" s="490"/>
    </row>
    <row r="116" spans="1:10" s="450" customFormat="1">
      <c r="A116" s="354"/>
      <c r="B116" s="354"/>
      <c r="C116" s="354"/>
      <c r="D116" s="510"/>
      <c r="E116" s="510"/>
      <c r="F116" s="490"/>
      <c r="G116" s="368"/>
      <c r="H116" s="368"/>
      <c r="I116" s="368"/>
      <c r="J116" s="451"/>
    </row>
    <row r="117" spans="1:10" s="450" customFormat="1">
      <c r="A117" s="354"/>
      <c r="B117" s="354"/>
      <c r="C117" s="354"/>
      <c r="D117" s="510"/>
      <c r="E117" s="510"/>
      <c r="F117" s="490"/>
      <c r="G117" s="368"/>
      <c r="H117" s="368"/>
      <c r="I117" s="368"/>
      <c r="J117" s="451"/>
    </row>
    <row r="118" spans="1:10" s="450" customFormat="1">
      <c r="A118" s="354"/>
      <c r="B118" s="354"/>
      <c r="C118" s="354"/>
      <c r="D118" s="510"/>
      <c r="E118" s="510"/>
      <c r="F118" s="490"/>
      <c r="G118" s="368"/>
      <c r="H118" s="368"/>
      <c r="I118" s="368"/>
      <c r="J118" s="451"/>
    </row>
    <row r="119" spans="1:10" ht="42.95" customHeight="1">
      <c r="D119" s="510"/>
      <c r="E119" s="510"/>
      <c r="F119" s="490"/>
    </row>
    <row r="120" spans="1:10" ht="42.95" customHeight="1">
      <c r="D120" s="510"/>
      <c r="E120" s="510"/>
      <c r="F120" s="490"/>
    </row>
    <row r="121" spans="1:10" ht="65.099999999999994" customHeight="1">
      <c r="D121" s="510"/>
      <c r="E121" s="510"/>
      <c r="F121" s="490"/>
    </row>
    <row r="122" spans="1:10" ht="65.099999999999994" customHeight="1">
      <c r="D122" s="510"/>
      <c r="E122" s="510"/>
      <c r="F122" s="490"/>
    </row>
    <row r="123" spans="1:10" ht="65.099999999999994" customHeight="1">
      <c r="D123" s="510"/>
      <c r="E123" s="510"/>
      <c r="F123" s="490"/>
    </row>
    <row r="124" spans="1:10" ht="65.099999999999994" customHeight="1">
      <c r="D124" s="510"/>
      <c r="E124" s="510"/>
      <c r="F124" s="490"/>
    </row>
    <row r="125" spans="1:10" ht="65.099999999999994" customHeight="1">
      <c r="D125" s="510"/>
      <c r="E125" s="510"/>
      <c r="F125" s="490"/>
    </row>
    <row r="126" spans="1:10" ht="42.95" customHeight="1">
      <c r="D126" s="510"/>
      <c r="E126" s="510"/>
      <c r="F126" s="490"/>
    </row>
    <row r="127" spans="1:10" s="450" customFormat="1">
      <c r="A127" s="354"/>
      <c r="B127" s="354"/>
      <c r="C127" s="354"/>
      <c r="D127" s="510"/>
      <c r="E127" s="510"/>
      <c r="F127" s="490"/>
      <c r="G127" s="368"/>
      <c r="H127" s="368"/>
      <c r="I127" s="368"/>
      <c r="J127" s="451"/>
    </row>
    <row r="128" spans="1:10">
      <c r="D128" s="510"/>
      <c r="E128" s="510"/>
      <c r="F128" s="490"/>
    </row>
    <row r="129" spans="1:10">
      <c r="D129" s="510"/>
      <c r="E129" s="510"/>
      <c r="F129" s="490"/>
    </row>
    <row r="130" spans="1:10">
      <c r="D130" s="510"/>
      <c r="E130" s="510"/>
      <c r="F130" s="490"/>
    </row>
    <row r="131" spans="1:10" ht="42.95" customHeight="1">
      <c r="D131" s="510"/>
      <c r="E131" s="510"/>
      <c r="F131" s="490"/>
    </row>
    <row r="132" spans="1:10">
      <c r="D132" s="510"/>
      <c r="E132" s="510"/>
      <c r="F132" s="490"/>
    </row>
    <row r="133" spans="1:10">
      <c r="D133" s="510"/>
      <c r="E133" s="510"/>
      <c r="F133" s="490"/>
    </row>
    <row r="134" spans="1:10" s="438" customFormat="1">
      <c r="A134" s="354"/>
      <c r="B134" s="354"/>
      <c r="C134" s="354"/>
      <c r="D134" s="510"/>
      <c r="E134" s="510"/>
      <c r="F134" s="490"/>
      <c r="G134" s="368"/>
      <c r="H134" s="368"/>
      <c r="I134" s="368"/>
    </row>
    <row r="135" spans="1:10">
      <c r="D135" s="510"/>
      <c r="E135" s="510"/>
      <c r="F135" s="490"/>
    </row>
    <row r="136" spans="1:10" ht="42.95" customHeight="1">
      <c r="D136" s="510"/>
      <c r="E136" s="510"/>
      <c r="F136" s="490"/>
    </row>
    <row r="137" spans="1:10">
      <c r="D137" s="510"/>
      <c r="E137" s="510"/>
      <c r="F137" s="490"/>
    </row>
    <row r="138" spans="1:10">
      <c r="D138" s="510"/>
      <c r="E138" s="510"/>
      <c r="F138" s="490"/>
    </row>
    <row r="139" spans="1:10">
      <c r="D139" s="510"/>
      <c r="E139" s="510"/>
      <c r="F139" s="490"/>
    </row>
    <row r="140" spans="1:10">
      <c r="D140" s="510"/>
      <c r="E140" s="510"/>
      <c r="F140" s="490"/>
    </row>
    <row r="141" spans="1:10" s="450" customFormat="1">
      <c r="A141" s="354"/>
      <c r="B141" s="354"/>
      <c r="C141" s="354"/>
      <c r="D141" s="510"/>
      <c r="E141" s="510"/>
      <c r="F141" s="490"/>
      <c r="G141" s="368"/>
      <c r="H141" s="368"/>
      <c r="I141" s="368"/>
      <c r="J141" s="451"/>
    </row>
    <row r="142" spans="1:10" s="450" customFormat="1">
      <c r="A142" s="354"/>
      <c r="B142" s="354"/>
      <c r="C142" s="354"/>
      <c r="D142" s="510"/>
      <c r="E142" s="510"/>
      <c r="F142" s="490"/>
      <c r="G142" s="368"/>
      <c r="H142" s="368"/>
      <c r="I142" s="368"/>
      <c r="J142" s="451"/>
    </row>
    <row r="143" spans="1:10" s="450" customFormat="1">
      <c r="A143" s="354"/>
      <c r="B143" s="354"/>
      <c r="C143" s="354"/>
      <c r="D143" s="510"/>
      <c r="E143" s="510"/>
      <c r="F143" s="490"/>
      <c r="G143" s="368"/>
      <c r="H143" s="368"/>
      <c r="I143" s="368"/>
      <c r="J143" s="451"/>
    </row>
    <row r="144" spans="1:10">
      <c r="D144" s="510"/>
      <c r="E144" s="510"/>
      <c r="F144" s="490"/>
    </row>
    <row r="145" spans="1:10" ht="42.95" customHeight="1">
      <c r="D145" s="510"/>
      <c r="E145" s="510"/>
      <c r="F145" s="490"/>
    </row>
    <row r="146" spans="1:10" s="450" customFormat="1">
      <c r="A146" s="354"/>
      <c r="B146" s="354"/>
      <c r="C146" s="354"/>
      <c r="D146" s="510"/>
      <c r="E146" s="510"/>
      <c r="F146" s="490"/>
      <c r="G146" s="368"/>
      <c r="H146" s="368"/>
      <c r="I146" s="368"/>
      <c r="J146" s="451"/>
    </row>
    <row r="147" spans="1:10" ht="42.95" customHeight="1">
      <c r="D147" s="510"/>
      <c r="E147" s="510"/>
      <c r="F147" s="490"/>
    </row>
    <row r="148" spans="1:10" ht="42.95" customHeight="1">
      <c r="D148" s="510"/>
      <c r="E148" s="510"/>
      <c r="F148" s="490"/>
    </row>
    <row r="149" spans="1:10" s="438" customFormat="1" ht="42.95" customHeight="1">
      <c r="A149" s="354"/>
      <c r="B149" s="354"/>
      <c r="C149" s="354"/>
      <c r="D149" s="510"/>
      <c r="E149" s="510"/>
      <c r="F149" s="490"/>
      <c r="G149" s="368"/>
      <c r="H149" s="368"/>
      <c r="I149" s="368"/>
    </row>
    <row r="150" spans="1:10" s="438" customFormat="1" ht="42.95" customHeight="1">
      <c r="A150" s="354"/>
      <c r="B150" s="354"/>
      <c r="C150" s="354"/>
      <c r="D150" s="510"/>
      <c r="E150" s="510"/>
      <c r="F150" s="490"/>
      <c r="G150" s="368"/>
      <c r="H150" s="368"/>
      <c r="I150" s="368"/>
    </row>
    <row r="151" spans="1:10" s="438" customFormat="1" ht="42.95" customHeight="1">
      <c r="A151" s="354"/>
      <c r="B151" s="354"/>
      <c r="C151" s="354"/>
      <c r="D151" s="510"/>
      <c r="E151" s="510"/>
      <c r="F151" s="490"/>
      <c r="G151" s="368"/>
      <c r="H151" s="368"/>
      <c r="I151" s="368"/>
    </row>
    <row r="152" spans="1:10" s="438" customFormat="1" ht="21.75" customHeight="1">
      <c r="A152" s="354"/>
      <c r="B152" s="354"/>
      <c r="C152" s="354"/>
      <c r="D152" s="510"/>
      <c r="E152" s="510"/>
      <c r="F152" s="490"/>
      <c r="G152" s="368"/>
      <c r="H152" s="368"/>
      <c r="I152" s="368"/>
    </row>
    <row r="153" spans="1:10" s="438" customFormat="1" ht="21.75" customHeight="1">
      <c r="A153" s="354"/>
      <c r="B153" s="354"/>
      <c r="C153" s="354"/>
      <c r="D153" s="510"/>
      <c r="E153" s="510"/>
      <c r="F153" s="490"/>
      <c r="G153" s="368"/>
      <c r="H153" s="368"/>
      <c r="I153" s="368"/>
    </row>
    <row r="154" spans="1:10" s="438" customFormat="1" ht="42.95" customHeight="1">
      <c r="A154" s="354"/>
      <c r="B154" s="354"/>
      <c r="C154" s="354"/>
      <c r="D154" s="510"/>
      <c r="E154" s="510"/>
      <c r="F154" s="490"/>
      <c r="G154" s="368"/>
      <c r="H154" s="368"/>
      <c r="I154" s="368"/>
    </row>
    <row r="155" spans="1:10" s="438" customFormat="1" ht="65.099999999999994" customHeight="1">
      <c r="A155" s="354"/>
      <c r="B155" s="354"/>
      <c r="C155" s="354"/>
      <c r="D155" s="510"/>
      <c r="E155" s="510"/>
      <c r="F155" s="490"/>
      <c r="G155" s="368"/>
      <c r="H155" s="368"/>
      <c r="I155" s="368"/>
    </row>
    <row r="156" spans="1:10" s="438" customFormat="1" ht="65.099999999999994" customHeight="1">
      <c r="A156" s="354"/>
      <c r="B156" s="354"/>
      <c r="C156" s="354"/>
      <c r="D156" s="510"/>
      <c r="E156" s="510"/>
      <c r="F156" s="490"/>
      <c r="G156" s="368"/>
      <c r="H156" s="368"/>
      <c r="I156" s="368"/>
    </row>
    <row r="157" spans="1:10" s="438" customFormat="1" ht="65.099999999999994" customHeight="1">
      <c r="A157" s="354"/>
      <c r="B157" s="354"/>
      <c r="C157" s="354"/>
      <c r="D157" s="510"/>
      <c r="E157" s="510"/>
      <c r="F157" s="490"/>
      <c r="G157" s="368"/>
      <c r="H157" s="368"/>
      <c r="I157" s="368"/>
    </row>
    <row r="158" spans="1:10" s="438" customFormat="1" ht="65.099999999999994" customHeight="1">
      <c r="A158" s="354"/>
      <c r="B158" s="354"/>
      <c r="C158" s="354"/>
      <c r="D158" s="510"/>
      <c r="E158" s="510"/>
      <c r="F158" s="490"/>
      <c r="G158" s="368"/>
      <c r="H158" s="368"/>
      <c r="I158" s="368"/>
    </row>
    <row r="159" spans="1:10" s="438" customFormat="1" ht="65.099999999999994" customHeight="1">
      <c r="A159" s="354"/>
      <c r="B159" s="354"/>
      <c r="C159" s="354"/>
      <c r="D159" s="510"/>
      <c r="E159" s="510"/>
      <c r="F159" s="490"/>
      <c r="G159" s="368"/>
      <c r="H159" s="368"/>
      <c r="I159" s="368"/>
    </row>
    <row r="160" spans="1:10" s="438" customFormat="1" ht="65.099999999999994" customHeight="1">
      <c r="A160" s="354"/>
      <c r="B160" s="354"/>
      <c r="C160" s="354"/>
      <c r="D160" s="510"/>
      <c r="E160" s="510"/>
      <c r="F160" s="490"/>
      <c r="G160" s="368"/>
      <c r="H160" s="368"/>
      <c r="I160" s="368"/>
    </row>
    <row r="161" spans="1:9" s="438" customFormat="1" ht="86.1" customHeight="1">
      <c r="A161" s="354"/>
      <c r="B161" s="354"/>
      <c r="C161" s="354"/>
      <c r="D161" s="510"/>
      <c r="E161" s="510"/>
      <c r="F161" s="490"/>
      <c r="G161" s="368"/>
      <c r="H161" s="368"/>
      <c r="I161" s="368"/>
    </row>
    <row r="162" spans="1:9" s="438" customFormat="1" ht="42.95" customHeight="1">
      <c r="A162" s="354"/>
      <c r="B162" s="354"/>
      <c r="C162" s="354"/>
      <c r="D162" s="510"/>
      <c r="E162" s="510"/>
      <c r="F162" s="490"/>
      <c r="G162" s="368"/>
      <c r="H162" s="368"/>
      <c r="I162" s="368"/>
    </row>
    <row r="163" spans="1:9" s="438" customFormat="1" ht="42.95" customHeight="1">
      <c r="A163" s="354"/>
      <c r="B163" s="354"/>
      <c r="C163" s="354"/>
      <c r="D163" s="510"/>
      <c r="E163" s="510"/>
      <c r="F163" s="490"/>
      <c r="G163" s="368"/>
      <c r="H163" s="368"/>
      <c r="I163" s="368"/>
    </row>
    <row r="164" spans="1:9" s="438" customFormat="1" ht="42.95" customHeight="1">
      <c r="A164" s="354"/>
      <c r="B164" s="354"/>
      <c r="C164" s="354"/>
      <c r="D164" s="510"/>
      <c r="E164" s="510"/>
      <c r="F164" s="490"/>
      <c r="G164" s="368"/>
      <c r="H164" s="368"/>
      <c r="I164" s="368"/>
    </row>
    <row r="165" spans="1:9" s="438" customFormat="1" ht="42.95" customHeight="1">
      <c r="A165" s="354"/>
      <c r="B165" s="354"/>
      <c r="C165" s="354"/>
      <c r="D165" s="510"/>
      <c r="E165" s="510"/>
      <c r="F165" s="490"/>
      <c r="G165" s="368"/>
      <c r="H165" s="368"/>
      <c r="I165" s="368"/>
    </row>
    <row r="166" spans="1:9" s="438" customFormat="1" ht="42.95" customHeight="1">
      <c r="A166" s="354"/>
      <c r="B166" s="354"/>
      <c r="C166" s="354"/>
      <c r="D166" s="510"/>
      <c r="E166" s="510"/>
      <c r="F166" s="490"/>
      <c r="G166" s="368"/>
      <c r="H166" s="368"/>
      <c r="I166" s="368"/>
    </row>
    <row r="167" spans="1:9" s="438" customFormat="1" ht="42.95" customHeight="1">
      <c r="A167" s="354"/>
      <c r="B167" s="354"/>
      <c r="C167" s="354"/>
      <c r="D167" s="510"/>
      <c r="E167" s="510"/>
      <c r="F167" s="490"/>
      <c r="G167" s="368"/>
      <c r="H167" s="368"/>
      <c r="I167" s="368"/>
    </row>
    <row r="168" spans="1:9" s="438" customFormat="1" ht="86.1" customHeight="1">
      <c r="A168" s="354"/>
      <c r="B168" s="354"/>
      <c r="C168" s="354"/>
      <c r="D168" s="510"/>
      <c r="E168" s="510"/>
      <c r="F168" s="490"/>
      <c r="G168" s="368"/>
      <c r="H168" s="368"/>
      <c r="I168" s="368"/>
    </row>
    <row r="169" spans="1:9" s="438" customFormat="1" ht="42.95" customHeight="1">
      <c r="A169" s="354"/>
      <c r="B169" s="354"/>
      <c r="C169" s="354"/>
      <c r="D169" s="510"/>
      <c r="E169" s="510"/>
      <c r="F169" s="490"/>
      <c r="G169" s="368"/>
      <c r="H169" s="368"/>
      <c r="I169" s="368"/>
    </row>
    <row r="170" spans="1:9" s="438" customFormat="1" ht="42.95" customHeight="1">
      <c r="A170" s="354"/>
      <c r="B170" s="354"/>
      <c r="C170" s="354"/>
      <c r="D170" s="510"/>
      <c r="E170" s="510"/>
      <c r="F170" s="490"/>
      <c r="G170" s="368"/>
      <c r="H170" s="368"/>
      <c r="I170" s="368"/>
    </row>
    <row r="171" spans="1:9" s="438" customFormat="1" ht="42.95" customHeight="1">
      <c r="A171" s="354"/>
      <c r="B171" s="354"/>
      <c r="C171" s="354"/>
      <c r="D171" s="510"/>
      <c r="E171" s="510"/>
      <c r="F171" s="490"/>
      <c r="G171" s="368"/>
      <c r="H171" s="368"/>
      <c r="I171" s="368"/>
    </row>
    <row r="172" spans="1:9" s="438" customFormat="1" ht="42.95" customHeight="1">
      <c r="A172" s="354"/>
      <c r="B172" s="354"/>
      <c r="C172" s="354"/>
      <c r="D172" s="510"/>
      <c r="E172" s="510"/>
      <c r="F172" s="490"/>
      <c r="G172" s="368"/>
      <c r="H172" s="368"/>
      <c r="I172" s="368"/>
    </row>
    <row r="173" spans="1:9" s="438" customFormat="1" ht="65.099999999999994" customHeight="1">
      <c r="A173" s="354"/>
      <c r="B173" s="354"/>
      <c r="C173" s="354"/>
      <c r="D173" s="510"/>
      <c r="E173" s="510"/>
      <c r="F173" s="490"/>
      <c r="G173" s="368"/>
      <c r="H173" s="368"/>
      <c r="I173" s="368"/>
    </row>
    <row r="174" spans="1:9" s="438" customFormat="1" ht="65.099999999999994" customHeight="1">
      <c r="A174" s="354"/>
      <c r="B174" s="354"/>
      <c r="C174" s="354"/>
      <c r="D174" s="510"/>
      <c r="E174" s="510"/>
      <c r="F174" s="490"/>
      <c r="G174" s="368"/>
      <c r="H174" s="368"/>
      <c r="I174" s="368"/>
    </row>
    <row r="175" spans="1:9" s="438" customFormat="1" ht="42.95" customHeight="1">
      <c r="A175" s="354"/>
      <c r="B175" s="354"/>
      <c r="C175" s="354"/>
      <c r="D175" s="510"/>
      <c r="E175" s="510"/>
      <c r="F175" s="490"/>
      <c r="G175" s="368"/>
      <c r="H175" s="368"/>
      <c r="I175" s="368"/>
    </row>
    <row r="176" spans="1:9" s="438" customFormat="1" ht="42.95" customHeight="1">
      <c r="A176" s="354"/>
      <c r="B176" s="354"/>
      <c r="C176" s="354"/>
      <c r="D176" s="510"/>
      <c r="E176" s="510"/>
      <c r="F176" s="490"/>
      <c r="G176" s="368"/>
      <c r="H176" s="368"/>
      <c r="I176" s="368"/>
    </row>
    <row r="177" spans="1:9" s="438" customFormat="1" ht="42.95" customHeight="1">
      <c r="A177" s="354"/>
      <c r="B177" s="354"/>
      <c r="C177" s="354"/>
      <c r="D177" s="510"/>
      <c r="E177" s="510"/>
      <c r="F177" s="490"/>
      <c r="G177" s="368"/>
      <c r="H177" s="368"/>
      <c r="I177" s="368"/>
    </row>
    <row r="178" spans="1:9" s="438" customFormat="1" ht="42.95" customHeight="1">
      <c r="A178" s="354"/>
      <c r="B178" s="354"/>
      <c r="C178" s="354"/>
      <c r="D178" s="510"/>
      <c r="E178" s="510"/>
      <c r="F178" s="490"/>
      <c r="G178" s="368"/>
      <c r="H178" s="368"/>
      <c r="I178" s="368"/>
    </row>
    <row r="179" spans="1:9" s="438" customFormat="1" ht="42.95" customHeight="1">
      <c r="A179" s="354"/>
      <c r="B179" s="354"/>
      <c r="C179" s="354"/>
      <c r="D179" s="510"/>
      <c r="E179" s="510"/>
      <c r="F179" s="490"/>
      <c r="G179" s="368"/>
      <c r="H179" s="368"/>
      <c r="I179" s="368"/>
    </row>
    <row r="180" spans="1:9" s="438" customFormat="1" ht="42.95" customHeight="1">
      <c r="A180" s="354"/>
      <c r="B180" s="354"/>
      <c r="C180" s="354"/>
      <c r="D180" s="510"/>
      <c r="E180" s="510"/>
      <c r="F180" s="490"/>
      <c r="G180" s="368"/>
      <c r="H180" s="368"/>
      <c r="I180" s="368"/>
    </row>
    <row r="181" spans="1:9" s="438" customFormat="1" ht="42.95" customHeight="1">
      <c r="A181" s="354"/>
      <c r="B181" s="354"/>
      <c r="C181" s="354"/>
      <c r="D181" s="510"/>
      <c r="E181" s="510"/>
      <c r="F181" s="490"/>
      <c r="G181" s="368"/>
      <c r="H181" s="368"/>
      <c r="I181" s="368"/>
    </row>
    <row r="182" spans="1:9" s="438" customFormat="1" ht="42.95" customHeight="1">
      <c r="A182" s="354"/>
      <c r="B182" s="354"/>
      <c r="C182" s="354"/>
      <c r="D182" s="510"/>
      <c r="E182" s="510"/>
      <c r="F182" s="490"/>
      <c r="G182" s="368"/>
      <c r="H182" s="368"/>
      <c r="I182" s="368"/>
    </row>
    <row r="183" spans="1:9" s="438" customFormat="1" ht="65.099999999999994" customHeight="1">
      <c r="A183" s="354"/>
      <c r="B183" s="354"/>
      <c r="C183" s="354"/>
      <c r="D183" s="510"/>
      <c r="E183" s="510"/>
      <c r="F183" s="490"/>
      <c r="G183" s="368"/>
      <c r="H183" s="368"/>
      <c r="I183" s="368"/>
    </row>
    <row r="184" spans="1:9" s="438" customFormat="1" ht="42.95" customHeight="1">
      <c r="A184" s="354"/>
      <c r="B184" s="354"/>
      <c r="C184" s="354"/>
      <c r="D184" s="510"/>
      <c r="E184" s="510"/>
      <c r="F184" s="490"/>
      <c r="G184" s="368"/>
      <c r="H184" s="368"/>
      <c r="I184" s="368"/>
    </row>
    <row r="185" spans="1:9" s="438" customFormat="1" ht="42.95" customHeight="1">
      <c r="A185" s="354"/>
      <c r="B185" s="354"/>
      <c r="C185" s="354"/>
      <c r="D185" s="510"/>
      <c r="E185" s="510"/>
      <c r="F185" s="490"/>
      <c r="G185" s="368"/>
      <c r="H185" s="368"/>
      <c r="I185" s="368"/>
    </row>
    <row r="186" spans="1:9" s="438" customFormat="1" ht="86.1" customHeight="1">
      <c r="A186" s="354"/>
      <c r="B186" s="354"/>
      <c r="C186" s="354"/>
      <c r="D186" s="510"/>
      <c r="E186" s="510"/>
      <c r="F186" s="490"/>
      <c r="G186" s="368"/>
      <c r="H186" s="368"/>
      <c r="I186" s="368"/>
    </row>
    <row r="187" spans="1:9" s="438" customFormat="1" ht="21.75" customHeight="1">
      <c r="A187" s="354"/>
      <c r="B187" s="354"/>
      <c r="C187" s="354"/>
      <c r="D187" s="355"/>
      <c r="E187" s="355"/>
      <c r="F187" s="487"/>
      <c r="G187" s="368"/>
      <c r="H187" s="368"/>
      <c r="I187" s="368"/>
    </row>
    <row r="188" spans="1:9" s="438" customFormat="1" ht="21.75" customHeight="1">
      <c r="A188" s="354"/>
      <c r="B188" s="354"/>
      <c r="C188" s="354"/>
      <c r="D188" s="355"/>
      <c r="E188" s="355"/>
      <c r="F188" s="487"/>
      <c r="G188" s="368"/>
      <c r="H188" s="368"/>
      <c r="I188" s="368"/>
    </row>
    <row r="189" spans="1:9" s="438" customFormat="1" ht="21.75" customHeight="1">
      <c r="A189" s="354"/>
      <c r="B189" s="354"/>
      <c r="C189" s="354"/>
      <c r="D189" s="355"/>
      <c r="E189" s="355"/>
      <c r="F189" s="487"/>
      <c r="G189" s="368"/>
      <c r="H189" s="368"/>
      <c r="I189" s="368"/>
    </row>
    <row r="190" spans="1:9" s="438" customFormat="1" ht="21.75" customHeight="1">
      <c r="A190" s="354"/>
      <c r="B190" s="354"/>
      <c r="C190" s="354"/>
      <c r="D190" s="355"/>
      <c r="E190" s="355"/>
      <c r="F190" s="487"/>
      <c r="G190" s="368"/>
      <c r="H190" s="368"/>
      <c r="I190" s="368"/>
    </row>
    <row r="191" spans="1:9" s="438" customFormat="1" ht="42.95" customHeight="1">
      <c r="A191" s="354"/>
      <c r="B191" s="354"/>
      <c r="C191" s="354"/>
      <c r="D191" s="355"/>
      <c r="E191" s="355"/>
      <c r="F191" s="487"/>
      <c r="G191" s="368"/>
      <c r="H191" s="368"/>
      <c r="I191" s="368"/>
    </row>
    <row r="192" spans="1:9" s="438" customFormat="1" ht="42.95" customHeight="1">
      <c r="A192" s="354"/>
      <c r="B192" s="354"/>
      <c r="C192" s="354"/>
      <c r="D192" s="355"/>
      <c r="E192" s="355"/>
      <c r="F192" s="487"/>
      <c r="G192" s="368"/>
      <c r="H192" s="368"/>
      <c r="I192" s="368"/>
    </row>
    <row r="193" spans="1:9" s="438" customFormat="1" ht="21.75" customHeight="1">
      <c r="A193" s="354"/>
      <c r="B193" s="354"/>
      <c r="C193" s="354"/>
      <c r="D193" s="355"/>
      <c r="E193" s="355"/>
      <c r="F193" s="487"/>
      <c r="G193" s="368"/>
      <c r="H193" s="368"/>
      <c r="I193" s="368"/>
    </row>
    <row r="194" spans="1:9" s="438" customFormat="1" ht="42.95" customHeight="1">
      <c r="A194" s="354"/>
      <c r="B194" s="354"/>
      <c r="C194" s="354"/>
      <c r="D194" s="355"/>
      <c r="E194" s="355"/>
      <c r="F194" s="487"/>
      <c r="G194" s="368"/>
      <c r="H194" s="368"/>
      <c r="I194" s="368"/>
    </row>
    <row r="195" spans="1:9" s="438" customFormat="1" ht="42.95" customHeight="1">
      <c r="A195" s="354"/>
      <c r="B195" s="354"/>
      <c r="C195" s="354"/>
      <c r="D195" s="355"/>
      <c r="E195" s="355"/>
      <c r="F195" s="487"/>
      <c r="G195" s="368"/>
      <c r="H195" s="368"/>
      <c r="I195" s="368"/>
    </row>
    <row r="196" spans="1:9" s="438" customFormat="1" ht="21.75" customHeight="1">
      <c r="A196" s="354"/>
      <c r="B196" s="354"/>
      <c r="C196" s="354"/>
      <c r="D196" s="355"/>
      <c r="E196" s="355"/>
      <c r="F196" s="487"/>
      <c r="G196" s="368"/>
      <c r="H196" s="368"/>
      <c r="I196" s="368"/>
    </row>
    <row r="197" spans="1:9" s="438" customFormat="1" ht="21.75" customHeight="1">
      <c r="A197" s="354"/>
      <c r="B197" s="354"/>
      <c r="C197" s="354"/>
      <c r="D197" s="355"/>
      <c r="E197" s="355"/>
      <c r="F197" s="487"/>
      <c r="G197" s="368"/>
      <c r="H197" s="368"/>
      <c r="I197" s="368"/>
    </row>
    <row r="198" spans="1:9" s="438" customFormat="1" ht="21.75" customHeight="1">
      <c r="A198" s="354"/>
      <c r="B198" s="354"/>
      <c r="C198" s="354"/>
      <c r="D198" s="355"/>
      <c r="E198" s="355"/>
      <c r="F198" s="487"/>
      <c r="G198" s="368"/>
      <c r="H198" s="368"/>
      <c r="I198" s="368"/>
    </row>
    <row r="199" spans="1:9" s="438" customFormat="1" ht="42.95" customHeight="1">
      <c r="A199" s="354"/>
      <c r="B199" s="354"/>
      <c r="C199" s="354"/>
      <c r="D199" s="355"/>
      <c r="E199" s="355"/>
      <c r="F199" s="487"/>
      <c r="G199" s="368"/>
      <c r="H199" s="368"/>
      <c r="I199" s="368"/>
    </row>
    <row r="200" spans="1:9" s="438" customFormat="1" ht="65.099999999999994" customHeight="1">
      <c r="A200" s="354"/>
      <c r="B200" s="354"/>
      <c r="C200" s="354"/>
      <c r="D200" s="355"/>
      <c r="E200" s="355"/>
      <c r="F200" s="487"/>
      <c r="G200" s="368"/>
      <c r="H200" s="368"/>
      <c r="I200" s="368"/>
    </row>
    <row r="201" spans="1:9" s="438" customFormat="1" ht="42.95" customHeight="1">
      <c r="A201" s="354"/>
      <c r="B201" s="354"/>
      <c r="C201" s="354"/>
      <c r="D201" s="355"/>
      <c r="E201" s="355"/>
      <c r="F201" s="487"/>
      <c r="G201" s="368"/>
      <c r="H201" s="368"/>
      <c r="I201" s="368"/>
    </row>
    <row r="202" spans="1:9" s="438" customFormat="1" ht="42.95" customHeight="1">
      <c r="A202" s="354"/>
      <c r="B202" s="354"/>
      <c r="C202" s="354"/>
      <c r="D202" s="355"/>
      <c r="E202" s="355"/>
      <c r="F202" s="487"/>
      <c r="G202" s="368"/>
      <c r="H202" s="368"/>
      <c r="I202" s="368"/>
    </row>
    <row r="203" spans="1:9" s="438" customFormat="1" ht="42.95" customHeight="1">
      <c r="A203" s="354"/>
      <c r="B203" s="354"/>
      <c r="C203" s="354"/>
      <c r="D203" s="355"/>
      <c r="E203" s="355"/>
      <c r="F203" s="487"/>
      <c r="G203" s="368"/>
      <c r="H203" s="368"/>
      <c r="I203" s="368"/>
    </row>
    <row r="204" spans="1:9" s="438" customFormat="1" ht="42.95" customHeight="1">
      <c r="A204" s="354"/>
      <c r="B204" s="354"/>
      <c r="C204" s="354"/>
      <c r="D204" s="355"/>
      <c r="E204" s="355"/>
      <c r="F204" s="487"/>
      <c r="G204" s="368"/>
      <c r="H204" s="368"/>
      <c r="I204" s="368"/>
    </row>
    <row r="205" spans="1:9" s="438" customFormat="1" ht="42.95" customHeight="1">
      <c r="A205" s="354"/>
      <c r="B205" s="354"/>
      <c r="C205" s="354"/>
      <c r="D205" s="355"/>
      <c r="E205" s="355"/>
      <c r="F205" s="487"/>
      <c r="G205" s="368"/>
      <c r="H205" s="368"/>
      <c r="I205" s="368"/>
    </row>
    <row r="206" spans="1:9" s="438" customFormat="1" ht="42.95" customHeight="1">
      <c r="A206" s="354"/>
      <c r="B206" s="354"/>
      <c r="C206" s="354"/>
      <c r="D206" s="355"/>
      <c r="E206" s="355"/>
      <c r="F206" s="487"/>
      <c r="G206" s="368"/>
      <c r="H206" s="368"/>
      <c r="I206" s="368"/>
    </row>
    <row r="207" spans="1:9" s="438" customFormat="1" ht="42.95" customHeight="1">
      <c r="A207" s="354"/>
      <c r="B207" s="354"/>
      <c r="C207" s="354"/>
      <c r="D207" s="355"/>
      <c r="E207" s="355"/>
      <c r="F207" s="487"/>
      <c r="G207" s="368"/>
      <c r="H207" s="368"/>
      <c r="I207" s="368"/>
    </row>
    <row r="208" spans="1:9" s="438" customFormat="1" ht="42.95" customHeight="1">
      <c r="A208" s="354"/>
      <c r="B208" s="354"/>
      <c r="C208" s="354"/>
      <c r="D208" s="355"/>
      <c r="E208" s="355"/>
      <c r="F208" s="487"/>
      <c r="G208" s="368"/>
      <c r="H208" s="368"/>
      <c r="I208" s="368"/>
    </row>
    <row r="209" spans="1:10" s="438" customFormat="1" ht="21.75" customHeight="1">
      <c r="A209" s="354"/>
      <c r="B209" s="354"/>
      <c r="C209" s="354"/>
      <c r="D209" s="355"/>
      <c r="E209" s="355"/>
      <c r="F209" s="487"/>
      <c r="G209" s="368"/>
      <c r="H209" s="368"/>
      <c r="I209" s="368"/>
    </row>
    <row r="210" spans="1:10" s="438" customFormat="1" ht="21.75" customHeight="1">
      <c r="A210" s="354"/>
      <c r="B210" s="354"/>
      <c r="C210" s="354"/>
      <c r="D210" s="355"/>
      <c r="E210" s="355"/>
      <c r="F210" s="487"/>
      <c r="G210" s="368"/>
      <c r="H210" s="368"/>
      <c r="I210" s="368"/>
    </row>
    <row r="211" spans="1:10" s="438" customFormat="1" ht="21.75" customHeight="1">
      <c r="A211" s="354"/>
      <c r="B211" s="354"/>
      <c r="C211" s="354"/>
      <c r="D211" s="355"/>
      <c r="E211" s="355"/>
      <c r="F211" s="487"/>
      <c r="G211" s="368"/>
      <c r="H211" s="368"/>
      <c r="I211" s="368"/>
    </row>
    <row r="212" spans="1:10" s="438" customFormat="1" ht="42.95" customHeight="1">
      <c r="A212" s="354"/>
      <c r="B212" s="354"/>
      <c r="C212" s="354"/>
      <c r="D212" s="355"/>
      <c r="E212" s="355"/>
      <c r="F212" s="487"/>
      <c r="G212" s="368"/>
      <c r="H212" s="368"/>
      <c r="I212" s="368"/>
    </row>
    <row r="213" spans="1:10" ht="42.95" customHeight="1"/>
    <row r="214" spans="1:10" ht="42.95" customHeight="1"/>
    <row r="217" spans="1:10" ht="21.75" customHeight="1"/>
    <row r="218" spans="1:10" ht="42.95" customHeight="1"/>
    <row r="219" spans="1:10" s="450" customFormat="1">
      <c r="A219" s="354"/>
      <c r="B219" s="354"/>
      <c r="C219" s="354"/>
      <c r="D219" s="355"/>
      <c r="E219" s="355"/>
      <c r="F219" s="487"/>
      <c r="G219" s="368"/>
      <c r="H219" s="368"/>
      <c r="I219" s="368"/>
      <c r="J219" s="451"/>
    </row>
    <row r="221" spans="1:10" ht="21.75" customHeight="1"/>
    <row r="222" spans="1:10" ht="21.75" customHeight="1"/>
    <row r="223" spans="1:10" ht="21.75" customHeight="1"/>
    <row r="225" spans="1:10" s="450" customFormat="1">
      <c r="A225" s="354"/>
      <c r="B225" s="354"/>
      <c r="C225" s="354"/>
      <c r="D225" s="355"/>
      <c r="E225" s="355"/>
      <c r="F225" s="487"/>
      <c r="G225" s="368"/>
      <c r="H225" s="368"/>
      <c r="I225" s="368"/>
      <c r="J225" s="451"/>
    </row>
    <row r="226" spans="1:10" ht="42.95" customHeight="1"/>
    <row r="227" spans="1:10" ht="65.099999999999994" customHeight="1"/>
    <row r="229" spans="1:10" ht="65.099999999999994" customHeight="1"/>
    <row r="230" spans="1:10" ht="42.95" customHeight="1"/>
    <row r="231" spans="1:10" s="450" customFormat="1">
      <c r="A231" s="354"/>
      <c r="B231" s="354"/>
      <c r="C231" s="354"/>
      <c r="D231" s="355"/>
      <c r="E231" s="355"/>
      <c r="F231" s="487"/>
      <c r="G231" s="368"/>
      <c r="H231" s="368"/>
      <c r="I231" s="368"/>
      <c r="J231" s="451"/>
    </row>
    <row r="232" spans="1:10" s="450" customFormat="1">
      <c r="A232" s="354"/>
      <c r="B232" s="354"/>
      <c r="C232" s="354"/>
      <c r="D232" s="355"/>
      <c r="E232" s="355"/>
      <c r="F232" s="487"/>
      <c r="G232" s="368"/>
      <c r="H232" s="368"/>
      <c r="I232" s="368"/>
      <c r="J232" s="451"/>
    </row>
    <row r="233" spans="1:10" s="450" customFormat="1">
      <c r="A233" s="354"/>
      <c r="B233" s="354"/>
      <c r="C233" s="354"/>
      <c r="D233" s="355"/>
      <c r="E233" s="355"/>
      <c r="F233" s="487"/>
      <c r="G233" s="368"/>
      <c r="H233" s="368"/>
      <c r="I233" s="368"/>
      <c r="J233" s="451"/>
    </row>
    <row r="234" spans="1:10" ht="42.95" customHeight="1"/>
    <row r="235" spans="1:10" s="450" customFormat="1">
      <c r="A235" s="354"/>
      <c r="B235" s="354"/>
      <c r="C235" s="354"/>
      <c r="D235" s="355"/>
      <c r="E235" s="355"/>
      <c r="F235" s="487"/>
      <c r="G235" s="368"/>
      <c r="H235" s="368"/>
      <c r="I235" s="368"/>
      <c r="J235" s="451"/>
    </row>
    <row r="236" spans="1:10" ht="42.95" customHeight="1"/>
    <row r="239" spans="1:10" s="438" customFormat="1" ht="21.75" customHeight="1">
      <c r="A239" s="354"/>
      <c r="B239" s="354"/>
      <c r="C239" s="354"/>
      <c r="D239" s="355"/>
      <c r="E239" s="355"/>
      <c r="F239" s="487"/>
      <c r="G239" s="368"/>
      <c r="H239" s="368"/>
      <c r="I239" s="368"/>
    </row>
    <row r="240" spans="1:10" s="438" customFormat="1" ht="21.75" customHeight="1">
      <c r="A240" s="354"/>
      <c r="B240" s="354"/>
      <c r="C240" s="354"/>
      <c r="D240" s="355"/>
      <c r="E240" s="355"/>
      <c r="F240" s="487"/>
      <c r="G240" s="368"/>
      <c r="H240" s="368"/>
      <c r="I240" s="368"/>
    </row>
    <row r="244" spans="1:9" s="438" customFormat="1" ht="42.95" customHeight="1">
      <c r="A244" s="354"/>
      <c r="B244" s="354"/>
      <c r="C244" s="354"/>
      <c r="D244" s="355"/>
      <c r="E244" s="355"/>
      <c r="F244" s="487"/>
      <c r="G244" s="368"/>
      <c r="H244" s="368"/>
      <c r="I244" s="368"/>
    </row>
    <row r="245" spans="1:9" s="438" customFormat="1">
      <c r="A245" s="354"/>
      <c r="B245" s="354"/>
      <c r="C245" s="354"/>
      <c r="D245" s="355"/>
      <c r="E245" s="355"/>
      <c r="F245" s="487"/>
      <c r="G245" s="368"/>
      <c r="H245" s="368"/>
      <c r="I245" s="368"/>
    </row>
    <row r="246" spans="1:9" s="438" customFormat="1" ht="21.75" customHeight="1">
      <c r="A246" s="354"/>
      <c r="B246" s="354"/>
      <c r="C246" s="354"/>
      <c r="D246" s="355"/>
      <c r="E246" s="355"/>
      <c r="F246" s="487"/>
      <c r="G246" s="368"/>
      <c r="H246" s="368"/>
      <c r="I246" s="368"/>
    </row>
    <row r="247" spans="1:9" s="438" customFormat="1">
      <c r="A247" s="354"/>
      <c r="B247" s="354"/>
      <c r="C247" s="354"/>
      <c r="D247" s="355"/>
      <c r="E247" s="355"/>
      <c r="F247" s="487"/>
      <c r="G247" s="368"/>
      <c r="H247" s="368"/>
      <c r="I247" s="368"/>
    </row>
    <row r="248" spans="1:9" s="438" customFormat="1">
      <c r="A248" s="354"/>
      <c r="B248" s="354"/>
      <c r="C248" s="354"/>
      <c r="D248" s="355"/>
      <c r="E248" s="355"/>
      <c r="F248" s="487"/>
      <c r="G248" s="368"/>
      <c r="H248" s="368"/>
      <c r="I248" s="368"/>
    </row>
    <row r="249" spans="1:9" s="438" customFormat="1" ht="21.75" customHeight="1">
      <c r="A249" s="354"/>
      <c r="B249" s="354"/>
      <c r="C249" s="354"/>
      <c r="D249" s="355"/>
      <c r="E249" s="355"/>
      <c r="F249" s="487"/>
      <c r="G249" s="368"/>
      <c r="H249" s="368"/>
      <c r="I249" s="368"/>
    </row>
    <row r="250" spans="1:9" s="438" customFormat="1" ht="21.75" customHeight="1">
      <c r="A250" s="354"/>
      <c r="B250" s="354"/>
      <c r="C250" s="354"/>
      <c r="D250" s="355"/>
      <c r="E250" s="355"/>
      <c r="F250" s="487"/>
      <c r="G250" s="368"/>
      <c r="H250" s="368"/>
      <c r="I250" s="368"/>
    </row>
    <row r="251" spans="1:9" s="438" customFormat="1" ht="42.95" customHeight="1">
      <c r="A251" s="354"/>
      <c r="B251" s="354"/>
      <c r="C251" s="354"/>
      <c r="D251" s="355"/>
      <c r="E251" s="355"/>
      <c r="F251" s="487"/>
      <c r="G251" s="368"/>
      <c r="H251" s="368"/>
      <c r="I251" s="368"/>
    </row>
    <row r="252" spans="1:9" s="438" customFormat="1" ht="21.75" customHeight="1">
      <c r="A252" s="354"/>
      <c r="B252" s="354"/>
      <c r="C252" s="354"/>
      <c r="D252" s="355"/>
      <c r="E252" s="355"/>
      <c r="F252" s="487"/>
      <c r="G252" s="368"/>
      <c r="H252" s="368"/>
      <c r="I252" s="368"/>
    </row>
    <row r="253" spans="1:9" s="438" customFormat="1">
      <c r="A253" s="354"/>
      <c r="B253" s="354"/>
      <c r="C253" s="354"/>
      <c r="D253" s="355"/>
      <c r="E253" s="355"/>
      <c r="F253" s="487"/>
      <c r="G253" s="368"/>
      <c r="H253" s="368"/>
      <c r="I253" s="368"/>
    </row>
    <row r="254" spans="1:9" s="438" customFormat="1" ht="21.75" customHeight="1">
      <c r="A254" s="354"/>
      <c r="B254" s="354"/>
      <c r="C254" s="354"/>
      <c r="D254" s="355"/>
      <c r="E254" s="355"/>
      <c r="F254" s="487"/>
      <c r="G254" s="368"/>
      <c r="H254" s="368"/>
      <c r="I254" s="368"/>
    </row>
    <row r="255" spans="1:9" s="438" customFormat="1" ht="21.75" customHeight="1">
      <c r="A255" s="354"/>
      <c r="B255" s="354"/>
      <c r="C255" s="354"/>
      <c r="D255" s="355"/>
      <c r="E255" s="355"/>
      <c r="F255" s="487"/>
      <c r="G255" s="368"/>
      <c r="H255" s="368"/>
      <c r="I255" s="368"/>
    </row>
    <row r="256" spans="1:9" s="438" customFormat="1" ht="42.95" customHeight="1">
      <c r="A256" s="354"/>
      <c r="B256" s="354"/>
      <c r="C256" s="354"/>
      <c r="D256" s="355"/>
      <c r="E256" s="355"/>
      <c r="F256" s="487"/>
      <c r="G256" s="368"/>
      <c r="H256" s="368"/>
      <c r="I256" s="368"/>
    </row>
    <row r="257" spans="1:9" s="438" customFormat="1" ht="21.75" customHeight="1">
      <c r="A257" s="354"/>
      <c r="B257" s="354"/>
      <c r="C257" s="354"/>
      <c r="D257" s="355"/>
      <c r="E257" s="355"/>
      <c r="F257" s="487"/>
      <c r="G257" s="368"/>
      <c r="H257" s="368"/>
      <c r="I257" s="368"/>
    </row>
    <row r="258" spans="1:9" s="438" customFormat="1" ht="42.95" customHeight="1">
      <c r="A258" s="354"/>
      <c r="B258" s="354"/>
      <c r="C258" s="354"/>
      <c r="D258" s="355"/>
      <c r="E258" s="355"/>
      <c r="F258" s="487"/>
      <c r="G258" s="368"/>
      <c r="H258" s="368"/>
      <c r="I258" s="368"/>
    </row>
    <row r="259" spans="1:9" s="438" customFormat="1" ht="42.95" customHeight="1">
      <c r="A259" s="354"/>
      <c r="B259" s="354"/>
      <c r="C259" s="354"/>
      <c r="D259" s="355"/>
      <c r="E259" s="355"/>
      <c r="F259" s="487"/>
      <c r="G259" s="368"/>
      <c r="H259" s="368"/>
      <c r="I259" s="368"/>
    </row>
    <row r="260" spans="1:9" s="438" customFormat="1" ht="21.75" customHeight="1">
      <c r="A260" s="354"/>
      <c r="B260" s="354"/>
      <c r="C260" s="354"/>
      <c r="D260" s="355"/>
      <c r="E260" s="355"/>
      <c r="F260" s="487"/>
      <c r="G260" s="368"/>
      <c r="H260" s="368"/>
      <c r="I260" s="368"/>
    </row>
    <row r="261" spans="1:9" s="438" customFormat="1" ht="21.75" customHeight="1">
      <c r="A261" s="354"/>
      <c r="B261" s="354"/>
      <c r="C261" s="354"/>
      <c r="D261" s="355"/>
      <c r="E261" s="355"/>
      <c r="F261" s="487"/>
      <c r="G261" s="368"/>
      <c r="H261" s="368"/>
      <c r="I261" s="368"/>
    </row>
    <row r="262" spans="1:9" s="438" customFormat="1" ht="21.75" customHeight="1">
      <c r="A262" s="354"/>
      <c r="B262" s="354"/>
      <c r="C262" s="354"/>
      <c r="D262" s="355"/>
      <c r="E262" s="355"/>
      <c r="F262" s="487"/>
      <c r="G262" s="368"/>
      <c r="H262" s="368"/>
      <c r="I262" s="368"/>
    </row>
    <row r="263" spans="1:9" s="438" customFormat="1">
      <c r="A263" s="354"/>
      <c r="B263" s="354"/>
      <c r="C263" s="354"/>
      <c r="D263" s="355"/>
      <c r="E263" s="355"/>
      <c r="F263" s="487"/>
      <c r="G263" s="368"/>
      <c r="H263" s="368"/>
      <c r="I263" s="368"/>
    </row>
    <row r="264" spans="1:9" s="438" customFormat="1">
      <c r="A264" s="354"/>
      <c r="B264" s="354"/>
      <c r="C264" s="354"/>
      <c r="D264" s="355"/>
      <c r="E264" s="355"/>
      <c r="F264" s="487"/>
      <c r="G264" s="368"/>
      <c r="H264" s="368"/>
      <c r="I264" s="368"/>
    </row>
    <row r="265" spans="1:9" s="438" customFormat="1" ht="42.95" customHeight="1">
      <c r="A265" s="354"/>
      <c r="B265" s="354"/>
      <c r="C265" s="354"/>
      <c r="D265" s="355"/>
      <c r="E265" s="355"/>
      <c r="F265" s="487"/>
      <c r="G265" s="368"/>
      <c r="H265" s="368"/>
      <c r="I265" s="368"/>
    </row>
    <row r="266" spans="1:9" s="438" customFormat="1" ht="21.75" customHeight="1">
      <c r="A266" s="354"/>
      <c r="B266" s="354"/>
      <c r="C266" s="354"/>
      <c r="D266" s="355"/>
      <c r="E266" s="355"/>
      <c r="F266" s="487"/>
      <c r="G266" s="368"/>
      <c r="H266" s="368"/>
      <c r="I266" s="368"/>
    </row>
    <row r="267" spans="1:9" s="438" customFormat="1" ht="21.75" customHeight="1">
      <c r="A267" s="354"/>
      <c r="B267" s="354"/>
      <c r="C267" s="354"/>
      <c r="D267" s="355"/>
      <c r="E267" s="355"/>
      <c r="F267" s="487"/>
      <c r="G267" s="368"/>
      <c r="H267" s="368"/>
      <c r="I267" s="368"/>
    </row>
    <row r="268" spans="1:9" s="438" customFormat="1" ht="21.75" customHeight="1">
      <c r="A268" s="354"/>
      <c r="B268" s="354"/>
      <c r="C268" s="354"/>
      <c r="D268" s="355"/>
      <c r="E268" s="355"/>
      <c r="F268" s="487"/>
      <c r="G268" s="368"/>
      <c r="H268" s="368"/>
      <c r="I268" s="368"/>
    </row>
    <row r="269" spans="1:9" s="438" customFormat="1" ht="42.95" customHeight="1">
      <c r="A269" s="354"/>
      <c r="B269" s="354"/>
      <c r="C269" s="354"/>
      <c r="D269" s="355"/>
      <c r="E269" s="355"/>
      <c r="F269" s="487"/>
      <c r="G269" s="368"/>
      <c r="H269" s="368"/>
      <c r="I269" s="368"/>
    </row>
    <row r="270" spans="1:9" s="438" customFormat="1" ht="21.75" customHeight="1">
      <c r="A270" s="354"/>
      <c r="B270" s="354"/>
      <c r="C270" s="354"/>
      <c r="D270" s="355"/>
      <c r="E270" s="355"/>
      <c r="F270" s="487"/>
      <c r="G270" s="368"/>
      <c r="H270" s="368"/>
      <c r="I270" s="368"/>
    </row>
    <row r="271" spans="1:9" s="438" customFormat="1" ht="21.75" customHeight="1">
      <c r="A271" s="354"/>
      <c r="B271" s="354"/>
      <c r="C271" s="354"/>
      <c r="D271" s="355"/>
      <c r="E271" s="355"/>
      <c r="F271" s="487"/>
      <c r="G271" s="368"/>
      <c r="H271" s="368"/>
      <c r="I271" s="368"/>
    </row>
    <row r="272" spans="1:9" s="438" customFormat="1">
      <c r="A272" s="354"/>
      <c r="B272" s="354"/>
      <c r="C272" s="354"/>
      <c r="D272" s="355"/>
      <c r="E272" s="355"/>
      <c r="F272" s="487"/>
      <c r="G272" s="368"/>
      <c r="H272" s="368"/>
      <c r="I272" s="368"/>
    </row>
    <row r="273" spans="1:9" s="438" customFormat="1" ht="42.95" customHeight="1">
      <c r="A273" s="354"/>
      <c r="B273" s="354"/>
      <c r="C273" s="354"/>
      <c r="D273" s="355"/>
      <c r="E273" s="355"/>
      <c r="F273" s="487"/>
      <c r="G273" s="368"/>
      <c r="H273" s="368"/>
      <c r="I273" s="368"/>
    </row>
    <row r="274" spans="1:9" s="438" customFormat="1" ht="42.95" customHeight="1">
      <c r="A274" s="354"/>
      <c r="B274" s="354"/>
      <c r="C274" s="354"/>
      <c r="D274" s="355"/>
      <c r="E274" s="355"/>
      <c r="F274" s="487"/>
      <c r="G274" s="368"/>
      <c r="H274" s="368"/>
      <c r="I274" s="368"/>
    </row>
    <row r="275" spans="1:9" s="438" customFormat="1" ht="21.75" customHeight="1">
      <c r="A275" s="354"/>
      <c r="B275" s="354"/>
      <c r="C275" s="354"/>
      <c r="D275" s="355"/>
      <c r="E275" s="355"/>
      <c r="F275" s="487"/>
      <c r="G275" s="368"/>
      <c r="H275" s="368"/>
      <c r="I275" s="368"/>
    </row>
    <row r="276" spans="1:9" s="438" customFormat="1" ht="21.75" customHeight="1">
      <c r="A276" s="354"/>
      <c r="B276" s="354"/>
      <c r="C276" s="354"/>
      <c r="D276" s="355"/>
      <c r="E276" s="355"/>
      <c r="F276" s="487"/>
      <c r="G276" s="368"/>
      <c r="H276" s="368"/>
      <c r="I276" s="368"/>
    </row>
    <row r="277" spans="1:9" s="438" customFormat="1">
      <c r="A277" s="354"/>
      <c r="B277" s="354"/>
      <c r="C277" s="354"/>
      <c r="D277" s="355"/>
      <c r="E277" s="355"/>
      <c r="F277" s="487"/>
      <c r="G277" s="368"/>
      <c r="H277" s="368"/>
      <c r="I277" s="368"/>
    </row>
    <row r="278" spans="1:9" s="438" customFormat="1" ht="42.95" customHeight="1">
      <c r="A278" s="354"/>
      <c r="B278" s="354"/>
      <c r="C278" s="354"/>
      <c r="D278" s="355"/>
      <c r="E278" s="355"/>
      <c r="F278" s="487"/>
      <c r="G278" s="368"/>
      <c r="H278" s="368"/>
      <c r="I278" s="368"/>
    </row>
    <row r="279" spans="1:9" s="438" customFormat="1" ht="21.75" customHeight="1">
      <c r="A279" s="354"/>
      <c r="B279" s="354"/>
      <c r="C279" s="354"/>
      <c r="D279" s="355"/>
      <c r="E279" s="355"/>
      <c r="F279" s="487"/>
      <c r="G279" s="368"/>
      <c r="H279" s="368"/>
      <c r="I279" s="368"/>
    </row>
    <row r="280" spans="1:9" s="438" customFormat="1" ht="21.75" customHeight="1">
      <c r="A280" s="354"/>
      <c r="B280" s="354"/>
      <c r="C280" s="354"/>
      <c r="D280" s="355"/>
      <c r="E280" s="355"/>
      <c r="F280" s="487"/>
      <c r="G280" s="368"/>
      <c r="H280" s="368"/>
      <c r="I280" s="368"/>
    </row>
    <row r="281" spans="1:9" s="438" customFormat="1" ht="21.75" customHeight="1">
      <c r="A281" s="354"/>
      <c r="B281" s="354"/>
      <c r="C281" s="354"/>
      <c r="D281" s="355"/>
      <c r="E281" s="355"/>
      <c r="F281" s="487"/>
      <c r="G281" s="368"/>
      <c r="H281" s="368"/>
      <c r="I281" s="368"/>
    </row>
    <row r="282" spans="1:9" s="438" customFormat="1" ht="21.75" customHeight="1">
      <c r="A282" s="354"/>
      <c r="B282" s="354"/>
      <c r="C282" s="354"/>
      <c r="D282" s="355"/>
      <c r="E282" s="355"/>
      <c r="F282" s="487"/>
      <c r="G282" s="368"/>
      <c r="H282" s="368"/>
      <c r="I282" s="368"/>
    </row>
    <row r="283" spans="1:9" s="438" customFormat="1" ht="21.75" customHeight="1">
      <c r="A283" s="354"/>
      <c r="B283" s="354"/>
      <c r="C283" s="354"/>
      <c r="D283" s="355"/>
      <c r="E283" s="355"/>
      <c r="F283" s="487"/>
      <c r="G283" s="368"/>
      <c r="H283" s="368"/>
      <c r="I283" s="368"/>
    </row>
    <row r="284" spans="1:9" s="438" customFormat="1" ht="21.75" customHeight="1">
      <c r="A284" s="354"/>
      <c r="B284" s="354"/>
      <c r="C284" s="354"/>
      <c r="D284" s="355"/>
      <c r="E284" s="355"/>
      <c r="F284" s="487"/>
      <c r="G284" s="368"/>
      <c r="H284" s="368"/>
      <c r="I284" s="368"/>
    </row>
    <row r="285" spans="1:9" s="438" customFormat="1">
      <c r="A285" s="354"/>
      <c r="B285" s="354"/>
      <c r="C285" s="354"/>
      <c r="D285" s="355"/>
      <c r="E285" s="355"/>
      <c r="F285" s="487"/>
      <c r="G285" s="368"/>
      <c r="H285" s="368"/>
      <c r="I285" s="368"/>
    </row>
    <row r="286" spans="1:9" s="438" customFormat="1" ht="42.95" customHeight="1">
      <c r="A286" s="354"/>
      <c r="B286" s="354"/>
      <c r="C286" s="354"/>
      <c r="D286" s="355"/>
      <c r="E286" s="355"/>
      <c r="F286" s="487"/>
      <c r="G286" s="368"/>
      <c r="H286" s="368"/>
      <c r="I286" s="368"/>
    </row>
    <row r="287" spans="1:9" s="438" customFormat="1" ht="42.95" customHeight="1">
      <c r="A287" s="354"/>
      <c r="B287" s="354"/>
      <c r="C287" s="354"/>
      <c r="D287" s="355"/>
      <c r="E287" s="355"/>
      <c r="F287" s="487"/>
      <c r="G287" s="368"/>
      <c r="H287" s="368"/>
      <c r="I287" s="368"/>
    </row>
    <row r="288" spans="1:9" s="438" customFormat="1" ht="21.75" customHeight="1">
      <c r="A288" s="354"/>
      <c r="B288" s="354"/>
      <c r="C288" s="354"/>
      <c r="D288" s="355"/>
      <c r="E288" s="355"/>
      <c r="F288" s="487"/>
      <c r="G288" s="368"/>
      <c r="H288" s="368"/>
      <c r="I288" s="368"/>
    </row>
    <row r="289" spans="1:9" s="438" customFormat="1">
      <c r="A289" s="354"/>
      <c r="B289" s="354"/>
      <c r="C289" s="354"/>
      <c r="D289" s="355"/>
      <c r="E289" s="355"/>
      <c r="F289" s="487"/>
      <c r="G289" s="368"/>
      <c r="H289" s="368"/>
      <c r="I289" s="368"/>
    </row>
    <row r="290" spans="1:9" s="438" customFormat="1" ht="42.95" customHeight="1">
      <c r="A290" s="354"/>
      <c r="B290" s="354"/>
      <c r="C290" s="354"/>
      <c r="D290" s="355"/>
      <c r="E290" s="355"/>
      <c r="F290" s="487"/>
      <c r="G290" s="368"/>
      <c r="H290" s="368"/>
      <c r="I290" s="368"/>
    </row>
    <row r="291" spans="1:9" s="438" customFormat="1" ht="65.099999999999994" customHeight="1">
      <c r="A291" s="354"/>
      <c r="B291" s="354"/>
      <c r="C291" s="354"/>
      <c r="D291" s="355"/>
      <c r="E291" s="355"/>
      <c r="F291" s="487"/>
      <c r="G291" s="368"/>
      <c r="H291" s="368"/>
      <c r="I291" s="368"/>
    </row>
    <row r="292" spans="1:9" s="438" customFormat="1" ht="86.1" customHeight="1">
      <c r="A292" s="354"/>
      <c r="B292" s="354"/>
      <c r="C292" s="354"/>
      <c r="D292" s="355"/>
      <c r="E292" s="355"/>
      <c r="F292" s="487"/>
      <c r="G292" s="368"/>
      <c r="H292" s="368"/>
      <c r="I292" s="368"/>
    </row>
    <row r="293" spans="1:9" s="438" customFormat="1" ht="65.099999999999994" customHeight="1">
      <c r="A293" s="354"/>
      <c r="B293" s="354"/>
      <c r="C293" s="354"/>
      <c r="D293" s="355"/>
      <c r="E293" s="355"/>
      <c r="F293" s="487"/>
      <c r="G293" s="368"/>
      <c r="H293" s="368"/>
      <c r="I293" s="368"/>
    </row>
    <row r="294" spans="1:9" s="438" customFormat="1" ht="42.95" customHeight="1">
      <c r="A294" s="354"/>
      <c r="B294" s="354"/>
      <c r="C294" s="354"/>
      <c r="D294" s="355"/>
      <c r="E294" s="355"/>
      <c r="F294" s="487"/>
      <c r="G294" s="368"/>
      <c r="H294" s="368"/>
      <c r="I294" s="368"/>
    </row>
    <row r="295" spans="1:9" s="438" customFormat="1" ht="42.95" customHeight="1">
      <c r="A295" s="354"/>
      <c r="B295" s="354"/>
      <c r="C295" s="354"/>
      <c r="D295" s="355"/>
      <c r="E295" s="355"/>
      <c r="F295" s="487"/>
      <c r="G295" s="368"/>
      <c r="H295" s="368"/>
      <c r="I295" s="368"/>
    </row>
    <row r="296" spans="1:9" s="438" customFormat="1" ht="21.75" customHeight="1">
      <c r="A296" s="354"/>
      <c r="B296" s="354"/>
      <c r="C296" s="354"/>
      <c r="D296" s="355"/>
      <c r="E296" s="355"/>
      <c r="F296" s="487"/>
      <c r="G296" s="368"/>
      <c r="H296" s="368"/>
      <c r="I296" s="368"/>
    </row>
    <row r="297" spans="1:9" s="438" customFormat="1">
      <c r="A297" s="354"/>
      <c r="B297" s="354"/>
      <c r="C297" s="354"/>
      <c r="D297" s="355"/>
      <c r="E297" s="355"/>
      <c r="F297" s="487"/>
      <c r="G297" s="368"/>
      <c r="H297" s="368"/>
      <c r="I297" s="368"/>
    </row>
    <row r="298" spans="1:9" s="438" customFormat="1">
      <c r="A298" s="354"/>
      <c r="B298" s="354"/>
      <c r="C298" s="354"/>
      <c r="D298" s="355"/>
      <c r="E298" s="355"/>
      <c r="F298" s="487"/>
      <c r="G298" s="368"/>
      <c r="H298" s="368"/>
      <c r="I298" s="368"/>
    </row>
    <row r="299" spans="1:9" s="438" customFormat="1">
      <c r="A299" s="354"/>
      <c r="B299" s="354"/>
      <c r="C299" s="354"/>
      <c r="D299" s="355"/>
      <c r="E299" s="355"/>
      <c r="F299" s="487"/>
      <c r="G299" s="368"/>
      <c r="H299" s="368"/>
      <c r="I299" s="368"/>
    </row>
    <row r="300" spans="1:9" s="438" customFormat="1">
      <c r="A300" s="354"/>
      <c r="B300" s="354"/>
      <c r="C300" s="354"/>
      <c r="D300" s="355"/>
      <c r="E300" s="355"/>
      <c r="F300" s="487"/>
      <c r="G300" s="368"/>
      <c r="H300" s="368"/>
      <c r="I300" s="368"/>
    </row>
    <row r="301" spans="1:9" s="438" customFormat="1" ht="42.95" customHeight="1">
      <c r="A301" s="354"/>
      <c r="B301" s="354"/>
      <c r="C301" s="354"/>
      <c r="D301" s="355"/>
      <c r="E301" s="355"/>
      <c r="F301" s="487"/>
      <c r="G301" s="368"/>
      <c r="H301" s="368"/>
      <c r="I301" s="368"/>
    </row>
    <row r="302" spans="1:9" s="438" customFormat="1">
      <c r="A302" s="354"/>
      <c r="B302" s="354"/>
      <c r="C302" s="354"/>
      <c r="D302" s="355"/>
      <c r="E302" s="355"/>
      <c r="F302" s="487"/>
      <c r="G302" s="368"/>
      <c r="H302" s="368"/>
      <c r="I302" s="368"/>
    </row>
    <row r="303" spans="1:9" s="438" customFormat="1" ht="42.95" customHeight="1">
      <c r="A303" s="354"/>
      <c r="B303" s="354"/>
      <c r="C303" s="354"/>
      <c r="D303" s="355"/>
      <c r="E303" s="355"/>
      <c r="F303" s="487"/>
      <c r="G303" s="368"/>
      <c r="H303" s="368"/>
      <c r="I303" s="368"/>
    </row>
    <row r="304" spans="1:9" s="438" customFormat="1" ht="21.75" customHeight="1">
      <c r="A304" s="354"/>
      <c r="B304" s="354"/>
      <c r="C304" s="354"/>
      <c r="D304" s="355"/>
      <c r="E304" s="355"/>
      <c r="F304" s="487"/>
      <c r="G304" s="368"/>
      <c r="H304" s="368"/>
      <c r="I304" s="368"/>
    </row>
    <row r="305" spans="1:9" s="438" customFormat="1">
      <c r="A305" s="354"/>
      <c r="B305" s="354"/>
      <c r="C305" s="354"/>
      <c r="D305" s="355"/>
      <c r="E305" s="355"/>
      <c r="F305" s="487"/>
      <c r="G305" s="368"/>
      <c r="H305" s="368"/>
      <c r="I305" s="368"/>
    </row>
    <row r="306" spans="1:9" s="438" customFormat="1" ht="21.75" customHeight="1">
      <c r="A306" s="354"/>
      <c r="B306" s="354"/>
      <c r="C306" s="354"/>
      <c r="D306" s="355"/>
      <c r="E306" s="355"/>
      <c r="F306" s="487"/>
      <c r="G306" s="368"/>
      <c r="H306" s="368"/>
      <c r="I306" s="368"/>
    </row>
    <row r="307" spans="1:9" s="438" customFormat="1">
      <c r="A307" s="354"/>
      <c r="B307" s="354"/>
      <c r="C307" s="354"/>
      <c r="D307" s="355"/>
      <c r="E307" s="355"/>
      <c r="F307" s="487"/>
      <c r="G307" s="368"/>
      <c r="H307" s="368"/>
      <c r="I307" s="368"/>
    </row>
    <row r="308" spans="1:9" s="438" customFormat="1">
      <c r="A308" s="354"/>
      <c r="B308" s="354"/>
      <c r="C308" s="354"/>
      <c r="D308" s="355"/>
      <c r="E308" s="355"/>
      <c r="F308" s="487"/>
      <c r="G308" s="368"/>
      <c r="H308" s="368"/>
      <c r="I308" s="368"/>
    </row>
    <row r="309" spans="1:9" s="438" customFormat="1" ht="65.099999999999994" customHeight="1">
      <c r="A309" s="354"/>
      <c r="B309" s="354"/>
      <c r="C309" s="354"/>
      <c r="D309" s="355"/>
      <c r="E309" s="355"/>
      <c r="F309" s="487"/>
      <c r="G309" s="368"/>
      <c r="H309" s="368"/>
      <c r="I309" s="368"/>
    </row>
    <row r="310" spans="1:9" s="438" customFormat="1" ht="42.95" customHeight="1">
      <c r="A310" s="354"/>
      <c r="B310" s="354"/>
      <c r="C310" s="354"/>
      <c r="D310" s="355"/>
      <c r="E310" s="355"/>
      <c r="F310" s="487"/>
      <c r="G310" s="368"/>
      <c r="H310" s="368"/>
      <c r="I310" s="368"/>
    </row>
    <row r="311" spans="1:9" s="438" customFormat="1" ht="42.95" customHeight="1">
      <c r="A311" s="354"/>
      <c r="B311" s="354"/>
      <c r="C311" s="354"/>
      <c r="D311" s="355"/>
      <c r="E311" s="355"/>
      <c r="F311" s="487"/>
      <c r="G311" s="368"/>
      <c r="H311" s="368"/>
      <c r="I311" s="368"/>
    </row>
    <row r="312" spans="1:9" s="438" customFormat="1" ht="65.099999999999994" customHeight="1">
      <c r="A312" s="354"/>
      <c r="B312" s="354"/>
      <c r="C312" s="354"/>
      <c r="D312" s="355"/>
      <c r="E312" s="355"/>
      <c r="F312" s="487"/>
      <c r="G312" s="368"/>
      <c r="H312" s="368"/>
      <c r="I312" s="368"/>
    </row>
    <row r="313" spans="1:9" s="438" customFormat="1" ht="42.95" customHeight="1">
      <c r="A313" s="354"/>
      <c r="B313" s="354"/>
      <c r="C313" s="354"/>
      <c r="D313" s="355"/>
      <c r="E313" s="355"/>
      <c r="F313" s="487"/>
      <c r="G313" s="368"/>
      <c r="H313" s="368"/>
      <c r="I313" s="368"/>
    </row>
    <row r="314" spans="1:9" s="438" customFormat="1" ht="42.95" customHeight="1">
      <c r="A314" s="354"/>
      <c r="B314" s="354"/>
      <c r="C314" s="354"/>
      <c r="D314" s="355"/>
      <c r="E314" s="355"/>
      <c r="F314" s="487"/>
      <c r="G314" s="368"/>
      <c r="H314" s="368"/>
      <c r="I314" s="368"/>
    </row>
    <row r="315" spans="1:9" s="438" customFormat="1" ht="42.95" customHeight="1">
      <c r="A315" s="354"/>
      <c r="B315" s="354"/>
      <c r="C315" s="354"/>
      <c r="D315" s="355"/>
      <c r="E315" s="355"/>
      <c r="F315" s="487"/>
      <c r="G315" s="368"/>
      <c r="H315" s="368"/>
      <c r="I315" s="368"/>
    </row>
    <row r="316" spans="1:9" s="438" customFormat="1" ht="42.95" customHeight="1">
      <c r="A316" s="354"/>
      <c r="B316" s="354"/>
      <c r="C316" s="354"/>
      <c r="D316" s="355"/>
      <c r="E316" s="355"/>
      <c r="F316" s="487"/>
      <c r="G316" s="368"/>
      <c r="H316" s="368"/>
      <c r="I316" s="368"/>
    </row>
    <row r="317" spans="1:9" s="438" customFormat="1" ht="42.95" customHeight="1">
      <c r="A317" s="354"/>
      <c r="B317" s="354"/>
      <c r="C317" s="354"/>
      <c r="D317" s="355"/>
      <c r="E317" s="355"/>
      <c r="F317" s="487"/>
      <c r="G317" s="368"/>
      <c r="H317" s="368"/>
      <c r="I317" s="368"/>
    </row>
    <row r="318" spans="1:9" s="438" customFormat="1" ht="42.95" customHeight="1">
      <c r="A318" s="354"/>
      <c r="B318" s="354"/>
      <c r="C318" s="354"/>
      <c r="D318" s="355"/>
      <c r="E318" s="355"/>
      <c r="F318" s="487"/>
      <c r="G318" s="368"/>
      <c r="H318" s="368"/>
      <c r="I318" s="368"/>
    </row>
    <row r="319" spans="1:9" s="438" customFormat="1" ht="108" customHeight="1">
      <c r="A319" s="354"/>
      <c r="B319" s="354"/>
      <c r="C319" s="354"/>
      <c r="D319" s="355"/>
      <c r="E319" s="355"/>
      <c r="F319" s="487"/>
      <c r="G319" s="368"/>
      <c r="H319" s="368"/>
      <c r="I319" s="368"/>
    </row>
    <row r="321" spans="1:9" s="438" customFormat="1" ht="42" customHeight="1">
      <c r="A321" s="354"/>
      <c r="B321" s="354"/>
      <c r="C321" s="354"/>
      <c r="D321" s="355"/>
      <c r="E321" s="355"/>
      <c r="F321" s="487"/>
      <c r="G321" s="368"/>
      <c r="H321" s="368"/>
      <c r="I321" s="368"/>
    </row>
    <row r="323" spans="1:9" s="438" customFormat="1" ht="21.75" customHeight="1">
      <c r="A323" s="354"/>
      <c r="B323" s="354"/>
      <c r="C323" s="354"/>
      <c r="D323" s="355"/>
      <c r="E323" s="355"/>
      <c r="F323" s="487"/>
      <c r="G323" s="368"/>
      <c r="H323" s="368"/>
      <c r="I323" s="368"/>
    </row>
    <row r="324" spans="1:9" s="438" customFormat="1" ht="65.099999999999994" customHeight="1">
      <c r="A324" s="354"/>
      <c r="B324" s="354"/>
      <c r="C324" s="354"/>
      <c r="D324" s="355"/>
      <c r="E324" s="355"/>
      <c r="F324" s="487"/>
      <c r="G324" s="368"/>
      <c r="H324" s="368"/>
      <c r="I324" s="368"/>
    </row>
    <row r="325" spans="1:9" s="438" customFormat="1" ht="65.099999999999994" customHeight="1">
      <c r="A325" s="354"/>
      <c r="B325" s="354"/>
      <c r="C325" s="354"/>
      <c r="D325" s="355"/>
      <c r="E325" s="355"/>
      <c r="F325" s="487"/>
      <c r="G325" s="368"/>
      <c r="H325" s="368"/>
      <c r="I325" s="368"/>
    </row>
    <row r="326" spans="1:9" s="438" customFormat="1">
      <c r="A326" s="354"/>
      <c r="B326" s="354"/>
      <c r="C326" s="354"/>
      <c r="D326" s="355"/>
      <c r="E326" s="355"/>
      <c r="F326" s="487"/>
      <c r="G326" s="368"/>
      <c r="H326" s="368"/>
      <c r="I326" s="368"/>
    </row>
    <row r="327" spans="1:9" s="438" customFormat="1">
      <c r="A327" s="354"/>
      <c r="B327" s="354"/>
      <c r="C327" s="354"/>
      <c r="D327" s="355"/>
      <c r="E327" s="355"/>
      <c r="F327" s="487"/>
      <c r="G327" s="368"/>
      <c r="H327" s="368"/>
      <c r="I327" s="368"/>
    </row>
    <row r="328" spans="1:9" s="438" customFormat="1">
      <c r="A328" s="354"/>
      <c r="B328" s="354"/>
      <c r="C328" s="354"/>
      <c r="D328" s="355"/>
      <c r="E328" s="355"/>
      <c r="F328" s="487"/>
      <c r="G328" s="368"/>
      <c r="H328" s="368"/>
      <c r="I328" s="368"/>
    </row>
    <row r="329" spans="1:9" s="438" customFormat="1" ht="65.099999999999994" customHeight="1">
      <c r="A329" s="354"/>
      <c r="B329" s="354"/>
      <c r="C329" s="354"/>
      <c r="D329" s="355"/>
      <c r="E329" s="355"/>
      <c r="F329" s="487"/>
      <c r="G329" s="368"/>
      <c r="H329" s="368"/>
      <c r="I329" s="368"/>
    </row>
    <row r="330" spans="1:9" s="438" customFormat="1">
      <c r="A330" s="354"/>
      <c r="B330" s="354"/>
      <c r="C330" s="354"/>
      <c r="D330" s="355"/>
      <c r="E330" s="355"/>
      <c r="F330" s="487"/>
      <c r="G330" s="368"/>
      <c r="H330" s="368"/>
      <c r="I330" s="368"/>
    </row>
    <row r="331" spans="1:9" s="438" customFormat="1">
      <c r="A331" s="354"/>
      <c r="B331" s="354"/>
      <c r="C331" s="354"/>
      <c r="D331" s="355"/>
      <c r="E331" s="355"/>
      <c r="F331" s="487"/>
      <c r="G331" s="368"/>
      <c r="H331" s="368"/>
      <c r="I331" s="368"/>
    </row>
    <row r="332" spans="1:9" s="438" customFormat="1">
      <c r="A332" s="354"/>
      <c r="B332" s="354"/>
      <c r="C332" s="354"/>
      <c r="D332" s="355"/>
      <c r="E332" s="355"/>
      <c r="F332" s="487"/>
      <c r="G332" s="368"/>
      <c r="H332" s="368"/>
      <c r="I332" s="368"/>
    </row>
    <row r="333" spans="1:9" s="438" customFormat="1" ht="42.95" customHeight="1">
      <c r="A333" s="354"/>
      <c r="B333" s="354"/>
      <c r="C333" s="354"/>
      <c r="D333" s="355"/>
      <c r="E333" s="355"/>
      <c r="F333" s="487"/>
      <c r="G333" s="368"/>
      <c r="H333" s="368"/>
      <c r="I333" s="368"/>
    </row>
    <row r="334" spans="1:9" s="438" customFormat="1" ht="42.95" customHeight="1">
      <c r="A334" s="354"/>
      <c r="B334" s="354"/>
      <c r="C334" s="354"/>
      <c r="D334" s="355"/>
      <c r="E334" s="355"/>
      <c r="F334" s="487"/>
      <c r="G334" s="368"/>
      <c r="H334" s="368"/>
      <c r="I334" s="368"/>
    </row>
    <row r="335" spans="1:9" s="438" customFormat="1">
      <c r="A335" s="354"/>
      <c r="B335" s="354"/>
      <c r="C335" s="354"/>
      <c r="D335" s="355"/>
      <c r="E335" s="355"/>
      <c r="F335" s="487"/>
      <c r="G335" s="368"/>
      <c r="H335" s="368"/>
      <c r="I335" s="368"/>
    </row>
    <row r="336" spans="1:9" s="438" customFormat="1">
      <c r="A336" s="354"/>
      <c r="B336" s="354"/>
      <c r="C336" s="354"/>
      <c r="D336" s="355"/>
      <c r="E336" s="355"/>
      <c r="F336" s="487"/>
      <c r="G336" s="368"/>
      <c r="H336" s="368"/>
      <c r="I336" s="368"/>
    </row>
    <row r="337" spans="1:9" s="438" customFormat="1" ht="42.95" customHeight="1">
      <c r="A337" s="354"/>
      <c r="B337" s="354"/>
      <c r="C337" s="354"/>
      <c r="D337" s="355"/>
      <c r="E337" s="355"/>
      <c r="F337" s="487"/>
      <c r="G337" s="368"/>
      <c r="H337" s="368"/>
      <c r="I337" s="368"/>
    </row>
    <row r="338" spans="1:9" s="438" customFormat="1">
      <c r="A338" s="354"/>
      <c r="B338" s="354"/>
      <c r="C338" s="354"/>
      <c r="D338" s="355"/>
      <c r="E338" s="355"/>
      <c r="F338" s="487"/>
      <c r="G338" s="368"/>
      <c r="H338" s="368"/>
      <c r="I338" s="368"/>
    </row>
    <row r="339" spans="1:9" s="438" customFormat="1">
      <c r="A339" s="354"/>
      <c r="B339" s="354"/>
      <c r="C339" s="354"/>
      <c r="D339" s="355"/>
      <c r="E339" s="355"/>
      <c r="F339" s="487"/>
      <c r="G339" s="368"/>
      <c r="H339" s="368"/>
      <c r="I339" s="368"/>
    </row>
    <row r="340" spans="1:9" s="438" customFormat="1">
      <c r="A340" s="354"/>
      <c r="B340" s="354"/>
      <c r="C340" s="354"/>
      <c r="D340" s="355"/>
      <c r="E340" s="355"/>
      <c r="F340" s="487"/>
      <c r="G340" s="368"/>
      <c r="H340" s="368"/>
      <c r="I340" s="368"/>
    </row>
    <row r="341" spans="1:9" s="438" customFormat="1">
      <c r="A341" s="354"/>
      <c r="B341" s="354"/>
      <c r="C341" s="354"/>
      <c r="D341" s="355"/>
      <c r="E341" s="355"/>
      <c r="F341" s="487"/>
      <c r="G341" s="368"/>
      <c r="H341" s="368"/>
      <c r="I341" s="368"/>
    </row>
    <row r="342" spans="1:9" s="438" customFormat="1">
      <c r="A342" s="354"/>
      <c r="B342" s="354"/>
      <c r="C342" s="354"/>
      <c r="D342" s="355"/>
      <c r="E342" s="355"/>
      <c r="F342" s="487"/>
      <c r="G342" s="368"/>
      <c r="H342" s="368"/>
      <c r="I342" s="368"/>
    </row>
    <row r="343" spans="1:9" s="438" customFormat="1">
      <c r="A343" s="354"/>
      <c r="B343" s="354"/>
      <c r="C343" s="354"/>
      <c r="D343" s="355"/>
      <c r="E343" s="355"/>
      <c r="F343" s="487"/>
      <c r="G343" s="368"/>
      <c r="H343" s="368"/>
      <c r="I343" s="368"/>
    </row>
    <row r="344" spans="1:9" s="438" customFormat="1" ht="42" customHeight="1">
      <c r="A344" s="354"/>
      <c r="B344" s="354"/>
      <c r="C344" s="354"/>
      <c r="D344" s="355"/>
      <c r="E344" s="355"/>
      <c r="F344" s="487"/>
      <c r="G344" s="368"/>
      <c r="H344" s="368"/>
      <c r="I344" s="368"/>
    </row>
    <row r="345" spans="1:9" s="438" customFormat="1">
      <c r="A345" s="354"/>
      <c r="B345" s="354"/>
      <c r="C345" s="354"/>
      <c r="D345" s="355"/>
      <c r="E345" s="355"/>
      <c r="F345" s="487"/>
      <c r="G345" s="368"/>
      <c r="H345" s="368"/>
      <c r="I345" s="368"/>
    </row>
    <row r="346" spans="1:9" s="438" customFormat="1" ht="21.75" customHeight="1">
      <c r="A346" s="354"/>
      <c r="B346" s="354"/>
      <c r="C346" s="354"/>
      <c r="D346" s="355"/>
      <c r="E346" s="355"/>
      <c r="F346" s="487"/>
      <c r="G346" s="368"/>
      <c r="H346" s="368"/>
      <c r="I346" s="368"/>
    </row>
    <row r="347" spans="1:9" s="438" customFormat="1" ht="65.099999999999994" customHeight="1">
      <c r="A347" s="354"/>
      <c r="B347" s="354"/>
      <c r="C347" s="354"/>
      <c r="D347" s="355"/>
      <c r="E347" s="355"/>
      <c r="F347" s="487"/>
      <c r="G347" s="368"/>
      <c r="H347" s="368"/>
      <c r="I347" s="368"/>
    </row>
    <row r="348" spans="1:9" s="438" customFormat="1" ht="65.099999999999994" customHeight="1">
      <c r="A348" s="354"/>
      <c r="B348" s="354"/>
      <c r="C348" s="354"/>
      <c r="D348" s="355"/>
      <c r="E348" s="355"/>
      <c r="F348" s="487"/>
      <c r="G348" s="368"/>
      <c r="H348" s="368"/>
      <c r="I348" s="368"/>
    </row>
    <row r="349" spans="1:9" s="438" customFormat="1">
      <c r="A349" s="354"/>
      <c r="B349" s="354"/>
      <c r="C349" s="354"/>
      <c r="D349" s="355"/>
      <c r="E349" s="355"/>
      <c r="F349" s="487"/>
      <c r="G349" s="368"/>
      <c r="H349" s="368"/>
      <c r="I349" s="368"/>
    </row>
    <row r="350" spans="1:9" s="438" customFormat="1">
      <c r="A350" s="354"/>
      <c r="B350" s="354"/>
      <c r="C350" s="354"/>
      <c r="D350" s="355"/>
      <c r="E350" s="355"/>
      <c r="F350" s="487"/>
      <c r="G350" s="368"/>
      <c r="H350" s="368"/>
      <c r="I350" s="368"/>
    </row>
    <row r="351" spans="1:9" s="438" customFormat="1">
      <c r="A351" s="354"/>
      <c r="B351" s="354"/>
      <c r="C351" s="354"/>
      <c r="D351" s="355"/>
      <c r="E351" s="355"/>
      <c r="F351" s="487"/>
      <c r="G351" s="368"/>
      <c r="H351" s="368"/>
      <c r="I351" s="368"/>
    </row>
    <row r="352" spans="1:9" s="438" customFormat="1" ht="65.099999999999994" customHeight="1">
      <c r="A352" s="354"/>
      <c r="B352" s="354"/>
      <c r="C352" s="354"/>
      <c r="D352" s="355"/>
      <c r="E352" s="355"/>
      <c r="F352" s="487"/>
      <c r="G352" s="368"/>
      <c r="H352" s="368"/>
      <c r="I352" s="368"/>
    </row>
    <row r="353" spans="1:9" s="438" customFormat="1">
      <c r="A353" s="354"/>
      <c r="B353" s="354"/>
      <c r="C353" s="354"/>
      <c r="D353" s="355"/>
      <c r="E353" s="355"/>
      <c r="F353" s="487"/>
      <c r="G353" s="368"/>
      <c r="H353" s="368"/>
      <c r="I353" s="368"/>
    </row>
    <row r="354" spans="1:9" s="438" customFormat="1">
      <c r="A354" s="354"/>
      <c r="B354" s="354"/>
      <c r="C354" s="354"/>
      <c r="D354" s="355"/>
      <c r="E354" s="355"/>
      <c r="F354" s="487"/>
      <c r="G354" s="368"/>
      <c r="H354" s="368"/>
      <c r="I354" s="368"/>
    </row>
    <row r="355" spans="1:9" s="438" customFormat="1">
      <c r="A355" s="354"/>
      <c r="B355" s="354"/>
      <c r="C355" s="354"/>
      <c r="D355" s="355"/>
      <c r="E355" s="355"/>
      <c r="F355" s="487"/>
      <c r="G355" s="368"/>
      <c r="H355" s="368"/>
      <c r="I355" s="368"/>
    </row>
    <row r="356" spans="1:9" s="438" customFormat="1" ht="42.95" customHeight="1">
      <c r="A356" s="354"/>
      <c r="B356" s="354"/>
      <c r="C356" s="354"/>
      <c r="D356" s="355"/>
      <c r="E356" s="355"/>
      <c r="F356" s="487"/>
      <c r="G356" s="368"/>
      <c r="H356" s="368"/>
      <c r="I356" s="368"/>
    </row>
    <row r="357" spans="1:9" s="438" customFormat="1" ht="42.95" customHeight="1">
      <c r="A357" s="354"/>
      <c r="B357" s="354"/>
      <c r="C357" s="354"/>
      <c r="D357" s="355"/>
      <c r="E357" s="355"/>
      <c r="F357" s="487"/>
      <c r="G357" s="368"/>
      <c r="H357" s="368"/>
      <c r="I357" s="368"/>
    </row>
    <row r="360" spans="1:9" s="438" customFormat="1" ht="42.95" customHeight="1">
      <c r="A360" s="354"/>
      <c r="B360" s="354"/>
      <c r="C360" s="354"/>
      <c r="D360" s="355"/>
      <c r="E360" s="355"/>
      <c r="F360" s="487"/>
      <c r="G360" s="368"/>
      <c r="H360" s="368"/>
      <c r="I360" s="368"/>
    </row>
    <row r="361" spans="1:9" s="438" customFormat="1">
      <c r="A361" s="354"/>
      <c r="B361" s="354"/>
      <c r="C361" s="354"/>
      <c r="D361" s="355"/>
      <c r="E361" s="355"/>
      <c r="F361" s="487"/>
      <c r="G361" s="368"/>
      <c r="H361" s="368"/>
      <c r="I361" s="368"/>
    </row>
    <row r="362" spans="1:9" s="438" customFormat="1">
      <c r="A362" s="354"/>
      <c r="B362" s="354"/>
      <c r="C362" s="354"/>
      <c r="D362" s="355"/>
      <c r="E362" s="355"/>
      <c r="F362" s="487"/>
      <c r="G362" s="368"/>
      <c r="H362" s="368"/>
      <c r="I362" s="368"/>
    </row>
    <row r="363" spans="1:9" s="438" customFormat="1">
      <c r="A363" s="354"/>
      <c r="B363" s="354"/>
      <c r="C363" s="354"/>
      <c r="D363" s="355"/>
      <c r="E363" s="355"/>
      <c r="F363" s="487"/>
      <c r="G363" s="368"/>
      <c r="H363" s="368"/>
      <c r="I363" s="368"/>
    </row>
    <row r="364" spans="1:9" s="438" customFormat="1">
      <c r="A364" s="354"/>
      <c r="B364" s="354"/>
      <c r="C364" s="354"/>
      <c r="D364" s="355"/>
      <c r="E364" s="355"/>
      <c r="F364" s="487"/>
      <c r="G364" s="368"/>
      <c r="H364" s="368"/>
      <c r="I364" s="368"/>
    </row>
    <row r="365" spans="1:9" s="438" customFormat="1">
      <c r="A365" s="354"/>
      <c r="B365" s="354"/>
      <c r="C365" s="354"/>
      <c r="D365" s="355"/>
      <c r="E365" s="355"/>
      <c r="F365" s="487"/>
      <c r="G365" s="368"/>
      <c r="H365" s="368"/>
      <c r="I365" s="368"/>
    </row>
    <row r="367" spans="1:9" s="438" customFormat="1">
      <c r="A367" s="354"/>
      <c r="B367" s="354"/>
      <c r="C367" s="354"/>
      <c r="D367" s="355"/>
      <c r="E367" s="355"/>
      <c r="F367" s="487"/>
      <c r="G367" s="368"/>
      <c r="H367" s="368"/>
      <c r="I367" s="368"/>
    </row>
    <row r="368" spans="1:9" ht="65.099999999999994" customHeight="1"/>
    <row r="369" spans="1:10" ht="65.099999999999994" customHeight="1"/>
    <row r="370" spans="1:10" s="450" customFormat="1">
      <c r="A370" s="354"/>
      <c r="B370" s="354"/>
      <c r="C370" s="354"/>
      <c r="D370" s="355"/>
      <c r="E370" s="355"/>
      <c r="F370" s="487"/>
      <c r="G370" s="368"/>
      <c r="H370" s="368"/>
      <c r="I370" s="368"/>
      <c r="J370" s="451"/>
    </row>
    <row r="371" spans="1:10" ht="42.95" customHeight="1"/>
    <row r="372" spans="1:10" s="450" customFormat="1">
      <c r="A372" s="354"/>
      <c r="B372" s="354"/>
      <c r="C372" s="354"/>
      <c r="D372" s="355"/>
      <c r="E372" s="355"/>
      <c r="F372" s="487"/>
      <c r="G372" s="368"/>
      <c r="H372" s="368"/>
      <c r="I372" s="368"/>
      <c r="J372" s="451"/>
    </row>
    <row r="373" spans="1:10" s="450" customFormat="1">
      <c r="A373" s="354"/>
      <c r="B373" s="354"/>
      <c r="C373" s="354"/>
      <c r="D373" s="355"/>
      <c r="E373" s="355"/>
      <c r="F373" s="487"/>
      <c r="G373" s="368"/>
      <c r="H373" s="368"/>
      <c r="I373" s="368"/>
      <c r="J373" s="451"/>
    </row>
    <row r="374" spans="1:10" s="450" customFormat="1">
      <c r="A374" s="354"/>
      <c r="B374" s="354"/>
      <c r="C374" s="354"/>
      <c r="D374" s="355"/>
      <c r="E374" s="355"/>
      <c r="F374" s="487"/>
      <c r="G374" s="368"/>
      <c r="H374" s="368"/>
      <c r="I374" s="368"/>
      <c r="J374" s="451"/>
    </row>
    <row r="376" spans="1:10" s="450" customFormat="1">
      <c r="A376" s="354"/>
      <c r="B376" s="354"/>
      <c r="C376" s="354"/>
      <c r="D376" s="355"/>
      <c r="E376" s="355"/>
      <c r="F376" s="487"/>
      <c r="G376" s="368"/>
      <c r="H376" s="368"/>
      <c r="I376" s="368"/>
      <c r="J376" s="451"/>
    </row>
    <row r="382" spans="1:10" ht="42.95" customHeight="1"/>
    <row r="384" spans="1:10" ht="42.95" customHeight="1"/>
    <row r="385" spans="1:10" ht="42.95" customHeight="1"/>
    <row r="386" spans="1:10" s="450" customFormat="1">
      <c r="A386" s="354"/>
      <c r="B386" s="354"/>
      <c r="C386" s="354"/>
      <c r="D386" s="355"/>
      <c r="E386" s="355"/>
      <c r="F386" s="487"/>
      <c r="G386" s="368"/>
      <c r="H386" s="368"/>
      <c r="I386" s="368"/>
      <c r="J386" s="451"/>
    </row>
    <row r="387" spans="1:10" s="450" customFormat="1">
      <c r="A387" s="354"/>
      <c r="B387" s="354"/>
      <c r="C387" s="354"/>
      <c r="D387" s="355"/>
      <c r="E387" s="355"/>
      <c r="F387" s="487"/>
      <c r="G387" s="368"/>
      <c r="H387" s="368"/>
      <c r="I387" s="368"/>
      <c r="J387" s="451"/>
    </row>
    <row r="388" spans="1:10" s="450" customFormat="1">
      <c r="A388" s="354"/>
      <c r="B388" s="354"/>
      <c r="C388" s="354"/>
      <c r="D388" s="355"/>
      <c r="E388" s="355"/>
      <c r="F388" s="487"/>
      <c r="G388" s="368"/>
      <c r="H388" s="368"/>
      <c r="I388" s="368"/>
      <c r="J388" s="451"/>
    </row>
    <row r="390" spans="1:10" s="450" customFormat="1">
      <c r="A390" s="354"/>
      <c r="B390" s="354"/>
      <c r="C390" s="354"/>
      <c r="D390" s="355"/>
      <c r="E390" s="355"/>
      <c r="F390" s="487"/>
      <c r="G390" s="368"/>
      <c r="H390" s="368"/>
      <c r="I390" s="368"/>
      <c r="J390" s="451"/>
    </row>
    <row r="391" spans="1:10" ht="42.95" customHeight="1"/>
    <row r="393" spans="1:10" ht="42.95" customHeight="1"/>
    <row r="395" spans="1:10" s="450" customFormat="1">
      <c r="A395" s="354"/>
      <c r="B395" s="354"/>
      <c r="C395" s="354"/>
      <c r="D395" s="355"/>
      <c r="E395" s="355"/>
      <c r="F395" s="487"/>
      <c r="G395" s="368"/>
      <c r="H395" s="368"/>
      <c r="I395" s="368"/>
      <c r="J395" s="451"/>
    </row>
    <row r="397" spans="1:10" s="450" customFormat="1">
      <c r="A397" s="354"/>
      <c r="B397" s="354"/>
      <c r="C397" s="354"/>
      <c r="D397" s="355"/>
      <c r="E397" s="355"/>
      <c r="F397" s="487"/>
      <c r="G397" s="368"/>
      <c r="H397" s="368"/>
      <c r="I397" s="368"/>
      <c r="J397" s="451"/>
    </row>
    <row r="398" spans="1:10" s="450" customFormat="1">
      <c r="A398" s="354"/>
      <c r="B398" s="354"/>
      <c r="C398" s="354"/>
      <c r="D398" s="355"/>
      <c r="E398" s="355"/>
      <c r="F398" s="487"/>
      <c r="G398" s="368"/>
      <c r="H398" s="368"/>
      <c r="I398" s="368"/>
      <c r="J398" s="451"/>
    </row>
    <row r="399" spans="1:10" s="450" customFormat="1">
      <c r="A399" s="354"/>
      <c r="B399" s="354"/>
      <c r="C399" s="354"/>
      <c r="D399" s="355"/>
      <c r="E399" s="355"/>
      <c r="F399" s="487"/>
      <c r="G399" s="368"/>
      <c r="H399" s="368"/>
      <c r="I399" s="368"/>
      <c r="J399" s="451"/>
    </row>
    <row r="401" spans="1:10" s="450" customFormat="1">
      <c r="A401" s="354"/>
      <c r="B401" s="354"/>
      <c r="C401" s="354"/>
      <c r="D401" s="355"/>
      <c r="E401" s="355"/>
      <c r="F401" s="487"/>
      <c r="G401" s="368"/>
      <c r="H401" s="368"/>
      <c r="I401" s="368"/>
      <c r="J401" s="451"/>
    </row>
    <row r="402" spans="1:10" ht="42.95" customHeight="1"/>
    <row r="403" spans="1:10" ht="42.95" customHeight="1"/>
    <row r="404" spans="1:10" ht="65.099999999999994" customHeight="1"/>
    <row r="405" spans="1:10" ht="65.099999999999994" customHeight="1"/>
    <row r="406" spans="1:10" ht="108" customHeight="1"/>
    <row r="407" spans="1:10" ht="42.95" customHeight="1"/>
    <row r="408" spans="1:10" s="450" customFormat="1">
      <c r="A408" s="354"/>
      <c r="B408" s="354"/>
      <c r="C408" s="354"/>
      <c r="D408" s="355"/>
      <c r="E408" s="355"/>
      <c r="F408" s="487"/>
      <c r="G408" s="368"/>
      <c r="H408" s="368"/>
      <c r="I408" s="368"/>
      <c r="J408" s="451"/>
    </row>
    <row r="409" spans="1:10" ht="65.099999999999994" customHeight="1"/>
    <row r="410" spans="1:10" ht="65.099999999999994" customHeight="1"/>
    <row r="411" spans="1:10" s="450" customFormat="1">
      <c r="A411" s="354"/>
      <c r="B411" s="354"/>
      <c r="C411" s="354"/>
      <c r="D411" s="355"/>
      <c r="E411" s="355"/>
      <c r="F411" s="487"/>
      <c r="G411" s="368"/>
      <c r="H411" s="368"/>
      <c r="I411" s="368"/>
      <c r="J411" s="451"/>
    </row>
    <row r="412" spans="1:10" ht="42.95" customHeight="1"/>
    <row r="413" spans="1:10" s="438" customFormat="1">
      <c r="A413" s="354"/>
      <c r="B413" s="354"/>
      <c r="C413" s="354"/>
      <c r="D413" s="355"/>
      <c r="E413" s="355"/>
      <c r="F413" s="487"/>
      <c r="G413" s="368"/>
      <c r="H413" s="368"/>
      <c r="I413" s="368"/>
    </row>
    <row r="414" spans="1:10" ht="42.95" customHeight="1"/>
    <row r="415" spans="1:10" ht="42.95" customHeight="1"/>
    <row r="416" spans="1:10" s="450" customFormat="1" ht="65.099999999999994" customHeight="1">
      <c r="A416" s="354"/>
      <c r="B416" s="354"/>
      <c r="C416" s="354"/>
      <c r="D416" s="355"/>
      <c r="E416" s="355"/>
      <c r="F416" s="487"/>
      <c r="G416" s="368"/>
      <c r="H416" s="368"/>
      <c r="I416" s="368"/>
      <c r="J416" s="451"/>
    </row>
    <row r="418" spans="1:9" ht="42" customHeight="1"/>
    <row r="420" spans="1:9" ht="42.95" customHeight="1"/>
    <row r="421" spans="1:9" s="438" customFormat="1" ht="21.75" customHeight="1">
      <c r="A421" s="354"/>
      <c r="B421" s="354"/>
      <c r="C421" s="354"/>
      <c r="D421" s="355"/>
      <c r="E421" s="355"/>
      <c r="F421" s="487"/>
      <c r="G421" s="368"/>
      <c r="H421" s="368"/>
      <c r="I421" s="368"/>
    </row>
    <row r="422" spans="1:9" s="438" customFormat="1" ht="42.95" customHeight="1">
      <c r="A422" s="354"/>
      <c r="B422" s="354"/>
      <c r="C422" s="354"/>
      <c r="D422" s="355"/>
      <c r="E422" s="355"/>
      <c r="F422" s="487"/>
      <c r="G422" s="368"/>
      <c r="H422" s="368"/>
      <c r="I422" s="368"/>
    </row>
    <row r="423" spans="1:9" s="438" customFormat="1" ht="21.75" customHeight="1">
      <c r="A423" s="354"/>
      <c r="B423" s="354"/>
      <c r="C423" s="354"/>
      <c r="D423" s="355"/>
      <c r="E423" s="355"/>
      <c r="F423" s="487"/>
      <c r="G423" s="368"/>
      <c r="H423" s="368"/>
      <c r="I423" s="368"/>
    </row>
    <row r="424" spans="1:9" s="438" customFormat="1">
      <c r="A424" s="354"/>
      <c r="B424" s="354"/>
      <c r="C424" s="354"/>
      <c r="D424" s="355"/>
      <c r="E424" s="355"/>
      <c r="F424" s="487"/>
      <c r="G424" s="368"/>
      <c r="H424" s="368"/>
      <c r="I424" s="368"/>
    </row>
    <row r="425" spans="1:9" s="438" customFormat="1">
      <c r="A425" s="354"/>
      <c r="B425" s="354"/>
      <c r="C425" s="354"/>
      <c r="D425" s="355"/>
      <c r="E425" s="355"/>
      <c r="F425" s="487"/>
      <c r="G425" s="368"/>
      <c r="H425" s="368"/>
      <c r="I425" s="368"/>
    </row>
    <row r="426" spans="1:9" s="438" customFormat="1">
      <c r="A426" s="354"/>
      <c r="B426" s="354"/>
      <c r="C426" s="354"/>
      <c r="D426" s="355"/>
      <c r="E426" s="355"/>
      <c r="F426" s="487"/>
      <c r="G426" s="368"/>
      <c r="H426" s="368"/>
      <c r="I426" s="368"/>
    </row>
    <row r="427" spans="1:9" s="438" customFormat="1" ht="65.099999999999994" customHeight="1">
      <c r="A427" s="354"/>
      <c r="B427" s="354"/>
      <c r="C427" s="354"/>
      <c r="D427" s="355"/>
      <c r="E427" s="355"/>
      <c r="F427" s="487"/>
      <c r="G427" s="368"/>
      <c r="H427" s="368"/>
      <c r="I427" s="368"/>
    </row>
    <row r="428" spans="1:9" s="438" customFormat="1">
      <c r="A428" s="354"/>
      <c r="B428" s="354"/>
      <c r="C428" s="354"/>
      <c r="D428" s="355"/>
      <c r="E428" s="355"/>
      <c r="F428" s="487"/>
      <c r="G428" s="368"/>
      <c r="H428" s="368"/>
      <c r="I428" s="368"/>
    </row>
    <row r="429" spans="1:9" s="438" customFormat="1">
      <c r="A429" s="354"/>
      <c r="B429" s="354"/>
      <c r="C429" s="354"/>
      <c r="D429" s="355"/>
      <c r="E429" s="355"/>
      <c r="F429" s="487"/>
      <c r="G429" s="368"/>
      <c r="H429" s="368"/>
      <c r="I429" s="368"/>
    </row>
    <row r="430" spans="1:9" s="438" customFormat="1" ht="42.95" customHeight="1">
      <c r="A430" s="354"/>
      <c r="B430" s="354"/>
      <c r="C430" s="354"/>
      <c r="D430" s="355"/>
      <c r="E430" s="355"/>
      <c r="F430" s="487"/>
      <c r="G430" s="368"/>
      <c r="H430" s="368"/>
      <c r="I430" s="368"/>
    </row>
    <row r="431" spans="1:9" s="438" customFormat="1">
      <c r="A431" s="354"/>
      <c r="B431" s="354"/>
      <c r="C431" s="354"/>
      <c r="D431" s="355"/>
      <c r="E431" s="355"/>
      <c r="F431" s="487"/>
      <c r="G431" s="368"/>
      <c r="H431" s="368"/>
      <c r="I431" s="368"/>
    </row>
    <row r="432" spans="1:9" s="438" customFormat="1">
      <c r="A432" s="354"/>
      <c r="B432" s="354"/>
      <c r="C432" s="354"/>
      <c r="D432" s="355"/>
      <c r="E432" s="355"/>
      <c r="F432" s="487"/>
      <c r="G432" s="368"/>
      <c r="H432" s="368"/>
      <c r="I432" s="368"/>
    </row>
    <row r="433" spans="1:9" s="438" customFormat="1">
      <c r="A433" s="354"/>
      <c r="B433" s="354"/>
      <c r="C433" s="354"/>
      <c r="D433" s="355"/>
      <c r="E433" s="355"/>
      <c r="F433" s="487"/>
      <c r="G433" s="368"/>
      <c r="H433" s="368"/>
      <c r="I433" s="368"/>
    </row>
    <row r="434" spans="1:9" s="438" customFormat="1">
      <c r="A434" s="354"/>
      <c r="B434" s="354"/>
      <c r="C434" s="354"/>
      <c r="D434" s="355"/>
      <c r="E434" s="355"/>
      <c r="F434" s="487"/>
      <c r="G434" s="368"/>
      <c r="H434" s="368"/>
      <c r="I434" s="368"/>
    </row>
    <row r="435" spans="1:9" s="438" customFormat="1">
      <c r="A435" s="354"/>
      <c r="B435" s="354"/>
      <c r="C435" s="354"/>
      <c r="D435" s="355"/>
      <c r="E435" s="355"/>
      <c r="F435" s="487"/>
      <c r="G435" s="368"/>
      <c r="H435" s="368"/>
      <c r="I435" s="368"/>
    </row>
    <row r="436" spans="1:9" s="438" customFormat="1">
      <c r="A436" s="354"/>
      <c r="B436" s="354"/>
      <c r="C436" s="354"/>
      <c r="D436" s="355"/>
      <c r="E436" s="355"/>
      <c r="F436" s="487"/>
      <c r="G436" s="368"/>
      <c r="H436" s="368"/>
      <c r="I436" s="368"/>
    </row>
    <row r="437" spans="1:9" s="438" customFormat="1">
      <c r="A437" s="354"/>
      <c r="B437" s="354"/>
      <c r="C437" s="354"/>
      <c r="D437" s="355"/>
      <c r="E437" s="355"/>
      <c r="F437" s="487"/>
      <c r="G437" s="368"/>
      <c r="H437" s="368"/>
      <c r="I437" s="368"/>
    </row>
    <row r="438" spans="1:9" s="438" customFormat="1">
      <c r="A438" s="354"/>
      <c r="B438" s="354"/>
      <c r="C438" s="354"/>
      <c r="D438" s="355"/>
      <c r="E438" s="355"/>
      <c r="F438" s="487"/>
      <c r="G438" s="368"/>
      <c r="H438" s="368"/>
      <c r="I438" s="368"/>
    </row>
    <row r="439" spans="1:9" s="438" customFormat="1" ht="65.099999999999994" customHeight="1">
      <c r="A439" s="354"/>
      <c r="B439" s="354"/>
      <c r="C439" s="354"/>
      <c r="D439" s="355"/>
      <c r="E439" s="355"/>
      <c r="F439" s="487"/>
      <c r="G439" s="368"/>
      <c r="H439" s="368"/>
      <c r="I439" s="368"/>
    </row>
    <row r="440" spans="1:9" s="438" customFormat="1">
      <c r="A440" s="354"/>
      <c r="B440" s="354"/>
      <c r="C440" s="354"/>
      <c r="D440" s="355"/>
      <c r="E440" s="355"/>
      <c r="F440" s="487"/>
      <c r="G440" s="368"/>
      <c r="H440" s="368"/>
      <c r="I440" s="368"/>
    </row>
    <row r="441" spans="1:9" s="438" customFormat="1" ht="86.1" customHeight="1">
      <c r="A441" s="354"/>
      <c r="B441" s="354"/>
      <c r="C441" s="354"/>
      <c r="D441" s="355"/>
      <c r="E441" s="355"/>
      <c r="F441" s="487"/>
      <c r="G441" s="368"/>
      <c r="H441" s="368"/>
      <c r="I441" s="368"/>
    </row>
    <row r="442" spans="1:9" s="438" customFormat="1">
      <c r="A442" s="354"/>
      <c r="B442" s="354"/>
      <c r="C442" s="354"/>
      <c r="D442" s="355"/>
      <c r="E442" s="355"/>
      <c r="F442" s="487"/>
      <c r="G442" s="368"/>
      <c r="H442" s="368"/>
      <c r="I442" s="368"/>
    </row>
    <row r="443" spans="1:9" s="438" customFormat="1">
      <c r="A443" s="354"/>
      <c r="B443" s="354"/>
      <c r="C443" s="354"/>
      <c r="D443" s="355"/>
      <c r="E443" s="355"/>
      <c r="F443" s="487"/>
      <c r="G443" s="368"/>
      <c r="H443" s="368"/>
      <c r="I443" s="368"/>
    </row>
    <row r="444" spans="1:9" s="438" customFormat="1">
      <c r="A444" s="354"/>
      <c r="B444" s="354"/>
      <c r="C444" s="354"/>
      <c r="D444" s="355"/>
      <c r="E444" s="355"/>
      <c r="F444" s="487"/>
      <c r="G444" s="368"/>
      <c r="H444" s="368"/>
      <c r="I444" s="368"/>
    </row>
    <row r="445" spans="1:9" s="438" customFormat="1" ht="42.95" customHeight="1">
      <c r="A445" s="354"/>
      <c r="B445" s="354"/>
      <c r="C445" s="354"/>
      <c r="D445" s="355"/>
      <c r="E445" s="355"/>
      <c r="F445" s="487"/>
      <c r="G445" s="368"/>
      <c r="H445" s="368"/>
      <c r="I445" s="368"/>
    </row>
    <row r="446" spans="1:9" s="438" customFormat="1" ht="21.75" customHeight="1">
      <c r="A446" s="354"/>
      <c r="B446" s="354"/>
      <c r="C446" s="354"/>
      <c r="D446" s="355"/>
      <c r="E446" s="355"/>
      <c r="F446" s="487"/>
      <c r="G446" s="368"/>
      <c r="H446" s="368"/>
      <c r="I446" s="368"/>
    </row>
    <row r="447" spans="1:9" s="438" customFormat="1">
      <c r="A447" s="354"/>
      <c r="B447" s="354"/>
      <c r="C447" s="354"/>
      <c r="D447" s="355"/>
      <c r="E447" s="355"/>
      <c r="F447" s="487"/>
      <c r="G447" s="368"/>
      <c r="H447" s="368"/>
      <c r="I447" s="368"/>
    </row>
    <row r="448" spans="1:9" s="438" customFormat="1" ht="65.099999999999994" customHeight="1">
      <c r="A448" s="354"/>
      <c r="B448" s="354"/>
      <c r="C448" s="354"/>
      <c r="D448" s="355"/>
      <c r="E448" s="355"/>
      <c r="F448" s="487"/>
      <c r="G448" s="368"/>
      <c r="H448" s="368"/>
      <c r="I448" s="368"/>
    </row>
    <row r="449" spans="1:9" s="438" customFormat="1" ht="65.099999999999994" customHeight="1">
      <c r="A449" s="354"/>
      <c r="B449" s="354"/>
      <c r="C449" s="354"/>
      <c r="D449" s="355"/>
      <c r="E449" s="355"/>
      <c r="F449" s="487"/>
      <c r="G449" s="368"/>
      <c r="H449" s="368"/>
      <c r="I449" s="368"/>
    </row>
    <row r="450" spans="1:9" s="438" customFormat="1" ht="21.75" customHeight="1">
      <c r="A450" s="354"/>
      <c r="B450" s="354"/>
      <c r="C450" s="354"/>
      <c r="D450" s="355"/>
      <c r="E450" s="355"/>
      <c r="F450" s="487"/>
      <c r="G450" s="368"/>
      <c r="H450" s="368"/>
      <c r="I450" s="368"/>
    </row>
    <row r="451" spans="1:9" s="438" customFormat="1">
      <c r="A451" s="354"/>
      <c r="B451" s="354"/>
      <c r="C451" s="354"/>
      <c r="D451" s="355"/>
      <c r="E451" s="355"/>
      <c r="F451" s="487"/>
      <c r="G451" s="368"/>
      <c r="H451" s="368"/>
      <c r="I451" s="368"/>
    </row>
    <row r="452" spans="1:9" s="438" customFormat="1">
      <c r="A452" s="354"/>
      <c r="B452" s="354"/>
      <c r="C452" s="354"/>
      <c r="D452" s="355"/>
      <c r="E452" s="355"/>
      <c r="F452" s="487"/>
      <c r="G452" s="368"/>
      <c r="H452" s="368"/>
      <c r="I452" s="368"/>
    </row>
    <row r="453" spans="1:9" s="438" customFormat="1">
      <c r="A453" s="354"/>
      <c r="B453" s="354"/>
      <c r="C453" s="354"/>
      <c r="D453" s="355"/>
      <c r="E453" s="355"/>
      <c r="F453" s="487"/>
      <c r="G453" s="368"/>
      <c r="H453" s="368"/>
      <c r="I453" s="368"/>
    </row>
    <row r="454" spans="1:9" s="438" customFormat="1">
      <c r="A454" s="354"/>
      <c r="B454" s="354"/>
      <c r="C454" s="354"/>
      <c r="D454" s="355"/>
      <c r="E454" s="355"/>
      <c r="F454" s="487"/>
      <c r="G454" s="368"/>
      <c r="H454" s="368"/>
      <c r="I454" s="368"/>
    </row>
    <row r="455" spans="1:9" s="438" customFormat="1">
      <c r="A455" s="354"/>
      <c r="B455" s="354"/>
      <c r="C455" s="354"/>
      <c r="D455" s="355"/>
      <c r="E455" s="355"/>
      <c r="F455" s="487"/>
      <c r="G455" s="368"/>
      <c r="H455" s="368"/>
      <c r="I455" s="368"/>
    </row>
    <row r="456" spans="1:9" s="438" customFormat="1">
      <c r="A456" s="354"/>
      <c r="B456" s="354"/>
      <c r="C456" s="354"/>
      <c r="D456" s="355"/>
      <c r="E456" s="355"/>
      <c r="F456" s="487"/>
      <c r="G456" s="368"/>
      <c r="H456" s="368"/>
      <c r="I456" s="368"/>
    </row>
    <row r="457" spans="1:9" s="438" customFormat="1" ht="65.099999999999994" customHeight="1">
      <c r="A457" s="354"/>
      <c r="B457" s="354"/>
      <c r="C457" s="354"/>
      <c r="D457" s="355"/>
      <c r="E457" s="355"/>
      <c r="F457" s="487"/>
      <c r="G457" s="368"/>
      <c r="H457" s="368"/>
      <c r="I457" s="368"/>
    </row>
    <row r="458" spans="1:9" s="438" customFormat="1">
      <c r="A458" s="354"/>
      <c r="B458" s="354"/>
      <c r="C458" s="354"/>
      <c r="D458" s="355"/>
      <c r="E458" s="355"/>
      <c r="F458" s="487"/>
      <c r="G458" s="368"/>
      <c r="H458" s="368"/>
      <c r="I458" s="368"/>
    </row>
    <row r="459" spans="1:9" s="438" customFormat="1" ht="150.94999999999999" customHeight="1">
      <c r="A459" s="354"/>
      <c r="B459" s="354"/>
      <c r="C459" s="354"/>
      <c r="D459" s="355"/>
      <c r="E459" s="355"/>
      <c r="F459" s="487"/>
      <c r="G459" s="368"/>
      <c r="H459" s="368"/>
      <c r="I459" s="368"/>
    </row>
    <row r="460" spans="1:9" s="438" customFormat="1">
      <c r="A460" s="354"/>
      <c r="B460" s="354"/>
      <c r="C460" s="354"/>
      <c r="D460" s="355"/>
      <c r="E460" s="355"/>
      <c r="F460" s="487"/>
      <c r="G460" s="368"/>
      <c r="H460" s="368"/>
      <c r="I460" s="368"/>
    </row>
    <row r="461" spans="1:9" s="438" customFormat="1">
      <c r="A461" s="354"/>
      <c r="B461" s="354"/>
      <c r="C461" s="354"/>
      <c r="D461" s="355"/>
      <c r="E461" s="355"/>
      <c r="F461" s="487"/>
      <c r="G461" s="368"/>
      <c r="H461" s="368"/>
      <c r="I461" s="368"/>
    </row>
    <row r="462" spans="1:9" s="438" customFormat="1">
      <c r="A462" s="354"/>
      <c r="B462" s="354"/>
      <c r="C462" s="354"/>
      <c r="D462" s="355"/>
      <c r="E462" s="355"/>
      <c r="F462" s="487"/>
      <c r="G462" s="368"/>
      <c r="H462" s="368"/>
      <c r="I462" s="368"/>
    </row>
    <row r="463" spans="1:9" s="438" customFormat="1" ht="65.099999999999994" customHeight="1">
      <c r="A463" s="354"/>
      <c r="B463" s="354"/>
      <c r="C463" s="354"/>
      <c r="D463" s="355"/>
      <c r="E463" s="355"/>
      <c r="F463" s="487"/>
      <c r="G463" s="368"/>
      <c r="H463" s="368"/>
      <c r="I463" s="368"/>
    </row>
    <row r="464" spans="1:9" s="438" customFormat="1">
      <c r="A464" s="354"/>
      <c r="B464" s="354"/>
      <c r="C464" s="354"/>
      <c r="D464" s="355"/>
      <c r="E464" s="355"/>
      <c r="F464" s="487"/>
      <c r="G464" s="368"/>
      <c r="H464" s="368"/>
      <c r="I464" s="368"/>
    </row>
    <row r="465" spans="1:10" s="438" customFormat="1" ht="65.099999999999994" customHeight="1">
      <c r="A465" s="354"/>
      <c r="B465" s="354"/>
      <c r="C465" s="354"/>
      <c r="D465" s="355"/>
      <c r="E465" s="355"/>
      <c r="F465" s="487"/>
      <c r="G465" s="368"/>
      <c r="H465" s="368"/>
      <c r="I465" s="368"/>
    </row>
    <row r="466" spans="1:10" s="438" customFormat="1" ht="65.099999999999994" customHeight="1">
      <c r="A466" s="354"/>
      <c r="B466" s="354"/>
      <c r="C466" s="354"/>
      <c r="D466" s="355"/>
      <c r="E466" s="355"/>
      <c r="F466" s="487"/>
      <c r="G466" s="368"/>
      <c r="H466" s="368"/>
      <c r="I466" s="368"/>
    </row>
    <row r="467" spans="1:10" s="438" customFormat="1" ht="21.75" customHeight="1">
      <c r="A467" s="354"/>
      <c r="B467" s="354"/>
      <c r="C467" s="354"/>
      <c r="D467" s="355"/>
      <c r="E467" s="355"/>
      <c r="F467" s="487"/>
      <c r="G467" s="368"/>
      <c r="H467" s="368"/>
      <c r="I467" s="368"/>
    </row>
    <row r="468" spans="1:10" s="438" customFormat="1">
      <c r="A468" s="354"/>
      <c r="B468" s="354"/>
      <c r="C468" s="354"/>
      <c r="D468" s="355"/>
      <c r="E468" s="355"/>
      <c r="F468" s="487"/>
      <c r="G468" s="368"/>
      <c r="H468" s="368"/>
      <c r="I468" s="368"/>
    </row>
    <row r="469" spans="1:10" s="438" customFormat="1">
      <c r="A469" s="354"/>
      <c r="B469" s="354"/>
      <c r="C469" s="354"/>
      <c r="D469" s="355"/>
      <c r="E469" s="355"/>
      <c r="F469" s="487"/>
      <c r="G469" s="368"/>
      <c r="H469" s="368"/>
      <c r="I469" s="368"/>
    </row>
    <row r="470" spans="1:10" s="438" customFormat="1">
      <c r="A470" s="354"/>
      <c r="B470" s="354"/>
      <c r="C470" s="354"/>
      <c r="D470" s="355"/>
      <c r="E470" s="355"/>
      <c r="F470" s="487"/>
      <c r="G470" s="368"/>
      <c r="H470" s="368"/>
      <c r="I470" s="368"/>
    </row>
    <row r="471" spans="1:10" s="438" customFormat="1">
      <c r="A471" s="354"/>
      <c r="B471" s="354"/>
      <c r="C471" s="354"/>
      <c r="D471" s="355"/>
      <c r="E471" s="355"/>
      <c r="F471" s="487"/>
      <c r="G471" s="368"/>
      <c r="H471" s="368"/>
      <c r="I471" s="368"/>
    </row>
    <row r="472" spans="1:10" s="438" customFormat="1">
      <c r="A472" s="354"/>
      <c r="B472" s="354"/>
      <c r="C472" s="354"/>
      <c r="D472" s="355"/>
      <c r="E472" s="355"/>
      <c r="F472" s="487"/>
      <c r="G472" s="368"/>
      <c r="H472" s="368"/>
      <c r="I472" s="368"/>
    </row>
    <row r="474" spans="1:10" s="450" customFormat="1">
      <c r="A474" s="354"/>
      <c r="B474" s="354"/>
      <c r="C474" s="354"/>
      <c r="D474" s="355"/>
      <c r="E474" s="355"/>
      <c r="F474" s="487"/>
      <c r="G474" s="368"/>
      <c r="H474" s="368"/>
      <c r="I474" s="368"/>
      <c r="J474" s="451"/>
    </row>
    <row r="475" spans="1:10" s="438" customFormat="1" ht="21.75" customHeight="1">
      <c r="A475" s="354"/>
      <c r="B475" s="354"/>
      <c r="C475" s="354"/>
      <c r="D475" s="355"/>
      <c r="E475" s="355"/>
      <c r="F475" s="487"/>
      <c r="G475" s="368"/>
      <c r="H475" s="368"/>
      <c r="I475" s="368"/>
    </row>
    <row r="476" spans="1:10" s="450" customFormat="1" ht="42.95" customHeight="1">
      <c r="A476" s="354"/>
      <c r="B476" s="354"/>
      <c r="C476" s="354"/>
      <c r="D476" s="355"/>
      <c r="E476" s="355"/>
      <c r="F476" s="487"/>
      <c r="G476" s="368"/>
      <c r="H476" s="368"/>
      <c r="I476" s="368"/>
      <c r="J476" s="451"/>
    </row>
    <row r="477" spans="1:10" s="450" customFormat="1">
      <c r="A477" s="354"/>
      <c r="B477" s="354"/>
      <c r="C477" s="354"/>
      <c r="D477" s="355"/>
      <c r="E477" s="355"/>
      <c r="F477" s="487"/>
      <c r="G477" s="368"/>
      <c r="H477" s="368"/>
      <c r="I477" s="368"/>
      <c r="J477" s="451"/>
    </row>
    <row r="478" spans="1:10" s="450" customFormat="1">
      <c r="A478" s="354"/>
      <c r="B478" s="354"/>
      <c r="C478" s="354"/>
      <c r="D478" s="355"/>
      <c r="E478" s="355"/>
      <c r="F478" s="487"/>
      <c r="G478" s="368"/>
      <c r="H478" s="368"/>
      <c r="I478" s="368"/>
      <c r="J478" s="451"/>
    </row>
    <row r="479" spans="1:10" s="450" customFormat="1">
      <c r="A479" s="354"/>
      <c r="B479" s="354"/>
      <c r="C479" s="354"/>
      <c r="D479" s="355"/>
      <c r="E479" s="355"/>
      <c r="F479" s="487"/>
      <c r="G479" s="368"/>
      <c r="H479" s="368"/>
      <c r="I479" s="368"/>
      <c r="J479" s="451"/>
    </row>
    <row r="480" spans="1:10" ht="65.099999999999994" customHeight="1"/>
    <row r="481" spans="1:10" ht="42.95" customHeight="1"/>
    <row r="482" spans="1:10" ht="21.75" customHeight="1"/>
    <row r="483" spans="1:10" ht="21.75" customHeight="1"/>
    <row r="484" spans="1:10" ht="21.75" customHeight="1"/>
    <row r="485" spans="1:10" ht="21.75" customHeight="1"/>
    <row r="488" spans="1:10" s="450" customFormat="1" ht="42.95" customHeight="1">
      <c r="A488" s="354"/>
      <c r="B488" s="354"/>
      <c r="C488" s="354"/>
      <c r="D488" s="355"/>
      <c r="E488" s="355"/>
      <c r="F488" s="487"/>
      <c r="G488" s="368"/>
      <c r="H488" s="368"/>
      <c r="I488" s="368"/>
      <c r="J488" s="451"/>
    </row>
    <row r="489" spans="1:10" s="450" customFormat="1">
      <c r="A489" s="354"/>
      <c r="B489" s="354"/>
      <c r="C489" s="354"/>
      <c r="D489" s="355"/>
      <c r="E489" s="355"/>
      <c r="F489" s="487"/>
      <c r="G489" s="368"/>
      <c r="H489" s="368"/>
      <c r="I489" s="368"/>
      <c r="J489" s="451"/>
    </row>
    <row r="490" spans="1:10" s="450" customFormat="1">
      <c r="A490" s="354"/>
      <c r="B490" s="354"/>
      <c r="C490" s="354"/>
      <c r="D490" s="355"/>
      <c r="E490" s="355"/>
      <c r="F490" s="487"/>
      <c r="G490" s="368"/>
      <c r="H490" s="368"/>
      <c r="I490" s="368"/>
      <c r="J490" s="451"/>
    </row>
    <row r="491" spans="1:10" s="450" customFormat="1">
      <c r="A491" s="354"/>
      <c r="B491" s="354"/>
      <c r="C491" s="354"/>
      <c r="D491" s="355"/>
      <c r="E491" s="355"/>
      <c r="F491" s="487"/>
      <c r="G491" s="368"/>
      <c r="H491" s="368"/>
      <c r="I491" s="368"/>
      <c r="J491" s="451"/>
    </row>
    <row r="492" spans="1:10" ht="65.099999999999994" customHeight="1"/>
    <row r="493" spans="1:10" ht="42.95" customHeight="1"/>
    <row r="494" spans="1:10" ht="21.75" customHeight="1"/>
    <row r="495" spans="1:10" ht="21.75" customHeight="1"/>
    <row r="496" spans="1:10" ht="21.75" customHeight="1"/>
    <row r="497" spans="1:10" ht="21.75" customHeight="1"/>
    <row r="498" spans="1:10" ht="21.75" customHeight="1"/>
    <row r="501" spans="1:10" s="450" customFormat="1" ht="21.75" customHeight="1">
      <c r="A501" s="354"/>
      <c r="B501" s="354"/>
      <c r="C501" s="354"/>
      <c r="D501" s="355"/>
      <c r="E501" s="355"/>
      <c r="F501" s="487"/>
      <c r="G501" s="368"/>
      <c r="H501" s="368"/>
      <c r="I501" s="368"/>
      <c r="J501" s="451"/>
    </row>
    <row r="503" spans="1:10" ht="42.95" customHeight="1"/>
    <row r="505" spans="1:10" s="450" customFormat="1" ht="21.75" customHeight="1">
      <c r="A505" s="354"/>
      <c r="B505" s="354"/>
      <c r="C505" s="354"/>
      <c r="D505" s="355"/>
      <c r="E505" s="355"/>
      <c r="F505" s="487"/>
      <c r="G505" s="368"/>
      <c r="H505" s="368"/>
      <c r="I505" s="368"/>
      <c r="J505" s="451"/>
    </row>
    <row r="507" spans="1:10" ht="21.75" customHeight="1"/>
    <row r="509" spans="1:10" ht="21.75" customHeight="1"/>
    <row r="510" spans="1:10" s="450" customFormat="1" ht="21.75" customHeight="1">
      <c r="A510" s="354"/>
      <c r="B510" s="354"/>
      <c r="C510" s="354"/>
      <c r="D510" s="355"/>
      <c r="E510" s="355"/>
      <c r="F510" s="487"/>
      <c r="G510" s="368"/>
      <c r="H510" s="368"/>
      <c r="I510" s="368"/>
      <c r="J510" s="451"/>
    </row>
    <row r="512" spans="1:10" ht="42.95" customHeight="1"/>
    <row r="513" spans="1:9" ht="65.099999999999994" customHeight="1"/>
    <row r="514" spans="1:9" ht="42.95" customHeight="1"/>
    <row r="517" spans="1:9" s="438" customFormat="1">
      <c r="A517" s="354"/>
      <c r="B517" s="354"/>
      <c r="C517" s="354"/>
      <c r="D517" s="355"/>
      <c r="E517" s="355"/>
      <c r="F517" s="487"/>
      <c r="G517" s="368"/>
      <c r="H517" s="368"/>
      <c r="I517" s="368"/>
    </row>
    <row r="518" spans="1:9" s="438" customFormat="1" ht="21.75" customHeight="1">
      <c r="A518" s="354"/>
      <c r="B518" s="354"/>
      <c r="C518" s="354"/>
      <c r="D518" s="355"/>
      <c r="E518" s="355"/>
      <c r="F518" s="487"/>
      <c r="G518" s="368"/>
      <c r="H518" s="368"/>
      <c r="I518" s="368"/>
    </row>
    <row r="519" spans="1:9" s="438" customFormat="1">
      <c r="A519" s="354"/>
      <c r="B519" s="354"/>
      <c r="C519" s="354"/>
      <c r="D519" s="355"/>
      <c r="E519" s="355"/>
      <c r="F519" s="487"/>
      <c r="G519" s="368"/>
      <c r="H519" s="368"/>
      <c r="I519" s="368"/>
    </row>
    <row r="520" spans="1:9" s="438" customFormat="1">
      <c r="A520" s="354"/>
      <c r="B520" s="354"/>
      <c r="C520" s="354"/>
      <c r="D520" s="355"/>
      <c r="E520" s="355"/>
      <c r="F520" s="487"/>
      <c r="G520" s="368"/>
      <c r="H520" s="368"/>
      <c r="I520" s="368"/>
    </row>
    <row r="521" spans="1:9" s="438" customFormat="1">
      <c r="A521" s="354"/>
      <c r="B521" s="354"/>
      <c r="C521" s="354"/>
      <c r="D521" s="355"/>
      <c r="E521" s="355"/>
      <c r="F521" s="487"/>
      <c r="G521" s="368"/>
      <c r="H521" s="368"/>
      <c r="I521" s="368"/>
    </row>
    <row r="522" spans="1:9" s="438" customFormat="1">
      <c r="A522" s="354"/>
      <c r="B522" s="354"/>
      <c r="C522" s="354"/>
      <c r="D522" s="355"/>
      <c r="E522" s="355"/>
      <c r="F522" s="487"/>
      <c r="G522" s="368"/>
      <c r="H522" s="368"/>
      <c r="I522" s="368"/>
    </row>
    <row r="523" spans="1:9" s="438" customFormat="1" ht="42.95" customHeight="1">
      <c r="A523" s="354"/>
      <c r="B523" s="354"/>
      <c r="C523" s="354"/>
      <c r="D523" s="355"/>
      <c r="E523" s="355"/>
      <c r="F523" s="487"/>
      <c r="G523" s="368"/>
      <c r="H523" s="368"/>
      <c r="I523" s="368"/>
    </row>
    <row r="524" spans="1:9" s="438" customFormat="1">
      <c r="A524" s="354"/>
      <c r="B524" s="354"/>
      <c r="C524" s="354"/>
      <c r="D524" s="355"/>
      <c r="E524" s="355"/>
      <c r="F524" s="487"/>
      <c r="G524" s="368"/>
      <c r="H524" s="368"/>
      <c r="I524" s="368"/>
    </row>
    <row r="525" spans="1:9" s="438" customFormat="1">
      <c r="A525" s="354"/>
      <c r="B525" s="354"/>
      <c r="C525" s="354"/>
      <c r="D525" s="355"/>
      <c r="E525" s="355"/>
      <c r="F525" s="487"/>
      <c r="G525" s="368"/>
      <c r="H525" s="368"/>
      <c r="I525" s="368"/>
    </row>
    <row r="526" spans="1:9" s="438" customFormat="1">
      <c r="A526" s="354"/>
      <c r="B526" s="354"/>
      <c r="C526" s="354"/>
      <c r="D526" s="355"/>
      <c r="E526" s="355"/>
      <c r="F526" s="487"/>
      <c r="G526" s="368"/>
      <c r="H526" s="368"/>
      <c r="I526" s="368"/>
    </row>
    <row r="527" spans="1:9" s="438" customFormat="1">
      <c r="A527" s="354"/>
      <c r="B527" s="354"/>
      <c r="C527" s="354"/>
      <c r="D527" s="355"/>
      <c r="E527" s="355"/>
      <c r="F527" s="487"/>
      <c r="G527" s="368"/>
      <c r="H527" s="368"/>
      <c r="I527" s="368"/>
    </row>
    <row r="528" spans="1:9" s="438" customFormat="1">
      <c r="A528" s="354"/>
      <c r="B528" s="354"/>
      <c r="C528" s="354"/>
      <c r="D528" s="355"/>
      <c r="E528" s="355"/>
      <c r="F528" s="487"/>
      <c r="G528" s="368"/>
      <c r="H528" s="368"/>
      <c r="I528" s="368"/>
    </row>
    <row r="529" spans="1:10" s="438" customFormat="1">
      <c r="A529" s="354"/>
      <c r="B529" s="354"/>
      <c r="C529" s="354"/>
      <c r="D529" s="355"/>
      <c r="E529" s="355"/>
      <c r="F529" s="487"/>
      <c r="G529" s="368"/>
      <c r="H529" s="368"/>
      <c r="I529" s="368"/>
    </row>
    <row r="530" spans="1:10" s="438" customFormat="1">
      <c r="A530" s="354"/>
      <c r="B530" s="354"/>
      <c r="C530" s="354"/>
      <c r="D530" s="355"/>
      <c r="E530" s="355"/>
      <c r="F530" s="487"/>
      <c r="G530" s="368"/>
      <c r="H530" s="368"/>
      <c r="I530" s="368"/>
    </row>
    <row r="531" spans="1:10" s="438" customFormat="1">
      <c r="A531" s="354"/>
      <c r="B531" s="354"/>
      <c r="C531" s="354"/>
      <c r="D531" s="355"/>
      <c r="E531" s="355"/>
      <c r="F531" s="487"/>
      <c r="G531" s="368"/>
      <c r="H531" s="368"/>
      <c r="I531" s="368"/>
    </row>
    <row r="532" spans="1:10" s="438" customFormat="1">
      <c r="A532" s="354"/>
      <c r="B532" s="354"/>
      <c r="C532" s="354"/>
      <c r="D532" s="355"/>
      <c r="E532" s="355"/>
      <c r="F532" s="487"/>
      <c r="G532" s="368"/>
      <c r="H532" s="368"/>
      <c r="I532" s="368"/>
    </row>
    <row r="533" spans="1:10" ht="42.95" customHeight="1"/>
    <row r="534" spans="1:10" s="450" customFormat="1" ht="21.75" customHeight="1">
      <c r="A534" s="354"/>
      <c r="B534" s="354"/>
      <c r="C534" s="354"/>
      <c r="D534" s="355"/>
      <c r="E534" s="355"/>
      <c r="F534" s="487"/>
      <c r="G534" s="368"/>
      <c r="H534" s="368"/>
      <c r="I534" s="368"/>
      <c r="J534" s="451"/>
    </row>
    <row r="536" spans="1:10" ht="42.95" customHeight="1"/>
    <row r="537" spans="1:10" ht="42.95" customHeight="1"/>
    <row r="538" spans="1:10" ht="42.95" customHeight="1"/>
    <row r="539" spans="1:10" ht="65.099999999999994" customHeight="1"/>
    <row r="543" spans="1:10" ht="42.95" customHeight="1"/>
    <row r="545" spans="1:10" ht="42.95" customHeight="1"/>
    <row r="548" spans="1:10" ht="42.95" customHeight="1"/>
    <row r="549" spans="1:10" s="438" customFormat="1">
      <c r="A549" s="354"/>
      <c r="B549" s="354"/>
      <c r="C549" s="354"/>
      <c r="D549" s="355"/>
      <c r="E549" s="355"/>
      <c r="F549" s="487"/>
      <c r="G549" s="368"/>
      <c r="H549" s="368"/>
      <c r="I549" s="368"/>
    </row>
    <row r="550" spans="1:10" s="438" customFormat="1">
      <c r="A550" s="354"/>
      <c r="B550" s="354"/>
      <c r="C550" s="354"/>
      <c r="D550" s="355"/>
      <c r="E550" s="355"/>
      <c r="F550" s="487"/>
      <c r="G550" s="368"/>
      <c r="H550" s="368"/>
      <c r="I550" s="368"/>
    </row>
    <row r="551" spans="1:10" s="438" customFormat="1">
      <c r="A551" s="354"/>
      <c r="B551" s="354"/>
      <c r="C551" s="354"/>
      <c r="D551" s="355"/>
      <c r="E551" s="355"/>
      <c r="F551" s="487"/>
      <c r="G551" s="368"/>
      <c r="H551" s="368"/>
      <c r="I551" s="368"/>
    </row>
    <row r="554" spans="1:10" ht="21.75" customHeight="1"/>
    <row r="555" spans="1:10" ht="21.75" customHeight="1"/>
    <row r="556" spans="1:10" ht="21.75" customHeight="1"/>
    <row r="557" spans="1:10" s="450" customFormat="1">
      <c r="A557" s="354"/>
      <c r="B557" s="354"/>
      <c r="C557" s="354"/>
      <c r="D557" s="355"/>
      <c r="E557" s="355"/>
      <c r="F557" s="487"/>
      <c r="G557" s="368"/>
      <c r="H557" s="368"/>
      <c r="I557" s="368"/>
      <c r="J557" s="451"/>
    </row>
    <row r="558" spans="1:10" s="450" customFormat="1">
      <c r="A558" s="354"/>
      <c r="B558" s="354"/>
      <c r="C558" s="354"/>
      <c r="D558" s="355"/>
      <c r="E558" s="355"/>
      <c r="F558" s="487"/>
      <c r="G558" s="368"/>
      <c r="H558" s="368"/>
      <c r="I558" s="368"/>
      <c r="J558" s="451"/>
    </row>
    <row r="559" spans="1:10" s="450" customFormat="1">
      <c r="A559" s="354"/>
      <c r="B559" s="354"/>
      <c r="C559" s="354"/>
      <c r="D559" s="355"/>
      <c r="E559" s="355"/>
      <c r="F559" s="487"/>
      <c r="G559" s="368"/>
      <c r="H559" s="368"/>
      <c r="I559" s="368"/>
      <c r="J559" s="451"/>
    </row>
    <row r="560" spans="1:10" ht="42.95" customHeight="1"/>
    <row r="562" spans="1:10" ht="21.75" customHeight="1"/>
    <row r="565" spans="1:10" s="450" customFormat="1">
      <c r="A565" s="354"/>
      <c r="B565" s="354"/>
      <c r="C565" s="354"/>
      <c r="D565" s="355"/>
      <c r="E565" s="355"/>
      <c r="F565" s="487"/>
      <c r="G565" s="368"/>
      <c r="H565" s="368"/>
      <c r="I565" s="368"/>
      <c r="J565" s="451"/>
    </row>
    <row r="567" spans="1:10" ht="65.099999999999994" customHeight="1"/>
    <row r="568" spans="1:10" ht="86.1" customHeight="1"/>
    <row r="569" spans="1:10" ht="65.099999999999994" customHeight="1"/>
    <row r="570" spans="1:10" ht="108" customHeight="1"/>
    <row r="571" spans="1:10" ht="108" customHeight="1"/>
    <row r="572" spans="1:10" ht="86.1" customHeight="1"/>
    <row r="573" spans="1:10" ht="86.1" customHeight="1"/>
    <row r="574" spans="1:10" s="354" customFormat="1" ht="86.1" customHeight="1">
      <c r="D574" s="355"/>
      <c r="E574" s="355"/>
      <c r="F574" s="487"/>
      <c r="G574" s="368"/>
      <c r="H574" s="368"/>
      <c r="I574" s="368"/>
      <c r="J574" s="438"/>
    </row>
  </sheetData>
  <mergeCells count="51">
    <mergeCell ref="A65:C65"/>
    <mergeCell ref="A49:C49"/>
    <mergeCell ref="A50:C50"/>
    <mergeCell ref="A51:C51"/>
    <mergeCell ref="A53:F53"/>
    <mergeCell ref="A55:C55"/>
    <mergeCell ref="A56:C56"/>
    <mergeCell ref="A57:C57"/>
    <mergeCell ref="A58:C58"/>
    <mergeCell ref="A60:F60"/>
    <mergeCell ref="A62:C62"/>
    <mergeCell ref="A48:C48"/>
    <mergeCell ref="B37:C37"/>
    <mergeCell ref="B38:C38"/>
    <mergeCell ref="B39:C39"/>
    <mergeCell ref="B40:C40"/>
    <mergeCell ref="B41:C41"/>
    <mergeCell ref="B42:C42"/>
    <mergeCell ref="B43:C43"/>
    <mergeCell ref="A44:C44"/>
    <mergeCell ref="A46:F46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A9:C9"/>
    <mergeCell ref="A10:C10"/>
    <mergeCell ref="A11:C11"/>
    <mergeCell ref="A13:F13"/>
    <mergeCell ref="B14:C14"/>
    <mergeCell ref="B15:C15"/>
    <mergeCell ref="A19:C19"/>
    <mergeCell ref="A20:C20"/>
    <mergeCell ref="B21:C21"/>
    <mergeCell ref="B22:C22"/>
    <mergeCell ref="B23:C23"/>
    <mergeCell ref="A8:C8"/>
    <mergeCell ref="A1:F1"/>
    <mergeCell ref="A2:F2"/>
    <mergeCell ref="A4:F4"/>
    <mergeCell ref="A6:C6"/>
    <mergeCell ref="A7:C7"/>
  </mergeCells>
  <pageMargins left="1.1811023622047245" right="0.59055118110236227" top="0.78740157480314965" bottom="0.59055118110236227" header="0.31496062992125984" footer="0.31496062992125984"/>
  <pageSetup paperSize="9" scale="90" fitToHeight="0" orientation="portrait" useFirstPageNumber="1" r:id="rId1"/>
  <headerFooter>
    <oddHeader xml:space="preserve">&amp;C
&amp;P&amp;"TH SarabunPSK,ธรรมดา"&amp;14
</oddHeader>
  </headerFooter>
  <rowBreaks count="9" manualBreakCount="9">
    <brk id="66" max="16383" man="1"/>
    <brk id="96" max="16383" man="1"/>
    <brk id="137" max="16383" man="1"/>
    <brk id="230" max="16383" man="1"/>
    <brk id="395" max="16383" man="1"/>
    <brk id="412" max="16383" man="1"/>
    <brk id="474" max="16383" man="1"/>
    <brk id="500" max="16383" man="1"/>
    <brk id="5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2"/>
  <sheetViews>
    <sheetView view="pageLayout" zoomScale="80" zoomScaleNormal="100" zoomScalePageLayoutView="80" workbookViewId="0">
      <selection activeCell="A2" sqref="A2:K2"/>
    </sheetView>
  </sheetViews>
  <sheetFormatPr defaultColWidth="14.42578125" defaultRowHeight="15" customHeight="1"/>
  <cols>
    <col min="1" max="1" width="0.7109375" style="104" customWidth="1"/>
    <col min="2" max="2" width="12.7109375" style="104" customWidth="1"/>
    <col min="3" max="3" width="13.42578125" style="104" customWidth="1"/>
    <col min="4" max="4" width="12.7109375" style="104" customWidth="1"/>
    <col min="5" max="5" width="13.42578125" style="104" customWidth="1"/>
    <col min="6" max="6" width="12.42578125" style="104" customWidth="1"/>
    <col min="7" max="7" width="13" style="104" customWidth="1"/>
    <col min="8" max="8" width="14.140625" style="104" customWidth="1"/>
    <col min="9" max="9" width="15" style="104" customWidth="1"/>
    <col min="10" max="10" width="14.42578125" style="104" customWidth="1"/>
    <col min="11" max="11" width="1" style="104" customWidth="1"/>
    <col min="12" max="26" width="8.7109375" style="104" customWidth="1"/>
    <col min="27" max="16384" width="14.42578125" style="104"/>
  </cols>
  <sheetData>
    <row r="1" spans="1:26" ht="24" customHeight="1">
      <c r="A1" s="103"/>
      <c r="B1" s="596" t="s">
        <v>60</v>
      </c>
      <c r="C1" s="597"/>
      <c r="D1" s="597"/>
      <c r="E1" s="597"/>
      <c r="F1" s="597"/>
      <c r="G1" s="597"/>
      <c r="H1" s="597"/>
      <c r="I1" s="597"/>
      <c r="J1" s="597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34.5" customHeight="1">
      <c r="A2" s="598" t="s">
        <v>61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22.5" customHeight="1">
      <c r="A3" s="103"/>
      <c r="B3" s="102" t="s">
        <v>62</v>
      </c>
      <c r="C3" s="102"/>
      <c r="D3" s="102"/>
      <c r="E3" s="102"/>
      <c r="F3" s="102"/>
      <c r="G3" s="102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15.75" customHeight="1">
      <c r="A4" s="103"/>
      <c r="B4" s="103"/>
      <c r="C4" s="103"/>
      <c r="D4" s="103"/>
      <c r="E4" s="103"/>
      <c r="F4" s="103"/>
      <c r="G4" s="103"/>
      <c r="H4" s="103"/>
      <c r="I4" s="103"/>
      <c r="J4" s="169" t="s">
        <v>63</v>
      </c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24" customHeight="1">
      <c r="A5" s="150"/>
      <c r="B5" s="599" t="s">
        <v>64</v>
      </c>
      <c r="C5" s="600"/>
      <c r="D5" s="600"/>
      <c r="E5" s="600"/>
      <c r="F5" s="600"/>
      <c r="G5" s="152"/>
      <c r="H5" s="153" t="s">
        <v>65</v>
      </c>
      <c r="I5" s="153" t="s">
        <v>66</v>
      </c>
      <c r="J5" s="151" t="s">
        <v>67</v>
      </c>
      <c r="K5" s="15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</row>
    <row r="6" spans="1:26" ht="21" customHeight="1">
      <c r="A6" s="103"/>
      <c r="B6" s="123" t="s">
        <v>68</v>
      </c>
      <c r="C6" s="123"/>
      <c r="D6" s="123"/>
      <c r="E6" s="123"/>
      <c r="F6" s="123"/>
      <c r="G6" s="103"/>
      <c r="H6" s="154">
        <v>719114100</v>
      </c>
      <c r="I6" s="171"/>
      <c r="J6" s="116">
        <f>SUM(H6:I6)</f>
        <v>719114100</v>
      </c>
      <c r="K6" s="103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</row>
    <row r="7" spans="1:26" ht="21" customHeight="1">
      <c r="A7" s="103"/>
      <c r="B7" s="123" t="s">
        <v>69</v>
      </c>
      <c r="C7" s="123"/>
      <c r="D7" s="123"/>
      <c r="E7" s="123"/>
      <c r="F7" s="123"/>
      <c r="G7" s="123"/>
      <c r="H7" s="155">
        <v>0</v>
      </c>
      <c r="I7" s="155"/>
      <c r="J7" s="116">
        <f>SUM(G7:H7)</f>
        <v>0</v>
      </c>
      <c r="K7" s="103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</row>
    <row r="8" spans="1:26" ht="21" customHeight="1">
      <c r="A8" s="103"/>
      <c r="B8" s="123" t="s">
        <v>70</v>
      </c>
      <c r="C8" s="123"/>
      <c r="D8" s="123"/>
      <c r="E8" s="123"/>
      <c r="F8" s="123"/>
      <c r="G8" s="123"/>
      <c r="H8" s="155">
        <v>0</v>
      </c>
      <c r="I8" s="155"/>
      <c r="J8" s="116">
        <f>SUM(G8:I8)</f>
        <v>0</v>
      </c>
      <c r="K8" s="103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</row>
    <row r="9" spans="1:26" ht="21" customHeight="1">
      <c r="A9" s="103"/>
      <c r="B9" s="123" t="s">
        <v>71</v>
      </c>
      <c r="C9" s="123"/>
      <c r="D9" s="123"/>
      <c r="E9" s="123"/>
      <c r="F9" s="123"/>
      <c r="G9" s="103"/>
      <c r="H9" s="118"/>
      <c r="I9" s="155"/>
      <c r="J9" s="116">
        <f>SUM(H9:I9)</f>
        <v>0</v>
      </c>
      <c r="K9" s="103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</row>
    <row r="10" spans="1:26" ht="12.75" customHeight="1">
      <c r="A10" s="103"/>
      <c r="B10" s="123"/>
      <c r="C10" s="123"/>
      <c r="D10" s="123"/>
      <c r="E10" s="123"/>
      <c r="F10" s="123"/>
      <c r="G10" s="123"/>
      <c r="H10" s="123"/>
      <c r="I10" s="123"/>
      <c r="J10" s="116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24" customHeight="1">
      <c r="A11" s="103"/>
      <c r="B11" s="601" t="s">
        <v>72</v>
      </c>
      <c r="C11" s="600"/>
      <c r="D11" s="600"/>
      <c r="E11" s="600"/>
      <c r="F11" s="600"/>
      <c r="G11" s="157"/>
      <c r="H11" s="158">
        <f t="shared" ref="H11:J11" si="0">SUM(H6:H10)</f>
        <v>719114100</v>
      </c>
      <c r="I11" s="158">
        <f t="shared" si="0"/>
        <v>0</v>
      </c>
      <c r="J11" s="158">
        <f t="shared" si="0"/>
        <v>719114100</v>
      </c>
      <c r="K11" s="103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</row>
    <row r="12" spans="1:26" ht="16.5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24" customHeight="1">
      <c r="A13" s="103"/>
      <c r="B13" s="102" t="s">
        <v>73</v>
      </c>
      <c r="C13" s="102"/>
      <c r="D13" s="102"/>
      <c r="E13" s="102"/>
      <c r="F13" s="127"/>
      <c r="G13" s="127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21.75" customHeight="1">
      <c r="A14" s="103"/>
      <c r="B14" s="107" t="s">
        <v>74</v>
      </c>
      <c r="C14" s="107"/>
      <c r="D14" s="107"/>
      <c r="E14" s="107"/>
      <c r="F14" s="159"/>
      <c r="G14" s="107"/>
      <c r="H14" s="109">
        <v>591236950</v>
      </c>
      <c r="I14" s="106" t="s">
        <v>75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21.75" customHeight="1">
      <c r="A15" s="103"/>
      <c r="B15" s="107" t="s">
        <v>76</v>
      </c>
      <c r="C15" s="107"/>
      <c r="D15" s="107"/>
      <c r="E15" s="107"/>
      <c r="F15" s="107"/>
      <c r="G15" s="107"/>
      <c r="H15" s="109">
        <v>686100</v>
      </c>
      <c r="I15" s="106" t="s">
        <v>75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21.75" customHeight="1">
      <c r="A16" s="103"/>
      <c r="B16" s="107"/>
      <c r="C16" s="107"/>
      <c r="D16" s="107" t="s">
        <v>77</v>
      </c>
      <c r="E16" s="107"/>
      <c r="F16" s="107"/>
      <c r="G16" s="107"/>
      <c r="H16" s="109"/>
      <c r="I16" s="109">
        <v>584100</v>
      </c>
      <c r="J16" s="106" t="s">
        <v>75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21.75" customHeight="1">
      <c r="A17" s="103"/>
      <c r="B17" s="107"/>
      <c r="C17" s="107"/>
      <c r="D17" s="107" t="s">
        <v>78</v>
      </c>
      <c r="E17" s="107"/>
      <c r="F17" s="107"/>
      <c r="G17" s="107"/>
      <c r="H17" s="109"/>
      <c r="I17" s="109">
        <f>SUM(H39:H39)</f>
        <v>102000</v>
      </c>
      <c r="J17" s="106" t="s">
        <v>75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25.5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69" t="s">
        <v>63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t="24" customHeight="1">
      <c r="A19" s="103"/>
      <c r="B19" s="602" t="s">
        <v>79</v>
      </c>
      <c r="C19" s="600"/>
      <c r="D19" s="600"/>
      <c r="E19" s="600"/>
      <c r="F19" s="600"/>
      <c r="G19" s="153"/>
      <c r="H19" s="153" t="s">
        <v>65</v>
      </c>
      <c r="I19" s="153" t="s">
        <v>66</v>
      </c>
      <c r="J19" s="153" t="s">
        <v>67</v>
      </c>
      <c r="K19" s="103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</row>
    <row r="20" spans="1:26" ht="24" customHeight="1">
      <c r="A20" s="103"/>
      <c r="B20" s="603" t="s">
        <v>80</v>
      </c>
      <c r="C20" s="604"/>
      <c r="D20" s="604"/>
      <c r="E20" s="160"/>
      <c r="F20" s="160"/>
      <c r="G20" s="106"/>
      <c r="H20" s="106"/>
      <c r="I20" s="106"/>
      <c r="J20" s="106"/>
      <c r="K20" s="103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</row>
    <row r="21" spans="1:26" ht="24" customHeight="1">
      <c r="A21" s="103"/>
      <c r="B21" s="138" t="s">
        <v>81</v>
      </c>
      <c r="C21" s="138"/>
      <c r="D21" s="138"/>
      <c r="E21" s="138"/>
      <c r="F21" s="137"/>
      <c r="G21" s="137"/>
      <c r="H21" s="161">
        <v>224840400</v>
      </c>
      <c r="I21" s="161"/>
      <c r="J21" s="161">
        <f t="shared" ref="J21:J48" si="1">SUM(H21:I21)</f>
        <v>224840400</v>
      </c>
      <c r="K21" s="143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26" ht="24" customHeight="1">
      <c r="A22" s="103"/>
      <c r="B22" s="138" t="s">
        <v>82</v>
      </c>
      <c r="C22" s="138"/>
      <c r="D22" s="138"/>
      <c r="E22" s="138"/>
      <c r="F22" s="137"/>
      <c r="G22" s="137"/>
      <c r="H22" s="161">
        <v>12123900</v>
      </c>
      <c r="I22" s="161"/>
      <c r="J22" s="161">
        <f t="shared" si="1"/>
        <v>12123900</v>
      </c>
      <c r="K22" s="143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</row>
    <row r="23" spans="1:26" ht="24" customHeight="1">
      <c r="A23" s="103"/>
      <c r="B23" s="162" t="s">
        <v>83</v>
      </c>
      <c r="C23" s="162"/>
      <c r="D23" s="162"/>
      <c r="E23" s="162"/>
      <c r="F23" s="161"/>
      <c r="G23" s="161"/>
      <c r="H23" s="161">
        <v>1141400</v>
      </c>
      <c r="I23" s="161"/>
      <c r="J23" s="161">
        <f t="shared" si="1"/>
        <v>1141400</v>
      </c>
      <c r="K23" s="143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</row>
    <row r="24" spans="1:26" ht="24" customHeight="1">
      <c r="A24" s="103"/>
      <c r="B24" s="605" t="s">
        <v>84</v>
      </c>
      <c r="C24" s="605"/>
      <c r="D24" s="605"/>
      <c r="E24" s="605"/>
      <c r="F24" s="605"/>
      <c r="G24" s="605"/>
      <c r="H24" s="329">
        <v>208200</v>
      </c>
      <c r="I24" s="161"/>
      <c r="J24" s="161">
        <v>208200</v>
      </c>
      <c r="K24" s="143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</row>
    <row r="25" spans="1:26" ht="24" customHeight="1">
      <c r="A25" s="103"/>
      <c r="B25" s="162" t="s">
        <v>85</v>
      </c>
      <c r="C25" s="162"/>
      <c r="D25" s="162"/>
      <c r="E25" s="162"/>
      <c r="F25" s="161"/>
      <c r="G25" s="161"/>
      <c r="H25" s="161">
        <v>909200</v>
      </c>
      <c r="I25" s="161"/>
      <c r="J25" s="161">
        <f t="shared" si="1"/>
        <v>909200</v>
      </c>
      <c r="K25" s="143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</row>
    <row r="26" spans="1:26" ht="24" customHeight="1">
      <c r="A26" s="103"/>
      <c r="B26" s="162" t="s">
        <v>86</v>
      </c>
      <c r="C26" s="162"/>
      <c r="D26" s="162"/>
      <c r="E26" s="162"/>
      <c r="F26" s="161"/>
      <c r="G26" s="161"/>
      <c r="H26" s="161">
        <v>1140900</v>
      </c>
      <c r="I26" s="161"/>
      <c r="J26" s="161">
        <f t="shared" si="1"/>
        <v>1140900</v>
      </c>
      <c r="K26" s="143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</row>
    <row r="27" spans="1:26" ht="24" customHeight="1">
      <c r="A27" s="103"/>
      <c r="B27" s="162" t="s">
        <v>87</v>
      </c>
      <c r="C27" s="162"/>
      <c r="D27" s="162"/>
      <c r="E27" s="162"/>
      <c r="F27" s="161"/>
      <c r="G27" s="161"/>
      <c r="H27" s="161">
        <v>2265500</v>
      </c>
      <c r="I27" s="161"/>
      <c r="J27" s="161">
        <f t="shared" si="1"/>
        <v>2265500</v>
      </c>
      <c r="K27" s="143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</row>
    <row r="28" spans="1:26" ht="24" customHeight="1">
      <c r="A28" s="103"/>
      <c r="B28" s="162" t="s">
        <v>88</v>
      </c>
      <c r="C28" s="162"/>
      <c r="D28" s="162"/>
      <c r="E28" s="162"/>
      <c r="F28" s="161"/>
      <c r="G28" s="161"/>
      <c r="H28" s="161">
        <v>14356000</v>
      </c>
      <c r="I28" s="161"/>
      <c r="J28" s="161">
        <f t="shared" si="1"/>
        <v>14356000</v>
      </c>
      <c r="K28" s="143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</row>
    <row r="29" spans="1:26" ht="24" customHeight="1">
      <c r="A29" s="103"/>
      <c r="B29" s="162" t="s">
        <v>89</v>
      </c>
      <c r="C29" s="162"/>
      <c r="D29" s="162"/>
      <c r="E29" s="162"/>
      <c r="F29" s="161"/>
      <c r="G29" s="161"/>
      <c r="H29" s="161">
        <v>870100</v>
      </c>
      <c r="I29" s="161"/>
      <c r="J29" s="161">
        <f t="shared" si="1"/>
        <v>870100</v>
      </c>
      <c r="K29" s="143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</row>
    <row r="30" spans="1:26" ht="24" customHeight="1">
      <c r="A30" s="103"/>
      <c r="B30" s="162" t="s">
        <v>90</v>
      </c>
      <c r="C30" s="162"/>
      <c r="D30" s="162"/>
      <c r="E30" s="162"/>
      <c r="F30" s="161"/>
      <c r="G30" s="161"/>
      <c r="H30" s="161">
        <v>5236300</v>
      </c>
      <c r="I30" s="161"/>
      <c r="J30" s="161">
        <f t="shared" si="1"/>
        <v>5236300</v>
      </c>
      <c r="K30" s="143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</row>
    <row r="31" spans="1:26" ht="24" customHeight="1">
      <c r="A31" s="103"/>
      <c r="B31" s="162" t="s">
        <v>91</v>
      </c>
      <c r="C31" s="162"/>
      <c r="D31" s="162"/>
      <c r="E31" s="162"/>
      <c r="F31" s="161"/>
      <c r="G31" s="161"/>
      <c r="H31" s="161">
        <v>11859400</v>
      </c>
      <c r="I31" s="161"/>
      <c r="J31" s="161">
        <f t="shared" si="1"/>
        <v>11859400</v>
      </c>
      <c r="K31" s="143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</row>
    <row r="32" spans="1:26" ht="24" customHeight="1">
      <c r="A32" s="103"/>
      <c r="B32" s="162" t="s">
        <v>92</v>
      </c>
      <c r="C32" s="162"/>
      <c r="D32" s="162"/>
      <c r="E32" s="162"/>
      <c r="F32" s="161"/>
      <c r="G32" s="161"/>
      <c r="H32" s="161">
        <v>4975100</v>
      </c>
      <c r="I32" s="161"/>
      <c r="J32" s="161">
        <f t="shared" si="1"/>
        <v>4975100</v>
      </c>
      <c r="K32" s="143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</row>
    <row r="33" spans="1:26" ht="24" customHeight="1">
      <c r="A33" s="103"/>
      <c r="B33" s="162" t="s">
        <v>93</v>
      </c>
      <c r="C33" s="162"/>
      <c r="D33" s="162"/>
      <c r="E33" s="162"/>
      <c r="F33" s="161"/>
      <c r="G33" s="161"/>
      <c r="H33" s="161">
        <v>164200</v>
      </c>
      <c r="I33" s="161"/>
      <c r="J33" s="161">
        <f t="shared" si="1"/>
        <v>164200</v>
      </c>
      <c r="K33" s="143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</row>
    <row r="34" spans="1:26" ht="24" customHeight="1">
      <c r="A34" s="103"/>
      <c r="B34" s="162" t="s">
        <v>94</v>
      </c>
      <c r="C34" s="162"/>
      <c r="D34" s="162"/>
      <c r="E34" s="162"/>
      <c r="F34" s="161"/>
      <c r="G34" s="161"/>
      <c r="H34" s="161">
        <v>2034000</v>
      </c>
      <c r="I34" s="161"/>
      <c r="J34" s="161">
        <f t="shared" si="1"/>
        <v>2034000</v>
      </c>
      <c r="K34" s="143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</row>
    <row r="35" spans="1:26" ht="24" customHeight="1">
      <c r="A35" s="103"/>
      <c r="B35" s="162" t="s">
        <v>95</v>
      </c>
      <c r="C35" s="162"/>
      <c r="D35" s="162"/>
      <c r="E35" s="162"/>
      <c r="F35" s="161"/>
      <c r="G35" s="161"/>
      <c r="H35" s="161">
        <v>10800</v>
      </c>
      <c r="I35" s="161"/>
      <c r="J35" s="161">
        <f t="shared" si="1"/>
        <v>10800</v>
      </c>
      <c r="K35" s="143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</row>
    <row r="36" spans="1:26" ht="24" customHeight="1">
      <c r="A36" s="103"/>
      <c r="B36" s="162" t="s">
        <v>96</v>
      </c>
      <c r="C36" s="162"/>
      <c r="D36" s="162"/>
      <c r="E36" s="162"/>
      <c r="F36" s="161"/>
      <c r="G36" s="161"/>
      <c r="H36" s="161">
        <v>54684900</v>
      </c>
      <c r="I36" s="161"/>
      <c r="J36" s="161">
        <f t="shared" si="1"/>
        <v>54684900</v>
      </c>
      <c r="K36" s="143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</row>
    <row r="37" spans="1:26" ht="24" customHeight="1">
      <c r="A37" s="103"/>
      <c r="B37" s="162" t="s">
        <v>97</v>
      </c>
      <c r="C37" s="162"/>
      <c r="D37" s="162"/>
      <c r="E37" s="162"/>
      <c r="F37" s="161"/>
      <c r="G37" s="161"/>
      <c r="H37" s="161">
        <v>4231000</v>
      </c>
      <c r="I37" s="161"/>
      <c r="J37" s="161">
        <f t="shared" si="1"/>
        <v>4231000</v>
      </c>
      <c r="K37" s="143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</row>
    <row r="38" spans="1:26" ht="24" customHeight="1">
      <c r="A38" s="103"/>
      <c r="B38" s="162" t="s">
        <v>98</v>
      </c>
      <c r="C38" s="162"/>
      <c r="D38" s="162"/>
      <c r="E38" s="162"/>
      <c r="F38" s="161"/>
      <c r="G38" s="161"/>
      <c r="H38" s="161">
        <v>2496200</v>
      </c>
      <c r="I38" s="161"/>
      <c r="J38" s="161">
        <f t="shared" si="1"/>
        <v>2496200</v>
      </c>
      <c r="K38" s="143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</row>
    <row r="39" spans="1:26" ht="24" customHeight="1">
      <c r="A39" s="103"/>
      <c r="B39" s="145" t="s">
        <v>99</v>
      </c>
      <c r="C39" s="143"/>
      <c r="D39" s="143"/>
      <c r="E39" s="143"/>
      <c r="F39" s="143"/>
      <c r="G39" s="143"/>
      <c r="H39" s="330">
        <v>102000</v>
      </c>
      <c r="I39" s="163"/>
      <c r="J39" s="163">
        <v>102000</v>
      </c>
      <c r="K39" s="143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</row>
    <row r="40" spans="1:26" ht="24" customHeight="1">
      <c r="A40" s="103"/>
      <c r="B40" s="162" t="s">
        <v>100</v>
      </c>
      <c r="C40" s="162"/>
      <c r="D40" s="162"/>
      <c r="E40" s="162"/>
      <c r="F40" s="161"/>
      <c r="G40" s="161"/>
      <c r="H40" s="161">
        <v>69313950</v>
      </c>
      <c r="I40" s="161"/>
      <c r="J40" s="161">
        <f t="shared" si="1"/>
        <v>69313950</v>
      </c>
      <c r="K40" s="143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</row>
    <row r="41" spans="1:26" ht="24" customHeight="1">
      <c r="A41" s="164"/>
      <c r="B41" s="605" t="s">
        <v>101</v>
      </c>
      <c r="C41" s="605"/>
      <c r="D41" s="605"/>
      <c r="E41" s="605"/>
      <c r="F41" s="605"/>
      <c r="G41" s="605"/>
      <c r="H41" s="330">
        <v>200000</v>
      </c>
      <c r="I41" s="163"/>
      <c r="J41" s="163">
        <f t="shared" si="1"/>
        <v>200000</v>
      </c>
      <c r="K41" s="145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4" customHeight="1">
      <c r="A42" s="103"/>
      <c r="B42" s="162" t="s">
        <v>102</v>
      </c>
      <c r="C42" s="162"/>
      <c r="D42" s="162"/>
      <c r="E42" s="162"/>
      <c r="F42" s="161"/>
      <c r="G42" s="161"/>
      <c r="H42" s="161">
        <v>158100</v>
      </c>
      <c r="I42" s="161"/>
      <c r="J42" s="161">
        <f t="shared" si="1"/>
        <v>158100</v>
      </c>
      <c r="K42" s="143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</row>
    <row r="43" spans="1:26" ht="24" customHeight="1">
      <c r="A43" s="103"/>
      <c r="B43" s="162" t="s">
        <v>103</v>
      </c>
      <c r="C43" s="162"/>
      <c r="D43" s="162"/>
      <c r="E43" s="162"/>
      <c r="F43" s="161"/>
      <c r="G43" s="161"/>
      <c r="H43" s="161">
        <v>1058800</v>
      </c>
      <c r="I43" s="161"/>
      <c r="J43" s="161">
        <f t="shared" si="1"/>
        <v>1058800</v>
      </c>
      <c r="K43" s="143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</row>
    <row r="44" spans="1:26" ht="24" customHeight="1">
      <c r="A44" s="165"/>
      <c r="B44" s="605" t="s">
        <v>104</v>
      </c>
      <c r="C44" s="605"/>
      <c r="D44" s="605"/>
      <c r="E44" s="605"/>
      <c r="F44" s="605"/>
      <c r="G44" s="605"/>
      <c r="H44" s="331">
        <v>75900</v>
      </c>
      <c r="I44" s="166"/>
      <c r="J44" s="166">
        <f t="shared" si="1"/>
        <v>75900</v>
      </c>
      <c r="K44" s="145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</row>
    <row r="45" spans="1:26" ht="24" customHeight="1">
      <c r="A45" s="103"/>
      <c r="B45" s="162" t="s">
        <v>105</v>
      </c>
      <c r="C45" s="162"/>
      <c r="D45" s="162"/>
      <c r="E45" s="162"/>
      <c r="F45" s="161"/>
      <c r="G45" s="161"/>
      <c r="H45" s="161">
        <v>551000</v>
      </c>
      <c r="I45" s="161"/>
      <c r="J45" s="161">
        <f t="shared" si="1"/>
        <v>551000</v>
      </c>
      <c r="K45" s="143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</row>
    <row r="46" spans="1:26" ht="24" customHeight="1">
      <c r="A46" s="165"/>
      <c r="B46" s="605" t="s">
        <v>106</v>
      </c>
      <c r="C46" s="605"/>
      <c r="D46" s="605"/>
      <c r="E46" s="605"/>
      <c r="F46" s="605"/>
      <c r="G46" s="605"/>
      <c r="H46" s="331">
        <v>100000</v>
      </c>
      <c r="I46" s="166"/>
      <c r="J46" s="166">
        <f t="shared" si="1"/>
        <v>100000</v>
      </c>
      <c r="K46" s="145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</row>
    <row r="47" spans="1:26" ht="24" customHeight="1">
      <c r="A47" s="103"/>
      <c r="B47" s="162" t="s">
        <v>107</v>
      </c>
      <c r="C47" s="162"/>
      <c r="D47" s="162"/>
      <c r="E47" s="162"/>
      <c r="F47" s="161"/>
      <c r="G47" s="161"/>
      <c r="H47" s="161">
        <v>2385300</v>
      </c>
      <c r="I47" s="161"/>
      <c r="J47" s="161">
        <f t="shared" si="1"/>
        <v>2385300</v>
      </c>
      <c r="K47" s="143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</row>
    <row r="48" spans="1:26" ht="24" customHeight="1">
      <c r="A48" s="103"/>
      <c r="B48" s="162" t="s">
        <v>108</v>
      </c>
      <c r="C48" s="162"/>
      <c r="D48" s="162"/>
      <c r="E48" s="162"/>
      <c r="F48" s="161"/>
      <c r="G48" s="161"/>
      <c r="H48" s="161">
        <v>174430500</v>
      </c>
      <c r="I48" s="161"/>
      <c r="J48" s="161">
        <f t="shared" si="1"/>
        <v>174430500</v>
      </c>
      <c r="K48" s="143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</row>
    <row r="49" spans="1:26" ht="24" customHeight="1">
      <c r="A49" s="103"/>
      <c r="B49" s="601" t="s">
        <v>109</v>
      </c>
      <c r="C49" s="600"/>
      <c r="D49" s="600"/>
      <c r="E49" s="600"/>
      <c r="F49" s="600"/>
      <c r="G49" s="156"/>
      <c r="H49" s="167">
        <f>SUM(H21:H48)</f>
        <v>591923050</v>
      </c>
      <c r="I49" s="167">
        <f>SUM(I21:I48)</f>
        <v>0</v>
      </c>
      <c r="J49" s="167">
        <f>SUM(J21:J48)</f>
        <v>591923050</v>
      </c>
      <c r="K49" s="103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</row>
    <row r="50" spans="1:26" ht="24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22.5" customHeight="1">
      <c r="A52" s="103"/>
      <c r="B52" s="102" t="s">
        <v>110</v>
      </c>
      <c r="C52" s="102"/>
      <c r="D52" s="102"/>
      <c r="E52" s="102"/>
      <c r="F52" s="102"/>
      <c r="G52" s="102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69" t="s">
        <v>63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24" customHeight="1">
      <c r="A54" s="103"/>
      <c r="B54" s="153" t="s">
        <v>111</v>
      </c>
      <c r="C54" s="153"/>
      <c r="D54" s="153"/>
      <c r="E54" s="153"/>
      <c r="F54" s="153"/>
      <c r="G54" s="153"/>
      <c r="H54" s="153" t="s">
        <v>65</v>
      </c>
      <c r="I54" s="153" t="s">
        <v>66</v>
      </c>
      <c r="J54" s="153" t="s">
        <v>67</v>
      </c>
      <c r="K54" s="103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</row>
    <row r="55" spans="1:26" ht="21" customHeight="1">
      <c r="A55" s="103"/>
      <c r="B55" s="103"/>
      <c r="C55" s="103"/>
      <c r="D55" s="103"/>
      <c r="E55" s="103"/>
      <c r="F55" s="103"/>
      <c r="G55" s="103"/>
      <c r="H55" s="123"/>
      <c r="I55" s="123"/>
      <c r="J55" s="123"/>
      <c r="K55" s="103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</row>
    <row r="56" spans="1:26" ht="21" customHeight="1">
      <c r="A56" s="103"/>
      <c r="B56" s="103"/>
      <c r="C56" s="103"/>
      <c r="D56" s="103"/>
      <c r="E56" s="103"/>
      <c r="F56" s="103"/>
      <c r="G56" s="103"/>
      <c r="H56" s="123"/>
      <c r="I56" s="123"/>
      <c r="J56" s="123"/>
      <c r="K56" s="103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</row>
    <row r="57" spans="1:26" ht="21" customHeight="1">
      <c r="A57" s="103"/>
      <c r="B57" s="123"/>
      <c r="C57" s="123"/>
      <c r="D57" s="123"/>
      <c r="E57" s="123"/>
      <c r="F57" s="123"/>
      <c r="G57" s="123"/>
      <c r="H57" s="123"/>
      <c r="I57" s="123"/>
      <c r="J57" s="123"/>
      <c r="K57" s="103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</row>
    <row r="58" spans="1:26" ht="7.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</row>
    <row r="59" spans="1:26" ht="24" customHeight="1">
      <c r="A59" s="103"/>
      <c r="B59" s="601" t="s">
        <v>112</v>
      </c>
      <c r="C59" s="600"/>
      <c r="D59" s="600"/>
      <c r="E59" s="600"/>
      <c r="F59" s="600"/>
      <c r="G59" s="156"/>
      <c r="H59" s="153"/>
      <c r="I59" s="153"/>
      <c r="J59" s="153"/>
      <c r="K59" s="103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</row>
    <row r="60" spans="1:26" ht="24" customHeight="1">
      <c r="A60" s="103"/>
      <c r="B60" s="168"/>
      <c r="C60" s="168"/>
      <c r="D60" s="168"/>
      <c r="E60" s="168"/>
      <c r="F60" s="168"/>
      <c r="G60" s="168"/>
      <c r="H60" s="106"/>
      <c r="I60" s="106"/>
      <c r="J60" s="106"/>
      <c r="K60" s="103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</row>
    <row r="61" spans="1:26" ht="24" customHeight="1">
      <c r="A61" s="103"/>
      <c r="B61" s="168"/>
      <c r="C61" s="168"/>
      <c r="D61" s="168"/>
      <c r="E61" s="168"/>
      <c r="F61" s="168"/>
      <c r="G61" s="168"/>
      <c r="H61" s="106"/>
      <c r="I61" s="106"/>
      <c r="J61" s="106"/>
      <c r="K61" s="103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</row>
    <row r="62" spans="1:26" ht="22.5" customHeight="1">
      <c r="A62" s="103"/>
      <c r="B62" s="102" t="s">
        <v>113</v>
      </c>
      <c r="C62" s="102"/>
      <c r="D62" s="102"/>
      <c r="E62" s="102"/>
      <c r="F62" s="102"/>
      <c r="G62" s="102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69" t="s">
        <v>63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24" customHeight="1">
      <c r="A64" s="103"/>
      <c r="B64" s="153" t="s">
        <v>111</v>
      </c>
      <c r="C64" s="153"/>
      <c r="D64" s="153"/>
      <c r="E64" s="153"/>
      <c r="F64" s="153"/>
      <c r="G64" s="153"/>
      <c r="H64" s="153" t="s">
        <v>65</v>
      </c>
      <c r="I64" s="153" t="s">
        <v>66</v>
      </c>
      <c r="J64" s="153" t="s">
        <v>67</v>
      </c>
      <c r="K64" s="103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</row>
    <row r="65" spans="1:26" ht="21" customHeight="1">
      <c r="A65" s="103"/>
      <c r="B65" s="103"/>
      <c r="C65" s="103"/>
      <c r="D65" s="103"/>
      <c r="E65" s="103"/>
      <c r="F65" s="103"/>
      <c r="G65" s="103"/>
      <c r="H65" s="123"/>
      <c r="I65" s="123"/>
      <c r="J65" s="123"/>
      <c r="K65" s="103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</row>
    <row r="66" spans="1:26" ht="21" customHeight="1">
      <c r="A66" s="103"/>
      <c r="B66" s="103"/>
      <c r="C66" s="103"/>
      <c r="D66" s="103"/>
      <c r="E66" s="103"/>
      <c r="F66" s="103"/>
      <c r="G66" s="103"/>
      <c r="H66" s="123"/>
      <c r="I66" s="123"/>
      <c r="J66" s="123"/>
      <c r="K66" s="103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</row>
    <row r="67" spans="1:26" ht="7.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</row>
    <row r="68" spans="1:26" ht="24" customHeight="1">
      <c r="A68" s="103"/>
      <c r="B68" s="601" t="s">
        <v>114</v>
      </c>
      <c r="C68" s="600"/>
      <c r="D68" s="600"/>
      <c r="E68" s="600"/>
      <c r="F68" s="600"/>
      <c r="G68" s="156"/>
      <c r="H68" s="153"/>
      <c r="I68" s="153"/>
      <c r="J68" s="153"/>
      <c r="K68" s="103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</row>
    <row r="69" spans="1:26" ht="19.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9.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22.5" customHeight="1">
      <c r="A71" s="103"/>
      <c r="B71" s="102" t="s">
        <v>115</v>
      </c>
      <c r="C71" s="102"/>
      <c r="D71" s="102"/>
      <c r="E71" s="102"/>
      <c r="F71" s="102"/>
      <c r="G71" s="102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69" t="s">
        <v>63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24" customHeight="1">
      <c r="A73" s="103"/>
      <c r="B73" s="153" t="s">
        <v>111</v>
      </c>
      <c r="C73" s="153"/>
      <c r="D73" s="153"/>
      <c r="E73" s="153"/>
      <c r="F73" s="153"/>
      <c r="G73" s="153"/>
      <c r="H73" s="153" t="s">
        <v>65</v>
      </c>
      <c r="I73" s="153" t="s">
        <v>66</v>
      </c>
      <c r="J73" s="153" t="s">
        <v>67</v>
      </c>
      <c r="K73" s="103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</row>
    <row r="74" spans="1:26" ht="24" customHeight="1">
      <c r="A74" s="103"/>
      <c r="B74" s="606"/>
      <c r="C74" s="607"/>
      <c r="D74" s="607"/>
      <c r="E74" s="607"/>
      <c r="F74" s="607"/>
      <c r="G74" s="607"/>
      <c r="H74" s="175"/>
      <c r="I74" s="123"/>
      <c r="J74" s="192"/>
      <c r="K74" s="103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</row>
    <row r="75" spans="1:26" ht="24" customHeight="1">
      <c r="A75" s="103"/>
      <c r="B75" s="608" t="s">
        <v>71</v>
      </c>
      <c r="C75" s="597"/>
      <c r="D75" s="597"/>
      <c r="E75" s="597"/>
      <c r="F75" s="597"/>
      <c r="G75" s="597"/>
      <c r="H75" s="112">
        <v>33185100</v>
      </c>
      <c r="I75" s="123"/>
      <c r="J75" s="112">
        <f>SUM(H75:I75)</f>
        <v>33185100</v>
      </c>
      <c r="K75" s="103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</row>
    <row r="76" spans="1:26" ht="24" customHeight="1">
      <c r="A76" s="103"/>
      <c r="B76" s="176"/>
      <c r="C76" s="176"/>
      <c r="D76" s="176"/>
      <c r="E76" s="176"/>
      <c r="F76" s="176"/>
      <c r="G76" s="176"/>
      <c r="H76" s="175"/>
      <c r="I76" s="123"/>
      <c r="J76" s="192"/>
      <c r="K76" s="103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</row>
    <row r="77" spans="1:26" ht="24" customHeight="1">
      <c r="A77" s="103"/>
      <c r="B77" s="177" t="s">
        <v>116</v>
      </c>
      <c r="C77" s="156"/>
      <c r="D77" s="156"/>
      <c r="E77" s="156"/>
      <c r="F77" s="156"/>
      <c r="G77" s="156"/>
      <c r="H77" s="167">
        <f t="shared" ref="H77:J77" si="2">SUM(H74:H75)</f>
        <v>33185100</v>
      </c>
      <c r="I77" s="167">
        <f t="shared" si="2"/>
        <v>0</v>
      </c>
      <c r="J77" s="167">
        <f t="shared" si="2"/>
        <v>33185100</v>
      </c>
      <c r="K77" s="103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</row>
    <row r="78" spans="1:26" ht="24" customHeight="1">
      <c r="A78" s="103"/>
      <c r="B78" s="107"/>
      <c r="C78" s="168"/>
      <c r="D78" s="168"/>
      <c r="E78" s="168"/>
      <c r="F78" s="168"/>
      <c r="G78" s="168"/>
      <c r="H78" s="149"/>
      <c r="I78" s="149"/>
      <c r="J78" s="149"/>
      <c r="K78" s="103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</row>
    <row r="79" spans="1:26" ht="24" customHeight="1">
      <c r="A79" s="103"/>
      <c r="B79" s="102" t="s">
        <v>117</v>
      </c>
      <c r="C79" s="102"/>
      <c r="D79" s="102"/>
      <c r="E79" s="102"/>
      <c r="F79" s="102"/>
      <c r="G79" s="102"/>
      <c r="H79" s="103"/>
      <c r="I79" s="103"/>
      <c r="J79" s="103"/>
      <c r="K79" s="103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</row>
    <row r="80" spans="1:26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69" t="s">
        <v>63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63.75" customHeight="1">
      <c r="A81" s="120"/>
      <c r="B81" s="178" t="s">
        <v>118</v>
      </c>
      <c r="C81" s="178" t="s">
        <v>119</v>
      </c>
      <c r="D81" s="179" t="s">
        <v>120</v>
      </c>
      <c r="E81" s="178" t="s">
        <v>121</v>
      </c>
      <c r="F81" s="179" t="s">
        <v>122</v>
      </c>
      <c r="G81" s="178" t="s">
        <v>123</v>
      </c>
      <c r="H81" s="179" t="s">
        <v>124</v>
      </c>
      <c r="I81" s="179" t="s">
        <v>125</v>
      </c>
      <c r="J81" s="193" t="s">
        <v>67</v>
      </c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21" customHeight="1">
      <c r="A82" s="102"/>
      <c r="B82" s="180" t="s">
        <v>126</v>
      </c>
      <c r="C82" s="181">
        <v>168555700</v>
      </c>
      <c r="D82" s="181">
        <v>53077300</v>
      </c>
      <c r="E82" s="181">
        <v>3207400</v>
      </c>
      <c r="F82" s="181"/>
      <c r="G82" s="182"/>
      <c r="H82" s="181"/>
      <c r="I82" s="181"/>
      <c r="J82" s="194">
        <f t="shared" ref="J82:J86" si="3">SUM(C82:I82)</f>
        <v>224840400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21" customHeight="1">
      <c r="A83" s="102"/>
      <c r="B83" s="183" t="s">
        <v>127</v>
      </c>
      <c r="C83" s="181"/>
      <c r="D83" s="181"/>
      <c r="E83" s="130">
        <v>174493900</v>
      </c>
      <c r="F83" s="130">
        <v>14077300</v>
      </c>
      <c r="G83" s="184"/>
      <c r="H83" s="181"/>
      <c r="I83" s="181"/>
      <c r="J83" s="194">
        <f t="shared" si="3"/>
        <v>188571200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21" customHeight="1">
      <c r="A84" s="102"/>
      <c r="B84" s="183" t="s">
        <v>128</v>
      </c>
      <c r="C84" s="181"/>
      <c r="D84" s="181"/>
      <c r="E84" s="181"/>
      <c r="F84" s="181"/>
      <c r="G84" s="185">
        <v>51942900</v>
      </c>
      <c r="H84" s="181"/>
      <c r="I84" s="181"/>
      <c r="J84" s="194">
        <f t="shared" si="3"/>
        <v>51942900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21" customHeight="1">
      <c r="A85" s="102"/>
      <c r="B85" s="183" t="s">
        <v>129</v>
      </c>
      <c r="C85" s="181"/>
      <c r="D85" s="181"/>
      <c r="E85" s="181"/>
      <c r="F85" s="181"/>
      <c r="G85" s="184"/>
      <c r="H85" s="130">
        <v>67380000</v>
      </c>
      <c r="I85" s="181"/>
      <c r="J85" s="194">
        <f t="shared" si="3"/>
        <v>67380000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21" customHeight="1">
      <c r="A86" s="102"/>
      <c r="B86" s="183" t="s">
        <v>130</v>
      </c>
      <c r="C86" s="181"/>
      <c r="D86" s="181"/>
      <c r="E86" s="181"/>
      <c r="F86" s="181"/>
      <c r="G86" s="184"/>
      <c r="H86" s="181"/>
      <c r="I86" s="185">
        <v>92373650</v>
      </c>
      <c r="J86" s="194">
        <f t="shared" si="3"/>
        <v>92373650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7.5" customHeight="1">
      <c r="A87" s="103"/>
      <c r="B87" s="186"/>
      <c r="C87" s="186"/>
      <c r="D87" s="186"/>
      <c r="E87" s="186"/>
      <c r="F87" s="186"/>
      <c r="G87" s="186"/>
      <c r="H87" s="186"/>
      <c r="I87" s="186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24" customHeight="1">
      <c r="A88" s="103"/>
      <c r="B88" s="187" t="s">
        <v>131</v>
      </c>
      <c r="C88" s="188">
        <f t="shared" ref="C88:J88" si="4">SUM(C82:C87)</f>
        <v>168555700</v>
      </c>
      <c r="D88" s="188">
        <f t="shared" si="4"/>
        <v>53077300</v>
      </c>
      <c r="E88" s="188">
        <f t="shared" si="4"/>
        <v>177701300</v>
      </c>
      <c r="F88" s="188">
        <f t="shared" si="4"/>
        <v>14077300</v>
      </c>
      <c r="G88" s="188">
        <f t="shared" si="4"/>
        <v>51942900</v>
      </c>
      <c r="H88" s="188">
        <f t="shared" si="4"/>
        <v>67380000</v>
      </c>
      <c r="I88" s="188">
        <f t="shared" si="4"/>
        <v>92373650</v>
      </c>
      <c r="J88" s="188">
        <f t="shared" si="4"/>
        <v>625108150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6.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24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24" customHeight="1">
      <c r="A91" s="172"/>
      <c r="B91" s="189"/>
      <c r="C91" s="190"/>
      <c r="D91" s="190"/>
      <c r="E91" s="190"/>
      <c r="F91" s="190"/>
      <c r="G91" s="190"/>
      <c r="H91" s="191"/>
      <c r="I91" s="191"/>
      <c r="J91" s="191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</row>
    <row r="92" spans="1:26" ht="24" customHeight="1">
      <c r="A92" s="172"/>
      <c r="B92" s="189"/>
      <c r="C92" s="190"/>
      <c r="D92" s="190"/>
      <c r="E92" s="190"/>
      <c r="F92" s="190"/>
      <c r="G92" s="190"/>
      <c r="H92" s="191"/>
      <c r="I92" s="191"/>
      <c r="J92" s="191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</row>
    <row r="93" spans="1:26" ht="24" customHeight="1">
      <c r="A93" s="172"/>
      <c r="B93" s="189"/>
      <c r="C93" s="190"/>
      <c r="D93" s="190"/>
      <c r="E93" s="190"/>
      <c r="F93" s="190"/>
      <c r="G93" s="190"/>
      <c r="H93" s="191"/>
      <c r="I93" s="191"/>
      <c r="J93" s="191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</row>
    <row r="94" spans="1:26" ht="24" customHeight="1">
      <c r="A94" s="172"/>
      <c r="B94" s="189"/>
      <c r="C94" s="190"/>
      <c r="D94" s="190"/>
      <c r="E94" s="190"/>
      <c r="F94" s="190"/>
      <c r="G94" s="190"/>
      <c r="H94" s="191"/>
      <c r="I94" s="191"/>
      <c r="J94" s="191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</row>
    <row r="95" spans="1:26" ht="24" customHeight="1">
      <c r="A95" s="172"/>
      <c r="B95" s="189"/>
      <c r="C95" s="190"/>
      <c r="D95" s="190"/>
      <c r="E95" s="190"/>
      <c r="F95" s="190"/>
      <c r="G95" s="190"/>
      <c r="H95" s="191"/>
      <c r="I95" s="191"/>
      <c r="J95" s="191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</row>
    <row r="96" spans="1:26" ht="24" customHeight="1">
      <c r="A96" s="172"/>
      <c r="B96" s="189"/>
      <c r="C96" s="190"/>
      <c r="D96" s="190"/>
      <c r="E96" s="190"/>
      <c r="F96" s="190"/>
      <c r="G96" s="190"/>
      <c r="H96" s="191"/>
      <c r="I96" s="191"/>
      <c r="J96" s="191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</row>
    <row r="97" spans="1:26" ht="24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24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24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24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24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24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24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24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24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24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24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24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24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24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24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24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24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spans="1:26" ht="24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24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24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24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24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24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spans="1:26" ht="24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spans="1:26" ht="24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spans="1:26" ht="24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spans="1:26" ht="24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spans="1:26" ht="24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spans="1:26" ht="24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spans="1:26" ht="24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spans="1:26" ht="24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spans="1:26" ht="24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spans="1:26" ht="24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spans="1:26" ht="24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spans="1:26" ht="24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spans="1:26" ht="24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spans="1:26" ht="24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spans="1:26" ht="24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spans="1:26" ht="24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spans="1:26" ht="24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spans="1:26" ht="24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spans="1:26" ht="24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spans="1:26" ht="24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24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24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24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24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24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24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24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24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24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24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24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24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24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24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24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24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24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24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24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24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24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24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24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24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24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24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24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24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24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24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24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24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24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24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24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24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24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24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24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24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24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24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24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24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24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24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24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24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24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24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24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24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24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24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24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24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24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24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24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24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24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24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24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24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24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24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24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24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24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24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24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24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24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24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24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24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24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24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24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24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24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24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24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24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24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24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24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24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24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24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24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24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24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24" customHeight="1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24" customHeight="1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24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24" customHeight="1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24" customHeigh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24" customHeight="1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24" customHeight="1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24" customHeight="1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24" customHeight="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24" customHeight="1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24" customHeight="1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24" customHeight="1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24" customHeight="1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24" customHeight="1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24" customHeight="1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24" customHeight="1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24" customHeight="1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24" customHeight="1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24" customHeight="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24" customHeight="1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24" customHeight="1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24" customHeight="1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24" customHeight="1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24" customHeight="1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24" customHeight="1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24" customHeight="1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24" customHeight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24" customHeight="1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24" customHeight="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24" customHeight="1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24" customHeight="1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24" customHeight="1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24" customHeigh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24" customHeigh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24" customHeigh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24" customHeigh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24" customHeigh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24" customHeight="1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24" customHeight="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24" customHeight="1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24" customHeight="1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24" customHeight="1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24" customHeight="1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24" customHeight="1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24" customHeigh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24" customHeight="1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24" customHeight="1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24" customHeight="1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24" customHeight="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24" customHeight="1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24" customHeight="1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24" customHeight="1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24" customHeight="1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24" customHeigh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24" customHeight="1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24" customHeigh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24" customHeigh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24" customHeight="1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24" customHeigh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24" customHeigh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24" customHeight="1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24" customHeight="1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24" customHeigh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24" customHeight="1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24" customHeight="1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24" customHeight="1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24" customHeight="1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24" customHeight="1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24" customHeight="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24" customHeight="1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24" customHeight="1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24" customHeight="1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24" customHeight="1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24" customHeight="1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24" customHeight="1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24" customHeight="1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24" customHeight="1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24" customHeight="1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24" customHeight="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24" customHeight="1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24" customHeight="1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24" customHeight="1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24" customHeight="1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24" customHeight="1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24" customHeight="1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24" customHeight="1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24" customHeight="1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24" customHeight="1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24" customHeight="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24" customHeight="1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24" customHeight="1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24" customHeight="1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24" customHeight="1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24" customHeight="1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24" customHeight="1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24" customHeight="1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24" customHeight="1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24" customHeight="1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24" customHeight="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24" customHeight="1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24" customHeight="1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24" customHeight="1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24" customHeight="1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24" customHeight="1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24" customHeight="1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24" customHeight="1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24" customHeight="1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24" customHeight="1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24" customHeight="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24" customHeight="1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24" customHeight="1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24" customHeight="1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24" customHeight="1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24" customHeight="1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24" customHeight="1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24" customHeight="1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24" customHeight="1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24" customHeight="1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24" customHeight="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24" customHeight="1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24" customHeight="1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24" customHeight="1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24" customHeight="1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24" customHeight="1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24" customHeight="1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24" customHeight="1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24" customHeight="1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24" customHeight="1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24" customHeight="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24" customHeight="1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24" customHeight="1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24" customHeight="1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24" customHeight="1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24" customHeight="1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24" customHeight="1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spans="1:26" ht="24" customHeight="1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spans="1:26" ht="24" customHeight="1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spans="1:26" ht="24" customHeight="1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spans="1:26" ht="24" customHeight="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spans="1:26" ht="24" customHeight="1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spans="1:26" ht="24" customHeight="1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spans="1:26" ht="24" customHeight="1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spans="1:26" ht="24" customHeight="1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spans="1:26" ht="24" customHeight="1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spans="1:26" ht="24" customHeight="1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spans="1:26" ht="24" customHeight="1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spans="1:26" ht="24" customHeight="1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spans="1:26" ht="24" customHeight="1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spans="1:26" ht="24" customHeight="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spans="1:26" ht="24" customHeight="1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spans="1:26" ht="24" customHeight="1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spans="1:26" ht="24" customHeight="1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spans="1:26" ht="24" customHeight="1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spans="1:26" ht="24" customHeight="1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spans="1:26" ht="24" customHeight="1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spans="1:26" ht="24" customHeight="1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spans="1:26" ht="24" customHeight="1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spans="1:26" ht="24" customHeight="1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spans="1:26" ht="24" customHeight="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spans="1:26" ht="24" customHeight="1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spans="1:26" ht="24" customHeight="1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spans="1:26" ht="24" customHeight="1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spans="1:26" ht="24" customHeight="1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spans="1:26" ht="24" customHeight="1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spans="1:26" ht="24" customHeight="1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spans="1:26" ht="24" customHeight="1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spans="1:26" ht="24" customHeight="1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spans="1:26" ht="24" customHeight="1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spans="1:26" ht="24" customHeight="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spans="1:26" ht="24" customHeight="1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spans="1:26" ht="24" customHeight="1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spans="1:26" ht="24" customHeight="1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spans="1:26" ht="24" customHeight="1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spans="1:26" ht="24" customHeight="1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spans="1:26" ht="24" customHeight="1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spans="1:26" ht="24" customHeight="1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spans="1:26" ht="24" customHeight="1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spans="1:26" ht="24" customHeight="1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spans="1:26" ht="24" customHeight="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spans="1:26" ht="24" customHeight="1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spans="1:26" ht="24" customHeight="1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spans="1:26" ht="24" customHeight="1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spans="1:26" ht="24" customHeight="1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spans="1:26" ht="24" customHeight="1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spans="1:26" ht="24" customHeight="1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spans="1:26" ht="24" customHeight="1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spans="1:26" ht="24" customHeight="1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spans="1:26" ht="24" customHeight="1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spans="1:26" ht="24" customHeight="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spans="1:26" ht="24" customHeight="1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spans="1:26" ht="24" customHeight="1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spans="1:26" ht="24" customHeight="1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spans="1:26" ht="24" customHeight="1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spans="1:26" ht="24" customHeight="1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spans="1:26" ht="24" customHeight="1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spans="1:26" ht="24" customHeight="1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spans="1:26" ht="24" customHeight="1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spans="1:26" ht="24" customHeight="1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spans="1:26" ht="24" customHeight="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spans="1:26" ht="24" customHeight="1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spans="1:26" ht="24" customHeight="1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spans="1:26" ht="24" customHeight="1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spans="1:26" ht="24" customHeight="1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spans="1:26" ht="24" customHeight="1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spans="1:26" ht="24" customHeight="1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spans="1:26" ht="24" customHeight="1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spans="1:26" ht="24" customHeight="1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spans="1:26" ht="24" customHeight="1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spans="1:26" ht="24" customHeight="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spans="1:26" ht="24" customHeight="1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spans="1:26" ht="24" customHeight="1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spans="1:26" ht="24" customHeight="1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spans="1:26" ht="24" customHeight="1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spans="1:26" ht="24" customHeight="1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spans="1:26" ht="24" customHeight="1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spans="1:26" ht="24" customHeight="1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spans="1:26" ht="24" customHeight="1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spans="1:26" ht="24" customHeight="1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spans="1:26" ht="24" customHeight="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spans="1:26" ht="24" customHeight="1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spans="1:26" ht="24" customHeight="1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spans="1:26" ht="24" customHeight="1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spans="1:26" ht="24" customHeight="1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spans="1:26" ht="24" customHeight="1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spans="1:26" ht="24" customHeight="1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spans="1:26" ht="24" customHeight="1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spans="1:26" ht="24" customHeight="1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spans="1:26" ht="24" customHeight="1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spans="1:26" ht="24" customHeight="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spans="1:26" ht="24" customHeight="1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spans="1:26" ht="24" customHeight="1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spans="1:26" ht="24" customHeight="1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spans="1:26" ht="24" customHeight="1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spans="1:26" ht="24" customHeight="1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spans="1:26" ht="24" customHeight="1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spans="1:26" ht="24" customHeight="1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spans="1:26" ht="24" customHeight="1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spans="1:26" ht="24" customHeight="1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spans="1:26" ht="24" customHeight="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spans="1:26" ht="24" customHeight="1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spans="1:26" ht="24" customHeight="1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spans="1:26" ht="24" customHeight="1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spans="1:26" ht="24" customHeight="1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spans="1:26" ht="24" customHeight="1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spans="1:26" ht="24" customHeight="1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spans="1:26" ht="24" customHeight="1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spans="1:26" ht="24" customHeight="1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spans="1:26" ht="24" customHeight="1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spans="1:26" ht="24" customHeight="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spans="1:26" ht="24" customHeight="1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spans="1:26" ht="24" customHeight="1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spans="1:26" ht="24" customHeight="1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spans="1:26" ht="24" customHeight="1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spans="1:26" ht="24" customHeight="1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spans="1:26" ht="24" customHeight="1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spans="1:26" ht="24" customHeight="1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spans="1:26" ht="24" customHeight="1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spans="1:26" ht="24" customHeight="1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spans="1:26" ht="24" customHeight="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spans="1:26" ht="24" customHeight="1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spans="1:26" ht="24" customHeight="1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spans="1:26" ht="24" customHeight="1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spans="1:26" ht="24" customHeight="1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spans="1:26" ht="24" customHeight="1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spans="1:26" ht="24" customHeight="1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spans="1:26" ht="24" customHeight="1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spans="1:26" ht="24" customHeight="1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spans="1:26" ht="24" customHeight="1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spans="1:26" ht="24" customHeight="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spans="1:26" ht="24" customHeight="1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spans="1:26" ht="24" customHeight="1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spans="1:26" ht="24" customHeight="1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spans="1:26" ht="24" customHeight="1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spans="1:26" ht="24" customHeight="1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spans="1:26" ht="24" customHeight="1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spans="1:26" ht="24" customHeight="1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spans="1:26" ht="24" customHeight="1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spans="1:26" ht="24" customHeight="1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spans="1:26" ht="24" customHeight="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spans="1:26" ht="24" customHeight="1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spans="1:26" ht="24" customHeight="1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spans="1:26" ht="24" customHeight="1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spans="1:26" ht="24" customHeight="1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spans="1:26" ht="24" customHeight="1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spans="1:26" ht="24" customHeight="1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spans="1:26" ht="24" customHeight="1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spans="1:26" ht="24" customHeight="1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spans="1:26" ht="24" customHeight="1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spans="1:26" ht="24" customHeight="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spans="1:26" ht="24" customHeight="1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spans="1:26" ht="24" customHeight="1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spans="1:26" ht="24" customHeight="1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spans="1:26" ht="24" customHeight="1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spans="1:26" ht="24" customHeight="1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spans="1:26" ht="24" customHeight="1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spans="1:26" ht="24" customHeight="1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spans="1:26" ht="24" customHeight="1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spans="1:26" ht="24" customHeight="1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spans="1:26" ht="24" customHeight="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spans="1:26" ht="24" customHeight="1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spans="1:26" ht="24" customHeight="1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spans="1:26" ht="24" customHeight="1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spans="1:26" ht="24" customHeight="1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spans="1:26" ht="24" customHeight="1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spans="1:26" ht="24" customHeight="1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spans="1:26" ht="24" customHeight="1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spans="1:26" ht="24" customHeight="1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spans="1:26" ht="24" customHeight="1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spans="1:26" ht="24" customHeight="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spans="1:26" ht="24" customHeight="1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spans="1:26" ht="24" customHeight="1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spans="1:26" ht="24" customHeight="1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spans="1:26" ht="24" customHeight="1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spans="1:26" ht="24" customHeight="1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spans="1:26" ht="24" customHeight="1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spans="1:26" ht="24" customHeight="1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spans="1:26" ht="24" customHeight="1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spans="1:26" ht="24" customHeight="1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spans="1:26" ht="24" customHeight="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spans="1:26" ht="24" customHeight="1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spans="1:26" ht="24" customHeight="1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spans="1:26" ht="24" customHeight="1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spans="1:26" ht="24" customHeight="1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spans="1:26" ht="24" customHeight="1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spans="1:26" ht="24" customHeight="1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spans="1:26" ht="24" customHeight="1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spans="1:26" ht="24" customHeight="1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spans="1:26" ht="24" customHeight="1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spans="1:26" ht="24" customHeight="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spans="1:26" ht="24" customHeight="1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spans="1:26" ht="24" customHeight="1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spans="1:26" ht="24" customHeight="1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spans="1:26" ht="24" customHeight="1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spans="1:26" ht="24" customHeight="1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spans="1:26" ht="24" customHeight="1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spans="1:26" ht="24" customHeight="1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spans="1:26" ht="24" customHeight="1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spans="1:26" ht="24" customHeight="1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spans="1:26" ht="24" customHeight="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spans="1:26" ht="24" customHeight="1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spans="1:26" ht="24" customHeight="1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spans="1:26" ht="24" customHeight="1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spans="1:26" ht="24" customHeight="1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spans="1:26" ht="24" customHeight="1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spans="1:26" ht="24" customHeight="1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spans="1:26" ht="24" customHeight="1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spans="1:26" ht="24" customHeight="1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spans="1:26" ht="24" customHeight="1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spans="1:26" ht="24" customHeight="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spans="1:26" ht="24" customHeight="1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spans="1:26" ht="24" customHeight="1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spans="1:26" ht="24" customHeight="1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spans="1:26" ht="24" customHeight="1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spans="1:26" ht="24" customHeight="1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spans="1:26" ht="24" customHeight="1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spans="1:26" ht="24" customHeight="1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spans="1:26" ht="24" customHeight="1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spans="1:26" ht="24" customHeight="1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spans="1:26" ht="24" customHeight="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spans="1:26" ht="24" customHeight="1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spans="1:26" ht="24" customHeight="1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spans="1:26" ht="24" customHeight="1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spans="1:26" ht="24" customHeight="1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spans="1:26" ht="24" customHeight="1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spans="1:26" ht="24" customHeight="1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spans="1:26" ht="24" customHeight="1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spans="1:26" ht="24" customHeight="1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spans="1:26" ht="24" customHeight="1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spans="1:26" ht="24" customHeight="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spans="1:26" ht="24" customHeight="1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spans="1:26" ht="24" customHeight="1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spans="1:26" ht="24" customHeight="1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spans="1:26" ht="24" customHeight="1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spans="1:26" ht="24" customHeight="1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spans="1:26" ht="24" customHeight="1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spans="1:26" ht="24" customHeight="1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spans="1:26" ht="24" customHeight="1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spans="1:26" ht="24" customHeight="1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spans="1:26" ht="24" customHeight="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spans="1:26" ht="24" customHeight="1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spans="1:26" ht="24" customHeight="1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spans="1:26" ht="24" customHeight="1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spans="1:26" ht="24" customHeight="1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spans="1:26" ht="24" customHeight="1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spans="1:26" ht="24" customHeight="1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spans="1:26" ht="24" customHeight="1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spans="1:26" ht="24" customHeight="1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spans="1:26" ht="24" customHeight="1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spans="1:26" ht="24" customHeight="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spans="1:26" ht="24" customHeight="1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spans="1:26" ht="24" customHeight="1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spans="1:26" ht="24" customHeight="1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spans="1:26" ht="24" customHeight="1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spans="1:26" ht="24" customHeight="1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spans="1:26" ht="24" customHeight="1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spans="1:26" ht="24" customHeight="1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spans="1:26" ht="24" customHeight="1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spans="1:26" ht="24" customHeight="1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spans="1:26" ht="24" customHeight="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spans="1:26" ht="24" customHeight="1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spans="1:26" ht="24" customHeight="1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spans="1:26" ht="24" customHeight="1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spans="1:26" ht="24" customHeight="1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spans="1:26" ht="24" customHeight="1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spans="1:26" ht="24" customHeight="1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spans="1:26" ht="24" customHeight="1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spans="1:26" ht="24" customHeight="1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spans="1:26" ht="24" customHeight="1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spans="1:26" ht="24" customHeight="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spans="1:26" ht="24" customHeight="1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spans="1:26" ht="24" customHeight="1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spans="1:26" ht="24" customHeight="1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spans="1:26" ht="24" customHeight="1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spans="1:26" ht="24" customHeight="1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spans="1:26" ht="24" customHeight="1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spans="1:26" ht="24" customHeight="1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spans="1:26" ht="24" customHeight="1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spans="1:26" ht="24" customHeight="1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spans="1:26" ht="24" customHeight="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spans="1:26" ht="24" customHeight="1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spans="1:26" ht="24" customHeight="1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spans="1:26" ht="24" customHeight="1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spans="1:26" ht="24" customHeight="1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spans="1:26" ht="24" customHeight="1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spans="1:26" ht="24" customHeight="1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spans="1:26" ht="24" customHeight="1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spans="1:26" ht="24" customHeight="1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spans="1:26" ht="24" customHeight="1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spans="1:26" ht="24" customHeight="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spans="1:26" ht="24" customHeight="1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spans="1:26" ht="24" customHeight="1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spans="1:26" ht="24" customHeight="1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spans="1:26" ht="24" customHeight="1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spans="1:26" ht="24" customHeight="1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spans="1:26" ht="24" customHeight="1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spans="1:26" ht="24" customHeight="1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spans="1:26" ht="24" customHeight="1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spans="1:26" ht="24" customHeight="1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spans="1:26" ht="24" customHeight="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spans="1:26" ht="24" customHeight="1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spans="1:26" ht="24" customHeight="1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spans="1:26" ht="24" customHeight="1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spans="1:26" ht="24" customHeight="1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spans="1:26" ht="24" customHeight="1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spans="1:26" ht="24" customHeight="1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spans="1:26" ht="24" customHeight="1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spans="1:26" ht="24" customHeight="1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spans="1:26" ht="24" customHeight="1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spans="1:26" ht="24" customHeight="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spans="1:26" ht="24" customHeight="1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spans="1:26" ht="24" customHeight="1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spans="1:26" ht="24" customHeight="1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spans="1:26" ht="24" customHeight="1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spans="1:26" ht="24" customHeight="1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spans="1:26" ht="24" customHeight="1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spans="1:26" ht="24" customHeight="1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spans="1:26" ht="24" customHeight="1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spans="1:26" ht="24" customHeight="1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spans="1:26" ht="24" customHeight="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spans="1:26" ht="24" customHeight="1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spans="1:26" ht="24" customHeight="1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spans="1:26" ht="24" customHeight="1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spans="1:26" ht="24" customHeight="1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spans="1:26" ht="24" customHeight="1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spans="1:26" ht="24" customHeight="1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spans="1:26" ht="24" customHeight="1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spans="1:26" ht="24" customHeight="1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spans="1:26" ht="24" customHeight="1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spans="1:26" ht="24" customHeight="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spans="1:26" ht="24" customHeight="1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spans="1:26" ht="24" customHeight="1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spans="1:26" ht="24" customHeight="1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spans="1:26" ht="24" customHeight="1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spans="1:26" ht="24" customHeight="1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spans="1:26" ht="24" customHeight="1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spans="1:26" ht="24" customHeight="1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spans="1:26" ht="24" customHeight="1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spans="1:26" ht="24" customHeight="1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spans="1:26" ht="24" customHeight="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spans="1:26" ht="24" customHeight="1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spans="1:26" ht="24" customHeight="1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spans="1:26" ht="24" customHeight="1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spans="1:26" ht="24" customHeight="1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spans="1:26" ht="24" customHeight="1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spans="1:26" ht="24" customHeight="1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spans="1:26" ht="24" customHeight="1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spans="1:26" ht="24" customHeight="1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spans="1:26" ht="24" customHeight="1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spans="1:26" ht="24" customHeight="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spans="1:26" ht="24" customHeight="1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spans="1:26" ht="24" customHeight="1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spans="1:26" ht="24" customHeight="1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spans="1:26" ht="24" customHeight="1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spans="1:26" ht="24" customHeight="1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spans="1:26" ht="24" customHeight="1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spans="1:26" ht="24" customHeight="1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spans="1:26" ht="24" customHeight="1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spans="1:26" ht="24" customHeight="1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spans="1:26" ht="24" customHeight="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spans="1:26" ht="24" customHeight="1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spans="1:26" ht="24" customHeight="1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spans="1:26" ht="24" customHeight="1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spans="1:26" ht="24" customHeight="1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spans="1:26" ht="24" customHeight="1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spans="1:26" ht="24" customHeight="1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spans="1:26" ht="24" customHeight="1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spans="1:26" ht="24" customHeight="1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spans="1:26" ht="24" customHeight="1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spans="1:26" ht="24" customHeight="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spans="1:26" ht="24" customHeight="1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spans="1:26" ht="24" customHeight="1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spans="1:26" ht="24" customHeight="1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spans="1:26" ht="24" customHeight="1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spans="1:26" ht="24" customHeight="1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spans="1:26" ht="24" customHeight="1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spans="1:26" ht="24" customHeight="1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spans="1:26" ht="24" customHeight="1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spans="1:26" ht="24" customHeight="1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spans="1:26" ht="24" customHeight="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spans="1:26" ht="24" customHeight="1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spans="1:26" ht="24" customHeight="1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spans="1:26" ht="24" customHeight="1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spans="1:26" ht="24" customHeight="1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spans="1:26" ht="24" customHeight="1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spans="1:26" ht="24" customHeight="1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spans="1:26" ht="24" customHeight="1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spans="1:26" ht="24" customHeight="1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spans="1:26" ht="24" customHeight="1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spans="1:26" ht="24" customHeight="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spans="1:26" ht="24" customHeight="1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spans="1:26" ht="24" customHeight="1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spans="1:26" ht="24" customHeight="1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spans="1:26" ht="24" customHeight="1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spans="1:26" ht="24" customHeight="1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spans="1:26" ht="24" customHeight="1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spans="1:26" ht="24" customHeight="1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spans="1:26" ht="24" customHeight="1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spans="1:26" ht="24" customHeight="1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spans="1:26" ht="24" customHeight="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spans="1:26" ht="24" customHeight="1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spans="1:26" ht="24" customHeight="1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spans="1:26" ht="24" customHeight="1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spans="1:26" ht="24" customHeight="1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spans="1:26" ht="24" customHeight="1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spans="1:26" ht="24" customHeight="1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spans="1:26" ht="24" customHeight="1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spans="1:26" ht="24" customHeight="1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spans="1:26" ht="24" customHeight="1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spans="1:26" ht="24" customHeight="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spans="1:26" ht="24" customHeight="1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spans="1:26" ht="24" customHeight="1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spans="1:26" ht="24" customHeight="1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spans="1:26" ht="24" customHeight="1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spans="1:26" ht="24" customHeight="1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spans="1:26" ht="24" customHeight="1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spans="1:26" ht="24" customHeight="1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spans="1:26" ht="24" customHeight="1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spans="1:26" ht="24" customHeight="1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spans="1:26" ht="24" customHeight="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spans="1:26" ht="24" customHeight="1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spans="1:26" ht="24" customHeight="1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spans="1:26" ht="24" customHeight="1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spans="1:26" ht="24" customHeight="1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spans="1:26" ht="24" customHeight="1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spans="1:26" ht="24" customHeight="1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spans="1:26" ht="24" customHeight="1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spans="1:26" ht="24" customHeight="1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spans="1:26" ht="24" customHeight="1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spans="1:26" ht="24" customHeight="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spans="1:26" ht="24" customHeight="1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spans="1:26" ht="24" customHeight="1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spans="1:26" ht="24" customHeight="1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spans="1:26" ht="24" customHeight="1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spans="1:26" ht="24" customHeight="1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spans="1:26" ht="24" customHeight="1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spans="1:26" ht="24" customHeight="1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spans="1:26" ht="24" customHeight="1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spans="1:26" ht="24" customHeight="1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spans="1:26" ht="24" customHeight="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spans="1:26" ht="24" customHeight="1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spans="1:26" ht="24" customHeight="1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spans="1:26" ht="24" customHeight="1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spans="1:26" ht="24" customHeight="1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spans="1:26" ht="24" customHeight="1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spans="1:26" ht="24" customHeight="1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spans="1:26" ht="24" customHeight="1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spans="1:26" ht="24" customHeight="1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spans="1:26" ht="24" customHeight="1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spans="1:26" ht="24" customHeight="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spans="1:26" ht="24" customHeight="1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spans="1:26" ht="24" customHeight="1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spans="1:26" ht="24" customHeight="1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spans="1:26" ht="24" customHeight="1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spans="1:26" ht="24" customHeight="1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spans="1:26" ht="24" customHeight="1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spans="1:26" ht="24" customHeight="1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spans="1:26" ht="24" customHeight="1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spans="1:26" ht="24" customHeight="1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spans="1:26" ht="24" customHeight="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spans="1:26" ht="24" customHeight="1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spans="1:26" ht="24" customHeight="1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spans="1:26" ht="24" customHeight="1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spans="1:26" ht="24" customHeight="1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spans="1:26" ht="24" customHeight="1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spans="1:26" ht="24" customHeight="1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spans="1:26" ht="24" customHeight="1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spans="1:26" ht="24" customHeight="1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spans="1:26" ht="24" customHeight="1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spans="1:26" ht="24" customHeight="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spans="1:26" ht="24" customHeight="1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spans="1:26" ht="24" customHeight="1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spans="1:26" ht="24" customHeight="1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spans="1:26" ht="24" customHeight="1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spans="1:26" ht="24" customHeight="1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spans="1:26" ht="24" customHeight="1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spans="1:26" ht="24" customHeight="1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spans="1:26" ht="24" customHeight="1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spans="1:26" ht="24" customHeight="1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spans="1:26" ht="24" customHeight="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spans="1:26" ht="24" customHeight="1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spans="1:26" ht="24" customHeight="1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spans="1:26" ht="24" customHeight="1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spans="1:26" ht="24" customHeight="1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spans="1:26" ht="24" customHeight="1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spans="1:26" ht="24" customHeight="1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spans="1:26" ht="24" customHeight="1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spans="1:26" ht="24" customHeight="1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spans="1:26" ht="24" customHeight="1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spans="1:26" ht="24" customHeight="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spans="1:26" ht="24" customHeight="1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spans="1:26" ht="24" customHeight="1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spans="1:26" ht="24" customHeight="1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spans="1:26" ht="24" customHeight="1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spans="1:26" ht="24" customHeight="1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spans="1:26" ht="24" customHeight="1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spans="1:26" ht="24" customHeight="1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spans="1:26" ht="24" customHeight="1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spans="1:26" ht="24" customHeight="1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spans="1:26" ht="24" customHeight="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spans="1:26" ht="24" customHeight="1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spans="1:26" ht="24" customHeight="1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spans="1:26" ht="24" customHeight="1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spans="1:26" ht="24" customHeight="1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spans="1:26" ht="24" customHeight="1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spans="1:26" ht="24" customHeight="1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spans="1:26" ht="24" customHeight="1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spans="1:26" ht="24" customHeight="1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spans="1:26" ht="24" customHeight="1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spans="1:26" ht="24" customHeight="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spans="1:26" ht="24" customHeight="1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spans="1:26" ht="24" customHeight="1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spans="1:26" ht="24" customHeight="1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spans="1:26" ht="24" customHeight="1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spans="1:26" ht="24" customHeight="1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spans="1:26" ht="24" customHeight="1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spans="1:26" ht="24" customHeight="1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spans="1:26" ht="24" customHeight="1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spans="1:26" ht="24" customHeight="1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spans="1:26" ht="24" customHeight="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spans="1:26" ht="24" customHeight="1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spans="1:26" ht="24" customHeight="1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spans="1:26" ht="24" customHeight="1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spans="1:26" ht="24" customHeight="1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spans="1:26" ht="24" customHeight="1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spans="1:26" ht="24" customHeight="1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spans="1:26" ht="24" customHeight="1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spans="1:26" ht="24" customHeight="1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spans="1:26" ht="24" customHeight="1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spans="1:26" ht="24" customHeight="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spans="1:26" ht="24" customHeight="1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spans="1:26" ht="24" customHeight="1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spans="1:26" ht="24" customHeight="1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spans="1:26" ht="24" customHeight="1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spans="1:26" ht="24" customHeight="1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spans="1:26" ht="24" customHeight="1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spans="1:26" ht="24" customHeight="1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spans="1:26" ht="24" customHeight="1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spans="1:26" ht="24" customHeight="1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spans="1:26" ht="24" customHeight="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spans="1:26" ht="24" customHeight="1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spans="1:26" ht="24" customHeight="1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spans="1:26" ht="24" customHeight="1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spans="1:26" ht="24" customHeight="1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spans="1:26" ht="24" customHeight="1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spans="1:26" ht="24" customHeight="1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spans="1:26" ht="24" customHeight="1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spans="1:26" ht="24" customHeight="1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spans="1:26" ht="24" customHeight="1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spans="1:26" ht="24" customHeight="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spans="1:26" ht="24" customHeight="1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spans="1:26" ht="24" customHeight="1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spans="1:26" ht="24" customHeight="1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spans="1:26" ht="24" customHeight="1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spans="1:26" ht="24" customHeight="1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spans="1:26" ht="24" customHeight="1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spans="1:26" ht="24" customHeight="1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spans="1:26" ht="24" customHeight="1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spans="1:26" ht="24" customHeight="1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spans="1:26" ht="24" customHeight="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spans="1:26" ht="24" customHeight="1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spans="1:26" ht="24" customHeight="1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spans="1:26" ht="24" customHeight="1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spans="1:26" ht="24" customHeight="1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spans="1:26" ht="24" customHeight="1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spans="1:26" ht="24" customHeight="1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spans="1:26" ht="24" customHeight="1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spans="1:26" ht="24" customHeight="1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spans="1:26" ht="24" customHeight="1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spans="1:26" ht="24" customHeight="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spans="1:26" ht="24" customHeight="1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spans="1:26" ht="24" customHeight="1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spans="1:26" ht="24" customHeight="1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spans="1:26" ht="24" customHeight="1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spans="1:26" ht="24" customHeight="1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spans="1:26" ht="24" customHeight="1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spans="1:26" ht="24" customHeight="1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spans="1:26" ht="24" customHeight="1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spans="1:26" ht="24" customHeight="1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spans="1:26" ht="24" customHeight="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spans="1:26" ht="24" customHeight="1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spans="1:26" ht="24" customHeight="1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spans="1:26" ht="24" customHeight="1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spans="1:26" ht="24" customHeight="1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spans="1:26" ht="24" customHeight="1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spans="1:26" ht="24" customHeight="1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spans="1:26" ht="24" customHeight="1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spans="1:26" ht="24" customHeight="1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spans="1:26" ht="24" customHeight="1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spans="1:26" ht="24" customHeight="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spans="1:26" ht="24" customHeight="1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spans="1:26" ht="24" customHeight="1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spans="1:26" ht="24" customHeight="1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spans="1:26" ht="24" customHeight="1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spans="1:26" ht="24" customHeight="1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spans="1:26" ht="24" customHeight="1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spans="1:26" ht="24" customHeight="1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spans="1:26" ht="24" customHeight="1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spans="1:26" ht="24" customHeight="1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spans="1:26" ht="24" customHeight="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spans="1:26" ht="24" customHeight="1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spans="1:26" ht="24" customHeight="1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spans="1:26" ht="24" customHeight="1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spans="1:26" ht="24" customHeight="1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spans="1:26" ht="24" customHeight="1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spans="1:26" ht="24" customHeight="1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spans="1:26" ht="24" customHeight="1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spans="1:26" ht="24" customHeight="1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spans="1:26" ht="24" customHeight="1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spans="1:26" ht="24" customHeight="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spans="1:26" ht="24" customHeight="1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spans="1:26" ht="24" customHeight="1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spans="1:26" ht="24" customHeight="1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spans="1:26" ht="24" customHeight="1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spans="1:26" ht="24" customHeight="1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spans="1:26" ht="24" customHeight="1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spans="1:26" ht="24" customHeight="1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spans="1:26" ht="24" customHeight="1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spans="1:26" ht="24" customHeight="1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spans="1:26" ht="24" customHeight="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spans="1:26" ht="24" customHeight="1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</sheetData>
  <mergeCells count="15">
    <mergeCell ref="B49:F49"/>
    <mergeCell ref="B59:F59"/>
    <mergeCell ref="B68:F68"/>
    <mergeCell ref="B74:G74"/>
    <mergeCell ref="B75:G75"/>
    <mergeCell ref="B20:D20"/>
    <mergeCell ref="B24:G24"/>
    <mergeCell ref="B41:G41"/>
    <mergeCell ref="B44:G44"/>
    <mergeCell ref="B46:G46"/>
    <mergeCell ref="B1:J1"/>
    <mergeCell ref="A2:K2"/>
    <mergeCell ref="B5:F5"/>
    <mergeCell ref="B11:F11"/>
    <mergeCell ref="B19:F19"/>
  </mergeCells>
  <pageMargins left="1.1811023622047245" right="0.59055118110236227" top="0.98425196850393704" bottom="0.59055118110236227" header="0.31496062992125984" footer="0.31496062992125984"/>
  <pageSetup paperSize="9" scale="65" firstPageNumber="189" orientation="portrait" useFirstPageNumber="1" r:id="rId1"/>
  <headerFooter>
    <oddHeader xml:space="preserve">&amp;C&amp;"TH SarabunPSK,ตัวหนา"&amp;16
&amp;20&amp;P&amp;16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4:K12"/>
  <sheetViews>
    <sheetView view="pageBreakPreview" zoomScale="110" zoomScaleNormal="100" zoomScaleSheetLayoutView="110" workbookViewId="0">
      <selection activeCell="F10" sqref="F10"/>
    </sheetView>
  </sheetViews>
  <sheetFormatPr defaultColWidth="9.140625" defaultRowHeight="21.75"/>
  <cols>
    <col min="1" max="1" width="13" style="354" customWidth="1"/>
    <col min="2" max="2" width="14.7109375" style="354" customWidth="1"/>
    <col min="3" max="3" width="13.140625" style="354" customWidth="1"/>
    <col min="4" max="5" width="14.7109375" style="354" customWidth="1"/>
    <col min="6" max="6" width="17.5703125" style="354" customWidth="1"/>
    <col min="7" max="7" width="14.42578125" style="354" customWidth="1"/>
    <col min="8" max="8" width="14" style="354" customWidth="1"/>
    <col min="9" max="9" width="15.140625" style="354" customWidth="1"/>
    <col min="10" max="10" width="3" style="354" customWidth="1"/>
    <col min="11" max="11" width="3.28515625" style="354" customWidth="1"/>
    <col min="12" max="16384" width="9.140625" style="354"/>
  </cols>
  <sheetData>
    <row r="4" spans="1:11">
      <c r="A4" s="609" t="s">
        <v>117</v>
      </c>
      <c r="B4" s="609"/>
      <c r="C4" s="609"/>
      <c r="D4" s="609"/>
      <c r="E4" s="609"/>
      <c r="F4" s="609"/>
      <c r="G4" s="609"/>
      <c r="H4" s="609"/>
      <c r="I4" s="609"/>
      <c r="J4" s="480"/>
    </row>
    <row r="5" spans="1:11" ht="22.5" thickBot="1">
      <c r="I5" s="481" t="s">
        <v>63</v>
      </c>
      <c r="J5" s="481"/>
    </row>
    <row r="6" spans="1:11" s="485" customFormat="1" ht="45.2" customHeight="1" thickBot="1">
      <c r="A6" s="482" t="s">
        <v>1490</v>
      </c>
      <c r="B6" s="482" t="s">
        <v>1491</v>
      </c>
      <c r="C6" s="483" t="s">
        <v>120</v>
      </c>
      <c r="D6" s="482" t="s">
        <v>121</v>
      </c>
      <c r="E6" s="483" t="s">
        <v>122</v>
      </c>
      <c r="F6" s="482" t="s">
        <v>1492</v>
      </c>
      <c r="G6" s="483" t="s">
        <v>124</v>
      </c>
      <c r="H6" s="483" t="s">
        <v>125</v>
      </c>
      <c r="I6" s="483" t="s">
        <v>67</v>
      </c>
      <c r="J6" s="484"/>
    </row>
    <row r="7" spans="1:11">
      <c r="A7" s="486" t="s">
        <v>126</v>
      </c>
      <c r="B7" s="355">
        <f>SUM('(ล่าสุด) รายละเอียดงบ'!D7:E7,'(ล่าสุด) รายละเอียดงบ'!D15:E15)</f>
        <v>165148090</v>
      </c>
      <c r="C7" s="355">
        <f>SUM('(ล่าสุด) รายละเอียดงบ'!D21:E21)</f>
        <v>61056000</v>
      </c>
      <c r="D7" s="355">
        <f>SUM('(ล่าสุด) รายละเอียดงบ'!D26:E26)</f>
        <v>5251200</v>
      </c>
      <c r="E7" s="355"/>
      <c r="F7" s="355"/>
      <c r="G7" s="355"/>
      <c r="H7" s="355"/>
      <c r="I7" s="487">
        <f>SUM(B7:H7)</f>
        <v>231455290</v>
      </c>
      <c r="J7" s="487"/>
    </row>
    <row r="8" spans="1:11">
      <c r="A8" s="486" t="s">
        <v>127</v>
      </c>
      <c r="B8" s="355"/>
      <c r="C8" s="355"/>
      <c r="D8" s="355">
        <f>SUM('(ล่าสุด) รายละเอียดงบ'!D34:E34,'(ล่าสุด) รายละเอียดงบ'!D50:E50,'(ล่าสุด) รายละเอียดงบ'!D71:E71,'(ล่าสุด) รายละเอียดงบ'!D92:E92,'(ล่าสุด) รายละเอียดงบ'!D109:E109,'(ล่าสุด) รายละเอียดงบ'!D124:E124,'(ล่าสุด) รายละเอียดงบ'!D136:E136,'(ล่าสุด) รายละเอียดงบ'!D146:E146,'(ล่าสุด) รายละเอียดงบ'!D166:E166,'(ล่าสุด) รายละเอียดงบ'!D182:E182,'(ล่าสุด) รายละเอียดงบ'!D194:E194,'(ล่าสุด) รายละเอียดงบ'!D200:E200,'(ล่าสุด) รายละเอียดงบ'!D211:E211,'(ล่าสุด) รายละเอียดงบ'!D217:E217,'(ล่าสุด) รายละเอียดงบ'!D535:E535,'(ล่าสุด) รายละเอียดงบ'!D552:E552,'(ล่าสุด) รายละเอียดงบ'!D572:E572,'(ล่าสุด) รายละเอียดงบ'!D610:E610,'(ล่าสุด) รายละเอียดงบ'!D622:E622,'(ล่าสุด) รายละเอียดงบ'!D633:E633,'(ล่าสุด) รายละเอียดงบ'!D646:E646,'(ล่าสุด) รายละเอียดงบ'!D671:E671)</f>
        <v>249743500</v>
      </c>
      <c r="E8" s="355">
        <v>17802900</v>
      </c>
      <c r="F8" s="355"/>
      <c r="G8" s="355"/>
      <c r="H8" s="355"/>
      <c r="I8" s="487">
        <f t="shared" ref="I8:I11" si="0">SUM(B8:H8)</f>
        <v>267546400</v>
      </c>
      <c r="J8" s="487"/>
    </row>
    <row r="9" spans="1:11">
      <c r="A9" s="486" t="s">
        <v>128</v>
      </c>
      <c r="B9" s="355"/>
      <c r="C9" s="355"/>
      <c r="D9" s="355"/>
      <c r="E9" s="355"/>
      <c r="F9" s="355">
        <f>SUM('(ล่าสุด) รายละเอียดงบ'!D228:E228,'(ล่าสุด) รายละเอียดงบ'!D564:E564,'(ล่าสุด) รายละเอียดงบ'!D657:E657,'(ล่าสุด) รายละเอียดงบ'!D689:E689,'(ล่าสุด) รายละเอียดงบ'!D83:E83)</f>
        <v>155818710</v>
      </c>
      <c r="G9" s="355"/>
      <c r="H9" s="355"/>
      <c r="I9" s="487">
        <f t="shared" si="0"/>
        <v>155818710</v>
      </c>
      <c r="J9" s="487"/>
    </row>
    <row r="10" spans="1:11">
      <c r="A10" s="486" t="s">
        <v>129</v>
      </c>
      <c r="B10" s="355"/>
      <c r="C10" s="355"/>
      <c r="D10" s="355"/>
      <c r="E10" s="355"/>
      <c r="F10" s="355"/>
      <c r="G10" s="355">
        <v>53769200</v>
      </c>
      <c r="H10" s="355"/>
      <c r="I10" s="487">
        <f t="shared" si="0"/>
        <v>53769200</v>
      </c>
      <c r="J10" s="487"/>
    </row>
    <row r="11" spans="1:11" ht="22.5" thickBot="1">
      <c r="A11" s="486" t="s">
        <v>130</v>
      </c>
      <c r="B11" s="355"/>
      <c r="C11" s="355"/>
      <c r="D11" s="355"/>
      <c r="E11" s="355"/>
      <c r="F11" s="355"/>
      <c r="G11" s="355"/>
      <c r="H11" s="355">
        <v>23430400</v>
      </c>
      <c r="I11" s="487">
        <f t="shared" si="0"/>
        <v>23430400</v>
      </c>
      <c r="J11" s="487"/>
    </row>
    <row r="12" spans="1:11" s="486" customFormat="1" ht="22.5" thickBot="1">
      <c r="A12" s="488" t="s">
        <v>131</v>
      </c>
      <c r="B12" s="489">
        <f t="shared" ref="B12:H12" si="1">SUM(B7:B11)</f>
        <v>165148090</v>
      </c>
      <c r="C12" s="489">
        <f t="shared" si="1"/>
        <v>61056000</v>
      </c>
      <c r="D12" s="489">
        <f t="shared" si="1"/>
        <v>254994700</v>
      </c>
      <c r="E12" s="489">
        <f t="shared" si="1"/>
        <v>17802900</v>
      </c>
      <c r="F12" s="489">
        <f t="shared" si="1"/>
        <v>155818710</v>
      </c>
      <c r="G12" s="489">
        <f t="shared" si="1"/>
        <v>53769200</v>
      </c>
      <c r="H12" s="489">
        <f t="shared" si="1"/>
        <v>23430400</v>
      </c>
      <c r="I12" s="489">
        <f>SUM(B12:H12)</f>
        <v>732020000</v>
      </c>
      <c r="J12" s="490"/>
      <c r="K12" s="491">
        <v>3</v>
      </c>
    </row>
  </sheetData>
  <mergeCells count="1">
    <mergeCell ref="A4:I4"/>
  </mergeCells>
  <pageMargins left="1.1812499999999999" right="0.78740157480314965" top="1.1811023622047245" bottom="0.59055118110236227" header="0" footer="0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336"/>
  <sheetViews>
    <sheetView view="pageLayout" topLeftCell="A331" zoomScale="110" zoomScaleNormal="100" zoomScaleSheetLayoutView="110" zoomScalePageLayoutView="110" workbookViewId="0">
      <selection activeCell="D336" sqref="D336"/>
    </sheetView>
  </sheetViews>
  <sheetFormatPr defaultColWidth="9.85546875" defaultRowHeight="24"/>
  <cols>
    <col min="1" max="1" width="23" style="360" customWidth="1"/>
    <col min="2" max="2" width="6" style="467" customWidth="1"/>
    <col min="3" max="4" width="12.5703125" style="353" customWidth="1"/>
    <col min="5" max="5" width="9.42578125" style="353" customWidth="1"/>
    <col min="6" max="6" width="9.42578125" style="468" customWidth="1"/>
    <col min="7" max="7" width="8.7109375" style="469" customWidth="1"/>
    <col min="8" max="9" width="9.85546875" style="368"/>
    <col min="10" max="10" width="9.85546875" style="438"/>
    <col min="11" max="16384" width="9.85546875" style="367"/>
  </cols>
  <sheetData>
    <row r="2" spans="1:10">
      <c r="A2" s="588" t="s">
        <v>0</v>
      </c>
      <c r="B2" s="588"/>
      <c r="C2" s="588"/>
      <c r="D2" s="588"/>
      <c r="E2" s="588"/>
      <c r="F2" s="588"/>
      <c r="G2" s="588"/>
      <c r="H2" s="437"/>
      <c r="I2" s="367"/>
    </row>
    <row r="3" spans="1:10">
      <c r="A3" s="588" t="s">
        <v>1667</v>
      </c>
      <c r="B3" s="588"/>
      <c r="C3" s="588"/>
      <c r="D3" s="588"/>
      <c r="E3" s="588"/>
      <c r="F3" s="588"/>
      <c r="G3" s="588"/>
      <c r="H3" s="437"/>
      <c r="I3" s="367"/>
    </row>
    <row r="4" spans="1:10" ht="21.75">
      <c r="A4" s="439"/>
      <c r="B4" s="439"/>
      <c r="C4" s="439"/>
      <c r="D4" s="439"/>
      <c r="E4" s="439"/>
      <c r="F4" s="439"/>
      <c r="G4" s="439"/>
      <c r="H4" s="437"/>
      <c r="I4" s="367"/>
    </row>
    <row r="5" spans="1:10">
      <c r="A5" s="610" t="s">
        <v>80</v>
      </c>
      <c r="B5" s="610"/>
      <c r="C5" s="610"/>
      <c r="D5" s="610"/>
      <c r="E5" s="610"/>
      <c r="F5" s="610"/>
      <c r="G5" s="610"/>
      <c r="H5" s="437"/>
      <c r="I5" s="367"/>
    </row>
    <row r="6" spans="1:10" ht="21.75">
      <c r="A6" s="611" t="s">
        <v>1423</v>
      </c>
      <c r="B6" s="611"/>
      <c r="C6" s="611"/>
      <c r="D6" s="611"/>
      <c r="E6" s="611"/>
      <c r="F6" s="611"/>
      <c r="G6" s="611"/>
      <c r="H6" s="437"/>
      <c r="I6" s="367"/>
    </row>
    <row r="7" spans="1:10" s="441" customFormat="1" ht="39.6" customHeight="1">
      <c r="A7" s="615" t="s">
        <v>1621</v>
      </c>
      <c r="B7" s="615"/>
      <c r="C7" s="615"/>
      <c r="D7" s="615"/>
      <c r="E7" s="615"/>
      <c r="F7" s="615"/>
      <c r="G7" s="615"/>
      <c r="H7" s="440"/>
      <c r="J7" s="442"/>
    </row>
    <row r="8" spans="1:10" ht="21.75">
      <c r="A8" s="616"/>
      <c r="B8" s="616"/>
      <c r="C8" s="616"/>
      <c r="D8" s="616"/>
      <c r="E8" s="616"/>
      <c r="F8" s="616"/>
      <c r="G8" s="616"/>
      <c r="H8" s="437"/>
      <c r="I8" s="367"/>
    </row>
    <row r="9" spans="1:10" ht="21.75">
      <c r="A9" s="612" t="s">
        <v>135</v>
      </c>
      <c r="B9" s="612" t="s">
        <v>136</v>
      </c>
      <c r="C9" s="612"/>
      <c r="D9" s="612"/>
      <c r="E9" s="612"/>
      <c r="F9" s="612"/>
      <c r="G9" s="612"/>
      <c r="H9" s="437"/>
      <c r="I9" s="367"/>
    </row>
    <row r="10" spans="1:10" ht="21.75">
      <c r="A10" s="612"/>
      <c r="B10" s="443" t="s">
        <v>15</v>
      </c>
      <c r="C10" s="444" t="s">
        <v>139</v>
      </c>
      <c r="D10" s="444" t="s">
        <v>140</v>
      </c>
      <c r="E10" s="444" t="s">
        <v>141</v>
      </c>
      <c r="F10" s="444" t="s">
        <v>1424</v>
      </c>
      <c r="G10" s="444" t="s">
        <v>1668</v>
      </c>
      <c r="H10" s="437"/>
      <c r="I10" s="367"/>
    </row>
    <row r="11" spans="1:10" s="450" customFormat="1" ht="21.75">
      <c r="A11" s="445" t="s">
        <v>142</v>
      </c>
      <c r="B11" s="446" t="s">
        <v>75</v>
      </c>
      <c r="C11" s="447">
        <v>222184000</v>
      </c>
      <c r="D11" s="447">
        <v>231455290</v>
      </c>
      <c r="E11" s="448" t="s">
        <v>1493</v>
      </c>
      <c r="F11" s="448" t="s">
        <v>1493</v>
      </c>
      <c r="G11" s="448" t="s">
        <v>1493</v>
      </c>
      <c r="H11" s="449"/>
      <c r="J11" s="451"/>
    </row>
    <row r="12" spans="1:10" ht="21.75">
      <c r="A12" s="452" t="s">
        <v>65</v>
      </c>
      <c r="B12" s="453" t="s">
        <v>75</v>
      </c>
      <c r="C12" s="447">
        <v>222184000</v>
      </c>
      <c r="D12" s="447">
        <v>231455290</v>
      </c>
      <c r="E12" s="448" t="s">
        <v>1493</v>
      </c>
      <c r="F12" s="448" t="s">
        <v>1493</v>
      </c>
      <c r="G12" s="448" t="s">
        <v>1493</v>
      </c>
      <c r="H12" s="437"/>
      <c r="I12" s="367"/>
    </row>
    <row r="13" spans="1:10" ht="21.75">
      <c r="A13" s="452" t="s">
        <v>66</v>
      </c>
      <c r="B13" s="453" t="s">
        <v>75</v>
      </c>
      <c r="C13" s="448" t="s">
        <v>1493</v>
      </c>
      <c r="D13" s="448" t="s">
        <v>1493</v>
      </c>
      <c r="E13" s="448" t="s">
        <v>1493</v>
      </c>
      <c r="F13" s="448" t="s">
        <v>1493</v>
      </c>
      <c r="G13" s="448" t="s">
        <v>1493</v>
      </c>
      <c r="H13" s="437"/>
      <c r="I13" s="367"/>
    </row>
    <row r="14" spans="1:10" ht="21.75">
      <c r="A14" s="439"/>
      <c r="B14" s="439"/>
      <c r="C14" s="439"/>
      <c r="D14" s="439"/>
      <c r="E14" s="439"/>
      <c r="F14" s="439"/>
      <c r="G14" s="439"/>
      <c r="H14" s="437"/>
      <c r="I14" s="367"/>
    </row>
    <row r="15" spans="1:10" ht="21.75">
      <c r="A15" s="439"/>
      <c r="B15" s="439"/>
      <c r="C15" s="439"/>
      <c r="D15" s="439"/>
      <c r="E15" s="439"/>
      <c r="F15" s="439"/>
      <c r="G15" s="439"/>
      <c r="H15" s="437"/>
      <c r="I15" s="367"/>
    </row>
    <row r="16" spans="1:10" ht="21.75">
      <c r="A16" s="611" t="s">
        <v>144</v>
      </c>
      <c r="B16" s="611"/>
      <c r="C16" s="611"/>
      <c r="D16" s="611"/>
      <c r="E16" s="611"/>
      <c r="F16" s="611"/>
      <c r="G16" s="611"/>
      <c r="H16" s="437"/>
      <c r="I16" s="367"/>
    </row>
    <row r="17" spans="1:10" s="441" customFormat="1" ht="39.6" customHeight="1">
      <c r="A17" s="613" t="s">
        <v>1622</v>
      </c>
      <c r="B17" s="613"/>
      <c r="C17" s="613"/>
      <c r="D17" s="613"/>
      <c r="E17" s="613"/>
      <c r="F17" s="613"/>
      <c r="G17" s="613"/>
      <c r="H17" s="440"/>
      <c r="J17" s="442"/>
    </row>
    <row r="18" spans="1:10" s="450" customFormat="1" ht="21.75">
      <c r="A18" s="454"/>
      <c r="B18" s="439"/>
      <c r="C18" s="455"/>
      <c r="D18" s="456"/>
      <c r="E18" s="456"/>
      <c r="F18" s="456"/>
      <c r="G18" s="455"/>
      <c r="H18" s="449"/>
      <c r="J18" s="451"/>
    </row>
    <row r="19" spans="1:10" ht="21.75">
      <c r="A19" s="614" t="s">
        <v>1623</v>
      </c>
      <c r="B19" s="614"/>
      <c r="C19" s="614"/>
      <c r="D19" s="614"/>
      <c r="E19" s="614"/>
      <c r="F19" s="614"/>
      <c r="G19" s="614"/>
      <c r="H19" s="437"/>
      <c r="I19" s="367"/>
    </row>
    <row r="20" spans="1:10" ht="21.75">
      <c r="A20" s="457"/>
      <c r="B20" s="458"/>
      <c r="C20" s="459"/>
      <c r="D20" s="460"/>
      <c r="E20" s="460"/>
      <c r="F20" s="456"/>
      <c r="G20" s="459"/>
      <c r="H20" s="437"/>
      <c r="I20" s="367"/>
    </row>
    <row r="21" spans="1:10" s="450" customFormat="1" ht="21.75">
      <c r="A21" s="612" t="s">
        <v>145</v>
      </c>
      <c r="B21" s="612" t="s">
        <v>146</v>
      </c>
      <c r="C21" s="612"/>
      <c r="D21" s="612"/>
      <c r="E21" s="612"/>
      <c r="F21" s="612"/>
      <c r="G21" s="612"/>
      <c r="H21" s="449"/>
      <c r="J21" s="451"/>
    </row>
    <row r="22" spans="1:10" ht="21.75">
      <c r="A22" s="612"/>
      <c r="B22" s="443" t="s">
        <v>15</v>
      </c>
      <c r="C22" s="444" t="s">
        <v>139</v>
      </c>
      <c r="D22" s="444" t="s">
        <v>140</v>
      </c>
      <c r="E22" s="444" t="s">
        <v>141</v>
      </c>
      <c r="F22" s="444" t="s">
        <v>1424</v>
      </c>
      <c r="G22" s="444" t="s">
        <v>1668</v>
      </c>
      <c r="H22" s="437"/>
      <c r="I22" s="367"/>
    </row>
    <row r="23" spans="1:10" s="450" customFormat="1" ht="21.75">
      <c r="A23" s="461" t="s">
        <v>1690</v>
      </c>
      <c r="B23" s="479" t="s">
        <v>1425</v>
      </c>
      <c r="C23" s="462">
        <v>1</v>
      </c>
      <c r="D23" s="462">
        <v>1</v>
      </c>
      <c r="E23" s="462">
        <v>1</v>
      </c>
      <c r="F23" s="462">
        <v>1</v>
      </c>
      <c r="G23" s="462">
        <v>1</v>
      </c>
      <c r="H23" s="449"/>
      <c r="J23" s="451"/>
    </row>
    <row r="24" spans="1:10" s="450" customFormat="1" ht="37.5">
      <c r="A24" s="461" t="s">
        <v>1691</v>
      </c>
      <c r="B24" s="479" t="s">
        <v>22</v>
      </c>
      <c r="C24" s="462">
        <v>90</v>
      </c>
      <c r="D24" s="462">
        <v>90</v>
      </c>
      <c r="E24" s="462">
        <v>90</v>
      </c>
      <c r="F24" s="462">
        <v>90</v>
      </c>
      <c r="G24" s="462">
        <v>90</v>
      </c>
      <c r="H24" s="449"/>
      <c r="J24" s="451"/>
    </row>
    <row r="25" spans="1:10" ht="75">
      <c r="A25" s="461" t="s">
        <v>1692</v>
      </c>
      <c r="B25" s="479" t="s">
        <v>22</v>
      </c>
      <c r="C25" s="462">
        <v>80</v>
      </c>
      <c r="D25" s="462">
        <v>80</v>
      </c>
      <c r="E25" s="462">
        <v>80</v>
      </c>
      <c r="F25" s="462">
        <v>80</v>
      </c>
      <c r="G25" s="462">
        <v>80</v>
      </c>
      <c r="H25" s="437"/>
      <c r="I25" s="367"/>
    </row>
    <row r="26" spans="1:10" s="450" customFormat="1" ht="21.75">
      <c r="A26" s="463" t="s">
        <v>142</v>
      </c>
      <c r="B26" s="443" t="s">
        <v>75</v>
      </c>
      <c r="C26" s="464">
        <v>11250535</v>
      </c>
      <c r="D26" s="478">
        <v>11445100</v>
      </c>
      <c r="E26" s="448" t="s">
        <v>1493</v>
      </c>
      <c r="F26" s="448" t="s">
        <v>1493</v>
      </c>
      <c r="G26" s="448" t="s">
        <v>1493</v>
      </c>
      <c r="H26" s="449"/>
      <c r="J26" s="451"/>
    </row>
    <row r="27" spans="1:10" s="450" customFormat="1" ht="21.75">
      <c r="A27" s="463" t="s">
        <v>65</v>
      </c>
      <c r="B27" s="443" t="s">
        <v>75</v>
      </c>
      <c r="C27" s="444">
        <v>11250535</v>
      </c>
      <c r="D27" s="478">
        <v>11445100</v>
      </c>
      <c r="E27" s="448" t="s">
        <v>1493</v>
      </c>
      <c r="F27" s="448" t="s">
        <v>1493</v>
      </c>
      <c r="G27" s="448" t="s">
        <v>1493</v>
      </c>
      <c r="H27" s="449"/>
      <c r="J27" s="451"/>
    </row>
    <row r="28" spans="1:10" s="450" customFormat="1" ht="21.75">
      <c r="A28" s="463" t="s">
        <v>66</v>
      </c>
      <c r="B28" s="443" t="s">
        <v>75</v>
      </c>
      <c r="C28" s="448" t="s">
        <v>1493</v>
      </c>
      <c r="D28" s="448" t="s">
        <v>1493</v>
      </c>
      <c r="E28" s="448" t="s">
        <v>1493</v>
      </c>
      <c r="F28" s="448" t="s">
        <v>1493</v>
      </c>
      <c r="G28" s="448" t="s">
        <v>1493</v>
      </c>
      <c r="H28" s="449"/>
      <c r="J28" s="451"/>
    </row>
    <row r="29" spans="1:10" s="450" customFormat="1" ht="21.75">
      <c r="A29" s="439"/>
      <c r="B29" s="439"/>
      <c r="C29" s="465"/>
      <c r="D29" s="456"/>
      <c r="E29" s="456"/>
      <c r="F29" s="465"/>
      <c r="G29" s="455"/>
      <c r="H29" s="449"/>
      <c r="J29" s="451"/>
    </row>
    <row r="30" spans="1:10" s="450" customFormat="1" ht="21.75">
      <c r="A30" s="439"/>
      <c r="B30" s="439"/>
      <c r="C30" s="465"/>
      <c r="D30" s="456"/>
      <c r="E30" s="456"/>
      <c r="F30" s="465"/>
      <c r="G30" s="455"/>
      <c r="H30" s="449"/>
      <c r="J30" s="451"/>
    </row>
    <row r="31" spans="1:10" s="450" customFormat="1" ht="21.75">
      <c r="A31" s="439"/>
      <c r="B31" s="439"/>
      <c r="C31" s="465"/>
      <c r="D31" s="456"/>
      <c r="E31" s="456"/>
      <c r="F31" s="465"/>
      <c r="G31" s="455"/>
      <c r="H31" s="449"/>
      <c r="J31" s="451"/>
    </row>
    <row r="32" spans="1:10" ht="21.75">
      <c r="A32" s="611" t="s">
        <v>155</v>
      </c>
      <c r="B32" s="611"/>
      <c r="C32" s="611"/>
      <c r="D32" s="611"/>
      <c r="E32" s="611"/>
      <c r="F32" s="611"/>
      <c r="G32" s="611"/>
      <c r="H32" s="437"/>
      <c r="I32" s="367"/>
    </row>
    <row r="33" spans="1:10" s="441" customFormat="1" ht="96.6" customHeight="1">
      <c r="A33" s="613" t="s">
        <v>1624</v>
      </c>
      <c r="B33" s="613"/>
      <c r="C33" s="613"/>
      <c r="D33" s="613"/>
      <c r="E33" s="613"/>
      <c r="F33" s="613"/>
      <c r="G33" s="613"/>
      <c r="H33" s="440"/>
      <c r="J33" s="442"/>
    </row>
    <row r="34" spans="1:10" s="450" customFormat="1" ht="21.75">
      <c r="A34" s="454"/>
      <c r="B34" s="439"/>
      <c r="C34" s="455"/>
      <c r="D34" s="456"/>
      <c r="E34" s="456"/>
      <c r="F34" s="456"/>
      <c r="G34" s="455"/>
      <c r="H34" s="449"/>
      <c r="J34" s="451"/>
    </row>
    <row r="35" spans="1:10" ht="21.75">
      <c r="A35" s="614" t="s">
        <v>1625</v>
      </c>
      <c r="B35" s="614"/>
      <c r="C35" s="614"/>
      <c r="D35" s="614"/>
      <c r="E35" s="614"/>
      <c r="F35" s="614"/>
      <c r="G35" s="614"/>
      <c r="H35" s="437"/>
      <c r="I35" s="367"/>
    </row>
    <row r="36" spans="1:10" ht="21.75">
      <c r="A36" s="457"/>
      <c r="B36" s="458"/>
      <c r="C36" s="459"/>
      <c r="D36" s="460"/>
      <c r="E36" s="460"/>
      <c r="F36" s="456"/>
      <c r="G36" s="459"/>
      <c r="H36" s="437"/>
      <c r="I36" s="367"/>
    </row>
    <row r="37" spans="1:10" s="450" customFormat="1" ht="21.75">
      <c r="A37" s="612" t="s">
        <v>145</v>
      </c>
      <c r="B37" s="612" t="s">
        <v>146</v>
      </c>
      <c r="C37" s="612"/>
      <c r="D37" s="612"/>
      <c r="E37" s="612"/>
      <c r="F37" s="612"/>
      <c r="G37" s="612"/>
      <c r="H37" s="449"/>
      <c r="J37" s="451"/>
    </row>
    <row r="38" spans="1:10" ht="21.75">
      <c r="A38" s="612"/>
      <c r="B38" s="443" t="s">
        <v>15</v>
      </c>
      <c r="C38" s="444" t="s">
        <v>139</v>
      </c>
      <c r="D38" s="444" t="s">
        <v>140</v>
      </c>
      <c r="E38" s="444" t="s">
        <v>141</v>
      </c>
      <c r="F38" s="444" t="s">
        <v>1424</v>
      </c>
      <c r="G38" s="444" t="s">
        <v>1668</v>
      </c>
      <c r="H38" s="437"/>
      <c r="I38" s="367"/>
    </row>
    <row r="39" spans="1:10" s="450" customFormat="1" ht="56.25">
      <c r="A39" s="461" t="s">
        <v>1694</v>
      </c>
      <c r="B39" s="479" t="s">
        <v>22</v>
      </c>
      <c r="C39" s="462">
        <v>80</v>
      </c>
      <c r="D39" s="462">
        <v>80</v>
      </c>
      <c r="E39" s="462">
        <v>80</v>
      </c>
      <c r="F39" s="462">
        <v>80</v>
      </c>
      <c r="G39" s="462">
        <v>80</v>
      </c>
      <c r="H39" s="449"/>
      <c r="J39" s="451"/>
    </row>
    <row r="40" spans="1:10" s="450" customFormat="1" ht="37.5">
      <c r="A40" s="461" t="s">
        <v>1426</v>
      </c>
      <c r="B40" s="479" t="s">
        <v>22</v>
      </c>
      <c r="C40" s="462">
        <v>80</v>
      </c>
      <c r="D40" s="462">
        <v>80</v>
      </c>
      <c r="E40" s="462">
        <v>80</v>
      </c>
      <c r="F40" s="462">
        <v>80</v>
      </c>
      <c r="G40" s="462">
        <v>80</v>
      </c>
      <c r="H40" s="449"/>
      <c r="J40" s="451"/>
    </row>
    <row r="41" spans="1:10" ht="37.5">
      <c r="A41" s="461" t="s">
        <v>1693</v>
      </c>
      <c r="B41" s="479" t="s">
        <v>24</v>
      </c>
      <c r="C41" s="462">
        <v>1</v>
      </c>
      <c r="D41" s="462">
        <v>1</v>
      </c>
      <c r="E41" s="462">
        <v>1</v>
      </c>
      <c r="F41" s="462">
        <v>1</v>
      </c>
      <c r="G41" s="462">
        <v>1</v>
      </c>
      <c r="H41" s="437"/>
      <c r="I41" s="367"/>
    </row>
    <row r="42" spans="1:10" s="450" customFormat="1" ht="21.75">
      <c r="A42" s="463" t="s">
        <v>142</v>
      </c>
      <c r="B42" s="443" t="s">
        <v>75</v>
      </c>
      <c r="C42" s="466">
        <v>1507000</v>
      </c>
      <c r="D42" s="478">
        <v>632100</v>
      </c>
      <c r="E42" s="448" t="s">
        <v>1493</v>
      </c>
      <c r="F42" s="448" t="s">
        <v>1493</v>
      </c>
      <c r="G42" s="448" t="s">
        <v>1493</v>
      </c>
      <c r="H42" s="449"/>
      <c r="J42" s="451"/>
    </row>
    <row r="43" spans="1:10" s="450" customFormat="1" ht="21.75">
      <c r="A43" s="463" t="s">
        <v>65</v>
      </c>
      <c r="B43" s="443" t="s">
        <v>75</v>
      </c>
      <c r="C43" s="466">
        <v>1507000</v>
      </c>
      <c r="D43" s="478">
        <v>632100</v>
      </c>
      <c r="E43" s="448" t="s">
        <v>1493</v>
      </c>
      <c r="F43" s="448" t="s">
        <v>1493</v>
      </c>
      <c r="G43" s="448" t="s">
        <v>1493</v>
      </c>
      <c r="H43" s="449"/>
      <c r="J43" s="451"/>
    </row>
    <row r="44" spans="1:10" s="450" customFormat="1" ht="21.75">
      <c r="A44" s="463" t="s">
        <v>66</v>
      </c>
      <c r="B44" s="443" t="s">
        <v>75</v>
      </c>
      <c r="C44" s="448" t="s">
        <v>1493</v>
      </c>
      <c r="D44" s="448" t="s">
        <v>1493</v>
      </c>
      <c r="E44" s="448" t="s">
        <v>1493</v>
      </c>
      <c r="F44" s="448" t="s">
        <v>1493</v>
      </c>
      <c r="G44" s="448" t="s">
        <v>1493</v>
      </c>
      <c r="H44" s="449"/>
      <c r="J44" s="451"/>
    </row>
    <row r="45" spans="1:10" ht="21.75">
      <c r="A45" s="458"/>
      <c r="B45" s="458"/>
      <c r="C45" s="459"/>
      <c r="D45" s="460"/>
      <c r="E45" s="460"/>
      <c r="F45" s="456"/>
      <c r="G45" s="459"/>
      <c r="H45" s="437"/>
      <c r="I45" s="367"/>
    </row>
    <row r="47" spans="1:10" ht="21.75">
      <c r="A47" s="611" t="s">
        <v>1427</v>
      </c>
      <c r="B47" s="611"/>
      <c r="C47" s="611"/>
      <c r="D47" s="611"/>
      <c r="E47" s="611"/>
      <c r="F47" s="611"/>
      <c r="G47" s="611"/>
      <c r="H47" s="437"/>
      <c r="I47" s="367"/>
    </row>
    <row r="48" spans="1:10" s="441" customFormat="1" ht="59.45" customHeight="1">
      <c r="A48" s="613" t="s">
        <v>1626</v>
      </c>
      <c r="B48" s="613"/>
      <c r="C48" s="613"/>
      <c r="D48" s="613"/>
      <c r="E48" s="613"/>
      <c r="F48" s="613"/>
      <c r="G48" s="613"/>
      <c r="H48" s="440"/>
      <c r="J48" s="442"/>
    </row>
    <row r="49" spans="1:10" s="450" customFormat="1" ht="21.75">
      <c r="A49" s="454"/>
      <c r="B49" s="439"/>
      <c r="C49" s="455"/>
      <c r="D49" s="456"/>
      <c r="E49" s="456"/>
      <c r="F49" s="456"/>
      <c r="G49" s="455"/>
      <c r="H49" s="449"/>
      <c r="J49" s="451"/>
    </row>
    <row r="50" spans="1:10" ht="21.75">
      <c r="A50" s="614" t="s">
        <v>1627</v>
      </c>
      <c r="B50" s="614"/>
      <c r="C50" s="614"/>
      <c r="D50" s="614"/>
      <c r="E50" s="614"/>
      <c r="F50" s="614"/>
      <c r="G50" s="614"/>
      <c r="H50" s="437"/>
      <c r="I50" s="367"/>
    </row>
    <row r="51" spans="1:10" ht="21.75">
      <c r="A51" s="457"/>
      <c r="B51" s="458"/>
      <c r="C51" s="459"/>
      <c r="D51" s="460"/>
      <c r="E51" s="460"/>
      <c r="F51" s="456"/>
      <c r="G51" s="459"/>
      <c r="H51" s="437"/>
      <c r="I51" s="367"/>
    </row>
    <row r="52" spans="1:10" s="450" customFormat="1" ht="21.75">
      <c r="A52" s="612" t="s">
        <v>145</v>
      </c>
      <c r="B52" s="612" t="s">
        <v>146</v>
      </c>
      <c r="C52" s="612"/>
      <c r="D52" s="612"/>
      <c r="E52" s="612"/>
      <c r="F52" s="612"/>
      <c r="G52" s="612"/>
      <c r="H52" s="449"/>
      <c r="J52" s="451"/>
    </row>
    <row r="53" spans="1:10" ht="21.75">
      <c r="A53" s="612"/>
      <c r="B53" s="443" t="s">
        <v>15</v>
      </c>
      <c r="C53" s="444" t="s">
        <v>139</v>
      </c>
      <c r="D53" s="444" t="s">
        <v>140</v>
      </c>
      <c r="E53" s="444" t="s">
        <v>141</v>
      </c>
      <c r="F53" s="444" t="s">
        <v>1424</v>
      </c>
      <c r="G53" s="444" t="s">
        <v>1668</v>
      </c>
      <c r="H53" s="437"/>
      <c r="I53" s="367"/>
    </row>
    <row r="54" spans="1:10" s="450" customFormat="1" ht="37.5">
      <c r="A54" s="461" t="s">
        <v>1606</v>
      </c>
      <c r="B54" s="479" t="s">
        <v>22</v>
      </c>
      <c r="C54" s="462">
        <v>80</v>
      </c>
      <c r="D54" s="462">
        <v>80</v>
      </c>
      <c r="E54" s="462">
        <v>80</v>
      </c>
      <c r="F54" s="462">
        <v>80</v>
      </c>
      <c r="G54" s="462">
        <v>80</v>
      </c>
      <c r="H54" s="449"/>
      <c r="J54" s="451"/>
    </row>
    <row r="55" spans="1:10" s="450" customFormat="1" ht="37.5">
      <c r="A55" s="461" t="s">
        <v>1428</v>
      </c>
      <c r="B55" s="479" t="s">
        <v>22</v>
      </c>
      <c r="C55" s="462">
        <v>80</v>
      </c>
      <c r="D55" s="462">
        <v>80</v>
      </c>
      <c r="E55" s="462">
        <v>80</v>
      </c>
      <c r="F55" s="462">
        <v>80</v>
      </c>
      <c r="G55" s="462">
        <v>80</v>
      </c>
      <c r="H55" s="449"/>
      <c r="J55" s="451"/>
    </row>
    <row r="56" spans="1:10" ht="56.25">
      <c r="A56" s="461" t="s">
        <v>1429</v>
      </c>
      <c r="B56" s="479" t="s">
        <v>22</v>
      </c>
      <c r="C56" s="462">
        <v>80</v>
      </c>
      <c r="D56" s="462">
        <v>80</v>
      </c>
      <c r="E56" s="462">
        <v>80</v>
      </c>
      <c r="F56" s="462">
        <v>80</v>
      </c>
      <c r="G56" s="462">
        <v>80</v>
      </c>
      <c r="H56" s="437"/>
      <c r="I56" s="367"/>
    </row>
    <row r="57" spans="1:10" s="450" customFormat="1" ht="21.75">
      <c r="A57" s="463" t="s">
        <v>142</v>
      </c>
      <c r="B57" s="443" t="s">
        <v>75</v>
      </c>
      <c r="C57" s="464">
        <v>743600</v>
      </c>
      <c r="D57" s="478">
        <v>1563950</v>
      </c>
      <c r="E57" s="448" t="s">
        <v>1493</v>
      </c>
      <c r="F57" s="448" t="s">
        <v>1493</v>
      </c>
      <c r="G57" s="448" t="s">
        <v>1493</v>
      </c>
      <c r="H57" s="449"/>
      <c r="J57" s="451"/>
    </row>
    <row r="58" spans="1:10" s="450" customFormat="1" ht="21.75">
      <c r="A58" s="463" t="s">
        <v>65</v>
      </c>
      <c r="B58" s="443" t="s">
        <v>75</v>
      </c>
      <c r="C58" s="444">
        <v>743600</v>
      </c>
      <c r="D58" s="478">
        <v>1563950</v>
      </c>
      <c r="E58" s="448" t="s">
        <v>1493</v>
      </c>
      <c r="F58" s="448" t="s">
        <v>1493</v>
      </c>
      <c r="G58" s="448" t="s">
        <v>1493</v>
      </c>
      <c r="H58" s="449"/>
      <c r="J58" s="451"/>
    </row>
    <row r="59" spans="1:10" s="450" customFormat="1" ht="21.75">
      <c r="A59" s="463" t="s">
        <v>66</v>
      </c>
      <c r="B59" s="443" t="s">
        <v>75</v>
      </c>
      <c r="C59" s="448" t="s">
        <v>1493</v>
      </c>
      <c r="D59" s="448" t="s">
        <v>1493</v>
      </c>
      <c r="E59" s="448" t="s">
        <v>1493</v>
      </c>
      <c r="F59" s="448" t="s">
        <v>1493</v>
      </c>
      <c r="G59" s="448" t="s">
        <v>1493</v>
      </c>
      <c r="H59" s="449"/>
      <c r="J59" s="451"/>
    </row>
    <row r="62" spans="1:10" ht="21.75">
      <c r="A62" s="611" t="s">
        <v>1430</v>
      </c>
      <c r="B62" s="611"/>
      <c r="C62" s="611"/>
      <c r="D62" s="611"/>
      <c r="E62" s="611"/>
      <c r="F62" s="611"/>
      <c r="G62" s="611"/>
      <c r="H62" s="437"/>
      <c r="I62" s="367"/>
    </row>
    <row r="63" spans="1:10" s="441" customFormat="1" ht="96.6" customHeight="1">
      <c r="A63" s="613" t="s">
        <v>1628</v>
      </c>
      <c r="B63" s="613"/>
      <c r="C63" s="613"/>
      <c r="D63" s="613"/>
      <c r="E63" s="613"/>
      <c r="F63" s="613"/>
      <c r="G63" s="613"/>
      <c r="H63" s="440"/>
      <c r="J63" s="442"/>
    </row>
    <row r="64" spans="1:10" s="450" customFormat="1" ht="21.75">
      <c r="A64" s="454"/>
      <c r="B64" s="439"/>
      <c r="C64" s="455"/>
      <c r="D64" s="456"/>
      <c r="E64" s="456"/>
      <c r="F64" s="456"/>
      <c r="G64" s="455"/>
      <c r="H64" s="449"/>
      <c r="J64" s="451"/>
    </row>
    <row r="65" spans="1:10" ht="21.75">
      <c r="A65" s="614" t="s">
        <v>1629</v>
      </c>
      <c r="B65" s="614"/>
      <c r="C65" s="614"/>
      <c r="D65" s="614"/>
      <c r="E65" s="614"/>
      <c r="F65" s="614"/>
      <c r="G65" s="614"/>
      <c r="H65" s="437"/>
      <c r="I65" s="367"/>
    </row>
    <row r="66" spans="1:10" ht="21.75">
      <c r="A66" s="457"/>
      <c r="B66" s="458"/>
      <c r="C66" s="459"/>
      <c r="D66" s="460"/>
      <c r="E66" s="460"/>
      <c r="F66" s="456"/>
      <c r="G66" s="459"/>
      <c r="H66" s="437"/>
      <c r="I66" s="367"/>
    </row>
    <row r="67" spans="1:10" s="450" customFormat="1" ht="21.75">
      <c r="A67" s="612" t="s">
        <v>145</v>
      </c>
      <c r="B67" s="612" t="s">
        <v>146</v>
      </c>
      <c r="C67" s="612"/>
      <c r="D67" s="612"/>
      <c r="E67" s="612"/>
      <c r="F67" s="612"/>
      <c r="G67" s="612"/>
      <c r="H67" s="449"/>
      <c r="J67" s="451"/>
    </row>
    <row r="68" spans="1:10" ht="21.75">
      <c r="A68" s="612"/>
      <c r="B68" s="443" t="s">
        <v>15</v>
      </c>
      <c r="C68" s="444" t="s">
        <v>139</v>
      </c>
      <c r="D68" s="444" t="s">
        <v>140</v>
      </c>
      <c r="E68" s="444" t="s">
        <v>141</v>
      </c>
      <c r="F68" s="444" t="s">
        <v>1424</v>
      </c>
      <c r="G68" s="444" t="s">
        <v>1668</v>
      </c>
      <c r="H68" s="437"/>
      <c r="I68" s="367"/>
    </row>
    <row r="69" spans="1:10" s="450" customFormat="1" ht="75">
      <c r="A69" s="461" t="s">
        <v>1607</v>
      </c>
      <c r="B69" s="479" t="s">
        <v>22</v>
      </c>
      <c r="C69" s="462">
        <v>100</v>
      </c>
      <c r="D69" s="462">
        <v>100</v>
      </c>
      <c r="E69" s="462">
        <v>100</v>
      </c>
      <c r="F69" s="462">
        <v>100</v>
      </c>
      <c r="G69" s="462">
        <v>100</v>
      </c>
      <c r="H69" s="449"/>
      <c r="J69" s="451"/>
    </row>
    <row r="70" spans="1:10" s="450" customFormat="1" ht="56.25">
      <c r="A70" s="461" t="s">
        <v>1431</v>
      </c>
      <c r="B70" s="479" t="s">
        <v>22</v>
      </c>
      <c r="C70" s="462">
        <v>100</v>
      </c>
      <c r="D70" s="462">
        <v>100</v>
      </c>
      <c r="E70" s="462">
        <v>100</v>
      </c>
      <c r="F70" s="462">
        <v>100</v>
      </c>
      <c r="G70" s="462">
        <v>100</v>
      </c>
      <c r="H70" s="449"/>
      <c r="J70" s="451"/>
    </row>
    <row r="71" spans="1:10" ht="56.25">
      <c r="A71" s="461" t="s">
        <v>1695</v>
      </c>
      <c r="B71" s="479" t="s">
        <v>22</v>
      </c>
      <c r="C71" s="462">
        <v>80</v>
      </c>
      <c r="D71" s="462">
        <v>80</v>
      </c>
      <c r="E71" s="462">
        <v>80</v>
      </c>
      <c r="F71" s="462">
        <v>80</v>
      </c>
      <c r="G71" s="462">
        <v>80</v>
      </c>
      <c r="H71" s="437"/>
      <c r="I71" s="367"/>
    </row>
    <row r="72" spans="1:10" s="450" customFormat="1" ht="21.75">
      <c r="A72" s="463" t="s">
        <v>142</v>
      </c>
      <c r="B72" s="443" t="s">
        <v>75</v>
      </c>
      <c r="C72" s="464">
        <v>1088100</v>
      </c>
      <c r="D72" s="478">
        <v>1219800</v>
      </c>
      <c r="E72" s="448" t="s">
        <v>1493</v>
      </c>
      <c r="F72" s="448" t="s">
        <v>1493</v>
      </c>
      <c r="G72" s="448" t="s">
        <v>1493</v>
      </c>
      <c r="H72" s="449"/>
      <c r="J72" s="451"/>
    </row>
    <row r="73" spans="1:10" s="450" customFormat="1" ht="21.75">
      <c r="A73" s="463" t="s">
        <v>65</v>
      </c>
      <c r="B73" s="443" t="s">
        <v>75</v>
      </c>
      <c r="C73" s="444">
        <v>1088100</v>
      </c>
      <c r="D73" s="478">
        <v>1219800</v>
      </c>
      <c r="E73" s="448" t="s">
        <v>1493</v>
      </c>
      <c r="F73" s="448" t="s">
        <v>1493</v>
      </c>
      <c r="G73" s="448" t="s">
        <v>1493</v>
      </c>
      <c r="H73" s="449"/>
      <c r="J73" s="451"/>
    </row>
    <row r="74" spans="1:10" s="450" customFormat="1" ht="21.75">
      <c r="A74" s="463" t="s">
        <v>66</v>
      </c>
      <c r="B74" s="443" t="s">
        <v>75</v>
      </c>
      <c r="C74" s="448" t="s">
        <v>1493</v>
      </c>
      <c r="D74" s="448" t="s">
        <v>1493</v>
      </c>
      <c r="E74" s="448" t="s">
        <v>1493</v>
      </c>
      <c r="F74" s="448" t="s">
        <v>1493</v>
      </c>
      <c r="G74" s="448" t="s">
        <v>1493</v>
      </c>
      <c r="H74" s="449"/>
      <c r="J74" s="451"/>
    </row>
    <row r="75" spans="1:10" s="438" customFormat="1">
      <c r="A75" s="360"/>
      <c r="B75" s="467"/>
      <c r="C75" s="353"/>
      <c r="D75" s="353"/>
      <c r="E75" s="353"/>
      <c r="F75" s="468"/>
      <c r="G75" s="469"/>
      <c r="H75" s="368"/>
      <c r="I75" s="368"/>
    </row>
    <row r="76" spans="1:10" s="438" customFormat="1">
      <c r="A76" s="360"/>
      <c r="B76" s="467"/>
      <c r="C76" s="353"/>
      <c r="D76" s="353"/>
      <c r="E76" s="353"/>
      <c r="F76" s="468"/>
      <c r="G76" s="469"/>
      <c r="H76" s="368"/>
      <c r="I76" s="368"/>
    </row>
    <row r="77" spans="1:10" ht="21.75">
      <c r="A77" s="611" t="s">
        <v>193</v>
      </c>
      <c r="B77" s="611"/>
      <c r="C77" s="611"/>
      <c r="D77" s="611"/>
      <c r="E77" s="611"/>
      <c r="F77" s="611"/>
      <c r="G77" s="611"/>
      <c r="H77" s="437"/>
      <c r="I77" s="367"/>
    </row>
    <row r="78" spans="1:10" s="441" customFormat="1" ht="59.45" customHeight="1">
      <c r="A78" s="613" t="s">
        <v>1630</v>
      </c>
      <c r="B78" s="613"/>
      <c r="C78" s="613"/>
      <c r="D78" s="613"/>
      <c r="E78" s="613"/>
      <c r="F78" s="613"/>
      <c r="G78" s="613"/>
      <c r="H78" s="440"/>
      <c r="J78" s="442"/>
    </row>
    <row r="79" spans="1:10" s="450" customFormat="1" ht="21.75">
      <c r="A79" s="454"/>
      <c r="B79" s="439"/>
      <c r="C79" s="455"/>
      <c r="D79" s="456"/>
      <c r="E79" s="456"/>
      <c r="F79" s="456"/>
      <c r="G79" s="455"/>
      <c r="H79" s="449"/>
      <c r="J79" s="451"/>
    </row>
    <row r="80" spans="1:10" s="441" customFormat="1" ht="39.6" customHeight="1">
      <c r="A80" s="613" t="s">
        <v>1631</v>
      </c>
      <c r="B80" s="613"/>
      <c r="C80" s="613"/>
      <c r="D80" s="613"/>
      <c r="E80" s="613"/>
      <c r="F80" s="613"/>
      <c r="G80" s="613"/>
      <c r="H80" s="440"/>
      <c r="J80" s="442"/>
    </row>
    <row r="81" spans="1:10" ht="21.75">
      <c r="A81" s="457"/>
      <c r="B81" s="458"/>
      <c r="C81" s="459"/>
      <c r="D81" s="460"/>
      <c r="E81" s="460"/>
      <c r="F81" s="456"/>
      <c r="G81" s="459"/>
      <c r="H81" s="437"/>
      <c r="I81" s="367"/>
    </row>
    <row r="82" spans="1:10" s="450" customFormat="1" ht="21.75">
      <c r="A82" s="612" t="s">
        <v>145</v>
      </c>
      <c r="B82" s="612" t="s">
        <v>146</v>
      </c>
      <c r="C82" s="612"/>
      <c r="D82" s="612"/>
      <c r="E82" s="612"/>
      <c r="F82" s="612"/>
      <c r="G82" s="612"/>
      <c r="H82" s="449"/>
      <c r="J82" s="451"/>
    </row>
    <row r="83" spans="1:10" ht="21.75">
      <c r="A83" s="612"/>
      <c r="B83" s="443" t="s">
        <v>15</v>
      </c>
      <c r="C83" s="444" t="s">
        <v>139</v>
      </c>
      <c r="D83" s="444" t="s">
        <v>140</v>
      </c>
      <c r="E83" s="444" t="s">
        <v>141</v>
      </c>
      <c r="F83" s="444" t="s">
        <v>1424</v>
      </c>
      <c r="G83" s="444" t="s">
        <v>1668</v>
      </c>
      <c r="H83" s="437"/>
      <c r="I83" s="367"/>
    </row>
    <row r="84" spans="1:10" s="450" customFormat="1" ht="37.5">
      <c r="A84" s="461" t="s">
        <v>1608</v>
      </c>
      <c r="B84" s="479" t="s">
        <v>22</v>
      </c>
      <c r="C84" s="470">
        <v>80</v>
      </c>
      <c r="D84" s="470">
        <v>80</v>
      </c>
      <c r="E84" s="470">
        <v>80</v>
      </c>
      <c r="F84" s="470">
        <v>80</v>
      </c>
      <c r="G84" s="470">
        <v>80</v>
      </c>
      <c r="H84" s="449"/>
      <c r="J84" s="451"/>
    </row>
    <row r="85" spans="1:10" s="450" customFormat="1" ht="37.5">
      <c r="A85" s="461" t="s">
        <v>1689</v>
      </c>
      <c r="B85" s="479" t="s">
        <v>22</v>
      </c>
      <c r="C85" s="470">
        <v>70</v>
      </c>
      <c r="D85" s="470">
        <v>70</v>
      </c>
      <c r="E85" s="470">
        <v>70</v>
      </c>
      <c r="F85" s="470">
        <v>70</v>
      </c>
      <c r="G85" s="470">
        <v>70</v>
      </c>
      <c r="H85" s="449"/>
      <c r="J85" s="451"/>
    </row>
    <row r="86" spans="1:10" ht="37.5">
      <c r="A86" s="471" t="s">
        <v>1669</v>
      </c>
      <c r="B86" s="479" t="s">
        <v>22</v>
      </c>
      <c r="C86" s="470">
        <v>10</v>
      </c>
      <c r="D86" s="470">
        <v>10</v>
      </c>
      <c r="E86" s="470">
        <v>10</v>
      </c>
      <c r="F86" s="470">
        <v>10</v>
      </c>
      <c r="G86" s="470">
        <v>10</v>
      </c>
      <c r="H86" s="437"/>
      <c r="I86" s="367"/>
    </row>
    <row r="87" spans="1:10" s="450" customFormat="1" ht="21.75">
      <c r="A87" s="463" t="s">
        <v>142</v>
      </c>
      <c r="B87" s="443" t="s">
        <v>75</v>
      </c>
      <c r="C87" s="464">
        <v>2563100</v>
      </c>
      <c r="D87" s="478">
        <v>3831900</v>
      </c>
      <c r="E87" s="448" t="s">
        <v>1493</v>
      </c>
      <c r="F87" s="448" t="s">
        <v>1493</v>
      </c>
      <c r="G87" s="448" t="s">
        <v>1493</v>
      </c>
      <c r="H87" s="449"/>
      <c r="J87" s="451"/>
    </row>
    <row r="88" spans="1:10" s="450" customFormat="1" ht="21.75">
      <c r="A88" s="463" t="s">
        <v>65</v>
      </c>
      <c r="B88" s="443" t="s">
        <v>75</v>
      </c>
      <c r="C88" s="444">
        <v>2563100</v>
      </c>
      <c r="D88" s="478">
        <v>3831900</v>
      </c>
      <c r="E88" s="448" t="s">
        <v>1493</v>
      </c>
      <c r="F88" s="448" t="s">
        <v>1493</v>
      </c>
      <c r="G88" s="448" t="s">
        <v>1493</v>
      </c>
      <c r="H88" s="449"/>
      <c r="J88" s="451"/>
    </row>
    <row r="89" spans="1:10" s="450" customFormat="1" ht="21.75">
      <c r="A89" s="463" t="s">
        <v>66</v>
      </c>
      <c r="B89" s="443" t="s">
        <v>75</v>
      </c>
      <c r="C89" s="448" t="s">
        <v>1493</v>
      </c>
      <c r="D89" s="448" t="s">
        <v>1493</v>
      </c>
      <c r="E89" s="448" t="s">
        <v>1493</v>
      </c>
      <c r="F89" s="448" t="s">
        <v>1493</v>
      </c>
      <c r="G89" s="448" t="s">
        <v>1493</v>
      </c>
      <c r="H89" s="449"/>
      <c r="J89" s="451"/>
    </row>
    <row r="90" spans="1:10" s="438" customFormat="1">
      <c r="A90" s="360"/>
      <c r="B90" s="467"/>
      <c r="C90" s="353"/>
      <c r="D90" s="353"/>
      <c r="E90" s="353"/>
      <c r="F90" s="468"/>
      <c r="G90" s="469"/>
      <c r="H90" s="368"/>
      <c r="I90" s="368"/>
    </row>
    <row r="91" spans="1:10" ht="21.75">
      <c r="A91" s="611" t="s">
        <v>1432</v>
      </c>
      <c r="B91" s="611"/>
      <c r="C91" s="611"/>
      <c r="D91" s="611"/>
      <c r="E91" s="611"/>
      <c r="F91" s="611"/>
      <c r="G91" s="611"/>
      <c r="H91" s="437"/>
      <c r="I91" s="367"/>
    </row>
    <row r="92" spans="1:10" s="441" customFormat="1" ht="39.6" customHeight="1">
      <c r="A92" s="613" t="s">
        <v>1632</v>
      </c>
      <c r="B92" s="613"/>
      <c r="C92" s="613"/>
      <c r="D92" s="613"/>
      <c r="E92" s="613"/>
      <c r="F92" s="613"/>
      <c r="G92" s="613"/>
      <c r="H92" s="440"/>
      <c r="J92" s="442"/>
    </row>
    <row r="93" spans="1:10" s="450" customFormat="1" ht="21.75">
      <c r="A93" s="454"/>
      <c r="B93" s="439"/>
      <c r="C93" s="455"/>
      <c r="D93" s="456"/>
      <c r="E93" s="456"/>
      <c r="F93" s="456"/>
      <c r="G93" s="455"/>
      <c r="H93" s="449"/>
      <c r="J93" s="451"/>
    </row>
    <row r="94" spans="1:10" s="441" customFormat="1" ht="39.6" customHeight="1">
      <c r="A94" s="613" t="s">
        <v>1633</v>
      </c>
      <c r="B94" s="613"/>
      <c r="C94" s="613"/>
      <c r="D94" s="613"/>
      <c r="E94" s="613"/>
      <c r="F94" s="613"/>
      <c r="G94" s="613"/>
      <c r="H94" s="440"/>
      <c r="J94" s="442"/>
    </row>
    <row r="95" spans="1:10" ht="21.75">
      <c r="A95" s="457"/>
      <c r="B95" s="458"/>
      <c r="C95" s="459"/>
      <c r="D95" s="460"/>
      <c r="E95" s="460"/>
      <c r="F95" s="456"/>
      <c r="G95" s="459"/>
      <c r="H95" s="437"/>
      <c r="I95" s="367"/>
    </row>
    <row r="96" spans="1:10" s="450" customFormat="1" ht="21.75">
      <c r="A96" s="612" t="s">
        <v>145</v>
      </c>
      <c r="B96" s="612" t="s">
        <v>146</v>
      </c>
      <c r="C96" s="612"/>
      <c r="D96" s="612"/>
      <c r="E96" s="612"/>
      <c r="F96" s="612"/>
      <c r="G96" s="612"/>
      <c r="H96" s="449"/>
      <c r="J96" s="451"/>
    </row>
    <row r="97" spans="1:10" ht="21.75">
      <c r="A97" s="612"/>
      <c r="B97" s="443" t="s">
        <v>15</v>
      </c>
      <c r="C97" s="444" t="s">
        <v>139</v>
      </c>
      <c r="D97" s="444" t="s">
        <v>140</v>
      </c>
      <c r="E97" s="444" t="s">
        <v>141</v>
      </c>
      <c r="F97" s="444" t="s">
        <v>1424</v>
      </c>
      <c r="G97" s="444" t="s">
        <v>1668</v>
      </c>
      <c r="H97" s="437"/>
      <c r="I97" s="367"/>
    </row>
    <row r="98" spans="1:10" s="450" customFormat="1" ht="37.5">
      <c r="A98" s="461" t="s">
        <v>1433</v>
      </c>
      <c r="B98" s="479" t="s">
        <v>22</v>
      </c>
      <c r="C98" s="470">
        <v>80</v>
      </c>
      <c r="D98" s="470">
        <v>80</v>
      </c>
      <c r="E98" s="470">
        <v>80</v>
      </c>
      <c r="F98" s="470">
        <v>80</v>
      </c>
      <c r="G98" s="470">
        <v>80</v>
      </c>
      <c r="H98" s="449"/>
      <c r="J98" s="451"/>
    </row>
    <row r="99" spans="1:10" ht="37.5">
      <c r="A99" s="461" t="s">
        <v>1609</v>
      </c>
      <c r="B99" s="479" t="s">
        <v>22</v>
      </c>
      <c r="C99" s="470">
        <v>100</v>
      </c>
      <c r="D99" s="470">
        <v>80</v>
      </c>
      <c r="E99" s="470">
        <v>80</v>
      </c>
      <c r="F99" s="470">
        <v>80</v>
      </c>
      <c r="G99" s="470">
        <v>80</v>
      </c>
      <c r="H99" s="437"/>
      <c r="I99" s="367"/>
    </row>
    <row r="100" spans="1:10" s="450" customFormat="1" ht="21.75">
      <c r="A100" s="463" t="s">
        <v>142</v>
      </c>
      <c r="B100" s="443" t="s">
        <v>75</v>
      </c>
      <c r="C100" s="464">
        <v>13091700</v>
      </c>
      <c r="D100" s="464">
        <v>11725100</v>
      </c>
      <c r="E100" s="448" t="s">
        <v>1493</v>
      </c>
      <c r="F100" s="448" t="s">
        <v>1493</v>
      </c>
      <c r="G100" s="448" t="s">
        <v>1493</v>
      </c>
      <c r="H100" s="449"/>
      <c r="J100" s="451"/>
    </row>
    <row r="101" spans="1:10" s="450" customFormat="1" ht="21.75">
      <c r="A101" s="463" t="s">
        <v>65</v>
      </c>
      <c r="B101" s="443" t="s">
        <v>75</v>
      </c>
      <c r="C101" s="444">
        <v>13091700</v>
      </c>
      <c r="D101" s="444">
        <v>11725100</v>
      </c>
      <c r="E101" s="448" t="s">
        <v>1493</v>
      </c>
      <c r="F101" s="448" t="s">
        <v>1493</v>
      </c>
      <c r="G101" s="448" t="s">
        <v>1493</v>
      </c>
      <c r="H101" s="449"/>
      <c r="J101" s="451"/>
    </row>
    <row r="102" spans="1:10" s="450" customFormat="1" ht="21.75">
      <c r="A102" s="463" t="s">
        <v>66</v>
      </c>
      <c r="B102" s="443" t="s">
        <v>75</v>
      </c>
      <c r="C102" s="448" t="s">
        <v>1493</v>
      </c>
      <c r="D102" s="448" t="s">
        <v>1493</v>
      </c>
      <c r="E102" s="448" t="s">
        <v>1493</v>
      </c>
      <c r="F102" s="448" t="s">
        <v>1493</v>
      </c>
      <c r="G102" s="448" t="s">
        <v>1493</v>
      </c>
      <c r="H102" s="449"/>
      <c r="J102" s="451"/>
    </row>
    <row r="103" spans="1:10" s="450" customFormat="1" ht="21.75">
      <c r="A103" s="472"/>
      <c r="B103" s="439"/>
      <c r="C103" s="473"/>
      <c r="D103" s="473"/>
      <c r="E103" s="473"/>
      <c r="F103" s="473"/>
      <c r="G103" s="473"/>
      <c r="H103" s="449"/>
      <c r="J103" s="451"/>
    </row>
    <row r="104" spans="1:10" ht="21.75">
      <c r="A104" s="611" t="s">
        <v>210</v>
      </c>
      <c r="B104" s="611"/>
      <c r="C104" s="611"/>
      <c r="D104" s="611"/>
      <c r="E104" s="611"/>
      <c r="F104" s="611"/>
      <c r="G104" s="611"/>
      <c r="H104" s="437"/>
      <c r="I104" s="367"/>
    </row>
    <row r="105" spans="1:10" s="441" customFormat="1" ht="39.6" customHeight="1">
      <c r="A105" s="613" t="s">
        <v>1634</v>
      </c>
      <c r="B105" s="613"/>
      <c r="C105" s="613"/>
      <c r="D105" s="613"/>
      <c r="E105" s="613"/>
      <c r="F105" s="613"/>
      <c r="G105" s="613"/>
      <c r="H105" s="440"/>
      <c r="J105" s="442"/>
    </row>
    <row r="106" spans="1:10" s="450" customFormat="1" ht="21.75">
      <c r="A106" s="454"/>
      <c r="B106" s="439"/>
      <c r="C106" s="455"/>
      <c r="D106" s="456"/>
      <c r="E106" s="456"/>
      <c r="F106" s="456"/>
      <c r="G106" s="455"/>
      <c r="H106" s="449"/>
      <c r="J106" s="451"/>
    </row>
    <row r="107" spans="1:10" s="441" customFormat="1" ht="39.6" customHeight="1">
      <c r="A107" s="613" t="s">
        <v>1635</v>
      </c>
      <c r="B107" s="613"/>
      <c r="C107" s="613"/>
      <c r="D107" s="613"/>
      <c r="E107" s="613"/>
      <c r="F107" s="613"/>
      <c r="G107" s="613"/>
      <c r="H107" s="440"/>
      <c r="J107" s="442"/>
    </row>
    <row r="108" spans="1:10" ht="21.75">
      <c r="A108" s="457"/>
      <c r="B108" s="458"/>
      <c r="C108" s="459"/>
      <c r="D108" s="460"/>
      <c r="E108" s="460"/>
      <c r="F108" s="456"/>
      <c r="G108" s="459"/>
      <c r="H108" s="437"/>
      <c r="I108" s="367"/>
    </row>
    <row r="109" spans="1:10" s="450" customFormat="1" ht="21.75">
      <c r="A109" s="612" t="s">
        <v>145</v>
      </c>
      <c r="B109" s="612" t="s">
        <v>146</v>
      </c>
      <c r="C109" s="612"/>
      <c r="D109" s="612"/>
      <c r="E109" s="612"/>
      <c r="F109" s="612"/>
      <c r="G109" s="612"/>
      <c r="H109" s="449"/>
      <c r="J109" s="451"/>
    </row>
    <row r="110" spans="1:10" ht="21.75">
      <c r="A110" s="612"/>
      <c r="B110" s="443" t="s">
        <v>15</v>
      </c>
      <c r="C110" s="444" t="s">
        <v>139</v>
      </c>
      <c r="D110" s="444" t="s">
        <v>140</v>
      </c>
      <c r="E110" s="444" t="s">
        <v>141</v>
      </c>
      <c r="F110" s="444" t="s">
        <v>1424</v>
      </c>
      <c r="G110" s="444" t="s">
        <v>1668</v>
      </c>
      <c r="H110" s="437"/>
      <c r="I110" s="367"/>
    </row>
    <row r="111" spans="1:10" s="450" customFormat="1" ht="21.75">
      <c r="A111" s="461" t="s">
        <v>1434</v>
      </c>
      <c r="B111" s="558" t="s">
        <v>212</v>
      </c>
      <c r="C111" s="477">
        <v>138</v>
      </c>
      <c r="D111" s="474">
        <v>71</v>
      </c>
      <c r="E111" s="474">
        <v>71</v>
      </c>
      <c r="F111" s="474">
        <v>71</v>
      </c>
      <c r="G111" s="474">
        <v>71</v>
      </c>
      <c r="H111" s="449"/>
      <c r="J111" s="451"/>
    </row>
    <row r="112" spans="1:10" ht="21.75">
      <c r="A112" s="461" t="s">
        <v>1435</v>
      </c>
      <c r="B112" s="479" t="s">
        <v>24</v>
      </c>
      <c r="C112" s="477">
        <v>30</v>
      </c>
      <c r="D112" s="470">
        <v>30</v>
      </c>
      <c r="E112" s="470">
        <v>30</v>
      </c>
      <c r="F112" s="470">
        <v>30</v>
      </c>
      <c r="G112" s="470">
        <v>30</v>
      </c>
      <c r="H112" s="437"/>
      <c r="I112" s="367"/>
    </row>
    <row r="113" spans="1:10" s="450" customFormat="1" ht="21.75">
      <c r="A113" s="463" t="s">
        <v>142</v>
      </c>
      <c r="B113" s="443" t="s">
        <v>75</v>
      </c>
      <c r="C113" s="464">
        <v>897600</v>
      </c>
      <c r="D113" s="464">
        <v>891400</v>
      </c>
      <c r="E113" s="448" t="s">
        <v>1493</v>
      </c>
      <c r="F113" s="448" t="s">
        <v>1493</v>
      </c>
      <c r="G113" s="448" t="s">
        <v>1493</v>
      </c>
      <c r="H113" s="449"/>
      <c r="J113" s="451"/>
    </row>
    <row r="114" spans="1:10" s="450" customFormat="1" ht="21.75">
      <c r="A114" s="463" t="s">
        <v>65</v>
      </c>
      <c r="B114" s="443" t="s">
        <v>75</v>
      </c>
      <c r="C114" s="444">
        <v>897600</v>
      </c>
      <c r="D114" s="444">
        <v>891400</v>
      </c>
      <c r="E114" s="448" t="s">
        <v>1493</v>
      </c>
      <c r="F114" s="448" t="s">
        <v>1493</v>
      </c>
      <c r="G114" s="448" t="s">
        <v>1493</v>
      </c>
      <c r="H114" s="449"/>
      <c r="J114" s="451"/>
    </row>
    <row r="115" spans="1:10" s="450" customFormat="1" ht="21.75">
      <c r="A115" s="463" t="s">
        <v>66</v>
      </c>
      <c r="B115" s="443" t="s">
        <v>75</v>
      </c>
      <c r="C115" s="448" t="s">
        <v>1493</v>
      </c>
      <c r="D115" s="448" t="s">
        <v>1493</v>
      </c>
      <c r="E115" s="448" t="s">
        <v>1493</v>
      </c>
      <c r="F115" s="448" t="s">
        <v>1493</v>
      </c>
      <c r="G115" s="448" t="s">
        <v>1493</v>
      </c>
      <c r="H115" s="449"/>
      <c r="J115" s="451"/>
    </row>
    <row r="116" spans="1:10" s="438" customFormat="1">
      <c r="A116" s="360"/>
      <c r="B116" s="467"/>
      <c r="C116" s="353"/>
      <c r="D116" s="353"/>
      <c r="E116" s="353"/>
      <c r="F116" s="468"/>
      <c r="G116" s="469"/>
      <c r="H116" s="368"/>
      <c r="I116" s="368"/>
    </row>
    <row r="117" spans="1:10" s="438" customFormat="1">
      <c r="A117" s="360"/>
      <c r="B117" s="467"/>
      <c r="C117" s="353"/>
      <c r="D117" s="353"/>
      <c r="E117" s="353"/>
      <c r="F117" s="468"/>
      <c r="G117" s="469"/>
      <c r="H117" s="368"/>
      <c r="I117" s="368"/>
    </row>
    <row r="118" spans="1:10" ht="21.75">
      <c r="A118" s="611" t="s">
        <v>1436</v>
      </c>
      <c r="B118" s="611"/>
      <c r="C118" s="611"/>
      <c r="D118" s="611"/>
      <c r="E118" s="611"/>
      <c r="F118" s="611"/>
      <c r="G118" s="611"/>
      <c r="H118" s="437"/>
      <c r="I118" s="367"/>
    </row>
    <row r="119" spans="1:10" s="441" customFormat="1" ht="39.6" customHeight="1">
      <c r="A119" s="617" t="s">
        <v>1636</v>
      </c>
      <c r="B119" s="617"/>
      <c r="C119" s="617"/>
      <c r="D119" s="617"/>
      <c r="E119" s="617"/>
      <c r="F119" s="617"/>
      <c r="G119" s="617"/>
      <c r="H119" s="440"/>
      <c r="J119" s="442"/>
    </row>
    <row r="120" spans="1:10" s="450" customFormat="1" ht="21.75">
      <c r="A120" s="613"/>
      <c r="B120" s="613"/>
      <c r="C120" s="613"/>
      <c r="D120" s="613"/>
      <c r="E120" s="613"/>
      <c r="F120" s="613"/>
      <c r="G120" s="613"/>
      <c r="H120" s="449"/>
      <c r="J120" s="451"/>
    </row>
    <row r="121" spans="1:10" ht="21.75">
      <c r="A121" s="614" t="s">
        <v>1637</v>
      </c>
      <c r="B121" s="614"/>
      <c r="C121" s="614"/>
      <c r="D121" s="614"/>
      <c r="E121" s="614"/>
      <c r="F121" s="614"/>
      <c r="G121" s="614"/>
      <c r="H121" s="437"/>
      <c r="I121" s="367"/>
    </row>
    <row r="122" spans="1:10" ht="21.75">
      <c r="A122" s="457"/>
      <c r="B122" s="458"/>
      <c r="C122" s="459"/>
      <c r="D122" s="460"/>
      <c r="E122" s="460"/>
      <c r="F122" s="456"/>
      <c r="G122" s="459"/>
      <c r="H122" s="437"/>
      <c r="I122" s="367"/>
    </row>
    <row r="123" spans="1:10" s="450" customFormat="1" ht="21.75">
      <c r="A123" s="612" t="s">
        <v>145</v>
      </c>
      <c r="B123" s="612" t="s">
        <v>146</v>
      </c>
      <c r="C123" s="612"/>
      <c r="D123" s="612"/>
      <c r="E123" s="612"/>
      <c r="F123" s="612"/>
      <c r="G123" s="612"/>
      <c r="H123" s="449"/>
      <c r="J123" s="451"/>
    </row>
    <row r="124" spans="1:10" ht="21.75">
      <c r="A124" s="612"/>
      <c r="B124" s="443" t="s">
        <v>15</v>
      </c>
      <c r="C124" s="444" t="s">
        <v>139</v>
      </c>
      <c r="D124" s="444" t="s">
        <v>140</v>
      </c>
      <c r="E124" s="444" t="s">
        <v>141</v>
      </c>
      <c r="F124" s="444" t="s">
        <v>1424</v>
      </c>
      <c r="G124" s="444" t="s">
        <v>1668</v>
      </c>
      <c r="H124" s="437"/>
      <c r="I124" s="367"/>
    </row>
    <row r="125" spans="1:10" s="450" customFormat="1" ht="37.5">
      <c r="A125" s="461" t="s">
        <v>1437</v>
      </c>
      <c r="B125" s="453" t="s">
        <v>22</v>
      </c>
      <c r="C125" s="477">
        <v>90</v>
      </c>
      <c r="D125" s="470">
        <v>90</v>
      </c>
      <c r="E125" s="470">
        <v>90</v>
      </c>
      <c r="F125" s="470">
        <v>90</v>
      </c>
      <c r="G125" s="470">
        <v>90</v>
      </c>
      <c r="H125" s="449"/>
      <c r="J125" s="451"/>
    </row>
    <row r="126" spans="1:10" s="450" customFormat="1" ht="21.75">
      <c r="A126" s="461" t="s">
        <v>1438</v>
      </c>
      <c r="B126" s="453" t="s">
        <v>30</v>
      </c>
      <c r="C126" s="477">
        <v>488</v>
      </c>
      <c r="D126" s="559">
        <v>21900</v>
      </c>
      <c r="E126" s="559">
        <v>21900</v>
      </c>
      <c r="F126" s="559">
        <v>21900</v>
      </c>
      <c r="G126" s="559">
        <v>21900</v>
      </c>
      <c r="H126" s="449"/>
      <c r="J126" s="451"/>
    </row>
    <row r="127" spans="1:10" ht="18.75" customHeight="1">
      <c r="A127" s="461" t="s">
        <v>1439</v>
      </c>
      <c r="B127" s="453" t="s">
        <v>1425</v>
      </c>
      <c r="C127" s="477">
        <v>3</v>
      </c>
      <c r="D127" s="470">
        <v>1</v>
      </c>
      <c r="E127" s="470">
        <v>1</v>
      </c>
      <c r="F127" s="470">
        <v>1</v>
      </c>
      <c r="G127" s="470">
        <v>1</v>
      </c>
      <c r="H127" s="437"/>
      <c r="I127" s="367"/>
    </row>
    <row r="128" spans="1:10" s="450" customFormat="1" ht="21.75">
      <c r="A128" s="463" t="s">
        <v>142</v>
      </c>
      <c r="B128" s="443" t="s">
        <v>75</v>
      </c>
      <c r="C128" s="464">
        <v>4614400</v>
      </c>
      <c r="D128" s="464">
        <v>4693700</v>
      </c>
      <c r="E128" s="448" t="s">
        <v>1493</v>
      </c>
      <c r="F128" s="448" t="s">
        <v>1493</v>
      </c>
      <c r="G128" s="448" t="s">
        <v>1493</v>
      </c>
      <c r="H128" s="449"/>
      <c r="J128" s="451"/>
    </row>
    <row r="129" spans="1:10" s="450" customFormat="1" ht="21.75">
      <c r="A129" s="463" t="s">
        <v>65</v>
      </c>
      <c r="B129" s="443" t="s">
        <v>75</v>
      </c>
      <c r="C129" s="464">
        <v>4614400</v>
      </c>
      <c r="D129" s="444">
        <v>4693700</v>
      </c>
      <c r="E129" s="448" t="s">
        <v>1493</v>
      </c>
      <c r="F129" s="448" t="s">
        <v>1493</v>
      </c>
      <c r="G129" s="448" t="s">
        <v>1493</v>
      </c>
      <c r="H129" s="449"/>
      <c r="J129" s="451"/>
    </row>
    <row r="130" spans="1:10" s="450" customFormat="1" ht="21.75">
      <c r="A130" s="463" t="s">
        <v>66</v>
      </c>
      <c r="B130" s="443" t="s">
        <v>75</v>
      </c>
      <c r="C130" s="448" t="s">
        <v>1493</v>
      </c>
      <c r="D130" s="448" t="s">
        <v>1493</v>
      </c>
      <c r="E130" s="448" t="s">
        <v>1493</v>
      </c>
      <c r="F130" s="448" t="s">
        <v>1493</v>
      </c>
      <c r="G130" s="448" t="s">
        <v>1493</v>
      </c>
      <c r="H130" s="449"/>
      <c r="J130" s="451"/>
    </row>
    <row r="133" spans="1:10" ht="21.75">
      <c r="A133" s="611" t="s">
        <v>1440</v>
      </c>
      <c r="B133" s="611"/>
      <c r="C133" s="611"/>
      <c r="D133" s="611"/>
      <c r="E133" s="611"/>
      <c r="F133" s="611"/>
      <c r="G133" s="611"/>
      <c r="H133" s="437"/>
      <c r="I133" s="367"/>
    </row>
    <row r="134" spans="1:10" s="441" customFormat="1" ht="39.6" customHeight="1">
      <c r="A134" s="613" t="s">
        <v>1638</v>
      </c>
      <c r="B134" s="613"/>
      <c r="C134" s="613"/>
      <c r="D134" s="613"/>
      <c r="E134" s="613"/>
      <c r="F134" s="613"/>
      <c r="G134" s="613"/>
      <c r="H134" s="440"/>
      <c r="J134" s="442"/>
    </row>
    <row r="135" spans="1:10" s="450" customFormat="1" ht="21.75">
      <c r="A135" s="454"/>
      <c r="B135" s="439"/>
      <c r="C135" s="455"/>
      <c r="D135" s="456"/>
      <c r="E135" s="456"/>
      <c r="F135" s="456"/>
      <c r="G135" s="455"/>
      <c r="H135" s="449"/>
      <c r="J135" s="451"/>
    </row>
    <row r="136" spans="1:10" ht="21.75">
      <c r="A136" s="614" t="s">
        <v>1639</v>
      </c>
      <c r="B136" s="614"/>
      <c r="C136" s="614"/>
      <c r="D136" s="614"/>
      <c r="E136" s="614"/>
      <c r="F136" s="614"/>
      <c r="G136" s="614"/>
      <c r="H136" s="437"/>
      <c r="I136" s="367"/>
    </row>
    <row r="137" spans="1:10" ht="21.75">
      <c r="A137" s="457"/>
      <c r="B137" s="458"/>
      <c r="C137" s="459"/>
      <c r="D137" s="460"/>
      <c r="E137" s="460"/>
      <c r="F137" s="456"/>
      <c r="G137" s="459"/>
      <c r="H137" s="437"/>
      <c r="I137" s="367"/>
    </row>
    <row r="138" spans="1:10" s="450" customFormat="1" ht="21.75">
      <c r="A138" s="612" t="s">
        <v>145</v>
      </c>
      <c r="B138" s="612" t="s">
        <v>146</v>
      </c>
      <c r="C138" s="612"/>
      <c r="D138" s="612"/>
      <c r="E138" s="612"/>
      <c r="F138" s="612"/>
      <c r="G138" s="612"/>
      <c r="H138" s="449"/>
      <c r="J138" s="451"/>
    </row>
    <row r="139" spans="1:10" ht="21.75">
      <c r="A139" s="612"/>
      <c r="B139" s="443" t="s">
        <v>15</v>
      </c>
      <c r="C139" s="444" t="s">
        <v>139</v>
      </c>
      <c r="D139" s="444" t="s">
        <v>140</v>
      </c>
      <c r="E139" s="444" t="s">
        <v>141</v>
      </c>
      <c r="F139" s="444" t="s">
        <v>1424</v>
      </c>
      <c r="G139" s="444" t="s">
        <v>1668</v>
      </c>
      <c r="H139" s="437"/>
      <c r="I139" s="367"/>
    </row>
    <row r="140" spans="1:10" s="450" customFormat="1" ht="21.75">
      <c r="A140" s="471" t="s">
        <v>228</v>
      </c>
      <c r="B140" s="453" t="s">
        <v>152</v>
      </c>
      <c r="C140" s="475">
        <v>71700</v>
      </c>
      <c r="D140" s="475">
        <v>71700</v>
      </c>
      <c r="E140" s="475">
        <v>71700</v>
      </c>
      <c r="F140" s="475">
        <v>71700</v>
      </c>
      <c r="G140" s="475">
        <v>71700</v>
      </c>
      <c r="H140" s="449"/>
      <c r="J140" s="451"/>
    </row>
    <row r="141" spans="1:10" ht="21.75">
      <c r="A141" s="471" t="s">
        <v>1441</v>
      </c>
      <c r="B141" s="453" t="s">
        <v>230</v>
      </c>
      <c r="C141" s="475">
        <v>2400</v>
      </c>
      <c r="D141" s="475">
        <v>2400</v>
      </c>
      <c r="E141" s="475">
        <v>2400</v>
      </c>
      <c r="F141" s="475">
        <v>2400</v>
      </c>
      <c r="G141" s="475">
        <v>2400</v>
      </c>
      <c r="H141" s="437"/>
      <c r="I141" s="367"/>
    </row>
    <row r="142" spans="1:10" s="450" customFormat="1" ht="21.75">
      <c r="A142" s="463" t="s">
        <v>142</v>
      </c>
      <c r="B142" s="443" t="s">
        <v>75</v>
      </c>
      <c r="C142" s="464">
        <v>4321200</v>
      </c>
      <c r="D142" s="464">
        <v>4147900</v>
      </c>
      <c r="E142" s="448" t="s">
        <v>1493</v>
      </c>
      <c r="F142" s="448" t="s">
        <v>1493</v>
      </c>
      <c r="G142" s="448" t="s">
        <v>1493</v>
      </c>
      <c r="H142" s="449"/>
      <c r="J142" s="451"/>
    </row>
    <row r="143" spans="1:10" s="450" customFormat="1" ht="21.75">
      <c r="A143" s="463" t="s">
        <v>65</v>
      </c>
      <c r="B143" s="443" t="s">
        <v>75</v>
      </c>
      <c r="C143" s="464">
        <v>4321200</v>
      </c>
      <c r="D143" s="444">
        <v>4147900</v>
      </c>
      <c r="E143" s="448" t="s">
        <v>1493</v>
      </c>
      <c r="F143" s="448" t="s">
        <v>1493</v>
      </c>
      <c r="G143" s="448" t="s">
        <v>1493</v>
      </c>
      <c r="H143" s="449"/>
      <c r="J143" s="451"/>
    </row>
    <row r="144" spans="1:10" s="450" customFormat="1" ht="21.75">
      <c r="A144" s="463" t="s">
        <v>66</v>
      </c>
      <c r="B144" s="443" t="s">
        <v>75</v>
      </c>
      <c r="C144" s="448" t="s">
        <v>1493</v>
      </c>
      <c r="D144" s="448" t="s">
        <v>1493</v>
      </c>
      <c r="E144" s="448" t="s">
        <v>1493</v>
      </c>
      <c r="F144" s="448" t="s">
        <v>1493</v>
      </c>
      <c r="G144" s="448" t="s">
        <v>1493</v>
      </c>
      <c r="H144" s="449"/>
      <c r="J144" s="451"/>
    </row>
    <row r="147" spans="1:10" ht="21.75">
      <c r="A147" s="611" t="s">
        <v>1442</v>
      </c>
      <c r="B147" s="611"/>
      <c r="C147" s="611"/>
      <c r="D147" s="611"/>
      <c r="E147" s="611"/>
      <c r="F147" s="611"/>
      <c r="G147" s="611"/>
      <c r="H147" s="437"/>
      <c r="I147" s="367"/>
    </row>
    <row r="148" spans="1:10" s="441" customFormat="1" ht="59.45" customHeight="1">
      <c r="A148" s="613" t="s">
        <v>1640</v>
      </c>
      <c r="B148" s="613"/>
      <c r="C148" s="613"/>
      <c r="D148" s="613"/>
      <c r="E148" s="613"/>
      <c r="F148" s="613"/>
      <c r="G148" s="613"/>
      <c r="H148" s="440"/>
      <c r="J148" s="442"/>
    </row>
    <row r="149" spans="1:10" s="450" customFormat="1" ht="21.75">
      <c r="A149" s="454"/>
      <c r="B149" s="439"/>
      <c r="C149" s="455"/>
      <c r="D149" s="456"/>
      <c r="E149" s="456"/>
      <c r="F149" s="456"/>
      <c r="G149" s="455"/>
      <c r="H149" s="449"/>
      <c r="J149" s="451"/>
    </row>
    <row r="150" spans="1:10" ht="21.75">
      <c r="A150" s="614" t="s">
        <v>1641</v>
      </c>
      <c r="B150" s="614"/>
      <c r="C150" s="614"/>
      <c r="D150" s="614"/>
      <c r="E150" s="614"/>
      <c r="F150" s="614"/>
      <c r="G150" s="614"/>
      <c r="H150" s="437"/>
      <c r="I150" s="367"/>
    </row>
    <row r="151" spans="1:10" ht="21.75">
      <c r="A151" s="457"/>
      <c r="B151" s="458"/>
      <c r="C151" s="459"/>
      <c r="D151" s="460"/>
      <c r="E151" s="460"/>
      <c r="F151" s="456"/>
      <c r="G151" s="459"/>
      <c r="H151" s="437"/>
      <c r="I151" s="367"/>
    </row>
    <row r="152" spans="1:10" s="450" customFormat="1" ht="21.75">
      <c r="A152" s="612" t="s">
        <v>145</v>
      </c>
      <c r="B152" s="612" t="s">
        <v>146</v>
      </c>
      <c r="C152" s="612"/>
      <c r="D152" s="612"/>
      <c r="E152" s="612"/>
      <c r="F152" s="612"/>
      <c r="G152" s="612"/>
      <c r="H152" s="449"/>
      <c r="J152" s="451"/>
    </row>
    <row r="153" spans="1:10" ht="21.75">
      <c r="A153" s="612"/>
      <c r="B153" s="443" t="s">
        <v>15</v>
      </c>
      <c r="C153" s="444" t="s">
        <v>139</v>
      </c>
      <c r="D153" s="444" t="s">
        <v>140</v>
      </c>
      <c r="E153" s="444" t="s">
        <v>141</v>
      </c>
      <c r="F153" s="444" t="s">
        <v>1424</v>
      </c>
      <c r="G153" s="444" t="s">
        <v>1668</v>
      </c>
      <c r="H153" s="437"/>
      <c r="I153" s="367"/>
    </row>
    <row r="154" spans="1:10" s="450" customFormat="1" ht="56.25">
      <c r="A154" s="461" t="s">
        <v>1443</v>
      </c>
      <c r="B154" s="479" t="s">
        <v>22</v>
      </c>
      <c r="C154" s="470">
        <v>100</v>
      </c>
      <c r="D154" s="470">
        <v>100</v>
      </c>
      <c r="E154" s="470">
        <v>100</v>
      </c>
      <c r="F154" s="470">
        <v>100</v>
      </c>
      <c r="G154" s="470">
        <v>100</v>
      </c>
      <c r="H154" s="449"/>
      <c r="J154" s="451"/>
    </row>
    <row r="155" spans="1:10" s="450" customFormat="1" ht="56.25">
      <c r="A155" s="461" t="s">
        <v>1610</v>
      </c>
      <c r="B155" s="479" t="s">
        <v>22</v>
      </c>
      <c r="C155" s="470">
        <v>90</v>
      </c>
      <c r="D155" s="470">
        <v>90</v>
      </c>
      <c r="E155" s="470">
        <v>90</v>
      </c>
      <c r="F155" s="470">
        <v>90</v>
      </c>
      <c r="G155" s="470">
        <v>90</v>
      </c>
      <c r="H155" s="449"/>
      <c r="J155" s="451"/>
    </row>
    <row r="156" spans="1:10" ht="37.5">
      <c r="A156" s="461" t="s">
        <v>1611</v>
      </c>
      <c r="B156" s="479" t="s">
        <v>22</v>
      </c>
      <c r="C156" s="470">
        <v>100</v>
      </c>
      <c r="D156" s="470">
        <v>100</v>
      </c>
      <c r="E156" s="470">
        <v>100</v>
      </c>
      <c r="F156" s="470">
        <v>100</v>
      </c>
      <c r="G156" s="470">
        <v>100</v>
      </c>
      <c r="H156" s="437"/>
      <c r="I156" s="367"/>
    </row>
    <row r="157" spans="1:10" s="450" customFormat="1" ht="21.75">
      <c r="A157" s="463" t="s">
        <v>142</v>
      </c>
      <c r="B157" s="443" t="s">
        <v>75</v>
      </c>
      <c r="C157" s="464">
        <v>4634800</v>
      </c>
      <c r="D157" s="464">
        <v>4718500</v>
      </c>
      <c r="E157" s="448" t="s">
        <v>1493</v>
      </c>
      <c r="F157" s="448" t="s">
        <v>1493</v>
      </c>
      <c r="G157" s="448" t="s">
        <v>1493</v>
      </c>
      <c r="H157" s="449"/>
      <c r="J157" s="451"/>
    </row>
    <row r="158" spans="1:10" s="450" customFormat="1" ht="21.75">
      <c r="A158" s="463" t="s">
        <v>65</v>
      </c>
      <c r="B158" s="443" t="s">
        <v>75</v>
      </c>
      <c r="C158" s="464">
        <v>4634800</v>
      </c>
      <c r="D158" s="444">
        <v>4718500</v>
      </c>
      <c r="E158" s="448" t="s">
        <v>1493</v>
      </c>
      <c r="F158" s="448" t="s">
        <v>1493</v>
      </c>
      <c r="G158" s="448" t="s">
        <v>1493</v>
      </c>
      <c r="H158" s="449"/>
      <c r="J158" s="451"/>
    </row>
    <row r="159" spans="1:10" s="450" customFormat="1" ht="21.75">
      <c r="A159" s="463" t="s">
        <v>66</v>
      </c>
      <c r="B159" s="443" t="s">
        <v>75</v>
      </c>
      <c r="C159" s="448" t="s">
        <v>1493</v>
      </c>
      <c r="D159" s="448" t="s">
        <v>1493</v>
      </c>
      <c r="E159" s="448" t="s">
        <v>1493</v>
      </c>
      <c r="F159" s="448" t="s">
        <v>1493</v>
      </c>
      <c r="G159" s="448" t="s">
        <v>1493</v>
      </c>
      <c r="H159" s="449"/>
      <c r="J159" s="451"/>
    </row>
    <row r="160" spans="1:10" ht="21.75">
      <c r="A160" s="458"/>
      <c r="B160" s="458"/>
      <c r="C160" s="459"/>
      <c r="D160" s="460"/>
      <c r="E160" s="460"/>
      <c r="F160" s="456"/>
      <c r="G160" s="459"/>
      <c r="H160" s="437"/>
      <c r="I160" s="367"/>
    </row>
    <row r="161" spans="1:10" ht="21.75">
      <c r="A161" s="611" t="s">
        <v>1444</v>
      </c>
      <c r="B161" s="611"/>
      <c r="C161" s="611"/>
      <c r="D161" s="611"/>
      <c r="E161" s="611"/>
      <c r="F161" s="611"/>
      <c r="G161" s="611"/>
      <c r="H161" s="437"/>
      <c r="I161" s="367"/>
    </row>
    <row r="162" spans="1:10" s="441" customFormat="1" ht="59.45" customHeight="1">
      <c r="A162" s="613" t="s">
        <v>1642</v>
      </c>
      <c r="B162" s="613"/>
      <c r="C162" s="613"/>
      <c r="D162" s="613"/>
      <c r="E162" s="613"/>
      <c r="F162" s="613"/>
      <c r="G162" s="613"/>
      <c r="H162" s="440"/>
      <c r="J162" s="442"/>
    </row>
    <row r="163" spans="1:10" s="450" customFormat="1" ht="21.75">
      <c r="A163" s="454"/>
      <c r="B163" s="439"/>
      <c r="C163" s="455"/>
      <c r="D163" s="456"/>
      <c r="E163" s="456"/>
      <c r="F163" s="456"/>
      <c r="G163" s="455"/>
      <c r="H163" s="449"/>
      <c r="J163" s="451"/>
    </row>
    <row r="164" spans="1:10" ht="21.75">
      <c r="A164" s="614" t="s">
        <v>1643</v>
      </c>
      <c r="B164" s="614"/>
      <c r="C164" s="614"/>
      <c r="D164" s="614"/>
      <c r="E164" s="614"/>
      <c r="F164" s="614"/>
      <c r="G164" s="614"/>
      <c r="H164" s="437"/>
      <c r="I164" s="367"/>
    </row>
    <row r="165" spans="1:10" ht="21.75">
      <c r="A165" s="457"/>
      <c r="B165" s="458"/>
      <c r="C165" s="459"/>
      <c r="D165" s="460"/>
      <c r="E165" s="460"/>
      <c r="F165" s="456"/>
      <c r="G165" s="459"/>
      <c r="H165" s="437"/>
      <c r="I165" s="367"/>
    </row>
    <row r="166" spans="1:10" s="450" customFormat="1" ht="21.75">
      <c r="A166" s="612" t="s">
        <v>145</v>
      </c>
      <c r="B166" s="612" t="s">
        <v>146</v>
      </c>
      <c r="C166" s="612"/>
      <c r="D166" s="612"/>
      <c r="E166" s="612"/>
      <c r="F166" s="612"/>
      <c r="G166" s="612"/>
      <c r="H166" s="449"/>
      <c r="J166" s="451"/>
    </row>
    <row r="167" spans="1:10" ht="21.75">
      <c r="A167" s="612"/>
      <c r="B167" s="443" t="s">
        <v>15</v>
      </c>
      <c r="C167" s="444" t="s">
        <v>139</v>
      </c>
      <c r="D167" s="444" t="s">
        <v>140</v>
      </c>
      <c r="E167" s="444" t="s">
        <v>141</v>
      </c>
      <c r="F167" s="444" t="s">
        <v>1424</v>
      </c>
      <c r="G167" s="444" t="s">
        <v>1668</v>
      </c>
      <c r="H167" s="437"/>
      <c r="I167" s="367"/>
    </row>
    <row r="168" spans="1:10" s="450" customFormat="1" ht="75">
      <c r="A168" s="461" t="s">
        <v>1445</v>
      </c>
      <c r="B168" s="453" t="s">
        <v>22</v>
      </c>
      <c r="C168" s="470">
        <v>80</v>
      </c>
      <c r="D168" s="470">
        <v>80</v>
      </c>
      <c r="E168" s="470">
        <v>80</v>
      </c>
      <c r="F168" s="470">
        <v>80</v>
      </c>
      <c r="G168" s="470">
        <v>80</v>
      </c>
      <c r="H168" s="449"/>
      <c r="J168" s="451"/>
    </row>
    <row r="169" spans="1:10" s="450" customFormat="1" ht="56.25">
      <c r="A169" s="461" t="s">
        <v>1446</v>
      </c>
      <c r="B169" s="453" t="s">
        <v>22</v>
      </c>
      <c r="C169" s="470">
        <v>80</v>
      </c>
      <c r="D169" s="470">
        <v>80</v>
      </c>
      <c r="E169" s="470">
        <v>80</v>
      </c>
      <c r="F169" s="470">
        <v>80</v>
      </c>
      <c r="G169" s="470">
        <v>80</v>
      </c>
      <c r="H169" s="449"/>
      <c r="J169" s="451"/>
    </row>
    <row r="170" spans="1:10" ht="37.5">
      <c r="A170" s="461" t="s">
        <v>1447</v>
      </c>
      <c r="B170" s="453" t="s">
        <v>22</v>
      </c>
      <c r="C170" s="470">
        <v>80</v>
      </c>
      <c r="D170" s="470">
        <v>80</v>
      </c>
      <c r="E170" s="470">
        <v>80</v>
      </c>
      <c r="F170" s="470">
        <v>80</v>
      </c>
      <c r="G170" s="470">
        <v>80</v>
      </c>
      <c r="H170" s="437"/>
      <c r="I170" s="367"/>
    </row>
    <row r="171" spans="1:10" s="450" customFormat="1" ht="21.75">
      <c r="A171" s="463" t="s">
        <v>142</v>
      </c>
      <c r="B171" s="443" t="s">
        <v>75</v>
      </c>
      <c r="C171" s="464">
        <v>178600</v>
      </c>
      <c r="D171" s="464">
        <v>183800</v>
      </c>
      <c r="E171" s="448" t="s">
        <v>1493</v>
      </c>
      <c r="F171" s="448" t="s">
        <v>1493</v>
      </c>
      <c r="G171" s="448" t="s">
        <v>1493</v>
      </c>
      <c r="H171" s="449"/>
      <c r="J171" s="451"/>
    </row>
    <row r="172" spans="1:10" s="450" customFormat="1" ht="21.75">
      <c r="A172" s="463" t="s">
        <v>65</v>
      </c>
      <c r="B172" s="443" t="s">
        <v>75</v>
      </c>
      <c r="C172" s="464">
        <v>178600</v>
      </c>
      <c r="D172" s="444">
        <v>183800</v>
      </c>
      <c r="E172" s="448" t="s">
        <v>1493</v>
      </c>
      <c r="F172" s="448" t="s">
        <v>1493</v>
      </c>
      <c r="G172" s="448" t="s">
        <v>1493</v>
      </c>
      <c r="H172" s="449"/>
      <c r="J172" s="451"/>
    </row>
    <row r="173" spans="1:10" s="450" customFormat="1" ht="21.75">
      <c r="A173" s="463" t="s">
        <v>66</v>
      </c>
      <c r="B173" s="443" t="s">
        <v>75</v>
      </c>
      <c r="C173" s="448" t="s">
        <v>1493</v>
      </c>
      <c r="D173" s="448" t="s">
        <v>1493</v>
      </c>
      <c r="E173" s="448" t="s">
        <v>1493</v>
      </c>
      <c r="F173" s="448" t="s">
        <v>1493</v>
      </c>
      <c r="G173" s="448" t="s">
        <v>1493</v>
      </c>
      <c r="H173" s="449"/>
      <c r="J173" s="451"/>
    </row>
    <row r="176" spans="1:10" ht="21.75">
      <c r="A176" s="611" t="s">
        <v>1448</v>
      </c>
      <c r="B176" s="611"/>
      <c r="C176" s="611"/>
      <c r="D176" s="611"/>
      <c r="E176" s="611"/>
      <c r="F176" s="611"/>
      <c r="G176" s="611"/>
      <c r="H176" s="437"/>
      <c r="I176" s="367"/>
    </row>
    <row r="177" spans="1:10" s="441" customFormat="1" ht="39.6" customHeight="1">
      <c r="A177" s="613" t="s">
        <v>1644</v>
      </c>
      <c r="B177" s="613"/>
      <c r="C177" s="613"/>
      <c r="D177" s="613"/>
      <c r="E177" s="613"/>
      <c r="F177" s="613"/>
      <c r="G177" s="613"/>
      <c r="H177" s="440"/>
      <c r="J177" s="442"/>
    </row>
    <row r="178" spans="1:10" s="450" customFormat="1" ht="21.75">
      <c r="A178" s="454"/>
      <c r="B178" s="439"/>
      <c r="C178" s="455"/>
      <c r="D178" s="456"/>
      <c r="E178" s="456"/>
      <c r="F178" s="456"/>
      <c r="G178" s="455"/>
      <c r="H178" s="449"/>
      <c r="J178" s="451"/>
    </row>
    <row r="179" spans="1:10" ht="21.75">
      <c r="A179" s="614" t="s">
        <v>1645</v>
      </c>
      <c r="B179" s="614"/>
      <c r="C179" s="614"/>
      <c r="D179" s="614"/>
      <c r="E179" s="614"/>
      <c r="F179" s="614"/>
      <c r="G179" s="614"/>
      <c r="H179" s="437"/>
      <c r="I179" s="367"/>
    </row>
    <row r="180" spans="1:10" ht="21.75">
      <c r="A180" s="457"/>
      <c r="B180" s="458"/>
      <c r="C180" s="459"/>
      <c r="D180" s="460"/>
      <c r="E180" s="460"/>
      <c r="F180" s="456"/>
      <c r="G180" s="459"/>
      <c r="H180" s="437"/>
      <c r="I180" s="367"/>
    </row>
    <row r="181" spans="1:10" s="450" customFormat="1" ht="21.75">
      <c r="A181" s="612" t="s">
        <v>145</v>
      </c>
      <c r="B181" s="612" t="s">
        <v>146</v>
      </c>
      <c r="C181" s="612"/>
      <c r="D181" s="612"/>
      <c r="E181" s="612"/>
      <c r="F181" s="612"/>
      <c r="G181" s="612"/>
      <c r="H181" s="449"/>
      <c r="J181" s="451"/>
    </row>
    <row r="182" spans="1:10" ht="21.75">
      <c r="A182" s="612"/>
      <c r="B182" s="443" t="s">
        <v>15</v>
      </c>
      <c r="C182" s="444" t="s">
        <v>139</v>
      </c>
      <c r="D182" s="444" t="s">
        <v>140</v>
      </c>
      <c r="E182" s="444" t="s">
        <v>141</v>
      </c>
      <c r="F182" s="444" t="s">
        <v>1424</v>
      </c>
      <c r="G182" s="444" t="s">
        <v>1668</v>
      </c>
      <c r="H182" s="437"/>
      <c r="I182" s="367"/>
    </row>
    <row r="183" spans="1:10" s="450" customFormat="1" ht="37.5">
      <c r="A183" s="461" t="s">
        <v>1465</v>
      </c>
      <c r="B183" s="479" t="s">
        <v>22</v>
      </c>
      <c r="C183" s="470">
        <v>60</v>
      </c>
      <c r="D183" s="470">
        <v>60</v>
      </c>
      <c r="E183" s="470">
        <v>60</v>
      </c>
      <c r="F183" s="470">
        <v>60</v>
      </c>
      <c r="G183" s="470">
        <v>60</v>
      </c>
      <c r="H183" s="449"/>
      <c r="J183" s="451"/>
    </row>
    <row r="184" spans="1:10" s="450" customFormat="1" ht="37.5">
      <c r="A184" s="461" t="s">
        <v>1449</v>
      </c>
      <c r="B184" s="479" t="s">
        <v>22</v>
      </c>
      <c r="C184" s="470">
        <v>80</v>
      </c>
      <c r="D184" s="470">
        <v>80</v>
      </c>
      <c r="E184" s="470">
        <v>80</v>
      </c>
      <c r="F184" s="470">
        <v>80</v>
      </c>
      <c r="G184" s="470">
        <v>80</v>
      </c>
      <c r="H184" s="449"/>
      <c r="J184" s="451"/>
    </row>
    <row r="185" spans="1:10" ht="37.5">
      <c r="A185" s="461" t="s">
        <v>1450</v>
      </c>
      <c r="B185" s="479" t="s">
        <v>22</v>
      </c>
      <c r="C185" s="470">
        <v>80</v>
      </c>
      <c r="D185" s="470">
        <v>80</v>
      </c>
      <c r="E185" s="470">
        <v>80</v>
      </c>
      <c r="F185" s="470">
        <v>80</v>
      </c>
      <c r="G185" s="470">
        <v>80</v>
      </c>
      <c r="H185" s="437"/>
      <c r="I185" s="367"/>
    </row>
    <row r="186" spans="1:10" s="450" customFormat="1" ht="21.75">
      <c r="A186" s="463" t="s">
        <v>142</v>
      </c>
      <c r="B186" s="443" t="s">
        <v>75</v>
      </c>
      <c r="C186" s="464">
        <v>1280100</v>
      </c>
      <c r="D186" s="464">
        <v>1172800</v>
      </c>
      <c r="E186" s="448" t="s">
        <v>1493</v>
      </c>
      <c r="F186" s="448" t="s">
        <v>1493</v>
      </c>
      <c r="G186" s="448" t="s">
        <v>1493</v>
      </c>
      <c r="H186" s="449"/>
      <c r="J186" s="451"/>
    </row>
    <row r="187" spans="1:10" s="450" customFormat="1" ht="21.75">
      <c r="A187" s="463" t="s">
        <v>65</v>
      </c>
      <c r="B187" s="443" t="s">
        <v>75</v>
      </c>
      <c r="C187" s="464">
        <v>1280100</v>
      </c>
      <c r="D187" s="444">
        <v>1172800</v>
      </c>
      <c r="E187" s="448" t="s">
        <v>1493</v>
      </c>
      <c r="F187" s="448" t="s">
        <v>1493</v>
      </c>
      <c r="G187" s="448" t="s">
        <v>1493</v>
      </c>
      <c r="H187" s="449"/>
      <c r="J187" s="451"/>
    </row>
    <row r="188" spans="1:10" s="450" customFormat="1" ht="21.75">
      <c r="A188" s="463" t="s">
        <v>66</v>
      </c>
      <c r="B188" s="443" t="s">
        <v>75</v>
      </c>
      <c r="C188" s="448" t="s">
        <v>1493</v>
      </c>
      <c r="D188" s="448" t="s">
        <v>1493</v>
      </c>
      <c r="E188" s="448" t="s">
        <v>1493</v>
      </c>
      <c r="F188" s="448" t="s">
        <v>1493</v>
      </c>
      <c r="G188" s="448" t="s">
        <v>1493</v>
      </c>
      <c r="H188" s="449"/>
      <c r="J188" s="451"/>
    </row>
    <row r="189" spans="1:10" s="438" customFormat="1">
      <c r="A189" s="360"/>
      <c r="B189" s="467"/>
      <c r="C189" s="353"/>
      <c r="D189" s="353"/>
      <c r="E189" s="353"/>
      <c r="F189" s="468"/>
      <c r="G189" s="469"/>
      <c r="H189" s="368"/>
      <c r="I189" s="368"/>
    </row>
    <row r="190" spans="1:10" s="438" customFormat="1">
      <c r="A190" s="360"/>
      <c r="B190" s="467"/>
      <c r="C190" s="353"/>
      <c r="D190" s="353"/>
      <c r="E190" s="353"/>
      <c r="F190" s="468"/>
      <c r="G190" s="469"/>
      <c r="H190" s="368"/>
      <c r="I190" s="368"/>
    </row>
    <row r="191" spans="1:10" ht="21.75">
      <c r="A191" s="611" t="s">
        <v>1451</v>
      </c>
      <c r="B191" s="611"/>
      <c r="C191" s="611"/>
      <c r="D191" s="611"/>
      <c r="E191" s="611"/>
      <c r="F191" s="611"/>
      <c r="G191" s="611"/>
      <c r="H191" s="437"/>
      <c r="I191" s="367"/>
    </row>
    <row r="192" spans="1:10" s="441" customFormat="1" ht="59.45" customHeight="1">
      <c r="A192" s="613" t="s">
        <v>1646</v>
      </c>
      <c r="B192" s="613"/>
      <c r="C192" s="613"/>
      <c r="D192" s="613"/>
      <c r="E192" s="613"/>
      <c r="F192" s="613"/>
      <c r="G192" s="613"/>
      <c r="H192" s="440"/>
      <c r="J192" s="442"/>
    </row>
    <row r="193" spans="1:10" s="450" customFormat="1" ht="21.75">
      <c r="A193" s="454"/>
      <c r="B193" s="439"/>
      <c r="C193" s="455"/>
      <c r="D193" s="456"/>
      <c r="E193" s="456"/>
      <c r="F193" s="456"/>
      <c r="G193" s="455"/>
      <c r="H193" s="449"/>
      <c r="J193" s="451"/>
    </row>
    <row r="194" spans="1:10" s="441" customFormat="1" ht="39.6" customHeight="1">
      <c r="A194" s="613" t="s">
        <v>1647</v>
      </c>
      <c r="B194" s="613"/>
      <c r="C194" s="613"/>
      <c r="D194" s="613"/>
      <c r="E194" s="613"/>
      <c r="F194" s="613"/>
      <c r="G194" s="613"/>
      <c r="H194" s="440"/>
      <c r="J194" s="442"/>
    </row>
    <row r="195" spans="1:10" ht="21.75">
      <c r="A195" s="457"/>
      <c r="B195" s="458"/>
      <c r="C195" s="459"/>
      <c r="D195" s="460"/>
      <c r="E195" s="460"/>
      <c r="F195" s="456"/>
      <c r="G195" s="459"/>
      <c r="H195" s="437"/>
      <c r="I195" s="367"/>
    </row>
    <row r="196" spans="1:10" s="450" customFormat="1" ht="21.75">
      <c r="A196" s="612" t="s">
        <v>145</v>
      </c>
      <c r="B196" s="612" t="s">
        <v>146</v>
      </c>
      <c r="C196" s="612"/>
      <c r="D196" s="612"/>
      <c r="E196" s="612"/>
      <c r="F196" s="612"/>
      <c r="G196" s="612"/>
      <c r="H196" s="449"/>
      <c r="J196" s="451"/>
    </row>
    <row r="197" spans="1:10" ht="21.75">
      <c r="A197" s="612"/>
      <c r="B197" s="443" t="s">
        <v>15</v>
      </c>
      <c r="C197" s="444" t="s">
        <v>139</v>
      </c>
      <c r="D197" s="444" t="s">
        <v>140</v>
      </c>
      <c r="E197" s="444" t="s">
        <v>141</v>
      </c>
      <c r="F197" s="444" t="s">
        <v>1424</v>
      </c>
      <c r="G197" s="444" t="s">
        <v>1668</v>
      </c>
      <c r="H197" s="437"/>
      <c r="I197" s="367"/>
    </row>
    <row r="198" spans="1:10" s="450" customFormat="1" ht="75.75" customHeight="1">
      <c r="A198" s="461" t="s">
        <v>1452</v>
      </c>
      <c r="B198" s="479" t="s">
        <v>22</v>
      </c>
      <c r="C198" s="470">
        <v>100</v>
      </c>
      <c r="D198" s="470">
        <v>100</v>
      </c>
      <c r="E198" s="470">
        <v>100</v>
      </c>
      <c r="F198" s="470">
        <v>100</v>
      </c>
      <c r="G198" s="470">
        <v>100</v>
      </c>
      <c r="H198" s="449"/>
      <c r="J198" s="451"/>
    </row>
    <row r="199" spans="1:10" s="450" customFormat="1" ht="75">
      <c r="A199" s="461" t="s">
        <v>1453</v>
      </c>
      <c r="B199" s="479" t="s">
        <v>22</v>
      </c>
      <c r="C199" s="470">
        <v>100</v>
      </c>
      <c r="D199" s="470">
        <v>100</v>
      </c>
      <c r="E199" s="470">
        <v>100</v>
      </c>
      <c r="F199" s="470">
        <v>100</v>
      </c>
      <c r="G199" s="470">
        <v>100</v>
      </c>
      <c r="H199" s="449"/>
      <c r="J199" s="451"/>
    </row>
    <row r="200" spans="1:10" ht="59.25" customHeight="1">
      <c r="A200" s="461" t="s">
        <v>1612</v>
      </c>
      <c r="B200" s="479" t="s">
        <v>22</v>
      </c>
      <c r="C200" s="470">
        <v>10</v>
      </c>
      <c r="D200" s="470">
        <v>10</v>
      </c>
      <c r="E200" s="470">
        <v>10</v>
      </c>
      <c r="F200" s="470">
        <v>10</v>
      </c>
      <c r="G200" s="470">
        <v>10</v>
      </c>
      <c r="H200" s="437"/>
      <c r="I200" s="367"/>
    </row>
    <row r="201" spans="1:10" s="450" customFormat="1" ht="21.75">
      <c r="A201" s="463" t="s">
        <v>142</v>
      </c>
      <c r="B201" s="443" t="s">
        <v>75</v>
      </c>
      <c r="C201" s="464">
        <v>17100</v>
      </c>
      <c r="D201" s="464">
        <v>97700</v>
      </c>
      <c r="E201" s="448" t="s">
        <v>1493</v>
      </c>
      <c r="F201" s="448" t="s">
        <v>1493</v>
      </c>
      <c r="G201" s="448" t="s">
        <v>1493</v>
      </c>
      <c r="H201" s="449"/>
      <c r="J201" s="451"/>
    </row>
    <row r="202" spans="1:10" s="450" customFormat="1" ht="21.75">
      <c r="A202" s="463" t="s">
        <v>65</v>
      </c>
      <c r="B202" s="443" t="s">
        <v>75</v>
      </c>
      <c r="C202" s="464">
        <v>17100</v>
      </c>
      <c r="D202" s="444">
        <v>97700</v>
      </c>
      <c r="E202" s="448" t="s">
        <v>1493</v>
      </c>
      <c r="F202" s="448" t="s">
        <v>1493</v>
      </c>
      <c r="G202" s="448" t="s">
        <v>1493</v>
      </c>
      <c r="H202" s="449"/>
      <c r="J202" s="451"/>
    </row>
    <row r="203" spans="1:10" s="450" customFormat="1" ht="21.75">
      <c r="A203" s="463" t="s">
        <v>66</v>
      </c>
      <c r="B203" s="443" t="s">
        <v>75</v>
      </c>
      <c r="C203" s="448" t="s">
        <v>1493</v>
      </c>
      <c r="D203" s="448" t="s">
        <v>1493</v>
      </c>
      <c r="E203" s="448" t="s">
        <v>1493</v>
      </c>
      <c r="F203" s="448" t="s">
        <v>1493</v>
      </c>
      <c r="G203" s="448" t="s">
        <v>1493</v>
      </c>
      <c r="H203" s="449"/>
      <c r="J203" s="451"/>
    </row>
    <row r="204" spans="1:10" s="438" customFormat="1">
      <c r="A204" s="360"/>
      <c r="B204" s="467"/>
      <c r="C204" s="353"/>
      <c r="D204" s="353"/>
      <c r="E204" s="353"/>
      <c r="F204" s="468"/>
      <c r="G204" s="469"/>
      <c r="H204" s="368"/>
      <c r="I204" s="368"/>
    </row>
    <row r="205" spans="1:10" s="438" customFormat="1">
      <c r="A205" s="360"/>
      <c r="B205" s="467"/>
      <c r="C205" s="353"/>
      <c r="D205" s="353"/>
      <c r="E205" s="353"/>
      <c r="F205" s="468"/>
      <c r="G205" s="469"/>
      <c r="H205" s="368"/>
      <c r="I205" s="368"/>
    </row>
    <row r="206" spans="1:10" ht="21.75">
      <c r="A206" s="611" t="s">
        <v>1454</v>
      </c>
      <c r="B206" s="611"/>
      <c r="C206" s="611"/>
      <c r="D206" s="611"/>
      <c r="E206" s="611"/>
      <c r="F206" s="611"/>
      <c r="G206" s="611"/>
      <c r="H206" s="437"/>
      <c r="I206" s="367"/>
    </row>
    <row r="207" spans="1:10" s="441" customFormat="1" ht="39.6" customHeight="1">
      <c r="A207" s="613" t="s">
        <v>1648</v>
      </c>
      <c r="B207" s="613"/>
      <c r="C207" s="613"/>
      <c r="D207" s="613"/>
      <c r="E207" s="613"/>
      <c r="F207" s="613"/>
      <c r="G207" s="613"/>
      <c r="H207" s="440"/>
      <c r="J207" s="442"/>
    </row>
    <row r="208" spans="1:10" s="450" customFormat="1" ht="21.75">
      <c r="A208" s="454"/>
      <c r="B208" s="439"/>
      <c r="C208" s="455"/>
      <c r="D208" s="456"/>
      <c r="E208" s="456"/>
      <c r="F208" s="456"/>
      <c r="G208" s="455"/>
      <c r="H208" s="449"/>
      <c r="J208" s="451"/>
    </row>
    <row r="209" spans="1:10" ht="21.75">
      <c r="A209" s="614" t="s">
        <v>1649</v>
      </c>
      <c r="B209" s="614"/>
      <c r="C209" s="614"/>
      <c r="D209" s="614"/>
      <c r="E209" s="614"/>
      <c r="F209" s="614"/>
      <c r="G209" s="614"/>
      <c r="H209" s="437"/>
      <c r="I209" s="367"/>
    </row>
    <row r="210" spans="1:10" ht="21.75">
      <c r="A210" s="457"/>
      <c r="B210" s="458"/>
      <c r="C210" s="459"/>
      <c r="D210" s="460"/>
      <c r="E210" s="460"/>
      <c r="F210" s="456"/>
      <c r="G210" s="459"/>
      <c r="H210" s="437"/>
      <c r="I210" s="367"/>
    </row>
    <row r="211" spans="1:10" s="450" customFormat="1" ht="21.75">
      <c r="A211" s="612" t="s">
        <v>145</v>
      </c>
      <c r="B211" s="612" t="s">
        <v>146</v>
      </c>
      <c r="C211" s="612"/>
      <c r="D211" s="612"/>
      <c r="E211" s="612"/>
      <c r="F211" s="612"/>
      <c r="G211" s="612"/>
      <c r="H211" s="449"/>
      <c r="J211" s="451"/>
    </row>
    <row r="212" spans="1:10" ht="21.75">
      <c r="A212" s="612"/>
      <c r="B212" s="443" t="s">
        <v>15</v>
      </c>
      <c r="C212" s="444" t="s">
        <v>139</v>
      </c>
      <c r="D212" s="444" t="s">
        <v>140</v>
      </c>
      <c r="E212" s="444" t="s">
        <v>141</v>
      </c>
      <c r="F212" s="444" t="s">
        <v>1424</v>
      </c>
      <c r="G212" s="444" t="s">
        <v>1668</v>
      </c>
      <c r="H212" s="437"/>
      <c r="I212" s="367"/>
    </row>
    <row r="213" spans="1:10" s="450" customFormat="1" ht="75.75" customHeight="1">
      <c r="A213" s="461" t="s">
        <v>1455</v>
      </c>
      <c r="B213" s="479" t="s">
        <v>22</v>
      </c>
      <c r="C213" s="470">
        <v>80</v>
      </c>
      <c r="D213" s="470">
        <v>80</v>
      </c>
      <c r="E213" s="470">
        <v>80</v>
      </c>
      <c r="F213" s="470">
        <v>80</v>
      </c>
      <c r="G213" s="470">
        <v>80</v>
      </c>
      <c r="H213" s="449"/>
      <c r="J213" s="451"/>
    </row>
    <row r="214" spans="1:10" s="450" customFormat="1" ht="57" customHeight="1">
      <c r="A214" s="461" t="s">
        <v>1456</v>
      </c>
      <c r="B214" s="479" t="s">
        <v>22</v>
      </c>
      <c r="C214" s="470">
        <v>90</v>
      </c>
      <c r="D214" s="470">
        <v>90</v>
      </c>
      <c r="E214" s="470">
        <v>90</v>
      </c>
      <c r="F214" s="470">
        <v>90</v>
      </c>
      <c r="G214" s="470">
        <v>90</v>
      </c>
      <c r="H214" s="449"/>
      <c r="J214" s="451"/>
    </row>
    <row r="215" spans="1:10" ht="75.75" customHeight="1">
      <c r="A215" s="461" t="s">
        <v>1457</v>
      </c>
      <c r="B215" s="479" t="s">
        <v>22</v>
      </c>
      <c r="C215" s="470">
        <v>70</v>
      </c>
      <c r="D215" s="470">
        <v>70</v>
      </c>
      <c r="E215" s="470">
        <v>70</v>
      </c>
      <c r="F215" s="470">
        <v>70</v>
      </c>
      <c r="G215" s="470">
        <v>70</v>
      </c>
      <c r="H215" s="437"/>
      <c r="I215" s="367"/>
    </row>
    <row r="216" spans="1:10" s="450" customFormat="1" ht="21.75">
      <c r="A216" s="463" t="s">
        <v>142</v>
      </c>
      <c r="B216" s="443" t="s">
        <v>75</v>
      </c>
      <c r="C216" s="464">
        <v>138695300</v>
      </c>
      <c r="D216" s="464">
        <v>156450300</v>
      </c>
      <c r="E216" s="448" t="s">
        <v>1493</v>
      </c>
      <c r="F216" s="448" t="s">
        <v>1493</v>
      </c>
      <c r="G216" s="448" t="s">
        <v>1493</v>
      </c>
      <c r="H216" s="449"/>
      <c r="J216" s="451"/>
    </row>
    <row r="217" spans="1:10" s="450" customFormat="1" ht="21.75">
      <c r="A217" s="463" t="s">
        <v>65</v>
      </c>
      <c r="B217" s="443" t="s">
        <v>75</v>
      </c>
      <c r="C217" s="464">
        <v>138695300</v>
      </c>
      <c r="D217" s="444">
        <v>156450300</v>
      </c>
      <c r="E217" s="448" t="s">
        <v>1493</v>
      </c>
      <c r="F217" s="448" t="s">
        <v>1493</v>
      </c>
      <c r="G217" s="448" t="s">
        <v>1493</v>
      </c>
      <c r="H217" s="449"/>
      <c r="J217" s="451"/>
    </row>
    <row r="218" spans="1:10" s="450" customFormat="1" ht="21.75">
      <c r="A218" s="463" t="s">
        <v>66</v>
      </c>
      <c r="B218" s="443" t="s">
        <v>75</v>
      </c>
      <c r="C218" s="448" t="s">
        <v>1493</v>
      </c>
      <c r="D218" s="448" t="s">
        <v>1493</v>
      </c>
      <c r="E218" s="448" t="s">
        <v>1493</v>
      </c>
      <c r="F218" s="448" t="s">
        <v>1493</v>
      </c>
      <c r="G218" s="448" t="s">
        <v>1493</v>
      </c>
      <c r="H218" s="449"/>
      <c r="J218" s="451"/>
    </row>
    <row r="219" spans="1:10" s="438" customFormat="1">
      <c r="A219" s="360"/>
      <c r="B219" s="467"/>
      <c r="C219" s="353"/>
      <c r="D219" s="353"/>
      <c r="E219" s="353"/>
      <c r="F219" s="468"/>
      <c r="G219" s="469"/>
      <c r="H219" s="368"/>
      <c r="I219" s="368"/>
    </row>
    <row r="220" spans="1:10" s="438" customFormat="1">
      <c r="A220" s="360"/>
      <c r="B220" s="467"/>
      <c r="C220" s="353"/>
      <c r="D220" s="353"/>
      <c r="E220" s="353"/>
      <c r="F220" s="468"/>
      <c r="G220" s="469"/>
      <c r="H220" s="368"/>
      <c r="I220" s="368"/>
    </row>
    <row r="221" spans="1:10" ht="21.75">
      <c r="A221" s="611" t="s">
        <v>1458</v>
      </c>
      <c r="B221" s="611"/>
      <c r="C221" s="611"/>
      <c r="D221" s="611"/>
      <c r="E221" s="611"/>
      <c r="F221" s="611"/>
      <c r="G221" s="611"/>
      <c r="H221" s="437"/>
      <c r="I221" s="367"/>
    </row>
    <row r="222" spans="1:10" s="441" customFormat="1" ht="79.349999999999994" customHeight="1">
      <c r="A222" s="613" t="s">
        <v>1650</v>
      </c>
      <c r="B222" s="613"/>
      <c r="C222" s="613"/>
      <c r="D222" s="613"/>
      <c r="E222" s="613"/>
      <c r="F222" s="613"/>
      <c r="G222" s="613"/>
      <c r="H222" s="440"/>
      <c r="J222" s="442"/>
    </row>
    <row r="223" spans="1:10" s="450" customFormat="1" ht="21.75">
      <c r="A223" s="454"/>
      <c r="B223" s="439"/>
      <c r="C223" s="455"/>
      <c r="D223" s="456"/>
      <c r="E223" s="456"/>
      <c r="F223" s="456"/>
      <c r="G223" s="455"/>
      <c r="H223" s="449"/>
      <c r="J223" s="451"/>
    </row>
    <row r="224" spans="1:10" ht="21.75">
      <c r="A224" s="614" t="s">
        <v>1651</v>
      </c>
      <c r="B224" s="614"/>
      <c r="C224" s="614"/>
      <c r="D224" s="614"/>
      <c r="E224" s="614"/>
      <c r="F224" s="614"/>
      <c r="G224" s="614"/>
      <c r="H224" s="437"/>
      <c r="I224" s="367"/>
    </row>
    <row r="225" spans="1:10" ht="21.75">
      <c r="A225" s="457"/>
      <c r="B225" s="458"/>
      <c r="C225" s="459"/>
      <c r="D225" s="460"/>
      <c r="E225" s="460"/>
      <c r="F225" s="456"/>
      <c r="G225" s="459"/>
      <c r="H225" s="437"/>
      <c r="I225" s="367"/>
    </row>
    <row r="226" spans="1:10" s="450" customFormat="1" ht="21.75">
      <c r="A226" s="612" t="s">
        <v>145</v>
      </c>
      <c r="B226" s="612" t="s">
        <v>146</v>
      </c>
      <c r="C226" s="612"/>
      <c r="D226" s="612"/>
      <c r="E226" s="612"/>
      <c r="F226" s="612"/>
      <c r="G226" s="612"/>
      <c r="H226" s="449"/>
      <c r="J226" s="451"/>
    </row>
    <row r="227" spans="1:10" ht="21.75">
      <c r="A227" s="612"/>
      <c r="B227" s="443" t="s">
        <v>15</v>
      </c>
      <c r="C227" s="444" t="s">
        <v>139</v>
      </c>
      <c r="D227" s="444" t="s">
        <v>140</v>
      </c>
      <c r="E227" s="444" t="s">
        <v>141</v>
      </c>
      <c r="F227" s="444" t="s">
        <v>1424</v>
      </c>
      <c r="G227" s="444" t="s">
        <v>1668</v>
      </c>
      <c r="H227" s="437"/>
      <c r="I227" s="367"/>
    </row>
    <row r="228" spans="1:10" s="450" customFormat="1" ht="60" customHeight="1">
      <c r="A228" s="461" t="s">
        <v>1459</v>
      </c>
      <c r="B228" s="479" t="s">
        <v>22</v>
      </c>
      <c r="C228" s="470">
        <v>25</v>
      </c>
      <c r="D228" s="470">
        <v>25</v>
      </c>
      <c r="E228" s="470">
        <v>25</v>
      </c>
      <c r="F228" s="470">
        <v>25</v>
      </c>
      <c r="G228" s="470">
        <v>25</v>
      </c>
      <c r="H228" s="449"/>
      <c r="J228" s="451"/>
    </row>
    <row r="229" spans="1:10" s="450" customFormat="1" ht="59.25" customHeight="1">
      <c r="A229" s="461" t="s">
        <v>1460</v>
      </c>
      <c r="B229" s="479" t="s">
        <v>22</v>
      </c>
      <c r="C229" s="470">
        <v>80</v>
      </c>
      <c r="D229" s="470">
        <v>80</v>
      </c>
      <c r="E229" s="470">
        <v>80</v>
      </c>
      <c r="F229" s="470">
        <v>80</v>
      </c>
      <c r="G229" s="470">
        <v>80</v>
      </c>
      <c r="H229" s="449"/>
      <c r="J229" s="451"/>
    </row>
    <row r="230" spans="1:10" ht="57" customHeight="1">
      <c r="A230" s="461" t="s">
        <v>1461</v>
      </c>
      <c r="B230" s="479" t="s">
        <v>22</v>
      </c>
      <c r="C230" s="470">
        <v>25</v>
      </c>
      <c r="D230" s="470">
        <v>25</v>
      </c>
      <c r="E230" s="470">
        <v>25</v>
      </c>
      <c r="F230" s="470">
        <v>25</v>
      </c>
      <c r="G230" s="470">
        <v>25</v>
      </c>
      <c r="H230" s="437"/>
      <c r="I230" s="367"/>
    </row>
    <row r="231" spans="1:10" s="450" customFormat="1" ht="21.75">
      <c r="A231" s="463" t="s">
        <v>142</v>
      </c>
      <c r="B231" s="443" t="s">
        <v>75</v>
      </c>
      <c r="C231" s="464">
        <v>3544600</v>
      </c>
      <c r="D231" s="464">
        <v>4802000</v>
      </c>
      <c r="E231" s="448" t="s">
        <v>1493</v>
      </c>
      <c r="F231" s="448" t="s">
        <v>1493</v>
      </c>
      <c r="G231" s="448" t="s">
        <v>1493</v>
      </c>
      <c r="H231" s="449"/>
      <c r="J231" s="451"/>
    </row>
    <row r="232" spans="1:10" s="450" customFormat="1" ht="21.75">
      <c r="A232" s="463" t="s">
        <v>65</v>
      </c>
      <c r="B232" s="443" t="s">
        <v>75</v>
      </c>
      <c r="C232" s="464">
        <v>3544600</v>
      </c>
      <c r="D232" s="444">
        <v>4802000</v>
      </c>
      <c r="E232" s="448" t="s">
        <v>1493</v>
      </c>
      <c r="F232" s="448" t="s">
        <v>1493</v>
      </c>
      <c r="G232" s="448" t="s">
        <v>1493</v>
      </c>
      <c r="H232" s="449"/>
      <c r="J232" s="451"/>
    </row>
    <row r="233" spans="1:10" s="450" customFormat="1" ht="21.75">
      <c r="A233" s="463" t="s">
        <v>66</v>
      </c>
      <c r="B233" s="443" t="s">
        <v>75</v>
      </c>
      <c r="C233" s="448" t="s">
        <v>1493</v>
      </c>
      <c r="D233" s="448" t="s">
        <v>1493</v>
      </c>
      <c r="E233" s="448" t="s">
        <v>1493</v>
      </c>
      <c r="F233" s="448" t="s">
        <v>1493</v>
      </c>
      <c r="G233" s="448" t="s">
        <v>1493</v>
      </c>
      <c r="H233" s="449"/>
      <c r="J233" s="451"/>
    </row>
    <row r="234" spans="1:10" s="438" customFormat="1">
      <c r="A234" s="360"/>
      <c r="B234" s="467"/>
      <c r="C234" s="353"/>
      <c r="D234" s="353"/>
      <c r="E234" s="353"/>
      <c r="F234" s="468"/>
      <c r="G234" s="469"/>
      <c r="H234" s="368"/>
      <c r="I234" s="368"/>
    </row>
    <row r="235" spans="1:10" s="438" customFormat="1">
      <c r="A235" s="360"/>
      <c r="B235" s="467"/>
      <c r="C235" s="353"/>
      <c r="D235" s="353"/>
      <c r="E235" s="353"/>
      <c r="F235" s="468"/>
      <c r="G235" s="469"/>
      <c r="H235" s="368"/>
      <c r="I235" s="368"/>
    </row>
    <row r="236" spans="1:10" ht="21.75">
      <c r="A236" s="611" t="s">
        <v>1462</v>
      </c>
      <c r="B236" s="611"/>
      <c r="C236" s="611"/>
      <c r="D236" s="611"/>
      <c r="E236" s="611"/>
      <c r="F236" s="611"/>
      <c r="G236" s="611"/>
      <c r="H236" s="437"/>
      <c r="I236" s="367"/>
    </row>
    <row r="237" spans="1:10" s="441" customFormat="1" ht="59.45" customHeight="1">
      <c r="A237" s="613" t="s">
        <v>1652</v>
      </c>
      <c r="B237" s="613"/>
      <c r="C237" s="613"/>
      <c r="D237" s="613"/>
      <c r="E237" s="613"/>
      <c r="F237" s="613"/>
      <c r="G237" s="613"/>
      <c r="H237" s="440"/>
      <c r="J237" s="442"/>
    </row>
    <row r="238" spans="1:10" s="450" customFormat="1" ht="21.75">
      <c r="A238" s="454"/>
      <c r="B238" s="439"/>
      <c r="C238" s="455"/>
      <c r="D238" s="456"/>
      <c r="E238" s="456"/>
      <c r="F238" s="456"/>
      <c r="G238" s="455"/>
      <c r="H238" s="449"/>
      <c r="J238" s="451"/>
    </row>
    <row r="239" spans="1:10" s="441" customFormat="1" ht="39.6" customHeight="1">
      <c r="A239" s="613" t="s">
        <v>1653</v>
      </c>
      <c r="B239" s="613"/>
      <c r="C239" s="613"/>
      <c r="D239" s="613"/>
      <c r="E239" s="613"/>
      <c r="F239" s="613"/>
      <c r="G239" s="613"/>
      <c r="H239" s="440"/>
      <c r="J239" s="442"/>
    </row>
    <row r="240" spans="1:10" ht="21.75">
      <c r="A240" s="457"/>
      <c r="B240" s="458"/>
      <c r="C240" s="459"/>
      <c r="D240" s="460"/>
      <c r="E240" s="460"/>
      <c r="F240" s="456"/>
      <c r="G240" s="459"/>
      <c r="H240" s="437"/>
      <c r="I240" s="367"/>
    </row>
    <row r="241" spans="1:10" s="450" customFormat="1" ht="21.75">
      <c r="A241" s="612" t="s">
        <v>145</v>
      </c>
      <c r="B241" s="612" t="s">
        <v>146</v>
      </c>
      <c r="C241" s="612"/>
      <c r="D241" s="612"/>
      <c r="E241" s="612"/>
      <c r="F241" s="612"/>
      <c r="G241" s="612"/>
      <c r="H241" s="449"/>
      <c r="J241" s="451"/>
    </row>
    <row r="242" spans="1:10" ht="21.75">
      <c r="A242" s="612"/>
      <c r="B242" s="443" t="s">
        <v>15</v>
      </c>
      <c r="C242" s="444" t="s">
        <v>139</v>
      </c>
      <c r="D242" s="444" t="s">
        <v>140</v>
      </c>
      <c r="E242" s="444" t="s">
        <v>141</v>
      </c>
      <c r="F242" s="444" t="s">
        <v>1424</v>
      </c>
      <c r="G242" s="444" t="s">
        <v>1668</v>
      </c>
      <c r="H242" s="437"/>
      <c r="I242" s="367"/>
    </row>
    <row r="243" spans="1:10" s="450" customFormat="1" ht="37.5">
      <c r="A243" s="461" t="s">
        <v>1463</v>
      </c>
      <c r="B243" s="453" t="s">
        <v>22</v>
      </c>
      <c r="C243" s="470">
        <v>80</v>
      </c>
      <c r="D243" s="470">
        <v>80</v>
      </c>
      <c r="E243" s="470">
        <v>80</v>
      </c>
      <c r="F243" s="470">
        <v>80</v>
      </c>
      <c r="G243" s="470">
        <v>80</v>
      </c>
      <c r="H243" s="449"/>
      <c r="J243" s="451"/>
    </row>
    <row r="244" spans="1:10" s="450" customFormat="1" ht="37.5">
      <c r="A244" s="461" t="s">
        <v>1464</v>
      </c>
      <c r="B244" s="453" t="s">
        <v>22</v>
      </c>
      <c r="C244" s="470">
        <v>80</v>
      </c>
      <c r="D244" s="470">
        <v>80</v>
      </c>
      <c r="E244" s="470">
        <v>80</v>
      </c>
      <c r="F244" s="470">
        <v>80</v>
      </c>
      <c r="G244" s="470">
        <v>80</v>
      </c>
      <c r="H244" s="449"/>
      <c r="J244" s="451"/>
    </row>
    <row r="245" spans="1:10" ht="37.5">
      <c r="A245" s="461" t="s">
        <v>1465</v>
      </c>
      <c r="B245" s="453" t="s">
        <v>22</v>
      </c>
      <c r="C245" s="470">
        <v>80</v>
      </c>
      <c r="D245" s="470">
        <v>80</v>
      </c>
      <c r="E245" s="470">
        <v>80</v>
      </c>
      <c r="F245" s="470">
        <v>80</v>
      </c>
      <c r="G245" s="470">
        <v>80</v>
      </c>
      <c r="H245" s="437"/>
      <c r="I245" s="367"/>
    </row>
    <row r="246" spans="1:10" s="450" customFormat="1" ht="21.75">
      <c r="A246" s="463" t="s">
        <v>142</v>
      </c>
      <c r="B246" s="443" t="s">
        <v>75</v>
      </c>
      <c r="C246" s="464">
        <v>3207400</v>
      </c>
      <c r="D246" s="464">
        <v>3246000</v>
      </c>
      <c r="E246" s="448" t="s">
        <v>1493</v>
      </c>
      <c r="F246" s="448" t="s">
        <v>1493</v>
      </c>
      <c r="G246" s="448" t="s">
        <v>1493</v>
      </c>
      <c r="H246" s="449"/>
      <c r="J246" s="451"/>
    </row>
    <row r="247" spans="1:10" s="450" customFormat="1" ht="21.75">
      <c r="A247" s="463" t="s">
        <v>65</v>
      </c>
      <c r="B247" s="443" t="s">
        <v>75</v>
      </c>
      <c r="C247" s="464">
        <v>3207400</v>
      </c>
      <c r="D247" s="444">
        <v>3246000</v>
      </c>
      <c r="E247" s="448" t="s">
        <v>1493</v>
      </c>
      <c r="F247" s="448" t="s">
        <v>1493</v>
      </c>
      <c r="G247" s="448" t="s">
        <v>1493</v>
      </c>
      <c r="H247" s="449"/>
      <c r="J247" s="451"/>
    </row>
    <row r="248" spans="1:10" s="450" customFormat="1" ht="21.75">
      <c r="A248" s="463" t="s">
        <v>66</v>
      </c>
      <c r="B248" s="443" t="s">
        <v>75</v>
      </c>
      <c r="C248" s="448" t="s">
        <v>1493</v>
      </c>
      <c r="D248" s="448" t="s">
        <v>1493</v>
      </c>
      <c r="E248" s="448" t="s">
        <v>1493</v>
      </c>
      <c r="F248" s="448" t="s">
        <v>1493</v>
      </c>
      <c r="G248" s="448" t="s">
        <v>1493</v>
      </c>
      <c r="H248" s="449"/>
      <c r="J248" s="451"/>
    </row>
    <row r="251" spans="1:10" ht="21.75">
      <c r="A251" s="611" t="s">
        <v>1466</v>
      </c>
      <c r="B251" s="611"/>
      <c r="C251" s="611"/>
      <c r="D251" s="611"/>
      <c r="E251" s="611"/>
      <c r="F251" s="611"/>
      <c r="G251" s="611"/>
      <c r="H251" s="437"/>
      <c r="I251" s="367"/>
    </row>
    <row r="252" spans="1:10" s="441" customFormat="1" ht="59.45" customHeight="1">
      <c r="A252" s="613" t="s">
        <v>1654</v>
      </c>
      <c r="B252" s="613"/>
      <c r="C252" s="613"/>
      <c r="D252" s="613"/>
      <c r="E252" s="613"/>
      <c r="F252" s="613"/>
      <c r="G252" s="613"/>
      <c r="H252" s="440"/>
      <c r="J252" s="442"/>
    </row>
    <row r="253" spans="1:10" s="450" customFormat="1" ht="21.75">
      <c r="A253" s="454"/>
      <c r="B253" s="439"/>
      <c r="C253" s="455"/>
      <c r="D253" s="456"/>
      <c r="E253" s="456"/>
      <c r="F253" s="456"/>
      <c r="G253" s="455"/>
      <c r="H253" s="449"/>
      <c r="J253" s="451"/>
    </row>
    <row r="254" spans="1:10" s="441" customFormat="1" ht="39.6" customHeight="1">
      <c r="A254" s="613" t="s">
        <v>1655</v>
      </c>
      <c r="B254" s="613"/>
      <c r="C254" s="613"/>
      <c r="D254" s="613"/>
      <c r="E254" s="613"/>
      <c r="F254" s="613"/>
      <c r="G254" s="613"/>
      <c r="H254" s="440"/>
      <c r="J254" s="442"/>
    </row>
    <row r="255" spans="1:10" ht="21.75">
      <c r="A255" s="457"/>
      <c r="B255" s="458"/>
      <c r="C255" s="459"/>
      <c r="D255" s="460"/>
      <c r="E255" s="460"/>
      <c r="F255" s="456"/>
      <c r="G255" s="459"/>
      <c r="H255" s="437"/>
      <c r="I255" s="367"/>
    </row>
    <row r="256" spans="1:10" s="450" customFormat="1" ht="21.75">
      <c r="A256" s="612" t="s">
        <v>145</v>
      </c>
      <c r="B256" s="612" t="s">
        <v>146</v>
      </c>
      <c r="C256" s="612"/>
      <c r="D256" s="612"/>
      <c r="E256" s="612"/>
      <c r="F256" s="612"/>
      <c r="G256" s="612"/>
      <c r="H256" s="449"/>
      <c r="J256" s="451"/>
    </row>
    <row r="257" spans="1:10" ht="21.75">
      <c r="A257" s="612"/>
      <c r="B257" s="443" t="s">
        <v>15</v>
      </c>
      <c r="C257" s="444" t="s">
        <v>139</v>
      </c>
      <c r="D257" s="444" t="s">
        <v>140</v>
      </c>
      <c r="E257" s="444" t="s">
        <v>141</v>
      </c>
      <c r="F257" s="444" t="s">
        <v>1424</v>
      </c>
      <c r="G257" s="444" t="s">
        <v>1668</v>
      </c>
      <c r="H257" s="437"/>
      <c r="I257" s="367"/>
    </row>
    <row r="258" spans="1:10" s="450" customFormat="1" ht="37.5">
      <c r="A258" s="461" t="s">
        <v>1467</v>
      </c>
      <c r="B258" s="453" t="s">
        <v>22</v>
      </c>
      <c r="C258" s="470">
        <v>5</v>
      </c>
      <c r="D258" s="470">
        <v>5</v>
      </c>
      <c r="E258" s="470">
        <v>5</v>
      </c>
      <c r="F258" s="470">
        <v>5</v>
      </c>
      <c r="G258" s="470">
        <v>5</v>
      </c>
      <c r="H258" s="449"/>
      <c r="J258" s="451"/>
    </row>
    <row r="259" spans="1:10" s="450" customFormat="1" ht="37.5">
      <c r="A259" s="461" t="s">
        <v>1468</v>
      </c>
      <c r="B259" s="453" t="s">
        <v>1469</v>
      </c>
      <c r="C259" s="470">
        <v>2</v>
      </c>
      <c r="D259" s="470">
        <v>2</v>
      </c>
      <c r="E259" s="470">
        <v>2</v>
      </c>
      <c r="F259" s="470">
        <v>2</v>
      </c>
      <c r="G259" s="470">
        <v>2</v>
      </c>
      <c r="H259" s="449"/>
      <c r="J259" s="451"/>
    </row>
    <row r="260" spans="1:10" ht="37.5">
      <c r="A260" s="461" t="s">
        <v>1470</v>
      </c>
      <c r="B260" s="453" t="s">
        <v>1471</v>
      </c>
      <c r="C260" s="470">
        <v>6</v>
      </c>
      <c r="D260" s="470">
        <v>6</v>
      </c>
      <c r="E260" s="470">
        <v>6</v>
      </c>
      <c r="F260" s="470">
        <v>6</v>
      </c>
      <c r="G260" s="470">
        <v>6</v>
      </c>
      <c r="H260" s="437"/>
      <c r="I260" s="367"/>
    </row>
    <row r="261" spans="1:10" s="450" customFormat="1" ht="21.75">
      <c r="A261" s="463" t="s">
        <v>142</v>
      </c>
      <c r="B261" s="443" t="s">
        <v>75</v>
      </c>
      <c r="C261" s="464">
        <v>80638800</v>
      </c>
      <c r="D261" s="464">
        <v>82890900</v>
      </c>
      <c r="E261" s="448" t="s">
        <v>1493</v>
      </c>
      <c r="F261" s="448" t="s">
        <v>1493</v>
      </c>
      <c r="G261" s="448" t="s">
        <v>1493</v>
      </c>
      <c r="H261" s="449"/>
      <c r="J261" s="451"/>
    </row>
    <row r="262" spans="1:10" s="450" customFormat="1" ht="21.75">
      <c r="A262" s="463" t="s">
        <v>65</v>
      </c>
      <c r="B262" s="443" t="s">
        <v>75</v>
      </c>
      <c r="C262" s="464">
        <v>80638800</v>
      </c>
      <c r="D262" s="444">
        <v>82890900</v>
      </c>
      <c r="E262" s="448" t="s">
        <v>1493</v>
      </c>
      <c r="F262" s="448" t="s">
        <v>1493</v>
      </c>
      <c r="G262" s="448" t="s">
        <v>1493</v>
      </c>
      <c r="H262" s="449"/>
      <c r="J262" s="451"/>
    </row>
    <row r="263" spans="1:10" s="450" customFormat="1" ht="21.75">
      <c r="A263" s="463" t="s">
        <v>66</v>
      </c>
      <c r="B263" s="443" t="s">
        <v>75</v>
      </c>
      <c r="C263" s="448" t="s">
        <v>1493</v>
      </c>
      <c r="D263" s="448" t="s">
        <v>1493</v>
      </c>
      <c r="E263" s="448" t="s">
        <v>1493</v>
      </c>
      <c r="F263" s="448" t="s">
        <v>1493</v>
      </c>
      <c r="G263" s="448" t="s">
        <v>1493</v>
      </c>
      <c r="H263" s="449"/>
      <c r="J263" s="451"/>
    </row>
    <row r="264" spans="1:10" s="438" customFormat="1">
      <c r="A264" s="360"/>
      <c r="B264" s="467"/>
      <c r="C264" s="353"/>
      <c r="D264" s="353"/>
      <c r="E264" s="353"/>
      <c r="F264" s="468"/>
      <c r="G264" s="469"/>
      <c r="H264" s="368"/>
      <c r="I264" s="368"/>
    </row>
    <row r="265" spans="1:10" s="438" customFormat="1">
      <c r="A265" s="360"/>
      <c r="B265" s="467"/>
      <c r="C265" s="353"/>
      <c r="D265" s="353"/>
      <c r="E265" s="353"/>
      <c r="F265" s="468"/>
      <c r="G265" s="469"/>
      <c r="H265" s="368"/>
      <c r="I265" s="368"/>
    </row>
    <row r="266" spans="1:10" ht="21.75">
      <c r="A266" s="611" t="s">
        <v>1472</v>
      </c>
      <c r="B266" s="611"/>
      <c r="C266" s="611"/>
      <c r="D266" s="611"/>
      <c r="E266" s="611"/>
      <c r="F266" s="611"/>
      <c r="G266" s="611"/>
      <c r="H266" s="437"/>
      <c r="I266" s="367"/>
    </row>
    <row r="267" spans="1:10" s="441" customFormat="1" ht="79.349999999999994" customHeight="1">
      <c r="A267" s="613" t="s">
        <v>1656</v>
      </c>
      <c r="B267" s="613"/>
      <c r="C267" s="613"/>
      <c r="D267" s="613"/>
      <c r="E267" s="613"/>
      <c r="F267" s="613"/>
      <c r="G267" s="613"/>
      <c r="H267" s="440"/>
      <c r="J267" s="442"/>
    </row>
    <row r="268" spans="1:10" s="450" customFormat="1" ht="21.75">
      <c r="A268" s="454"/>
      <c r="B268" s="439"/>
      <c r="C268" s="455"/>
      <c r="D268" s="456"/>
      <c r="E268" s="456"/>
      <c r="F268" s="456"/>
      <c r="G268" s="455"/>
      <c r="H268" s="449"/>
      <c r="J268" s="451"/>
    </row>
    <row r="269" spans="1:10" ht="21.75">
      <c r="A269" s="614" t="s">
        <v>1657</v>
      </c>
      <c r="B269" s="614"/>
      <c r="C269" s="614"/>
      <c r="D269" s="614"/>
      <c r="E269" s="614"/>
      <c r="F269" s="614"/>
      <c r="G269" s="614"/>
      <c r="H269" s="437"/>
      <c r="I269" s="367"/>
    </row>
    <row r="270" spans="1:10" ht="21.75">
      <c r="A270" s="457"/>
      <c r="B270" s="458"/>
      <c r="C270" s="459"/>
      <c r="D270" s="460"/>
      <c r="E270" s="460"/>
      <c r="F270" s="456"/>
      <c r="G270" s="459"/>
      <c r="H270" s="437"/>
      <c r="I270" s="367"/>
    </row>
    <row r="271" spans="1:10" s="450" customFormat="1" ht="21.75">
      <c r="A271" s="612" t="s">
        <v>145</v>
      </c>
      <c r="B271" s="612" t="s">
        <v>146</v>
      </c>
      <c r="C271" s="612"/>
      <c r="D271" s="612"/>
      <c r="E271" s="612"/>
      <c r="F271" s="612"/>
      <c r="G271" s="612"/>
      <c r="H271" s="449"/>
      <c r="J271" s="451"/>
    </row>
    <row r="272" spans="1:10" ht="21.75">
      <c r="A272" s="612"/>
      <c r="B272" s="443" t="s">
        <v>15</v>
      </c>
      <c r="C272" s="444" t="s">
        <v>139</v>
      </c>
      <c r="D272" s="444" t="s">
        <v>140</v>
      </c>
      <c r="E272" s="444" t="s">
        <v>141</v>
      </c>
      <c r="F272" s="444" t="s">
        <v>1424</v>
      </c>
      <c r="G272" s="444" t="s">
        <v>1668</v>
      </c>
      <c r="H272" s="437"/>
      <c r="I272" s="367"/>
    </row>
    <row r="273" spans="1:10" s="450" customFormat="1" ht="37.5">
      <c r="A273" s="461" t="s">
        <v>1473</v>
      </c>
      <c r="B273" s="479" t="s">
        <v>22</v>
      </c>
      <c r="C273" s="470">
        <v>60</v>
      </c>
      <c r="D273" s="470">
        <v>60</v>
      </c>
      <c r="E273" s="470">
        <v>60</v>
      </c>
      <c r="F273" s="470">
        <v>60</v>
      </c>
      <c r="G273" s="470">
        <v>60</v>
      </c>
      <c r="H273" s="449"/>
      <c r="J273" s="451"/>
    </row>
    <row r="274" spans="1:10" ht="56.25">
      <c r="A274" s="461" t="s">
        <v>1696</v>
      </c>
      <c r="B274" s="479" t="s">
        <v>22</v>
      </c>
      <c r="C274" s="470">
        <v>80</v>
      </c>
      <c r="D274" s="470">
        <v>80</v>
      </c>
      <c r="E274" s="470">
        <v>80</v>
      </c>
      <c r="F274" s="470">
        <v>80</v>
      </c>
      <c r="G274" s="470">
        <v>80</v>
      </c>
      <c r="H274" s="437"/>
      <c r="I274" s="367"/>
    </row>
    <row r="275" spans="1:10" s="450" customFormat="1" ht="21.75">
      <c r="A275" s="463" t="s">
        <v>142</v>
      </c>
      <c r="B275" s="443" t="s">
        <v>75</v>
      </c>
      <c r="C275" s="464">
        <v>211300</v>
      </c>
      <c r="D275" s="464">
        <v>212200</v>
      </c>
      <c r="E275" s="448" t="s">
        <v>1493</v>
      </c>
      <c r="F275" s="448" t="s">
        <v>1493</v>
      </c>
      <c r="G275" s="448" t="s">
        <v>1493</v>
      </c>
      <c r="H275" s="449"/>
      <c r="J275" s="451"/>
    </row>
    <row r="276" spans="1:10" s="450" customFormat="1" ht="21.75">
      <c r="A276" s="463" t="s">
        <v>65</v>
      </c>
      <c r="B276" s="443" t="s">
        <v>75</v>
      </c>
      <c r="C276" s="464">
        <v>211300</v>
      </c>
      <c r="D276" s="444">
        <v>212200</v>
      </c>
      <c r="E276" s="448" t="s">
        <v>1493</v>
      </c>
      <c r="F276" s="448" t="s">
        <v>1493</v>
      </c>
      <c r="G276" s="448" t="s">
        <v>1493</v>
      </c>
      <c r="H276" s="449"/>
      <c r="J276" s="451"/>
    </row>
    <row r="277" spans="1:10" s="450" customFormat="1" ht="21.75">
      <c r="A277" s="463" t="s">
        <v>66</v>
      </c>
      <c r="B277" s="443" t="s">
        <v>75</v>
      </c>
      <c r="C277" s="448" t="s">
        <v>1493</v>
      </c>
      <c r="D277" s="448" t="s">
        <v>1493</v>
      </c>
      <c r="E277" s="448" t="s">
        <v>1493</v>
      </c>
      <c r="F277" s="448" t="s">
        <v>1493</v>
      </c>
      <c r="G277" s="448" t="s">
        <v>1493</v>
      </c>
      <c r="H277" s="449"/>
      <c r="J277" s="451"/>
    </row>
    <row r="278" spans="1:10" s="438" customFormat="1">
      <c r="A278" s="360"/>
      <c r="B278" s="467"/>
      <c r="C278" s="353"/>
      <c r="D278" s="353"/>
      <c r="E278" s="353"/>
      <c r="F278" s="468"/>
      <c r="G278" s="469"/>
      <c r="H278" s="368"/>
      <c r="I278" s="368"/>
    </row>
    <row r="279" spans="1:10" s="438" customFormat="1">
      <c r="A279" s="360"/>
      <c r="B279" s="467"/>
      <c r="C279" s="353"/>
      <c r="D279" s="353"/>
      <c r="E279" s="353"/>
      <c r="F279" s="468"/>
      <c r="G279" s="469"/>
      <c r="H279" s="368"/>
      <c r="I279" s="368"/>
    </row>
    <row r="280" spans="1:10" ht="21.75">
      <c r="A280" s="611" t="s">
        <v>1474</v>
      </c>
      <c r="B280" s="611"/>
      <c r="C280" s="611"/>
      <c r="D280" s="611"/>
      <c r="E280" s="611"/>
      <c r="F280" s="611"/>
      <c r="G280" s="611"/>
      <c r="H280" s="437"/>
      <c r="I280" s="367"/>
    </row>
    <row r="281" spans="1:10" s="441" customFormat="1" ht="116.1" customHeight="1">
      <c r="A281" s="613" t="s">
        <v>1658</v>
      </c>
      <c r="B281" s="613"/>
      <c r="C281" s="613"/>
      <c r="D281" s="613"/>
      <c r="E281" s="613"/>
      <c r="F281" s="613"/>
      <c r="G281" s="613"/>
      <c r="H281" s="440"/>
      <c r="J281" s="442"/>
    </row>
    <row r="282" spans="1:10" s="450" customFormat="1" ht="21.75">
      <c r="A282" s="454"/>
      <c r="B282" s="439"/>
      <c r="C282" s="455"/>
      <c r="D282" s="456"/>
      <c r="E282" s="456"/>
      <c r="F282" s="456"/>
      <c r="G282" s="455"/>
      <c r="H282" s="449"/>
      <c r="J282" s="451"/>
    </row>
    <row r="283" spans="1:10" ht="39.6" customHeight="1">
      <c r="A283" s="613" t="s">
        <v>1659</v>
      </c>
      <c r="B283" s="613"/>
      <c r="C283" s="613"/>
      <c r="D283" s="613"/>
      <c r="E283" s="613"/>
      <c r="F283" s="613"/>
      <c r="G283" s="613"/>
      <c r="H283" s="437"/>
      <c r="I283" s="367"/>
    </row>
    <row r="284" spans="1:10" ht="21.75">
      <c r="A284" s="457"/>
      <c r="B284" s="458"/>
      <c r="C284" s="459"/>
      <c r="D284" s="460"/>
      <c r="E284" s="460"/>
      <c r="F284" s="456"/>
      <c r="G284" s="459"/>
      <c r="H284" s="437"/>
      <c r="I284" s="367"/>
    </row>
    <row r="285" spans="1:10" s="450" customFormat="1" ht="21.75">
      <c r="A285" s="612" t="s">
        <v>145</v>
      </c>
      <c r="B285" s="612" t="s">
        <v>146</v>
      </c>
      <c r="C285" s="612"/>
      <c r="D285" s="612"/>
      <c r="E285" s="612"/>
      <c r="F285" s="612"/>
      <c r="G285" s="612"/>
      <c r="H285" s="449"/>
      <c r="J285" s="451"/>
    </row>
    <row r="286" spans="1:10" ht="21.75">
      <c r="A286" s="612"/>
      <c r="B286" s="443" t="s">
        <v>15</v>
      </c>
      <c r="C286" s="444" t="s">
        <v>139</v>
      </c>
      <c r="D286" s="444" t="s">
        <v>140</v>
      </c>
      <c r="E286" s="444" t="s">
        <v>141</v>
      </c>
      <c r="F286" s="444" t="s">
        <v>1424</v>
      </c>
      <c r="G286" s="444" t="s">
        <v>1668</v>
      </c>
      <c r="H286" s="437"/>
      <c r="I286" s="367"/>
    </row>
    <row r="287" spans="1:10" s="450" customFormat="1" ht="56.25">
      <c r="A287" s="461" t="s">
        <v>1475</v>
      </c>
      <c r="B287" s="479" t="s">
        <v>22</v>
      </c>
      <c r="C287" s="470">
        <v>97</v>
      </c>
      <c r="D287" s="470">
        <v>97</v>
      </c>
      <c r="E287" s="470">
        <v>97</v>
      </c>
      <c r="F287" s="470">
        <v>97</v>
      </c>
      <c r="G287" s="470">
        <v>97</v>
      </c>
      <c r="H287" s="449"/>
      <c r="J287" s="451"/>
    </row>
    <row r="288" spans="1:10" s="450" customFormat="1" ht="57" customHeight="1">
      <c r="A288" s="461" t="s">
        <v>1476</v>
      </c>
      <c r="B288" s="479" t="s">
        <v>22</v>
      </c>
      <c r="C288" s="470">
        <v>100</v>
      </c>
      <c r="D288" s="470">
        <v>100</v>
      </c>
      <c r="E288" s="470">
        <v>100</v>
      </c>
      <c r="F288" s="470">
        <v>100</v>
      </c>
      <c r="G288" s="470">
        <v>100</v>
      </c>
      <c r="H288" s="449"/>
      <c r="J288" s="451"/>
    </row>
    <row r="289" spans="1:10" ht="75" customHeight="1">
      <c r="A289" s="461" t="s">
        <v>1477</v>
      </c>
      <c r="B289" s="479" t="s">
        <v>22</v>
      </c>
      <c r="C289" s="470">
        <v>40</v>
      </c>
      <c r="D289" s="470">
        <v>40</v>
      </c>
      <c r="E289" s="470">
        <v>40</v>
      </c>
      <c r="F289" s="470">
        <v>40</v>
      </c>
      <c r="G289" s="470">
        <v>40</v>
      </c>
      <c r="H289" s="437"/>
      <c r="I289" s="367"/>
    </row>
    <row r="290" spans="1:10" s="450" customFormat="1" ht="21.75">
      <c r="A290" s="463" t="s">
        <v>142</v>
      </c>
      <c r="B290" s="443" t="s">
        <v>75</v>
      </c>
      <c r="C290" s="464">
        <v>966800</v>
      </c>
      <c r="D290" s="464">
        <v>966800</v>
      </c>
      <c r="E290" s="448" t="s">
        <v>1493</v>
      </c>
      <c r="F290" s="448" t="s">
        <v>1493</v>
      </c>
      <c r="G290" s="448" t="s">
        <v>1493</v>
      </c>
      <c r="H290" s="449"/>
      <c r="J290" s="451"/>
    </row>
    <row r="291" spans="1:10" s="450" customFormat="1" ht="21.75">
      <c r="A291" s="463" t="s">
        <v>65</v>
      </c>
      <c r="B291" s="443" t="s">
        <v>75</v>
      </c>
      <c r="C291" s="464">
        <v>966800</v>
      </c>
      <c r="D291" s="444">
        <v>966800</v>
      </c>
      <c r="E291" s="448" t="s">
        <v>1493</v>
      </c>
      <c r="F291" s="448" t="s">
        <v>1493</v>
      </c>
      <c r="G291" s="448" t="s">
        <v>1493</v>
      </c>
      <c r="H291" s="449"/>
      <c r="J291" s="451"/>
    </row>
    <row r="292" spans="1:10" s="450" customFormat="1" ht="21.75">
      <c r="A292" s="463" t="s">
        <v>66</v>
      </c>
      <c r="B292" s="443" t="s">
        <v>75</v>
      </c>
      <c r="C292" s="448" t="s">
        <v>1493</v>
      </c>
      <c r="D292" s="448" t="s">
        <v>1493</v>
      </c>
      <c r="E292" s="448" t="s">
        <v>1493</v>
      </c>
      <c r="F292" s="448" t="s">
        <v>1493</v>
      </c>
      <c r="G292" s="448" t="s">
        <v>1493</v>
      </c>
      <c r="H292" s="449"/>
      <c r="J292" s="451"/>
    </row>
    <row r="293" spans="1:10" s="438" customFormat="1">
      <c r="A293" s="360"/>
      <c r="B293" s="467"/>
      <c r="C293" s="353"/>
      <c r="D293" s="353"/>
      <c r="E293" s="353"/>
      <c r="F293" s="468"/>
      <c r="G293" s="469"/>
      <c r="H293" s="368"/>
      <c r="I293" s="368"/>
    </row>
    <row r="294" spans="1:10" s="438" customFormat="1">
      <c r="A294" s="360"/>
      <c r="B294" s="467"/>
      <c r="C294" s="353"/>
      <c r="D294" s="353"/>
      <c r="E294" s="353"/>
      <c r="F294" s="468"/>
      <c r="G294" s="469"/>
      <c r="H294" s="368"/>
      <c r="I294" s="368"/>
    </row>
    <row r="295" spans="1:10" ht="21.75">
      <c r="A295" s="611" t="s">
        <v>1478</v>
      </c>
      <c r="B295" s="611"/>
      <c r="C295" s="611"/>
      <c r="D295" s="611"/>
      <c r="E295" s="611"/>
      <c r="F295" s="611"/>
      <c r="G295" s="611"/>
      <c r="H295" s="437"/>
      <c r="I295" s="367"/>
    </row>
    <row r="296" spans="1:10" s="441" customFormat="1" ht="59.45" customHeight="1">
      <c r="A296" s="613" t="s">
        <v>1660</v>
      </c>
      <c r="B296" s="613"/>
      <c r="C296" s="613"/>
      <c r="D296" s="613"/>
      <c r="E296" s="613"/>
      <c r="F296" s="613"/>
      <c r="G296" s="613"/>
      <c r="H296" s="440"/>
      <c r="J296" s="442"/>
    </row>
    <row r="297" spans="1:10" s="450" customFormat="1" ht="21.75">
      <c r="A297" s="454"/>
      <c r="B297" s="439"/>
      <c r="C297" s="455"/>
      <c r="D297" s="456"/>
      <c r="E297" s="456"/>
      <c r="F297" s="456"/>
      <c r="G297" s="455"/>
      <c r="H297" s="449"/>
      <c r="J297" s="451"/>
    </row>
    <row r="298" spans="1:10" s="441" customFormat="1" ht="59.45" customHeight="1">
      <c r="A298" s="613" t="s">
        <v>1661</v>
      </c>
      <c r="B298" s="613"/>
      <c r="C298" s="613"/>
      <c r="D298" s="613"/>
      <c r="E298" s="613"/>
      <c r="F298" s="613"/>
      <c r="G298" s="613"/>
      <c r="H298" s="440"/>
      <c r="J298" s="442"/>
    </row>
    <row r="299" spans="1:10" ht="21.75">
      <c r="A299" s="457"/>
      <c r="B299" s="458"/>
      <c r="C299" s="459"/>
      <c r="D299" s="460"/>
      <c r="E299" s="460"/>
      <c r="F299" s="456"/>
      <c r="G299" s="459"/>
      <c r="H299" s="437"/>
      <c r="I299" s="367"/>
    </row>
    <row r="300" spans="1:10" s="450" customFormat="1" ht="21.75">
      <c r="A300" s="612" t="s">
        <v>145</v>
      </c>
      <c r="B300" s="612" t="s">
        <v>146</v>
      </c>
      <c r="C300" s="612"/>
      <c r="D300" s="612"/>
      <c r="E300" s="612"/>
      <c r="F300" s="612"/>
      <c r="G300" s="612"/>
      <c r="H300" s="449"/>
      <c r="J300" s="451"/>
    </row>
    <row r="301" spans="1:10" ht="21.75">
      <c r="A301" s="612"/>
      <c r="B301" s="443" t="s">
        <v>15</v>
      </c>
      <c r="C301" s="444" t="s">
        <v>139</v>
      </c>
      <c r="D301" s="444" t="s">
        <v>140</v>
      </c>
      <c r="E301" s="444" t="s">
        <v>141</v>
      </c>
      <c r="F301" s="444" t="s">
        <v>1424</v>
      </c>
      <c r="G301" s="444" t="s">
        <v>1668</v>
      </c>
      <c r="H301" s="437"/>
      <c r="I301" s="367"/>
    </row>
    <row r="302" spans="1:10" s="450" customFormat="1" ht="93.75">
      <c r="A302" s="461" t="s">
        <v>1479</v>
      </c>
      <c r="B302" s="479" t="s">
        <v>22</v>
      </c>
      <c r="C302" s="470">
        <v>80</v>
      </c>
      <c r="D302" s="470">
        <v>80</v>
      </c>
      <c r="E302" s="470">
        <v>80</v>
      </c>
      <c r="F302" s="470">
        <v>80</v>
      </c>
      <c r="G302" s="470">
        <v>80</v>
      </c>
      <c r="H302" s="449"/>
      <c r="J302" s="451"/>
    </row>
    <row r="303" spans="1:10" s="450" customFormat="1" ht="21.75">
      <c r="A303" s="476" t="s">
        <v>1480</v>
      </c>
      <c r="B303" s="479" t="s">
        <v>24</v>
      </c>
      <c r="C303" s="470">
        <v>48</v>
      </c>
      <c r="D303" s="470">
        <v>48</v>
      </c>
      <c r="E303" s="470">
        <v>48</v>
      </c>
      <c r="F303" s="470">
        <v>48</v>
      </c>
      <c r="G303" s="470">
        <v>48</v>
      </c>
      <c r="H303" s="449"/>
      <c r="J303" s="451"/>
    </row>
    <row r="304" spans="1:10" ht="37.5">
      <c r="A304" s="461" t="s">
        <v>1481</v>
      </c>
      <c r="B304" s="479" t="s">
        <v>22</v>
      </c>
      <c r="C304" s="470">
        <v>50</v>
      </c>
      <c r="D304" s="470">
        <v>50</v>
      </c>
      <c r="E304" s="470">
        <v>50</v>
      </c>
      <c r="F304" s="470">
        <v>50</v>
      </c>
      <c r="G304" s="470">
        <v>50</v>
      </c>
      <c r="H304" s="437"/>
      <c r="I304" s="367"/>
    </row>
    <row r="305" spans="1:10" s="450" customFormat="1" ht="21.75">
      <c r="A305" s="463" t="s">
        <v>142</v>
      </c>
      <c r="B305" s="443" t="s">
        <v>75</v>
      </c>
      <c r="C305" s="464">
        <v>983800</v>
      </c>
      <c r="D305" s="464">
        <v>334200</v>
      </c>
      <c r="E305" s="448" t="s">
        <v>1493</v>
      </c>
      <c r="F305" s="448" t="s">
        <v>1493</v>
      </c>
      <c r="G305" s="448" t="s">
        <v>1493</v>
      </c>
      <c r="H305" s="449"/>
      <c r="J305" s="451"/>
    </row>
    <row r="306" spans="1:10" s="450" customFormat="1" ht="21.75">
      <c r="A306" s="463" t="s">
        <v>65</v>
      </c>
      <c r="B306" s="443" t="s">
        <v>75</v>
      </c>
      <c r="C306" s="464">
        <v>983800</v>
      </c>
      <c r="D306" s="444">
        <v>334200</v>
      </c>
      <c r="E306" s="448" t="s">
        <v>1493</v>
      </c>
      <c r="F306" s="448" t="s">
        <v>1493</v>
      </c>
      <c r="G306" s="448" t="s">
        <v>1493</v>
      </c>
      <c r="H306" s="449"/>
      <c r="J306" s="451"/>
    </row>
    <row r="307" spans="1:10" s="450" customFormat="1" ht="21.75">
      <c r="A307" s="463" t="s">
        <v>66</v>
      </c>
      <c r="B307" s="443" t="s">
        <v>75</v>
      </c>
      <c r="C307" s="448" t="s">
        <v>1493</v>
      </c>
      <c r="D307" s="448" t="s">
        <v>1493</v>
      </c>
      <c r="E307" s="448" t="s">
        <v>1493</v>
      </c>
      <c r="F307" s="448" t="s">
        <v>1493</v>
      </c>
      <c r="G307" s="448" t="s">
        <v>1493</v>
      </c>
      <c r="H307" s="449"/>
      <c r="J307" s="451"/>
    </row>
    <row r="308" spans="1:10" s="438" customFormat="1">
      <c r="A308" s="360"/>
      <c r="B308" s="467"/>
      <c r="C308" s="353"/>
      <c r="D308" s="353"/>
      <c r="E308" s="353"/>
      <c r="F308" s="468"/>
      <c r="G308" s="469"/>
      <c r="H308" s="368"/>
      <c r="I308" s="368"/>
    </row>
    <row r="309" spans="1:10" s="438" customFormat="1">
      <c r="A309" s="360"/>
      <c r="B309" s="467"/>
      <c r="C309" s="353"/>
      <c r="D309" s="353"/>
      <c r="E309" s="353"/>
      <c r="F309" s="468"/>
      <c r="G309" s="469"/>
      <c r="H309" s="368"/>
      <c r="I309" s="368"/>
    </row>
    <row r="310" spans="1:10" ht="21.75">
      <c r="A310" s="611" t="s">
        <v>1482</v>
      </c>
      <c r="B310" s="611"/>
      <c r="C310" s="611"/>
      <c r="D310" s="611"/>
      <c r="E310" s="611"/>
      <c r="F310" s="611"/>
      <c r="G310" s="611"/>
      <c r="H310" s="437"/>
      <c r="I310" s="367"/>
    </row>
    <row r="311" spans="1:10" s="441" customFormat="1" ht="79.349999999999994" customHeight="1">
      <c r="A311" s="613" t="s">
        <v>1662</v>
      </c>
      <c r="B311" s="613"/>
      <c r="C311" s="613"/>
      <c r="D311" s="613"/>
      <c r="E311" s="613"/>
      <c r="F311" s="613"/>
      <c r="G311" s="613"/>
      <c r="H311" s="440"/>
      <c r="J311" s="442"/>
    </row>
    <row r="312" spans="1:10" s="450" customFormat="1" ht="21.75">
      <c r="A312" s="454"/>
      <c r="B312" s="439"/>
      <c r="C312" s="455"/>
      <c r="D312" s="456"/>
      <c r="E312" s="456"/>
      <c r="F312" s="456"/>
      <c r="G312" s="455"/>
      <c r="H312" s="449"/>
      <c r="J312" s="451"/>
    </row>
    <row r="313" spans="1:10" s="441" customFormat="1" ht="59.45" customHeight="1">
      <c r="A313" s="613" t="s">
        <v>1663</v>
      </c>
      <c r="B313" s="613"/>
      <c r="C313" s="613"/>
      <c r="D313" s="613"/>
      <c r="E313" s="613"/>
      <c r="F313" s="613"/>
      <c r="G313" s="613"/>
      <c r="H313" s="440"/>
      <c r="J313" s="442"/>
    </row>
    <row r="314" spans="1:10" ht="21.75">
      <c r="A314" s="457"/>
      <c r="B314" s="458"/>
      <c r="C314" s="459"/>
      <c r="D314" s="460"/>
      <c r="E314" s="460"/>
      <c r="F314" s="456"/>
      <c r="G314" s="459"/>
      <c r="H314" s="437"/>
      <c r="I314" s="367"/>
    </row>
    <row r="315" spans="1:10" s="450" customFormat="1" ht="21.75">
      <c r="A315" s="612" t="s">
        <v>145</v>
      </c>
      <c r="B315" s="612" t="s">
        <v>146</v>
      </c>
      <c r="C315" s="612"/>
      <c r="D315" s="612"/>
      <c r="E315" s="612"/>
      <c r="F315" s="612"/>
      <c r="G315" s="612"/>
      <c r="H315" s="449"/>
      <c r="J315" s="451"/>
    </row>
    <row r="316" spans="1:10" ht="21.75">
      <c r="A316" s="612"/>
      <c r="B316" s="443" t="s">
        <v>15</v>
      </c>
      <c r="C316" s="444" t="s">
        <v>139</v>
      </c>
      <c r="D316" s="444" t="s">
        <v>140</v>
      </c>
      <c r="E316" s="444" t="s">
        <v>141</v>
      </c>
      <c r="F316" s="444" t="s">
        <v>1424</v>
      </c>
      <c r="G316" s="444" t="s">
        <v>1668</v>
      </c>
      <c r="H316" s="437"/>
      <c r="I316" s="367"/>
    </row>
    <row r="317" spans="1:10" s="450" customFormat="1" ht="37.5">
      <c r="A317" s="461" t="s">
        <v>1473</v>
      </c>
      <c r="B317" s="479" t="s">
        <v>22</v>
      </c>
      <c r="C317" s="470">
        <v>80</v>
      </c>
      <c r="D317" s="470">
        <v>80</v>
      </c>
      <c r="E317" s="470">
        <v>80</v>
      </c>
      <c r="F317" s="470">
        <v>80</v>
      </c>
      <c r="G317" s="470">
        <v>80</v>
      </c>
      <c r="H317" s="449"/>
      <c r="J317" s="451"/>
    </row>
    <row r="318" spans="1:10" ht="35.25" customHeight="1">
      <c r="A318" s="461" t="s">
        <v>1483</v>
      </c>
      <c r="B318" s="479" t="s">
        <v>22</v>
      </c>
      <c r="C318" s="470">
        <v>80</v>
      </c>
      <c r="D318" s="470">
        <v>80</v>
      </c>
      <c r="E318" s="470">
        <v>80</v>
      </c>
      <c r="F318" s="470">
        <v>80</v>
      </c>
      <c r="G318" s="470">
        <v>80</v>
      </c>
      <c r="H318" s="437"/>
      <c r="I318" s="367"/>
    </row>
    <row r="319" spans="1:10" s="450" customFormat="1" ht="21.75">
      <c r="A319" s="463" t="s">
        <v>142</v>
      </c>
      <c r="B319" s="443" t="s">
        <v>75</v>
      </c>
      <c r="C319" s="464">
        <v>3471600</v>
      </c>
      <c r="D319" s="464">
        <v>1692500</v>
      </c>
      <c r="E319" s="448" t="s">
        <v>1493</v>
      </c>
      <c r="F319" s="448" t="s">
        <v>1493</v>
      </c>
      <c r="G319" s="448" t="s">
        <v>1493</v>
      </c>
      <c r="H319" s="449"/>
      <c r="J319" s="451"/>
    </row>
    <row r="320" spans="1:10" s="450" customFormat="1" ht="21.75">
      <c r="A320" s="463" t="s">
        <v>65</v>
      </c>
      <c r="B320" s="443" t="s">
        <v>75</v>
      </c>
      <c r="C320" s="464">
        <v>3471600</v>
      </c>
      <c r="D320" s="444">
        <v>1692500</v>
      </c>
      <c r="E320" s="448" t="s">
        <v>1493</v>
      </c>
      <c r="F320" s="448" t="s">
        <v>1493</v>
      </c>
      <c r="G320" s="448" t="s">
        <v>1493</v>
      </c>
      <c r="H320" s="449"/>
      <c r="J320" s="451"/>
    </row>
    <row r="321" spans="1:10" s="450" customFormat="1" ht="21.75">
      <c r="A321" s="463" t="s">
        <v>66</v>
      </c>
      <c r="B321" s="443" t="s">
        <v>75</v>
      </c>
      <c r="C321" s="448" t="s">
        <v>1493</v>
      </c>
      <c r="D321" s="448" t="s">
        <v>1493</v>
      </c>
      <c r="E321" s="448" t="s">
        <v>1493</v>
      </c>
      <c r="F321" s="448" t="s">
        <v>1493</v>
      </c>
      <c r="G321" s="448" t="s">
        <v>1493</v>
      </c>
      <c r="H321" s="449"/>
      <c r="J321" s="451"/>
    </row>
    <row r="324" spans="1:10" ht="21.75">
      <c r="A324" s="611" t="s">
        <v>1484</v>
      </c>
      <c r="B324" s="611"/>
      <c r="C324" s="611"/>
      <c r="D324" s="611"/>
      <c r="E324" s="611"/>
      <c r="F324" s="611"/>
      <c r="G324" s="611"/>
      <c r="H324" s="437"/>
      <c r="I324" s="367"/>
    </row>
    <row r="325" spans="1:10" s="441" customFormat="1" ht="96.6" customHeight="1">
      <c r="A325" s="613" t="s">
        <v>1664</v>
      </c>
      <c r="B325" s="613"/>
      <c r="C325" s="613"/>
      <c r="D325" s="613"/>
      <c r="E325" s="613"/>
      <c r="F325" s="613"/>
      <c r="G325" s="613"/>
      <c r="H325" s="440"/>
      <c r="J325" s="442"/>
    </row>
    <row r="326" spans="1:10" s="450" customFormat="1" ht="21.75">
      <c r="A326" s="454"/>
      <c r="B326" s="439"/>
      <c r="C326" s="455"/>
      <c r="D326" s="456"/>
      <c r="E326" s="456"/>
      <c r="F326" s="456"/>
      <c r="G326" s="455"/>
      <c r="H326" s="449"/>
      <c r="J326" s="451"/>
    </row>
    <row r="327" spans="1:10" ht="21.75">
      <c r="A327" s="614" t="s">
        <v>1665</v>
      </c>
      <c r="B327" s="614"/>
      <c r="C327" s="614"/>
      <c r="D327" s="614"/>
      <c r="E327" s="614"/>
      <c r="F327" s="614"/>
      <c r="G327" s="614"/>
      <c r="H327" s="437"/>
      <c r="I327" s="367"/>
    </row>
    <row r="328" spans="1:10" ht="21.75">
      <c r="A328" s="457"/>
      <c r="B328" s="458"/>
      <c r="C328" s="459"/>
      <c r="D328" s="460"/>
      <c r="E328" s="460"/>
      <c r="F328" s="456"/>
      <c r="G328" s="459"/>
      <c r="H328" s="437"/>
      <c r="I328" s="367"/>
    </row>
    <row r="329" spans="1:10" s="450" customFormat="1" ht="21.75">
      <c r="A329" s="612" t="s">
        <v>145</v>
      </c>
      <c r="B329" s="612" t="s">
        <v>146</v>
      </c>
      <c r="C329" s="612"/>
      <c r="D329" s="612"/>
      <c r="E329" s="612"/>
      <c r="F329" s="612"/>
      <c r="G329" s="612"/>
      <c r="H329" s="449"/>
      <c r="J329" s="451"/>
    </row>
    <row r="330" spans="1:10" ht="21.75">
      <c r="A330" s="612"/>
      <c r="B330" s="443" t="s">
        <v>15</v>
      </c>
      <c r="C330" s="444" t="s">
        <v>139</v>
      </c>
      <c r="D330" s="444" t="s">
        <v>140</v>
      </c>
      <c r="E330" s="444" t="s">
        <v>141</v>
      </c>
      <c r="F330" s="444" t="s">
        <v>1424</v>
      </c>
      <c r="G330" s="444" t="s">
        <v>1668</v>
      </c>
      <c r="H330" s="437"/>
      <c r="I330" s="367"/>
    </row>
    <row r="331" spans="1:10" s="450" customFormat="1" ht="75">
      <c r="A331" s="461" t="s">
        <v>1485</v>
      </c>
      <c r="B331" s="479" t="s">
        <v>22</v>
      </c>
      <c r="C331" s="470">
        <v>80</v>
      </c>
      <c r="D331" s="470">
        <v>80</v>
      </c>
      <c r="E331" s="470">
        <v>80</v>
      </c>
      <c r="F331" s="470">
        <v>80</v>
      </c>
      <c r="G331" s="470">
        <v>80</v>
      </c>
      <c r="H331" s="449"/>
      <c r="J331" s="451"/>
    </row>
    <row r="332" spans="1:10" s="450" customFormat="1" ht="36.75" customHeight="1">
      <c r="A332" s="461" t="s">
        <v>1486</v>
      </c>
      <c r="B332" s="479" t="s">
        <v>22</v>
      </c>
      <c r="C332" s="470">
        <v>70</v>
      </c>
      <c r="D332" s="470">
        <v>70</v>
      </c>
      <c r="E332" s="470">
        <v>70</v>
      </c>
      <c r="F332" s="470">
        <v>70</v>
      </c>
      <c r="G332" s="470">
        <v>70</v>
      </c>
      <c r="H332" s="449"/>
      <c r="J332" s="451"/>
    </row>
    <row r="333" spans="1:10" ht="56.25">
      <c r="A333" s="461" t="s">
        <v>1487</v>
      </c>
      <c r="B333" s="479" t="s">
        <v>22</v>
      </c>
      <c r="C333" s="470">
        <v>80</v>
      </c>
      <c r="D333" s="470">
        <v>80</v>
      </c>
      <c r="E333" s="470">
        <v>80</v>
      </c>
      <c r="F333" s="470">
        <v>80</v>
      </c>
      <c r="G333" s="470">
        <v>80</v>
      </c>
      <c r="H333" s="437"/>
      <c r="I333" s="367"/>
    </row>
    <row r="334" spans="1:10" s="450" customFormat="1" ht="21.75">
      <c r="A334" s="463" t="s">
        <v>142</v>
      </c>
      <c r="B334" s="443" t="s">
        <v>75</v>
      </c>
      <c r="C334" s="464">
        <v>252000500</v>
      </c>
      <c r="D334" s="464">
        <v>203646060</v>
      </c>
      <c r="E334" s="448" t="s">
        <v>1493</v>
      </c>
      <c r="F334" s="448" t="s">
        <v>1493</v>
      </c>
      <c r="G334" s="448" t="s">
        <v>1493</v>
      </c>
      <c r="H334" s="449"/>
      <c r="J334" s="451"/>
    </row>
    <row r="335" spans="1:10" s="450" customFormat="1" ht="21.75">
      <c r="A335" s="463" t="s">
        <v>65</v>
      </c>
      <c r="B335" s="443" t="s">
        <v>75</v>
      </c>
      <c r="C335" s="464">
        <v>252000500</v>
      </c>
      <c r="D335" s="444">
        <v>203646060</v>
      </c>
      <c r="E335" s="448" t="s">
        <v>1493</v>
      </c>
      <c r="F335" s="448" t="s">
        <v>1493</v>
      </c>
      <c r="G335" s="448" t="s">
        <v>1493</v>
      </c>
      <c r="H335" s="449"/>
      <c r="J335" s="451"/>
    </row>
    <row r="336" spans="1:10" s="450" customFormat="1" ht="21.75">
      <c r="A336" s="463" t="s">
        <v>66</v>
      </c>
      <c r="B336" s="443" t="s">
        <v>75</v>
      </c>
      <c r="C336" s="448" t="s">
        <v>1493</v>
      </c>
      <c r="D336" s="448" t="s">
        <v>1493</v>
      </c>
      <c r="E336" s="448" t="s">
        <v>1493</v>
      </c>
      <c r="F336" s="448" t="s">
        <v>1493</v>
      </c>
      <c r="G336" s="448" t="s">
        <v>1493</v>
      </c>
      <c r="H336" s="449"/>
      <c r="J336" s="451"/>
    </row>
  </sheetData>
  <mergeCells count="117">
    <mergeCell ref="A325:G325"/>
    <mergeCell ref="A327:G327"/>
    <mergeCell ref="A329:A330"/>
    <mergeCell ref="B329:G329"/>
    <mergeCell ref="A310:G310"/>
    <mergeCell ref="A311:G311"/>
    <mergeCell ref="A313:G313"/>
    <mergeCell ref="A315:A316"/>
    <mergeCell ref="B315:G315"/>
    <mergeCell ref="A324:G324"/>
    <mergeCell ref="A285:A286"/>
    <mergeCell ref="B285:G285"/>
    <mergeCell ref="A295:G295"/>
    <mergeCell ref="A296:G296"/>
    <mergeCell ref="A298:G298"/>
    <mergeCell ref="A300:A301"/>
    <mergeCell ref="B300:G300"/>
    <mergeCell ref="A269:G269"/>
    <mergeCell ref="A271:A272"/>
    <mergeCell ref="B271:G271"/>
    <mergeCell ref="A280:G280"/>
    <mergeCell ref="A281:G281"/>
    <mergeCell ref="A283:G283"/>
    <mergeCell ref="A252:G252"/>
    <mergeCell ref="A254:G254"/>
    <mergeCell ref="A256:A257"/>
    <mergeCell ref="B256:G256"/>
    <mergeCell ref="A266:G266"/>
    <mergeCell ref="A267:G267"/>
    <mergeCell ref="A236:G236"/>
    <mergeCell ref="A237:G237"/>
    <mergeCell ref="A239:G239"/>
    <mergeCell ref="A241:A242"/>
    <mergeCell ref="B241:G241"/>
    <mergeCell ref="A251:G251"/>
    <mergeCell ref="A211:A212"/>
    <mergeCell ref="B211:G211"/>
    <mergeCell ref="A221:G221"/>
    <mergeCell ref="A222:G222"/>
    <mergeCell ref="A224:G224"/>
    <mergeCell ref="A226:A227"/>
    <mergeCell ref="B226:G226"/>
    <mergeCell ref="A194:G194"/>
    <mergeCell ref="A196:A197"/>
    <mergeCell ref="B196:G196"/>
    <mergeCell ref="A206:G206"/>
    <mergeCell ref="A207:G207"/>
    <mergeCell ref="A209:G209"/>
    <mergeCell ref="A177:G177"/>
    <mergeCell ref="A179:G179"/>
    <mergeCell ref="A181:A182"/>
    <mergeCell ref="B181:G181"/>
    <mergeCell ref="A191:G191"/>
    <mergeCell ref="A192:G192"/>
    <mergeCell ref="A161:G161"/>
    <mergeCell ref="A162:G162"/>
    <mergeCell ref="A164:G164"/>
    <mergeCell ref="A166:A167"/>
    <mergeCell ref="B166:G166"/>
    <mergeCell ref="A176:G176"/>
    <mergeCell ref="A119:G120"/>
    <mergeCell ref="A138:A139"/>
    <mergeCell ref="B138:G138"/>
    <mergeCell ref="A147:G147"/>
    <mergeCell ref="A148:G148"/>
    <mergeCell ref="A150:G150"/>
    <mergeCell ref="A152:A153"/>
    <mergeCell ref="B152:G152"/>
    <mergeCell ref="A121:G121"/>
    <mergeCell ref="A123:A124"/>
    <mergeCell ref="B123:G123"/>
    <mergeCell ref="A133:G133"/>
    <mergeCell ref="A134:G134"/>
    <mergeCell ref="A136:G136"/>
    <mergeCell ref="A105:G105"/>
    <mergeCell ref="A107:G107"/>
    <mergeCell ref="A109:A110"/>
    <mergeCell ref="B109:G109"/>
    <mergeCell ref="A118:G118"/>
    <mergeCell ref="A91:G91"/>
    <mergeCell ref="A92:G92"/>
    <mergeCell ref="A94:G94"/>
    <mergeCell ref="A96:A97"/>
    <mergeCell ref="B96:G96"/>
    <mergeCell ref="A104:G104"/>
    <mergeCell ref="A67:A68"/>
    <mergeCell ref="B67:G67"/>
    <mergeCell ref="A77:G77"/>
    <mergeCell ref="A78:G78"/>
    <mergeCell ref="A80:G80"/>
    <mergeCell ref="A82:A83"/>
    <mergeCell ref="B82:G82"/>
    <mergeCell ref="A50:G50"/>
    <mergeCell ref="A52:A53"/>
    <mergeCell ref="B52:G52"/>
    <mergeCell ref="A62:G62"/>
    <mergeCell ref="A63:G63"/>
    <mergeCell ref="A65:G65"/>
    <mergeCell ref="A37:A38"/>
    <mergeCell ref="B37:G37"/>
    <mergeCell ref="A47:G47"/>
    <mergeCell ref="A48:G48"/>
    <mergeCell ref="A16:G16"/>
    <mergeCell ref="A17:G17"/>
    <mergeCell ref="A19:G19"/>
    <mergeCell ref="A21:A22"/>
    <mergeCell ref="B21:G21"/>
    <mergeCell ref="A32:G32"/>
    <mergeCell ref="A2:G2"/>
    <mergeCell ref="A3:G3"/>
    <mergeCell ref="A5:G5"/>
    <mergeCell ref="A6:G6"/>
    <mergeCell ref="A9:A10"/>
    <mergeCell ref="B9:G9"/>
    <mergeCell ref="A33:G33"/>
    <mergeCell ref="A35:G35"/>
    <mergeCell ref="A7:G8"/>
  </mergeCells>
  <pageMargins left="1.1811023622047245" right="0.59055118110236227" top="0.78740157480314965" bottom="0.59055118110236227" header="0.31496062992125984" footer="0.31496062992125984"/>
  <pageSetup paperSize="9" firstPageNumber="4" fitToHeight="0" orientation="portrait" useFirstPageNumber="1" r:id="rId1"/>
  <headerFooter>
    <oddHeader xml:space="preserve">&amp;C&amp;"TH SarabunPSK,ธรรมดา"&amp;14
&amp;P
</oddHeader>
  </headerFooter>
  <rowBreaks count="18" manualBreakCount="18">
    <brk id="30" max="6" man="1"/>
    <brk id="45" max="16383" man="1"/>
    <brk id="60" max="16383" man="1"/>
    <brk id="75" max="16383" man="1"/>
    <brk id="102" max="16383" man="1"/>
    <brk id="131" max="16383" man="1"/>
    <brk id="159" max="6" man="1"/>
    <brk id="174" max="16383" man="1"/>
    <brk id="189" max="16383" man="1"/>
    <brk id="204" max="16383" man="1"/>
    <brk id="219" max="16383" man="1"/>
    <brk id="234" max="16383" man="1"/>
    <brk id="249" max="16383" man="1"/>
    <brk id="264" max="16383" man="1"/>
    <brk id="278" max="16383" man="1"/>
    <brk id="293" max="16383" man="1"/>
    <brk id="308" max="16383" man="1"/>
    <brk id="3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01"/>
  <sheetViews>
    <sheetView view="pageLayout" topLeftCell="A16" zoomScaleNormal="100" workbookViewId="0">
      <selection activeCell="D20" sqref="D20"/>
    </sheetView>
  </sheetViews>
  <sheetFormatPr defaultColWidth="9.7109375" defaultRowHeight="21"/>
  <cols>
    <col min="1" max="1" width="1.85546875" style="215" customWidth="1"/>
    <col min="2" max="2" width="32.28515625" style="215" customWidth="1"/>
    <col min="3" max="3" width="8.42578125" style="271" customWidth="1"/>
    <col min="4" max="5" width="13.7109375" style="215" customWidth="1"/>
    <col min="6" max="8" width="13.42578125" style="215" customWidth="1"/>
    <col min="9" max="10" width="9.7109375" style="215"/>
    <col min="11" max="11" width="14.5703125" style="215" bestFit="1" customWidth="1"/>
    <col min="12" max="16384" width="9.7109375" style="215"/>
  </cols>
  <sheetData>
    <row r="1" spans="1:8">
      <c r="A1" s="644" t="s">
        <v>132</v>
      </c>
      <c r="B1" s="644"/>
      <c r="C1" s="644"/>
      <c r="D1" s="644"/>
      <c r="E1" s="644"/>
      <c r="F1" s="644"/>
      <c r="G1" s="644"/>
      <c r="H1" s="644"/>
    </row>
    <row r="2" spans="1:8">
      <c r="A2" s="644" t="s">
        <v>133</v>
      </c>
      <c r="B2" s="644"/>
      <c r="C2" s="644"/>
      <c r="D2" s="644"/>
      <c r="E2" s="644"/>
      <c r="F2" s="644"/>
      <c r="G2" s="644"/>
      <c r="H2" s="644"/>
    </row>
    <row r="3" spans="1:8">
      <c r="A3" s="213"/>
      <c r="B3" s="213"/>
      <c r="C3" s="213"/>
      <c r="D3" s="213"/>
      <c r="E3" s="213"/>
      <c r="F3" s="213"/>
      <c r="G3" s="213"/>
      <c r="H3" s="213"/>
    </row>
    <row r="4" spans="1:8">
      <c r="A4" s="213"/>
      <c r="B4" s="214" t="s">
        <v>80</v>
      </c>
      <c r="C4" s="289"/>
      <c r="D4" s="289"/>
      <c r="E4" s="289"/>
      <c r="F4" s="289"/>
      <c r="G4" s="289"/>
      <c r="H4" s="289"/>
    </row>
    <row r="5" spans="1:8">
      <c r="B5" s="216" t="s">
        <v>134</v>
      </c>
      <c r="C5" s="217"/>
      <c r="D5" s="218"/>
      <c r="E5" s="218"/>
      <c r="F5" s="218"/>
      <c r="G5" s="218"/>
      <c r="H5" s="218"/>
    </row>
    <row r="6" spans="1:8" ht="74.25" customHeight="1">
      <c r="B6" s="633" t="s">
        <v>1043</v>
      </c>
      <c r="C6" s="633"/>
      <c r="D6" s="633"/>
      <c r="E6" s="633"/>
      <c r="F6" s="633"/>
      <c r="G6" s="633"/>
      <c r="H6" s="633"/>
    </row>
    <row r="7" spans="1:8">
      <c r="A7" s="213"/>
      <c r="B7" s="645" t="s">
        <v>135</v>
      </c>
      <c r="C7" s="647" t="s">
        <v>136</v>
      </c>
      <c r="D7" s="648"/>
      <c r="E7" s="648"/>
      <c r="F7" s="648"/>
      <c r="G7" s="648"/>
      <c r="H7" s="648"/>
    </row>
    <row r="8" spans="1:8">
      <c r="A8" s="213"/>
      <c r="B8" s="646"/>
      <c r="C8" s="290" t="s">
        <v>15</v>
      </c>
      <c r="D8" s="291" t="s">
        <v>137</v>
      </c>
      <c r="E8" s="291" t="s">
        <v>138</v>
      </c>
      <c r="F8" s="241" t="s">
        <v>139</v>
      </c>
      <c r="G8" s="241" t="s">
        <v>140</v>
      </c>
      <c r="H8" s="241" t="s">
        <v>141</v>
      </c>
    </row>
    <row r="9" spans="1:8">
      <c r="A9" s="213"/>
      <c r="B9" s="292" t="s">
        <v>142</v>
      </c>
      <c r="C9" s="293" t="s">
        <v>75</v>
      </c>
      <c r="D9" s="294">
        <v>231146300</v>
      </c>
      <c r="E9" s="219">
        <v>224840400</v>
      </c>
      <c r="F9" s="267" t="s">
        <v>143</v>
      </c>
      <c r="G9" s="267" t="s">
        <v>143</v>
      </c>
      <c r="H9" s="295" t="s">
        <v>143</v>
      </c>
    </row>
    <row r="10" spans="1:8">
      <c r="A10" s="213"/>
      <c r="B10" s="292" t="s">
        <v>65</v>
      </c>
      <c r="C10" s="293" t="s">
        <v>75</v>
      </c>
      <c r="D10" s="294">
        <v>231146300</v>
      </c>
      <c r="E10" s="220">
        <v>224840400</v>
      </c>
      <c r="F10" s="267" t="s">
        <v>143</v>
      </c>
      <c r="G10" s="267" t="s">
        <v>143</v>
      </c>
      <c r="H10" s="295" t="s">
        <v>143</v>
      </c>
    </row>
    <row r="11" spans="1:8">
      <c r="A11" s="213"/>
      <c r="B11" s="292" t="s">
        <v>66</v>
      </c>
      <c r="C11" s="293" t="s">
        <v>75</v>
      </c>
      <c r="D11" s="226" t="s">
        <v>143</v>
      </c>
      <c r="E11" s="226" t="s">
        <v>143</v>
      </c>
      <c r="F11" s="267" t="s">
        <v>143</v>
      </c>
      <c r="G11" s="267" t="s">
        <v>143</v>
      </c>
      <c r="H11" s="295" t="s">
        <v>143</v>
      </c>
    </row>
    <row r="12" spans="1:8" ht="21.6" customHeight="1">
      <c r="A12" s="213"/>
      <c r="B12" s="296"/>
      <c r="C12" s="297"/>
      <c r="D12" s="298"/>
      <c r="E12" s="298"/>
      <c r="F12" s="298"/>
      <c r="G12" s="298"/>
      <c r="H12" s="299"/>
    </row>
    <row r="13" spans="1:8" ht="21.6" customHeight="1">
      <c r="A13" s="213"/>
      <c r="B13" s="296"/>
      <c r="C13" s="297"/>
      <c r="D13" s="298"/>
      <c r="E13" s="298"/>
      <c r="F13" s="298"/>
      <c r="G13" s="298"/>
      <c r="H13" s="299"/>
    </row>
    <row r="14" spans="1:8" ht="21.6" customHeight="1">
      <c r="A14" s="213"/>
      <c r="B14" s="213"/>
      <c r="C14" s="213"/>
      <c r="D14" s="213"/>
      <c r="E14" s="213"/>
      <c r="F14" s="213"/>
      <c r="G14" s="213"/>
      <c r="H14" s="213"/>
    </row>
    <row r="15" spans="1:8">
      <c r="B15" s="216" t="s">
        <v>144</v>
      </c>
      <c r="C15" s="217"/>
      <c r="D15" s="218"/>
      <c r="E15" s="218"/>
      <c r="F15" s="218"/>
      <c r="G15" s="218"/>
      <c r="H15" s="218"/>
    </row>
    <row r="16" spans="1:8" ht="50.25" customHeight="1">
      <c r="B16" s="633" t="s">
        <v>1044</v>
      </c>
      <c r="C16" s="633"/>
      <c r="D16" s="633"/>
      <c r="E16" s="633"/>
      <c r="F16" s="633"/>
      <c r="G16" s="633"/>
      <c r="H16" s="633"/>
    </row>
    <row r="17" spans="2:11" ht="25.35" customHeight="1">
      <c r="B17" s="618" t="s">
        <v>1045</v>
      </c>
      <c r="C17" s="618"/>
      <c r="D17" s="618"/>
      <c r="E17" s="618"/>
      <c r="F17" s="618"/>
      <c r="G17" s="618"/>
      <c r="H17" s="618"/>
    </row>
    <row r="18" spans="2:11" ht="21.6" customHeight="1">
      <c r="B18" s="221"/>
      <c r="C18" s="221"/>
      <c r="D18" s="221"/>
      <c r="E18" s="221"/>
      <c r="F18" s="221"/>
      <c r="G18" s="221"/>
      <c r="H18" s="221"/>
    </row>
    <row r="19" spans="2:11">
      <c r="B19" s="626" t="s">
        <v>145</v>
      </c>
      <c r="C19" s="627" t="s">
        <v>146</v>
      </c>
      <c r="D19" s="627"/>
      <c r="E19" s="627"/>
      <c r="F19" s="627"/>
      <c r="G19" s="627"/>
      <c r="H19" s="627"/>
    </row>
    <row r="20" spans="2:11">
      <c r="B20" s="643"/>
      <c r="C20" s="222" t="s">
        <v>15</v>
      </c>
      <c r="D20" s="241" t="s">
        <v>137</v>
      </c>
      <c r="E20" s="241" t="s">
        <v>138</v>
      </c>
      <c r="F20" s="241" t="s">
        <v>139</v>
      </c>
      <c r="G20" s="241" t="s">
        <v>140</v>
      </c>
      <c r="H20" s="241" t="s">
        <v>141</v>
      </c>
    </row>
    <row r="21" spans="2:11">
      <c r="B21" s="223" t="s">
        <v>147</v>
      </c>
      <c r="C21" s="222" t="s">
        <v>19</v>
      </c>
      <c r="D21" s="224">
        <v>49500</v>
      </c>
      <c r="E21" s="224">
        <v>50000</v>
      </c>
      <c r="F21" s="224">
        <v>50000</v>
      </c>
      <c r="G21" s="224">
        <v>50000</v>
      </c>
      <c r="H21" s="224">
        <v>10000</v>
      </c>
    </row>
    <row r="22" spans="2:11">
      <c r="B22" s="223" t="s">
        <v>148</v>
      </c>
      <c r="C22" s="222" t="s">
        <v>19</v>
      </c>
      <c r="D22" s="224">
        <v>1555</v>
      </c>
      <c r="E22" s="224">
        <v>1538</v>
      </c>
      <c r="F22" s="224">
        <v>1560</v>
      </c>
      <c r="G22" s="224">
        <v>1542</v>
      </c>
      <c r="H22" s="224">
        <v>1461</v>
      </c>
    </row>
    <row r="23" spans="2:11">
      <c r="B23" s="223" t="s">
        <v>149</v>
      </c>
      <c r="C23" s="222" t="s">
        <v>24</v>
      </c>
      <c r="D23" s="224">
        <v>6</v>
      </c>
      <c r="E23" s="224">
        <v>6</v>
      </c>
      <c r="F23" s="224">
        <v>6</v>
      </c>
      <c r="G23" s="224">
        <v>6</v>
      </c>
      <c r="H23" s="224">
        <v>6</v>
      </c>
    </row>
    <row r="24" spans="2:11">
      <c r="B24" s="223" t="s">
        <v>150</v>
      </c>
      <c r="C24" s="222" t="s">
        <v>19</v>
      </c>
      <c r="D24" s="224">
        <v>5836</v>
      </c>
      <c r="E24" s="224">
        <v>5972</v>
      </c>
      <c r="F24" s="224">
        <v>6011</v>
      </c>
      <c r="G24" s="224">
        <v>6350</v>
      </c>
      <c r="H24" s="225">
        <v>6500</v>
      </c>
    </row>
    <row r="25" spans="2:11" ht="31.5" customHeight="1">
      <c r="B25" s="223" t="s">
        <v>151</v>
      </c>
      <c r="C25" s="222" t="s">
        <v>152</v>
      </c>
      <c r="D25" s="224">
        <v>7456</v>
      </c>
      <c r="E25" s="224">
        <v>7456</v>
      </c>
      <c r="F25" s="224">
        <v>7456</v>
      </c>
      <c r="G25" s="224">
        <v>7456</v>
      </c>
      <c r="H25" s="224">
        <v>7456</v>
      </c>
      <c r="K25" s="300"/>
    </row>
    <row r="26" spans="2:11" ht="42">
      <c r="B26" s="223" t="s">
        <v>153</v>
      </c>
      <c r="C26" s="222" t="s">
        <v>19</v>
      </c>
      <c r="D26" s="226">
        <v>5</v>
      </c>
      <c r="E26" s="324">
        <v>4</v>
      </c>
      <c r="F26" s="324">
        <v>2</v>
      </c>
      <c r="G26" s="324">
        <v>2</v>
      </c>
      <c r="H26" s="324">
        <v>2</v>
      </c>
    </row>
    <row r="27" spans="2:11" s="227" customFormat="1">
      <c r="B27" s="228" t="s">
        <v>142</v>
      </c>
      <c r="C27" s="229" t="s">
        <v>75</v>
      </c>
      <c r="D27" s="230">
        <v>6610320</v>
      </c>
      <c r="E27" s="231">
        <v>12123900</v>
      </c>
      <c r="F27" s="231" t="s">
        <v>143</v>
      </c>
      <c r="G27" s="231" t="s">
        <v>143</v>
      </c>
      <c r="H27" s="231" t="s">
        <v>143</v>
      </c>
      <c r="K27" s="301"/>
    </row>
    <row r="28" spans="2:11" s="227" customFormat="1">
      <c r="B28" s="228" t="s">
        <v>65</v>
      </c>
      <c r="C28" s="229" t="s">
        <v>75</v>
      </c>
      <c r="D28" s="232">
        <v>6610320</v>
      </c>
      <c r="E28" s="231">
        <v>12123900</v>
      </c>
      <c r="F28" s="233" t="s">
        <v>154</v>
      </c>
      <c r="G28" s="234" t="s">
        <v>154</v>
      </c>
      <c r="H28" s="233" t="s">
        <v>154</v>
      </c>
    </row>
    <row r="29" spans="2:11" s="227" customFormat="1">
      <c r="B29" s="228" t="s">
        <v>66</v>
      </c>
      <c r="C29" s="229" t="s">
        <v>75</v>
      </c>
      <c r="D29" s="231" t="s">
        <v>143</v>
      </c>
      <c r="E29" s="231" t="s">
        <v>143</v>
      </c>
      <c r="F29" s="231" t="s">
        <v>143</v>
      </c>
      <c r="G29" s="231" t="s">
        <v>143</v>
      </c>
      <c r="H29" s="231" t="s">
        <v>143</v>
      </c>
    </row>
    <row r="30" spans="2:11" s="227" customFormat="1">
      <c r="B30" s="235"/>
      <c r="C30" s="236"/>
      <c r="D30" s="237"/>
      <c r="E30" s="237"/>
      <c r="F30" s="237"/>
      <c r="G30" s="237"/>
      <c r="H30" s="237"/>
    </row>
    <row r="31" spans="2:11" s="227" customFormat="1">
      <c r="B31" s="235"/>
      <c r="C31" s="236"/>
      <c r="D31" s="237"/>
      <c r="E31" s="237"/>
      <c r="F31" s="237"/>
      <c r="G31" s="237"/>
      <c r="H31" s="237"/>
    </row>
    <row r="32" spans="2:11" s="227" customFormat="1">
      <c r="B32" s="235"/>
      <c r="C32" s="236"/>
      <c r="D32" s="237"/>
      <c r="E32" s="237"/>
      <c r="F32" s="237"/>
      <c r="G32" s="237"/>
      <c r="H32" s="237"/>
    </row>
    <row r="33" spans="2:8" s="227" customFormat="1">
      <c r="B33" s="235"/>
      <c r="C33" s="236"/>
      <c r="D33" s="237"/>
      <c r="E33" s="237"/>
      <c r="F33" s="237"/>
      <c r="G33" s="237"/>
      <c r="H33" s="237"/>
    </row>
    <row r="34" spans="2:8" s="227" customFormat="1">
      <c r="B34" s="235"/>
      <c r="C34" s="236"/>
      <c r="D34" s="237"/>
      <c r="E34" s="237"/>
      <c r="F34" s="237"/>
      <c r="G34" s="237"/>
      <c r="H34" s="237"/>
    </row>
    <row r="35" spans="2:8" s="227" customFormat="1">
      <c r="B35" s="235"/>
      <c r="C35" s="236"/>
      <c r="D35" s="237"/>
      <c r="E35" s="237"/>
      <c r="F35" s="237"/>
      <c r="G35" s="237"/>
      <c r="H35" s="237"/>
    </row>
    <row r="36" spans="2:8" s="227" customFormat="1">
      <c r="B36" s="235"/>
      <c r="C36" s="236"/>
      <c r="D36" s="237"/>
      <c r="E36" s="237"/>
      <c r="F36" s="237"/>
      <c r="G36" s="237"/>
      <c r="H36" s="237"/>
    </row>
    <row r="37" spans="2:8" s="227" customFormat="1">
      <c r="B37" s="235"/>
      <c r="C37" s="236"/>
      <c r="D37" s="237"/>
      <c r="E37" s="237"/>
      <c r="F37" s="237"/>
      <c r="G37" s="237"/>
      <c r="H37" s="237"/>
    </row>
    <row r="38" spans="2:8">
      <c r="B38" s="216" t="s">
        <v>155</v>
      </c>
      <c r="C38" s="217"/>
      <c r="D38" s="218"/>
      <c r="E38" s="218"/>
      <c r="F38" s="218"/>
      <c r="G38" s="218"/>
      <c r="H38" s="218"/>
    </row>
    <row r="39" spans="2:8" ht="126" customHeight="1">
      <c r="B39" s="633" t="s">
        <v>1046</v>
      </c>
      <c r="C39" s="633"/>
      <c r="D39" s="633"/>
      <c r="E39" s="633"/>
      <c r="F39" s="633"/>
      <c r="G39" s="633"/>
      <c r="H39" s="633"/>
    </row>
    <row r="40" spans="2:8" ht="27" customHeight="1">
      <c r="B40" s="619" t="s">
        <v>1047</v>
      </c>
      <c r="C40" s="618"/>
      <c r="D40" s="618"/>
      <c r="E40" s="618"/>
      <c r="F40" s="618"/>
      <c r="G40" s="618"/>
      <c r="H40" s="618"/>
    </row>
    <row r="41" spans="2:8" ht="21.6" customHeight="1">
      <c r="B41" s="235"/>
      <c r="C41" s="221"/>
      <c r="D41" s="221"/>
      <c r="E41" s="221"/>
      <c r="F41" s="221"/>
      <c r="G41" s="221"/>
      <c r="H41" s="221"/>
    </row>
    <row r="42" spans="2:8">
      <c r="B42" s="626" t="s">
        <v>145</v>
      </c>
      <c r="C42" s="627" t="s">
        <v>146</v>
      </c>
      <c r="D42" s="627"/>
      <c r="E42" s="627"/>
      <c r="F42" s="627"/>
      <c r="G42" s="627"/>
      <c r="H42" s="627"/>
    </row>
    <row r="43" spans="2:8">
      <c r="B43" s="643"/>
      <c r="C43" s="222" t="s">
        <v>15</v>
      </c>
      <c r="D43" s="241" t="s">
        <v>137</v>
      </c>
      <c r="E43" s="241" t="s">
        <v>138</v>
      </c>
      <c r="F43" s="241" t="s">
        <v>139</v>
      </c>
      <c r="G43" s="241" t="s">
        <v>140</v>
      </c>
      <c r="H43" s="241" t="s">
        <v>141</v>
      </c>
    </row>
    <row r="44" spans="2:8" ht="22.5" customHeight="1">
      <c r="B44" s="238" t="s">
        <v>156</v>
      </c>
      <c r="C44" s="222" t="s">
        <v>32</v>
      </c>
      <c r="D44" s="224">
        <v>9</v>
      </c>
      <c r="E44" s="224">
        <v>9</v>
      </c>
      <c r="F44" s="224">
        <v>9</v>
      </c>
      <c r="G44" s="224">
        <v>9</v>
      </c>
      <c r="H44" s="224">
        <v>16</v>
      </c>
    </row>
    <row r="45" spans="2:8">
      <c r="B45" s="238" t="s">
        <v>157</v>
      </c>
      <c r="C45" s="222" t="s">
        <v>32</v>
      </c>
      <c r="D45" s="224">
        <v>650</v>
      </c>
      <c r="E45" s="224">
        <v>700</v>
      </c>
      <c r="F45" s="224">
        <v>750</v>
      </c>
      <c r="G45" s="224">
        <v>800</v>
      </c>
      <c r="H45" s="224">
        <v>850</v>
      </c>
    </row>
    <row r="46" spans="2:8" s="239" customFormat="1" ht="42">
      <c r="B46" s="223" t="s">
        <v>158</v>
      </c>
      <c r="C46" s="222" t="s">
        <v>22</v>
      </c>
      <c r="D46" s="224">
        <v>95</v>
      </c>
      <c r="E46" s="224">
        <v>95</v>
      </c>
      <c r="F46" s="224">
        <v>95</v>
      </c>
      <c r="G46" s="224">
        <v>95</v>
      </c>
      <c r="H46" s="224">
        <v>95</v>
      </c>
    </row>
    <row r="47" spans="2:8" ht="22.5" customHeight="1">
      <c r="B47" s="223" t="s">
        <v>159</v>
      </c>
      <c r="C47" s="222" t="s">
        <v>160</v>
      </c>
      <c r="D47" s="224">
        <v>100</v>
      </c>
      <c r="E47" s="224">
        <v>100</v>
      </c>
      <c r="F47" s="224">
        <v>100</v>
      </c>
      <c r="G47" s="224">
        <v>100</v>
      </c>
      <c r="H47" s="224">
        <v>100</v>
      </c>
    </row>
    <row r="48" spans="2:8">
      <c r="B48" s="240" t="s">
        <v>161</v>
      </c>
      <c r="C48" s="241" t="s">
        <v>32</v>
      </c>
      <c r="D48" s="224">
        <v>650</v>
      </c>
      <c r="E48" s="224">
        <v>700</v>
      </c>
      <c r="F48" s="224">
        <v>750</v>
      </c>
      <c r="G48" s="224">
        <v>800</v>
      </c>
      <c r="H48" s="224">
        <v>850</v>
      </c>
    </row>
    <row r="49" spans="2:8">
      <c r="B49" s="240" t="s">
        <v>162</v>
      </c>
      <c r="C49" s="241" t="s">
        <v>32</v>
      </c>
      <c r="D49" s="224">
        <v>20</v>
      </c>
      <c r="E49" s="224">
        <v>20</v>
      </c>
      <c r="F49" s="224">
        <v>20</v>
      </c>
      <c r="G49" s="224">
        <v>20</v>
      </c>
      <c r="H49" s="224">
        <v>20</v>
      </c>
    </row>
    <row r="50" spans="2:8">
      <c r="B50" s="240" t="s">
        <v>163</v>
      </c>
      <c r="C50" s="241" t="s">
        <v>24</v>
      </c>
      <c r="D50" s="224">
        <v>45</v>
      </c>
      <c r="E50" s="224">
        <v>45</v>
      </c>
      <c r="F50" s="224">
        <v>45</v>
      </c>
      <c r="G50" s="224">
        <v>45</v>
      </c>
      <c r="H50" s="224">
        <v>45</v>
      </c>
    </row>
    <row r="51" spans="2:8">
      <c r="B51" s="240" t="s">
        <v>164</v>
      </c>
      <c r="C51" s="241" t="s">
        <v>32</v>
      </c>
      <c r="D51" s="226" t="s">
        <v>143</v>
      </c>
      <c r="E51" s="226">
        <v>100</v>
      </c>
      <c r="F51" s="325">
        <v>100</v>
      </c>
      <c r="G51" s="325">
        <v>100</v>
      </c>
      <c r="H51" s="325">
        <v>100</v>
      </c>
    </row>
    <row r="52" spans="2:8" s="227" customFormat="1">
      <c r="B52" s="242" t="s">
        <v>142</v>
      </c>
      <c r="C52" s="243" t="s">
        <v>75</v>
      </c>
      <c r="D52" s="230">
        <v>4760380</v>
      </c>
      <c r="E52" s="244">
        <v>1141400</v>
      </c>
      <c r="F52" s="230">
        <f t="shared" ref="F52:H52" si="0">SUM(F53:F54)</f>
        <v>0</v>
      </c>
      <c r="G52" s="230">
        <f t="shared" si="0"/>
        <v>0</v>
      </c>
      <c r="H52" s="230">
        <f t="shared" si="0"/>
        <v>0</v>
      </c>
    </row>
    <row r="53" spans="2:8" s="227" customFormat="1">
      <c r="B53" s="228" t="s">
        <v>65</v>
      </c>
      <c r="C53" s="229" t="s">
        <v>75</v>
      </c>
      <c r="D53" s="232">
        <v>4760380</v>
      </c>
      <c r="E53" s="244">
        <v>1141400</v>
      </c>
      <c r="F53" s="230">
        <f>SUM(F54:F55)</f>
        <v>0</v>
      </c>
      <c r="G53" s="230">
        <f>SUM(G54:G55)</f>
        <v>0</v>
      </c>
      <c r="H53" s="230">
        <f>SUM(H54:H55)</f>
        <v>0</v>
      </c>
    </row>
    <row r="54" spans="2:8" s="227" customFormat="1">
      <c r="B54" s="228" t="s">
        <v>66</v>
      </c>
      <c r="C54" s="229" t="s">
        <v>75</v>
      </c>
      <c r="D54" s="230">
        <f>SUM(D55:D55)</f>
        <v>0</v>
      </c>
      <c r="E54" s="230">
        <f>SUM(E55:E55)</f>
        <v>0</v>
      </c>
      <c r="F54" s="230">
        <f>SUM(F55:F55)</f>
        <v>0</v>
      </c>
      <c r="G54" s="230">
        <f>SUM(G55:G55)</f>
        <v>0</v>
      </c>
      <c r="H54" s="230">
        <f>SUM(H55:H55)</f>
        <v>0</v>
      </c>
    </row>
    <row r="55" spans="2:8" s="227" customFormat="1">
      <c r="B55" s="235"/>
      <c r="C55" s="236"/>
      <c r="D55" s="245"/>
      <c r="E55" s="245"/>
      <c r="F55" s="245"/>
      <c r="G55" s="245"/>
      <c r="H55" s="245"/>
    </row>
    <row r="56" spans="2:8" s="227" customFormat="1">
      <c r="B56" s="246" t="s">
        <v>165</v>
      </c>
      <c r="C56" s="247"/>
      <c r="D56" s="247"/>
      <c r="E56" s="247"/>
      <c r="F56" s="248" t="s">
        <v>166</v>
      </c>
      <c r="G56" s="249"/>
      <c r="H56" s="250"/>
    </row>
    <row r="57" spans="2:8" s="227" customFormat="1" ht="21" customHeight="1">
      <c r="B57" s="649" t="s">
        <v>1048</v>
      </c>
      <c r="C57" s="649"/>
      <c r="D57" s="649"/>
      <c r="E57" s="649"/>
      <c r="F57" s="649"/>
      <c r="G57" s="649"/>
      <c r="H57" s="649"/>
    </row>
    <row r="58" spans="2:8" s="227" customFormat="1" ht="88.5" customHeight="1">
      <c r="B58" s="650" t="s">
        <v>167</v>
      </c>
      <c r="C58" s="650"/>
      <c r="D58" s="650"/>
      <c r="E58" s="650"/>
      <c r="F58" s="650"/>
      <c r="G58" s="650"/>
      <c r="H58" s="650"/>
    </row>
    <row r="59" spans="2:8" s="227" customFormat="1" ht="21.75" customHeight="1">
      <c r="B59" s="650" t="s">
        <v>1049</v>
      </c>
      <c r="C59" s="650"/>
      <c r="D59" s="650"/>
      <c r="E59" s="650"/>
      <c r="F59" s="650"/>
      <c r="G59" s="650"/>
      <c r="H59" s="650"/>
    </row>
    <row r="60" spans="2:8" s="227" customFormat="1" ht="21.75" customHeight="1">
      <c r="B60" s="252" t="s">
        <v>168</v>
      </c>
      <c r="C60" s="252"/>
      <c r="D60" s="252"/>
      <c r="E60" s="252"/>
      <c r="F60" s="252"/>
      <c r="G60" s="252"/>
      <c r="H60" s="251"/>
    </row>
    <row r="61" spans="2:8" s="227" customFormat="1" ht="21.75" customHeight="1">
      <c r="B61" s="253" t="s">
        <v>169</v>
      </c>
      <c r="C61" s="253"/>
      <c r="D61" s="253"/>
      <c r="E61" s="253"/>
      <c r="F61" s="253"/>
      <c r="G61" s="253"/>
      <c r="H61" s="251"/>
    </row>
    <row r="62" spans="2:8" s="227" customFormat="1">
      <c r="B62" s="246" t="s">
        <v>170</v>
      </c>
      <c r="C62" s="254"/>
      <c r="D62" s="247"/>
      <c r="E62" s="247"/>
      <c r="F62" s="247"/>
      <c r="G62" s="247"/>
      <c r="H62" s="247"/>
    </row>
    <row r="63" spans="2:8" s="227" customFormat="1">
      <c r="B63" s="246" t="s">
        <v>171</v>
      </c>
      <c r="C63" s="639">
        <v>208200</v>
      </c>
      <c r="D63" s="639"/>
      <c r="E63" s="246" t="s">
        <v>75</v>
      </c>
      <c r="F63" s="247"/>
      <c r="G63" s="247"/>
      <c r="H63" s="247"/>
    </row>
    <row r="64" spans="2:8" s="227" customFormat="1">
      <c r="B64" s="637" t="s">
        <v>145</v>
      </c>
      <c r="C64" s="640" t="s">
        <v>146</v>
      </c>
      <c r="D64" s="641"/>
      <c r="E64" s="641"/>
      <c r="F64" s="641"/>
      <c r="G64" s="641"/>
      <c r="H64" s="642"/>
    </row>
    <row r="65" spans="2:8" s="227" customFormat="1">
      <c r="B65" s="637"/>
      <c r="C65" s="255" t="s">
        <v>15</v>
      </c>
      <c r="D65" s="256" t="s">
        <v>137</v>
      </c>
      <c r="E65" s="256" t="s">
        <v>138</v>
      </c>
      <c r="F65" s="257" t="s">
        <v>139</v>
      </c>
      <c r="G65" s="257" t="s">
        <v>140</v>
      </c>
      <c r="H65" s="257" t="s">
        <v>141</v>
      </c>
    </row>
    <row r="66" spans="2:8" s="227" customFormat="1" ht="78" customHeight="1">
      <c r="B66" s="258" t="s">
        <v>172</v>
      </c>
      <c r="C66" s="255" t="s">
        <v>22</v>
      </c>
      <c r="D66" s="259" t="s">
        <v>143</v>
      </c>
      <c r="E66" s="260">
        <v>65</v>
      </c>
      <c r="F66" s="259" t="s">
        <v>143</v>
      </c>
      <c r="G66" s="259" t="s">
        <v>143</v>
      </c>
      <c r="H66" s="259" t="s">
        <v>143</v>
      </c>
    </row>
    <row r="67" spans="2:8" s="227" customFormat="1">
      <c r="B67" s="261" t="s">
        <v>142</v>
      </c>
      <c r="C67" s="262" t="s">
        <v>75</v>
      </c>
      <c r="D67" s="259" t="s">
        <v>143</v>
      </c>
      <c r="E67" s="263">
        <v>208200</v>
      </c>
      <c r="F67" s="259" t="s">
        <v>143</v>
      </c>
      <c r="G67" s="259" t="s">
        <v>143</v>
      </c>
      <c r="H67" s="259" t="s">
        <v>143</v>
      </c>
    </row>
    <row r="68" spans="2:8" s="227" customFormat="1">
      <c r="B68" s="261" t="s">
        <v>65</v>
      </c>
      <c r="C68" s="262" t="s">
        <v>75</v>
      </c>
      <c r="D68" s="259" t="s">
        <v>154</v>
      </c>
      <c r="E68" s="263">
        <v>208200</v>
      </c>
      <c r="F68" s="259" t="s">
        <v>143</v>
      </c>
      <c r="G68" s="259" t="s">
        <v>143</v>
      </c>
      <c r="H68" s="259" t="s">
        <v>143</v>
      </c>
    </row>
    <row r="69" spans="2:8" s="227" customFormat="1">
      <c r="B69" s="261" t="s">
        <v>66</v>
      </c>
      <c r="C69" s="262" t="s">
        <v>75</v>
      </c>
      <c r="D69" s="259" t="s">
        <v>143</v>
      </c>
      <c r="E69" s="264">
        <v>0</v>
      </c>
      <c r="F69" s="259" t="s">
        <v>143</v>
      </c>
      <c r="G69" s="259" t="s">
        <v>143</v>
      </c>
      <c r="H69" s="259" t="s">
        <v>143</v>
      </c>
    </row>
    <row r="70" spans="2:8" s="227" customFormat="1">
      <c r="B70" s="235"/>
      <c r="C70" s="236"/>
      <c r="D70" s="245"/>
      <c r="E70" s="245"/>
      <c r="F70" s="245"/>
      <c r="G70" s="245"/>
      <c r="H70" s="245"/>
    </row>
    <row r="71" spans="2:8" s="227" customFormat="1">
      <c r="B71" s="216" t="s">
        <v>173</v>
      </c>
      <c r="C71" s="217"/>
      <c r="D71" s="218"/>
      <c r="E71" s="218"/>
      <c r="F71" s="218"/>
      <c r="G71" s="218"/>
      <c r="H71" s="218"/>
    </row>
    <row r="72" spans="2:8" ht="23.25" customHeight="1">
      <c r="B72" s="633" t="s">
        <v>1050</v>
      </c>
      <c r="C72" s="633"/>
      <c r="D72" s="633"/>
      <c r="E72" s="633"/>
      <c r="F72" s="633"/>
      <c r="G72" s="633"/>
      <c r="H72" s="633"/>
    </row>
    <row r="73" spans="2:8">
      <c r="B73" s="265" t="s">
        <v>174</v>
      </c>
      <c r="C73" s="221"/>
      <c r="D73" s="221"/>
      <c r="E73" s="221"/>
      <c r="F73" s="221"/>
      <c r="G73" s="221"/>
      <c r="H73" s="221"/>
    </row>
    <row r="74" spans="2:8">
      <c r="B74" s="265" t="s">
        <v>175</v>
      </c>
      <c r="C74" s="221"/>
      <c r="D74" s="221"/>
      <c r="E74" s="221"/>
      <c r="F74" s="221"/>
      <c r="G74" s="221"/>
      <c r="H74" s="221"/>
    </row>
    <row r="75" spans="2:8" ht="31.5" customHeight="1">
      <c r="B75" s="619" t="s">
        <v>1051</v>
      </c>
      <c r="C75" s="619"/>
      <c r="D75" s="619"/>
      <c r="E75" s="619"/>
      <c r="F75" s="619"/>
      <c r="G75" s="619"/>
      <c r="H75" s="619"/>
    </row>
    <row r="76" spans="2:8" ht="21.6" customHeight="1">
      <c r="B76" s="266"/>
      <c r="C76" s="266"/>
      <c r="D76" s="266"/>
      <c r="E76" s="266"/>
      <c r="F76" s="266"/>
      <c r="G76" s="266"/>
      <c r="H76" s="266"/>
    </row>
    <row r="77" spans="2:8">
      <c r="B77" s="626" t="s">
        <v>145</v>
      </c>
      <c r="C77" s="627" t="s">
        <v>146</v>
      </c>
      <c r="D77" s="627"/>
      <c r="E77" s="627"/>
      <c r="F77" s="627"/>
      <c r="G77" s="627"/>
      <c r="H77" s="627"/>
    </row>
    <row r="78" spans="2:8">
      <c r="B78" s="626"/>
      <c r="C78" s="222" t="s">
        <v>15</v>
      </c>
      <c r="D78" s="241" t="s">
        <v>137</v>
      </c>
      <c r="E78" s="241" t="s">
        <v>138</v>
      </c>
      <c r="F78" s="241" t="s">
        <v>139</v>
      </c>
      <c r="G78" s="241" t="s">
        <v>140</v>
      </c>
      <c r="H78" s="241" t="s">
        <v>141</v>
      </c>
    </row>
    <row r="79" spans="2:8" ht="23.25" customHeight="1">
      <c r="B79" s="223" t="s">
        <v>176</v>
      </c>
      <c r="C79" s="222" t="s">
        <v>32</v>
      </c>
      <c r="D79" s="224">
        <v>17850</v>
      </c>
      <c r="E79" s="224">
        <v>18740</v>
      </c>
      <c r="F79" s="224">
        <v>19680</v>
      </c>
      <c r="G79" s="224">
        <v>20660</v>
      </c>
      <c r="H79" s="224">
        <v>21700</v>
      </c>
    </row>
    <row r="80" spans="2:8" ht="24" customHeight="1">
      <c r="B80" s="223" t="s">
        <v>177</v>
      </c>
      <c r="C80" s="222" t="s">
        <v>32</v>
      </c>
      <c r="D80" s="224">
        <v>22000</v>
      </c>
      <c r="E80" s="224">
        <v>22000</v>
      </c>
      <c r="F80" s="224">
        <v>22000</v>
      </c>
      <c r="G80" s="224">
        <v>22000</v>
      </c>
      <c r="H80" s="224">
        <v>24000</v>
      </c>
    </row>
    <row r="81" spans="2:8">
      <c r="B81" s="223" t="s">
        <v>178</v>
      </c>
      <c r="C81" s="222" t="s">
        <v>32</v>
      </c>
      <c r="D81" s="224">
        <v>2750</v>
      </c>
      <c r="E81" s="224">
        <v>2800</v>
      </c>
      <c r="F81" s="224">
        <v>2850</v>
      </c>
      <c r="G81" s="224">
        <v>2900</v>
      </c>
      <c r="H81" s="224">
        <v>2900</v>
      </c>
    </row>
    <row r="82" spans="2:8" ht="42">
      <c r="B82" s="223" t="s">
        <v>158</v>
      </c>
      <c r="C82" s="222" t="s">
        <v>22</v>
      </c>
      <c r="D82" s="267">
        <v>98</v>
      </c>
      <c r="E82" s="267">
        <v>98</v>
      </c>
      <c r="F82" s="267">
        <v>98</v>
      </c>
      <c r="G82" s="267">
        <v>98</v>
      </c>
      <c r="H82" s="267">
        <v>98</v>
      </c>
    </row>
    <row r="83" spans="2:8" ht="63">
      <c r="B83" s="223" t="s">
        <v>179</v>
      </c>
      <c r="C83" s="222" t="s">
        <v>22</v>
      </c>
      <c r="D83" s="267">
        <v>99</v>
      </c>
      <c r="E83" s="267">
        <v>99</v>
      </c>
      <c r="F83" s="267">
        <v>99</v>
      </c>
      <c r="G83" s="267">
        <v>99</v>
      </c>
      <c r="H83" s="267">
        <v>99</v>
      </c>
    </row>
    <row r="84" spans="2:8" ht="42">
      <c r="B84" s="268" t="s">
        <v>180</v>
      </c>
      <c r="C84" s="269" t="s">
        <v>32</v>
      </c>
      <c r="D84" s="225">
        <v>400</v>
      </c>
      <c r="E84" s="225">
        <v>400</v>
      </c>
      <c r="F84" s="225">
        <v>400</v>
      </c>
      <c r="G84" s="225">
        <v>400</v>
      </c>
      <c r="H84" s="225">
        <v>420</v>
      </c>
    </row>
    <row r="85" spans="2:8" ht="23.25" customHeight="1">
      <c r="B85" s="270" t="s">
        <v>181</v>
      </c>
      <c r="C85" s="269" t="s">
        <v>24</v>
      </c>
      <c r="D85" s="225">
        <v>40</v>
      </c>
      <c r="E85" s="225">
        <v>40</v>
      </c>
      <c r="F85" s="225">
        <v>40</v>
      </c>
      <c r="G85" s="225">
        <v>40</v>
      </c>
      <c r="H85" s="225">
        <v>45</v>
      </c>
    </row>
    <row r="86" spans="2:8">
      <c r="B86" s="228" t="s">
        <v>142</v>
      </c>
      <c r="C86" s="229" t="s">
        <v>75</v>
      </c>
      <c r="D86" s="230">
        <v>988600</v>
      </c>
      <c r="E86" s="244">
        <v>909200</v>
      </c>
      <c r="F86" s="230">
        <f t="shared" ref="D86:H88" si="1">SUM(F87:F88)</f>
        <v>0</v>
      </c>
      <c r="G86" s="230">
        <f t="shared" si="1"/>
        <v>0</v>
      </c>
      <c r="H86" s="230">
        <f t="shared" si="1"/>
        <v>0</v>
      </c>
    </row>
    <row r="87" spans="2:8">
      <c r="B87" s="228" t="s">
        <v>65</v>
      </c>
      <c r="C87" s="229" t="s">
        <v>75</v>
      </c>
      <c r="D87" s="232">
        <v>988600</v>
      </c>
      <c r="E87" s="244">
        <v>909200</v>
      </c>
      <c r="F87" s="230">
        <f t="shared" si="1"/>
        <v>0</v>
      </c>
      <c r="G87" s="230">
        <f t="shared" si="1"/>
        <v>0</v>
      </c>
      <c r="H87" s="230">
        <f t="shared" si="1"/>
        <v>0</v>
      </c>
    </row>
    <row r="88" spans="2:8" ht="23.25" customHeight="1">
      <c r="B88" s="228" t="s">
        <v>66</v>
      </c>
      <c r="C88" s="229" t="s">
        <v>75</v>
      </c>
      <c r="D88" s="230">
        <f t="shared" si="1"/>
        <v>0</v>
      </c>
      <c r="E88" s="230">
        <f t="shared" si="1"/>
        <v>0</v>
      </c>
      <c r="F88" s="230">
        <f t="shared" si="1"/>
        <v>0</v>
      </c>
      <c r="G88" s="230">
        <f t="shared" si="1"/>
        <v>0</v>
      </c>
      <c r="H88" s="230">
        <f t="shared" si="1"/>
        <v>0</v>
      </c>
    </row>
    <row r="89" spans="2:8" ht="21" customHeight="1"/>
    <row r="90" spans="2:8" ht="21" customHeight="1"/>
    <row r="91" spans="2:8" ht="21" customHeight="1"/>
    <row r="92" spans="2:8" ht="21" customHeight="1"/>
    <row r="93" spans="2:8" ht="21" customHeight="1"/>
    <row r="94" spans="2:8" ht="21" customHeight="1"/>
    <row r="95" spans="2:8" ht="21" customHeight="1"/>
    <row r="96" spans="2:8" ht="21" customHeight="1"/>
    <row r="97" spans="2:8" ht="21" customHeight="1"/>
    <row r="98" spans="2:8" ht="21" customHeight="1"/>
    <row r="99" spans="2:8" ht="21" customHeight="1"/>
    <row r="100" spans="2:8" ht="21" customHeight="1"/>
    <row r="101" spans="2:8" ht="21" customHeight="1"/>
    <row r="102" spans="2:8" ht="21" customHeight="1"/>
    <row r="103" spans="2:8" ht="21" customHeight="1"/>
    <row r="104" spans="2:8" ht="21" customHeight="1"/>
    <row r="105" spans="2:8" ht="21" customHeight="1"/>
    <row r="106" spans="2:8" ht="21" customHeight="1"/>
    <row r="107" spans="2:8" ht="21" customHeight="1"/>
    <row r="108" spans="2:8" ht="21" customHeight="1"/>
    <row r="109" spans="2:8" ht="21" customHeight="1"/>
    <row r="110" spans="2:8" ht="21" customHeight="1"/>
    <row r="111" spans="2:8" s="227" customFormat="1">
      <c r="B111" s="216" t="s">
        <v>182</v>
      </c>
      <c r="C111" s="217"/>
      <c r="D111" s="218"/>
      <c r="E111" s="218"/>
      <c r="F111" s="218"/>
      <c r="G111" s="218"/>
      <c r="H111" s="218"/>
    </row>
    <row r="112" spans="2:8" s="227" customFormat="1" ht="25.35" customHeight="1">
      <c r="B112" s="633" t="s">
        <v>1052</v>
      </c>
      <c r="C112" s="633"/>
      <c r="D112" s="633"/>
      <c r="E112" s="633"/>
      <c r="F112" s="633"/>
      <c r="G112" s="633"/>
      <c r="H112" s="633"/>
    </row>
    <row r="113" spans="2:8" s="227" customFormat="1" ht="25.35" customHeight="1">
      <c r="B113" s="618"/>
      <c r="C113" s="618"/>
      <c r="D113" s="618"/>
      <c r="E113" s="618"/>
      <c r="F113" s="618"/>
      <c r="G113" s="618"/>
      <c r="H113" s="618"/>
    </row>
    <row r="114" spans="2:8" s="227" customFormat="1" ht="25.35" customHeight="1">
      <c r="B114" s="618"/>
      <c r="C114" s="618"/>
      <c r="D114" s="618"/>
      <c r="E114" s="618"/>
      <c r="F114" s="618"/>
      <c r="G114" s="618"/>
      <c r="H114" s="618"/>
    </row>
    <row r="115" spans="2:8" s="227" customFormat="1" ht="25.35" customHeight="1">
      <c r="B115" s="618"/>
      <c r="C115" s="618"/>
      <c r="D115" s="618"/>
      <c r="E115" s="618"/>
      <c r="F115" s="618"/>
      <c r="G115" s="618"/>
      <c r="H115" s="618"/>
    </row>
    <row r="116" spans="2:8" s="227" customFormat="1" ht="25.35" customHeight="1">
      <c r="B116" s="618"/>
      <c r="C116" s="618"/>
      <c r="D116" s="618"/>
      <c r="E116" s="618"/>
      <c r="F116" s="618"/>
      <c r="G116" s="618"/>
      <c r="H116" s="618"/>
    </row>
    <row r="117" spans="2:8" s="227" customFormat="1" ht="25.35" customHeight="1">
      <c r="B117" s="618"/>
      <c r="C117" s="618"/>
      <c r="D117" s="618"/>
      <c r="E117" s="618"/>
      <c r="F117" s="618"/>
      <c r="G117" s="618"/>
      <c r="H117" s="618"/>
    </row>
    <row r="118" spans="2:8" ht="25.35" customHeight="1">
      <c r="B118" s="618" t="s">
        <v>1053</v>
      </c>
      <c r="C118" s="618"/>
      <c r="D118" s="618"/>
      <c r="E118" s="618"/>
      <c r="F118" s="618"/>
      <c r="G118" s="618"/>
      <c r="H118" s="618"/>
    </row>
    <row r="119" spans="2:8" ht="14.25" customHeight="1">
      <c r="B119" s="272"/>
      <c r="C119" s="272"/>
      <c r="D119" s="272"/>
      <c r="E119" s="272"/>
      <c r="F119" s="272"/>
      <c r="G119" s="272"/>
      <c r="H119" s="272"/>
    </row>
    <row r="120" spans="2:8" ht="21" customHeight="1">
      <c r="B120" s="626" t="s">
        <v>145</v>
      </c>
      <c r="C120" s="627" t="s">
        <v>146</v>
      </c>
      <c r="D120" s="627"/>
      <c r="E120" s="627"/>
      <c r="F120" s="627"/>
      <c r="G120" s="627"/>
      <c r="H120" s="627"/>
    </row>
    <row r="121" spans="2:8">
      <c r="B121" s="626"/>
      <c r="C121" s="222" t="s">
        <v>15</v>
      </c>
      <c r="D121" s="241" t="s">
        <v>137</v>
      </c>
      <c r="E121" s="241" t="s">
        <v>138</v>
      </c>
      <c r="F121" s="241" t="s">
        <v>139</v>
      </c>
      <c r="G121" s="241" t="s">
        <v>140</v>
      </c>
      <c r="H121" s="241" t="s">
        <v>141</v>
      </c>
    </row>
    <row r="122" spans="2:8" ht="24.75" customHeight="1">
      <c r="B122" s="273" t="s">
        <v>183</v>
      </c>
      <c r="C122" s="222" t="s">
        <v>32</v>
      </c>
      <c r="D122" s="267">
        <v>10000</v>
      </c>
      <c r="E122" s="267">
        <v>10100</v>
      </c>
      <c r="F122" s="267">
        <v>10200</v>
      </c>
      <c r="G122" s="267">
        <v>10300</v>
      </c>
      <c r="H122" s="267">
        <v>10400</v>
      </c>
    </row>
    <row r="123" spans="2:8" ht="24.75" customHeight="1">
      <c r="B123" s="273" t="s">
        <v>184</v>
      </c>
      <c r="C123" s="222" t="s">
        <v>185</v>
      </c>
      <c r="D123" s="267">
        <v>4400</v>
      </c>
      <c r="E123" s="267">
        <v>4300</v>
      </c>
      <c r="F123" s="267">
        <v>4300</v>
      </c>
      <c r="G123" s="267">
        <v>4300</v>
      </c>
      <c r="H123" s="267">
        <v>4300</v>
      </c>
    </row>
    <row r="124" spans="2:8" ht="24.75" customHeight="1">
      <c r="B124" s="223" t="s">
        <v>186</v>
      </c>
      <c r="C124" s="222" t="s">
        <v>187</v>
      </c>
      <c r="D124" s="224">
        <v>9500</v>
      </c>
      <c r="E124" s="224">
        <v>9300</v>
      </c>
      <c r="F124" s="224">
        <v>9300</v>
      </c>
      <c r="G124" s="224">
        <v>9300</v>
      </c>
      <c r="H124" s="224">
        <v>9300</v>
      </c>
    </row>
    <row r="125" spans="2:8" ht="24.75" customHeight="1">
      <c r="B125" s="223" t="s">
        <v>188</v>
      </c>
      <c r="C125" s="222" t="s">
        <v>75</v>
      </c>
      <c r="D125" s="224">
        <v>559748150</v>
      </c>
      <c r="E125" s="224">
        <v>625108150</v>
      </c>
      <c r="F125" s="224">
        <v>628933000</v>
      </c>
      <c r="G125" s="224">
        <v>666669000</v>
      </c>
      <c r="H125" s="224">
        <v>706669000</v>
      </c>
    </row>
    <row r="126" spans="2:8" s="274" customFormat="1" ht="24.75" customHeight="1">
      <c r="B126" s="223" t="s">
        <v>189</v>
      </c>
      <c r="C126" s="222" t="s">
        <v>19</v>
      </c>
      <c r="D126" s="224">
        <v>13</v>
      </c>
      <c r="E126" s="224">
        <v>1</v>
      </c>
      <c r="F126" s="224">
        <v>1</v>
      </c>
      <c r="G126" s="224">
        <v>1</v>
      </c>
      <c r="H126" s="224">
        <v>1</v>
      </c>
    </row>
    <row r="127" spans="2:8" s="274" customFormat="1" ht="42">
      <c r="B127" s="223" t="s">
        <v>190</v>
      </c>
      <c r="C127" s="222" t="s">
        <v>185</v>
      </c>
      <c r="D127" s="267">
        <v>24</v>
      </c>
      <c r="E127" s="267">
        <v>24</v>
      </c>
      <c r="F127" s="267">
        <v>24</v>
      </c>
      <c r="G127" s="267">
        <v>24</v>
      </c>
      <c r="H127" s="267">
        <v>24</v>
      </c>
    </row>
    <row r="128" spans="2:8" ht="42">
      <c r="B128" s="223" t="s">
        <v>191</v>
      </c>
      <c r="C128" s="222" t="s">
        <v>22</v>
      </c>
      <c r="D128" s="267">
        <v>100</v>
      </c>
      <c r="E128" s="267">
        <v>100</v>
      </c>
      <c r="F128" s="267">
        <v>100</v>
      </c>
      <c r="G128" s="267">
        <v>100</v>
      </c>
      <c r="H128" s="267">
        <v>100</v>
      </c>
    </row>
    <row r="129" spans="2:8" ht="48" customHeight="1">
      <c r="B129" s="223" t="s">
        <v>192</v>
      </c>
      <c r="C129" s="222" t="s">
        <v>32</v>
      </c>
      <c r="D129" s="224">
        <v>150</v>
      </c>
      <c r="E129" s="224">
        <v>160</v>
      </c>
      <c r="F129" s="224">
        <v>180</v>
      </c>
      <c r="G129" s="224">
        <v>190</v>
      </c>
      <c r="H129" s="224">
        <v>160</v>
      </c>
    </row>
    <row r="130" spans="2:8" ht="25.5" customHeight="1">
      <c r="B130" s="228" t="s">
        <v>142</v>
      </c>
      <c r="C130" s="229" t="s">
        <v>75</v>
      </c>
      <c r="D130" s="230">
        <v>1981100</v>
      </c>
      <c r="E130" s="244">
        <v>1140900</v>
      </c>
      <c r="F130" s="230">
        <f t="shared" ref="F130:H131" si="2">SUM(F131:F132)</f>
        <v>0</v>
      </c>
      <c r="G130" s="230">
        <f t="shared" si="2"/>
        <v>0</v>
      </c>
      <c r="H130" s="230">
        <f t="shared" si="2"/>
        <v>0</v>
      </c>
    </row>
    <row r="131" spans="2:8">
      <c r="B131" s="228" t="s">
        <v>65</v>
      </c>
      <c r="C131" s="229" t="s">
        <v>75</v>
      </c>
      <c r="D131" s="232">
        <v>1981100</v>
      </c>
      <c r="E131" s="244">
        <v>1140900</v>
      </c>
      <c r="F131" s="230">
        <f t="shared" si="2"/>
        <v>0</v>
      </c>
      <c r="G131" s="230">
        <f t="shared" si="2"/>
        <v>0</v>
      </c>
      <c r="H131" s="230">
        <f t="shared" si="2"/>
        <v>0</v>
      </c>
    </row>
    <row r="132" spans="2:8">
      <c r="B132" s="228" t="s">
        <v>66</v>
      </c>
      <c r="C132" s="229" t="s">
        <v>75</v>
      </c>
      <c r="D132" s="230">
        <f>SUM(D133:D133)</f>
        <v>0</v>
      </c>
      <c r="E132" s="230">
        <f>SUM(E133:E133)</f>
        <v>0</v>
      </c>
      <c r="F132" s="230">
        <f>SUM(F133:F133)</f>
        <v>0</v>
      </c>
      <c r="G132" s="230">
        <f>SUM(G133:G133)</f>
        <v>0</v>
      </c>
      <c r="H132" s="230">
        <f>SUM(H133:H133)</f>
        <v>0</v>
      </c>
    </row>
    <row r="133" spans="2:8">
      <c r="B133" s="235"/>
      <c r="C133" s="236"/>
      <c r="D133" s="245"/>
      <c r="E133" s="245"/>
      <c r="F133" s="245"/>
      <c r="G133" s="245"/>
      <c r="H133" s="245"/>
    </row>
    <row r="134" spans="2:8">
      <c r="B134" s="235"/>
      <c r="C134" s="236"/>
      <c r="D134" s="245"/>
      <c r="E134" s="245"/>
      <c r="F134" s="245"/>
      <c r="G134" s="245"/>
      <c r="H134" s="245"/>
    </row>
    <row r="135" spans="2:8">
      <c r="B135" s="235"/>
      <c r="C135" s="236"/>
      <c r="D135" s="245"/>
      <c r="E135" s="245"/>
      <c r="F135" s="245"/>
      <c r="G135" s="245"/>
      <c r="H135" s="245"/>
    </row>
    <row r="136" spans="2:8">
      <c r="B136" s="235"/>
      <c r="C136" s="236"/>
      <c r="D136" s="245"/>
      <c r="E136" s="245"/>
      <c r="F136" s="245"/>
      <c r="G136" s="245"/>
      <c r="H136" s="245"/>
    </row>
    <row r="137" spans="2:8">
      <c r="B137" s="235"/>
      <c r="C137" s="236"/>
      <c r="D137" s="245"/>
      <c r="E137" s="245"/>
      <c r="F137" s="245"/>
      <c r="G137" s="245"/>
      <c r="H137" s="245"/>
    </row>
    <row r="138" spans="2:8">
      <c r="B138" s="235"/>
      <c r="C138" s="236"/>
      <c r="D138" s="245"/>
      <c r="E138" s="245"/>
      <c r="F138" s="245"/>
      <c r="G138" s="245"/>
      <c r="H138" s="245"/>
    </row>
    <row r="139" spans="2:8">
      <c r="B139" s="235"/>
      <c r="C139" s="236"/>
      <c r="D139" s="245"/>
      <c r="E139" s="245"/>
      <c r="F139" s="245"/>
      <c r="G139" s="245"/>
      <c r="H139" s="245"/>
    </row>
    <row r="140" spans="2:8">
      <c r="B140" s="235"/>
      <c r="C140" s="236"/>
      <c r="D140" s="245"/>
      <c r="E140" s="245"/>
      <c r="F140" s="245"/>
      <c r="G140" s="245"/>
      <c r="H140" s="245"/>
    </row>
    <row r="141" spans="2:8">
      <c r="B141" s="235"/>
      <c r="C141" s="236"/>
      <c r="D141" s="245"/>
      <c r="E141" s="245"/>
      <c r="F141" s="245"/>
      <c r="G141" s="245"/>
      <c r="H141" s="245"/>
    </row>
    <row r="142" spans="2:8">
      <c r="B142" s="235"/>
      <c r="C142" s="236"/>
      <c r="D142" s="245"/>
      <c r="E142" s="245"/>
      <c r="F142" s="245"/>
      <c r="G142" s="245"/>
      <c r="H142" s="245"/>
    </row>
    <row r="143" spans="2:8">
      <c r="B143" s="235"/>
      <c r="C143" s="236"/>
      <c r="D143" s="245"/>
      <c r="E143" s="245"/>
      <c r="F143" s="245"/>
      <c r="G143" s="245"/>
      <c r="H143" s="245"/>
    </row>
    <row r="144" spans="2:8">
      <c r="B144" s="235"/>
      <c r="C144" s="236"/>
      <c r="D144" s="245"/>
      <c r="E144" s="245"/>
      <c r="F144" s="245"/>
      <c r="G144" s="245"/>
      <c r="H144" s="245"/>
    </row>
    <row r="145" spans="2:8">
      <c r="B145" s="235"/>
      <c r="C145" s="236"/>
      <c r="D145" s="245"/>
      <c r="E145" s="245"/>
      <c r="F145" s="245"/>
      <c r="G145" s="245"/>
      <c r="H145" s="245"/>
    </row>
    <row r="146" spans="2:8">
      <c r="B146" s="235"/>
      <c r="C146" s="236"/>
      <c r="D146" s="245"/>
      <c r="E146" s="245"/>
      <c r="F146" s="245"/>
      <c r="G146" s="245"/>
      <c r="H146" s="245"/>
    </row>
    <row r="147" spans="2:8">
      <c r="B147" s="235"/>
      <c r="C147" s="236"/>
      <c r="D147" s="245"/>
      <c r="E147" s="245"/>
      <c r="F147" s="245"/>
      <c r="G147" s="245"/>
      <c r="H147" s="245"/>
    </row>
    <row r="148" spans="2:8">
      <c r="B148" s="235"/>
      <c r="C148" s="236"/>
      <c r="D148" s="245"/>
      <c r="E148" s="245"/>
      <c r="F148" s="245"/>
      <c r="G148" s="245"/>
      <c r="H148" s="245"/>
    </row>
    <row r="149" spans="2:8" s="227" customFormat="1">
      <c r="B149" s="216" t="s">
        <v>193</v>
      </c>
      <c r="C149" s="217"/>
      <c r="D149" s="218"/>
      <c r="E149" s="218"/>
      <c r="F149" s="218"/>
      <c r="G149" s="218"/>
      <c r="H149" s="218"/>
    </row>
    <row r="150" spans="2:8" s="227" customFormat="1" ht="23.25" customHeight="1">
      <c r="B150" s="633" t="s">
        <v>1054</v>
      </c>
      <c r="C150" s="633"/>
      <c r="D150" s="633"/>
      <c r="E150" s="633"/>
      <c r="F150" s="633"/>
      <c r="G150" s="633"/>
      <c r="H150" s="633"/>
    </row>
    <row r="151" spans="2:8" s="227" customFormat="1">
      <c r="B151" s="618"/>
      <c r="C151" s="618"/>
      <c r="D151" s="618"/>
      <c r="E151" s="618"/>
      <c r="F151" s="618"/>
      <c r="G151" s="618"/>
      <c r="H151" s="618"/>
    </row>
    <row r="152" spans="2:8" s="227" customFormat="1" ht="24.75" customHeight="1">
      <c r="B152" s="618"/>
      <c r="C152" s="618"/>
      <c r="D152" s="618"/>
      <c r="E152" s="618"/>
      <c r="F152" s="618"/>
      <c r="G152" s="618"/>
      <c r="H152" s="618"/>
    </row>
    <row r="153" spans="2:8" s="227" customFormat="1" ht="50.25" customHeight="1">
      <c r="B153" s="618" t="s">
        <v>1055</v>
      </c>
      <c r="C153" s="618"/>
      <c r="D153" s="618"/>
      <c r="E153" s="618"/>
      <c r="F153" s="618"/>
      <c r="G153" s="618"/>
      <c r="H153" s="618"/>
    </row>
    <row r="154" spans="2:8" s="227" customFormat="1" ht="21.6" customHeight="1">
      <c r="B154" s="221"/>
      <c r="C154" s="221"/>
      <c r="D154" s="221"/>
      <c r="E154" s="221"/>
      <c r="F154" s="221"/>
      <c r="G154" s="221"/>
      <c r="H154" s="221"/>
    </row>
    <row r="155" spans="2:8">
      <c r="B155" s="626" t="s">
        <v>145</v>
      </c>
      <c r="C155" s="627" t="s">
        <v>146</v>
      </c>
      <c r="D155" s="627"/>
      <c r="E155" s="627"/>
      <c r="F155" s="627"/>
      <c r="G155" s="627"/>
      <c r="H155" s="627"/>
    </row>
    <row r="156" spans="2:8">
      <c r="B156" s="626"/>
      <c r="C156" s="222" t="s">
        <v>15</v>
      </c>
      <c r="D156" s="241" t="s">
        <v>137</v>
      </c>
      <c r="E156" s="241" t="s">
        <v>138</v>
      </c>
      <c r="F156" s="241" t="s">
        <v>139</v>
      </c>
      <c r="G156" s="241" t="s">
        <v>140</v>
      </c>
      <c r="H156" s="241" t="s">
        <v>141</v>
      </c>
    </row>
    <row r="157" spans="2:8" ht="23.25" customHeight="1">
      <c r="B157" s="223" t="s">
        <v>194</v>
      </c>
      <c r="C157" s="222" t="s">
        <v>195</v>
      </c>
      <c r="D157" s="224">
        <v>8500</v>
      </c>
      <c r="E157" s="224">
        <v>9000</v>
      </c>
      <c r="F157" s="224">
        <v>9500</v>
      </c>
      <c r="G157" s="224">
        <v>10000</v>
      </c>
      <c r="H157" s="224">
        <v>10500</v>
      </c>
    </row>
    <row r="158" spans="2:8">
      <c r="B158" s="223" t="s">
        <v>196</v>
      </c>
      <c r="C158" s="222" t="s">
        <v>32</v>
      </c>
      <c r="D158" s="224">
        <v>3400</v>
      </c>
      <c r="E158" s="224">
        <v>3600</v>
      </c>
      <c r="F158" s="224">
        <v>3800</v>
      </c>
      <c r="G158" s="224">
        <v>4000</v>
      </c>
      <c r="H158" s="224">
        <v>4200</v>
      </c>
    </row>
    <row r="159" spans="2:8" ht="21" customHeight="1">
      <c r="B159" s="223" t="s">
        <v>197</v>
      </c>
      <c r="C159" s="222" t="s">
        <v>32</v>
      </c>
      <c r="D159" s="224">
        <v>27000</v>
      </c>
      <c r="E159" s="224">
        <v>30000</v>
      </c>
      <c r="F159" s="224">
        <v>33000</v>
      </c>
      <c r="G159" s="224">
        <v>36000</v>
      </c>
      <c r="H159" s="224"/>
    </row>
    <row r="160" spans="2:8" ht="47.25" customHeight="1">
      <c r="B160" s="223" t="s">
        <v>198</v>
      </c>
      <c r="C160" s="222" t="s">
        <v>32</v>
      </c>
      <c r="D160" s="224">
        <v>125</v>
      </c>
      <c r="E160" s="224">
        <v>110</v>
      </c>
      <c r="F160" s="224">
        <v>100</v>
      </c>
      <c r="G160" s="224">
        <v>90</v>
      </c>
      <c r="H160" s="224">
        <v>80</v>
      </c>
    </row>
    <row r="161" spans="2:8" ht="48" customHeight="1">
      <c r="B161" s="223" t="s">
        <v>199</v>
      </c>
      <c r="C161" s="222" t="s">
        <v>32</v>
      </c>
      <c r="D161" s="275">
        <v>1000</v>
      </c>
      <c r="E161" s="275">
        <v>900</v>
      </c>
      <c r="F161" s="275">
        <v>800</v>
      </c>
      <c r="G161" s="275">
        <v>700</v>
      </c>
      <c r="H161" s="275">
        <v>600</v>
      </c>
    </row>
    <row r="162" spans="2:8" ht="42">
      <c r="B162" s="223" t="s">
        <v>1114</v>
      </c>
      <c r="C162" s="222" t="s">
        <v>32</v>
      </c>
      <c r="D162" s="275"/>
      <c r="E162" s="275">
        <v>10000</v>
      </c>
      <c r="F162" s="275">
        <v>11000</v>
      </c>
      <c r="G162" s="275">
        <v>12000</v>
      </c>
      <c r="H162" s="275">
        <v>13000</v>
      </c>
    </row>
    <row r="163" spans="2:8" ht="42">
      <c r="B163" s="223" t="s">
        <v>200</v>
      </c>
      <c r="C163" s="222" t="s">
        <v>22</v>
      </c>
      <c r="D163" s="275"/>
      <c r="E163" s="275">
        <v>70</v>
      </c>
      <c r="F163" s="275">
        <v>70</v>
      </c>
      <c r="G163" s="275">
        <v>70</v>
      </c>
      <c r="H163" s="275">
        <v>70</v>
      </c>
    </row>
    <row r="164" spans="2:8">
      <c r="B164" s="223" t="s">
        <v>201</v>
      </c>
      <c r="C164" s="222" t="s">
        <v>32</v>
      </c>
      <c r="D164" s="276"/>
      <c r="E164" s="276" t="s">
        <v>143</v>
      </c>
      <c r="F164" s="276" t="s">
        <v>143</v>
      </c>
      <c r="G164" s="276" t="s">
        <v>143</v>
      </c>
      <c r="H164" s="276" t="s">
        <v>143</v>
      </c>
    </row>
    <row r="165" spans="2:8" ht="126">
      <c r="B165" s="223" t="s">
        <v>202</v>
      </c>
      <c r="C165" s="222" t="s">
        <v>203</v>
      </c>
      <c r="D165" s="275">
        <v>4</v>
      </c>
      <c r="E165" s="275">
        <v>4</v>
      </c>
      <c r="F165" s="275">
        <v>4</v>
      </c>
      <c r="G165" s="275">
        <v>4</v>
      </c>
      <c r="H165" s="275">
        <v>3</v>
      </c>
    </row>
    <row r="166" spans="2:8">
      <c r="B166" s="228" t="s">
        <v>142</v>
      </c>
      <c r="C166" s="229" t="s">
        <v>75</v>
      </c>
      <c r="D166" s="230">
        <v>3174500</v>
      </c>
      <c r="E166" s="244">
        <v>2265500</v>
      </c>
      <c r="F166" s="230">
        <f t="shared" ref="F166:H166" si="3">SUM(F167:F168)</f>
        <v>0</v>
      </c>
      <c r="G166" s="230">
        <f t="shared" si="3"/>
        <v>0</v>
      </c>
      <c r="H166" s="230">
        <f t="shared" si="3"/>
        <v>0</v>
      </c>
    </row>
    <row r="167" spans="2:8" ht="19.5" customHeight="1">
      <c r="B167" s="228" t="s">
        <v>65</v>
      </c>
      <c r="C167" s="229" t="s">
        <v>75</v>
      </c>
      <c r="D167" s="232">
        <v>3174500</v>
      </c>
      <c r="E167" s="244">
        <v>2265500</v>
      </c>
      <c r="F167" s="277"/>
      <c r="G167" s="277"/>
      <c r="H167" s="277"/>
    </row>
    <row r="168" spans="2:8">
      <c r="B168" s="228" t="s">
        <v>66</v>
      </c>
      <c r="C168" s="229" t="s">
        <v>75</v>
      </c>
      <c r="D168" s="277"/>
      <c r="E168" s="277"/>
      <c r="F168" s="277"/>
      <c r="G168" s="277"/>
      <c r="H168" s="277"/>
    </row>
    <row r="169" spans="2:8">
      <c r="B169" s="235"/>
      <c r="C169" s="236"/>
      <c r="D169" s="245"/>
      <c r="E169" s="245"/>
      <c r="F169" s="245"/>
      <c r="G169" s="245"/>
      <c r="H169" s="245"/>
    </row>
    <row r="170" spans="2:8" s="227" customFormat="1">
      <c r="B170" s="235"/>
      <c r="C170" s="236"/>
      <c r="D170" s="245"/>
      <c r="E170" s="245"/>
      <c r="F170" s="245"/>
      <c r="G170" s="245"/>
      <c r="H170" s="245"/>
    </row>
    <row r="171" spans="2:8" s="227" customFormat="1">
      <c r="B171" s="235"/>
      <c r="C171" s="236"/>
      <c r="D171" s="245"/>
      <c r="E171" s="245"/>
      <c r="F171" s="245"/>
      <c r="G171" s="245"/>
      <c r="H171" s="245"/>
    </row>
    <row r="172" spans="2:8" s="227" customFormat="1">
      <c r="B172" s="221"/>
      <c r="C172" s="221"/>
      <c r="D172" s="221"/>
      <c r="E172" s="221"/>
      <c r="F172" s="221"/>
      <c r="G172" s="221"/>
      <c r="H172" s="221"/>
    </row>
    <row r="173" spans="2:8" s="227" customFormat="1">
      <c r="B173" s="221"/>
      <c r="C173" s="221"/>
      <c r="D173" s="221"/>
      <c r="E173" s="221"/>
      <c r="F173" s="221"/>
      <c r="G173" s="221"/>
      <c r="H173" s="221"/>
    </row>
    <row r="174" spans="2:8" s="227" customFormat="1">
      <c r="B174" s="221"/>
      <c r="C174" s="221"/>
      <c r="D174" s="221"/>
      <c r="E174" s="221"/>
      <c r="F174" s="221"/>
      <c r="G174" s="221"/>
      <c r="H174" s="221"/>
    </row>
    <row r="175" spans="2:8" s="227" customFormat="1">
      <c r="B175" s="221"/>
      <c r="C175" s="221"/>
      <c r="D175" s="221"/>
      <c r="E175" s="221"/>
      <c r="F175" s="221"/>
      <c r="G175" s="221"/>
      <c r="H175" s="221"/>
    </row>
    <row r="176" spans="2:8" s="227" customFormat="1">
      <c r="B176" s="221"/>
      <c r="C176" s="221"/>
      <c r="D176" s="221"/>
      <c r="E176" s="221"/>
      <c r="F176" s="221"/>
      <c r="G176" s="221"/>
      <c r="H176" s="221"/>
    </row>
    <row r="177" spans="2:8" s="227" customFormat="1">
      <c r="B177" s="221"/>
      <c r="C177" s="221"/>
      <c r="D177" s="221"/>
      <c r="E177" s="221"/>
      <c r="F177" s="221"/>
      <c r="G177" s="221"/>
      <c r="H177" s="221"/>
    </row>
    <row r="178" spans="2:8" s="227" customFormat="1">
      <c r="B178" s="221"/>
      <c r="C178" s="221"/>
      <c r="D178" s="221"/>
      <c r="E178" s="221"/>
      <c r="F178" s="221"/>
      <c r="G178" s="221"/>
      <c r="H178" s="221"/>
    </row>
    <row r="179" spans="2:8" s="227" customFormat="1">
      <c r="B179" s="221"/>
      <c r="C179" s="221"/>
      <c r="D179" s="221"/>
      <c r="E179" s="221"/>
      <c r="F179" s="221"/>
      <c r="G179" s="221"/>
      <c r="H179" s="221"/>
    </row>
    <row r="180" spans="2:8" s="227" customFormat="1">
      <c r="B180" s="221"/>
      <c r="C180" s="221"/>
      <c r="D180" s="221"/>
      <c r="E180" s="221"/>
      <c r="F180" s="221"/>
      <c r="G180" s="221"/>
      <c r="H180" s="221"/>
    </row>
    <row r="181" spans="2:8">
      <c r="B181" s="216" t="s">
        <v>204</v>
      </c>
      <c r="C181" s="217"/>
      <c r="D181" s="218"/>
      <c r="E181" s="218"/>
      <c r="F181" s="218"/>
      <c r="G181" s="218"/>
      <c r="H181" s="218"/>
    </row>
    <row r="182" spans="2:8" ht="50.25" customHeight="1">
      <c r="B182" s="633" t="s">
        <v>1056</v>
      </c>
      <c r="C182" s="633"/>
      <c r="D182" s="633"/>
      <c r="E182" s="633"/>
      <c r="F182" s="633"/>
      <c r="G182" s="633"/>
      <c r="H182" s="633"/>
    </row>
    <row r="183" spans="2:8" ht="50.25" customHeight="1">
      <c r="B183" s="619" t="s">
        <v>1057</v>
      </c>
      <c r="C183" s="619"/>
      <c r="D183" s="619"/>
      <c r="E183" s="619"/>
      <c r="F183" s="619"/>
      <c r="G183" s="619"/>
      <c r="H183" s="619"/>
    </row>
    <row r="184" spans="2:8" ht="13.5" customHeight="1">
      <c r="B184" s="235"/>
      <c r="C184" s="235"/>
      <c r="D184" s="235"/>
      <c r="E184" s="235"/>
      <c r="F184" s="235"/>
      <c r="G184" s="235"/>
      <c r="H184" s="235"/>
    </row>
    <row r="185" spans="2:8">
      <c r="B185" s="626" t="s">
        <v>145</v>
      </c>
      <c r="C185" s="627" t="s">
        <v>146</v>
      </c>
      <c r="D185" s="627"/>
      <c r="E185" s="627"/>
      <c r="F185" s="627"/>
      <c r="G185" s="627"/>
      <c r="H185" s="627"/>
    </row>
    <row r="186" spans="2:8">
      <c r="B186" s="626"/>
      <c r="C186" s="222" t="s">
        <v>15</v>
      </c>
      <c r="D186" s="241" t="s">
        <v>137</v>
      </c>
      <c r="E186" s="241" t="s">
        <v>138</v>
      </c>
      <c r="F186" s="241" t="s">
        <v>139</v>
      </c>
      <c r="G186" s="241" t="s">
        <v>140</v>
      </c>
      <c r="H186" s="241" t="s">
        <v>141</v>
      </c>
    </row>
    <row r="187" spans="2:8" ht="27" customHeight="1">
      <c r="B187" s="223" t="s">
        <v>205</v>
      </c>
      <c r="C187" s="222" t="s">
        <v>152</v>
      </c>
      <c r="D187" s="224">
        <v>336000</v>
      </c>
      <c r="E187" s="224">
        <v>336000</v>
      </c>
      <c r="F187" s="224">
        <v>336000</v>
      </c>
      <c r="G187" s="224">
        <v>336000</v>
      </c>
      <c r="H187" s="224">
        <v>336000</v>
      </c>
    </row>
    <row r="188" spans="2:8" s="239" customFormat="1" ht="27" customHeight="1">
      <c r="B188" s="223" t="s">
        <v>206</v>
      </c>
      <c r="C188" s="222" t="s">
        <v>19</v>
      </c>
      <c r="D188" s="224">
        <v>1200</v>
      </c>
      <c r="E188" s="224">
        <v>1200</v>
      </c>
      <c r="F188" s="224">
        <v>1200</v>
      </c>
      <c r="G188" s="224">
        <v>1200</v>
      </c>
      <c r="H188" s="224">
        <v>1200</v>
      </c>
    </row>
    <row r="189" spans="2:8" s="239" customFormat="1" ht="27" customHeight="1">
      <c r="B189" s="223" t="s">
        <v>207</v>
      </c>
      <c r="C189" s="222" t="s">
        <v>24</v>
      </c>
      <c r="D189" s="267">
        <v>195</v>
      </c>
      <c r="E189" s="267">
        <v>195</v>
      </c>
      <c r="F189" s="267">
        <v>195</v>
      </c>
      <c r="G189" s="267">
        <v>195</v>
      </c>
      <c r="H189" s="267">
        <v>195</v>
      </c>
    </row>
    <row r="190" spans="2:8" ht="42">
      <c r="B190" s="223" t="s">
        <v>208</v>
      </c>
      <c r="C190" s="222" t="s">
        <v>24</v>
      </c>
      <c r="D190" s="267">
        <v>36</v>
      </c>
      <c r="E190" s="267">
        <v>36</v>
      </c>
      <c r="F190" s="267">
        <v>36</v>
      </c>
      <c r="G190" s="267">
        <v>36</v>
      </c>
      <c r="H190" s="267">
        <v>36</v>
      </c>
    </row>
    <row r="191" spans="2:8" ht="42">
      <c r="B191" s="223" t="s">
        <v>209</v>
      </c>
      <c r="C191" s="222" t="s">
        <v>32</v>
      </c>
      <c r="D191" s="226">
        <v>670</v>
      </c>
      <c r="E191" s="226">
        <v>670</v>
      </c>
      <c r="F191" s="226">
        <v>670</v>
      </c>
      <c r="G191" s="226">
        <v>670</v>
      </c>
      <c r="H191" s="226">
        <v>670</v>
      </c>
    </row>
    <row r="192" spans="2:8" s="227" customFormat="1" ht="26.25" customHeight="1">
      <c r="B192" s="228" t="s">
        <v>142</v>
      </c>
      <c r="C192" s="229" t="s">
        <v>75</v>
      </c>
      <c r="D192" s="230">
        <v>1426627</v>
      </c>
      <c r="E192" s="278">
        <v>14356000</v>
      </c>
      <c r="F192" s="230">
        <f t="shared" ref="F192:H193" si="4">SUM(F193:F194)</f>
        <v>0</v>
      </c>
      <c r="G192" s="230">
        <f t="shared" si="4"/>
        <v>0</v>
      </c>
      <c r="H192" s="230">
        <f t="shared" si="4"/>
        <v>0</v>
      </c>
    </row>
    <row r="193" spans="2:8" s="227" customFormat="1" ht="26.25" customHeight="1">
      <c r="B193" s="228" t="s">
        <v>65</v>
      </c>
      <c r="C193" s="229" t="s">
        <v>75</v>
      </c>
      <c r="D193" s="232">
        <v>1426627</v>
      </c>
      <c r="E193" s="278">
        <v>14356000</v>
      </c>
      <c r="F193" s="230">
        <f t="shared" si="4"/>
        <v>0</v>
      </c>
      <c r="G193" s="230">
        <f t="shared" si="4"/>
        <v>0</v>
      </c>
      <c r="H193" s="230">
        <f t="shared" si="4"/>
        <v>0</v>
      </c>
    </row>
    <row r="194" spans="2:8" s="227" customFormat="1" ht="26.25" customHeight="1">
      <c r="B194" s="228" t="s">
        <v>66</v>
      </c>
      <c r="C194" s="229" t="s">
        <v>75</v>
      </c>
      <c r="D194" s="229" t="s">
        <v>143</v>
      </c>
      <c r="E194" s="229" t="s">
        <v>143</v>
      </c>
      <c r="F194" s="230">
        <f>SUM(F195:F195)</f>
        <v>0</v>
      </c>
      <c r="G194" s="230">
        <f>SUM(G195:G195)</f>
        <v>0</v>
      </c>
      <c r="H194" s="230">
        <f>SUM(H195:H195)</f>
        <v>0</v>
      </c>
    </row>
    <row r="195" spans="2:8" s="227" customFormat="1" ht="27" customHeight="1">
      <c r="B195" s="235"/>
      <c r="C195" s="236"/>
      <c r="D195" s="245"/>
      <c r="E195" s="245"/>
      <c r="F195" s="245"/>
      <c r="G195" s="245"/>
      <c r="H195" s="245"/>
    </row>
    <row r="196" spans="2:8" s="227" customFormat="1" ht="27" customHeight="1">
      <c r="B196" s="235"/>
      <c r="C196" s="236"/>
      <c r="D196" s="245"/>
      <c r="E196" s="245"/>
      <c r="F196" s="245"/>
      <c r="G196" s="245"/>
      <c r="H196" s="245"/>
    </row>
    <row r="197" spans="2:8">
      <c r="B197" s="216" t="s">
        <v>210</v>
      </c>
      <c r="C197" s="217"/>
      <c r="D197" s="218"/>
      <c r="E197" s="218"/>
      <c r="F197" s="218"/>
      <c r="G197" s="218"/>
      <c r="H197" s="218"/>
    </row>
    <row r="198" spans="2:8" ht="50.25" customHeight="1">
      <c r="B198" s="633" t="s">
        <v>1058</v>
      </c>
      <c r="C198" s="633"/>
      <c r="D198" s="633"/>
      <c r="E198" s="633"/>
      <c r="F198" s="633"/>
      <c r="G198" s="633"/>
      <c r="H198" s="633"/>
    </row>
    <row r="199" spans="2:8" ht="50.25" customHeight="1">
      <c r="B199" s="618" t="s">
        <v>1059</v>
      </c>
      <c r="C199" s="618"/>
      <c r="D199" s="618"/>
      <c r="E199" s="618"/>
      <c r="F199" s="618"/>
      <c r="G199" s="618"/>
      <c r="H199" s="618"/>
    </row>
    <row r="200" spans="2:8" ht="25.35" customHeight="1">
      <c r="B200" s="221"/>
      <c r="C200" s="221"/>
      <c r="D200" s="221"/>
      <c r="E200" s="221"/>
      <c r="F200" s="221"/>
      <c r="G200" s="221"/>
      <c r="H200" s="221"/>
    </row>
    <row r="201" spans="2:8">
      <c r="B201" s="626" t="s">
        <v>145</v>
      </c>
      <c r="C201" s="627" t="s">
        <v>146</v>
      </c>
      <c r="D201" s="627"/>
      <c r="E201" s="627"/>
      <c r="F201" s="627"/>
      <c r="G201" s="627"/>
      <c r="H201" s="627"/>
    </row>
    <row r="202" spans="2:8">
      <c r="B202" s="626"/>
      <c r="C202" s="222" t="s">
        <v>15</v>
      </c>
      <c r="D202" s="241" t="s">
        <v>137</v>
      </c>
      <c r="E202" s="241" t="s">
        <v>138</v>
      </c>
      <c r="F202" s="241" t="s">
        <v>139</v>
      </c>
      <c r="G202" s="241" t="s">
        <v>140</v>
      </c>
      <c r="H202" s="241" t="s">
        <v>141</v>
      </c>
    </row>
    <row r="203" spans="2:8" ht="25.5" customHeight="1">
      <c r="B203" s="223" t="s">
        <v>211</v>
      </c>
      <c r="C203" s="222" t="s">
        <v>212</v>
      </c>
      <c r="D203" s="275">
        <v>316671</v>
      </c>
      <c r="E203" s="275">
        <v>236</v>
      </c>
      <c r="F203" s="275">
        <v>236</v>
      </c>
      <c r="G203" s="275">
        <v>236</v>
      </c>
      <c r="H203" s="275">
        <v>236</v>
      </c>
    </row>
    <row r="204" spans="2:8" ht="25.5" customHeight="1">
      <c r="B204" s="223" t="s">
        <v>213</v>
      </c>
      <c r="C204" s="222" t="s">
        <v>1060</v>
      </c>
      <c r="D204" s="275">
        <v>1</v>
      </c>
      <c r="E204" s="275">
        <v>1</v>
      </c>
      <c r="F204" s="275">
        <v>1</v>
      </c>
      <c r="G204" s="275">
        <v>1</v>
      </c>
      <c r="H204" s="275">
        <v>1</v>
      </c>
    </row>
    <row r="205" spans="2:8" ht="25.5" customHeight="1">
      <c r="B205" s="223" t="s">
        <v>214</v>
      </c>
      <c r="C205" s="222" t="s">
        <v>24</v>
      </c>
      <c r="D205" s="275">
        <v>15</v>
      </c>
      <c r="E205" s="275">
        <v>15</v>
      </c>
      <c r="F205" s="275">
        <v>15</v>
      </c>
      <c r="G205" s="275">
        <v>15</v>
      </c>
      <c r="H205" s="275">
        <v>15</v>
      </c>
    </row>
    <row r="206" spans="2:8" ht="25.5" customHeight="1">
      <c r="B206" s="223" t="s">
        <v>215</v>
      </c>
      <c r="C206" s="222" t="s">
        <v>24</v>
      </c>
      <c r="D206" s="275">
        <v>30</v>
      </c>
      <c r="E206" s="275">
        <v>30</v>
      </c>
      <c r="F206" s="275">
        <v>30</v>
      </c>
      <c r="G206" s="275">
        <v>30</v>
      </c>
      <c r="H206" s="275">
        <v>30</v>
      </c>
    </row>
    <row r="207" spans="2:8" ht="42">
      <c r="B207" s="223" t="s">
        <v>216</v>
      </c>
      <c r="C207" s="222" t="s">
        <v>22</v>
      </c>
      <c r="D207" s="226"/>
      <c r="E207" s="226">
        <v>90</v>
      </c>
      <c r="F207" s="226">
        <v>90</v>
      </c>
      <c r="G207" s="226">
        <v>90</v>
      </c>
      <c r="H207" s="226">
        <v>90</v>
      </c>
    </row>
    <row r="208" spans="2:8">
      <c r="B208" s="228" t="s">
        <v>142</v>
      </c>
      <c r="C208" s="229" t="s">
        <v>75</v>
      </c>
      <c r="D208" s="230">
        <v>5131574</v>
      </c>
      <c r="E208" s="244">
        <v>870100</v>
      </c>
      <c r="F208" s="230">
        <f t="shared" ref="F208:H210" si="5">SUM(F209:F210)</f>
        <v>0</v>
      </c>
      <c r="G208" s="230">
        <f t="shared" si="5"/>
        <v>0</v>
      </c>
      <c r="H208" s="230">
        <f t="shared" si="5"/>
        <v>0</v>
      </c>
    </row>
    <row r="209" spans="2:8" s="227" customFormat="1">
      <c r="B209" s="228" t="s">
        <v>65</v>
      </c>
      <c r="C209" s="229" t="s">
        <v>75</v>
      </c>
      <c r="D209" s="232">
        <v>5131574</v>
      </c>
      <c r="E209" s="244">
        <v>870100</v>
      </c>
      <c r="F209" s="230">
        <f t="shared" si="5"/>
        <v>0</v>
      </c>
      <c r="G209" s="230">
        <f t="shared" si="5"/>
        <v>0</v>
      </c>
      <c r="H209" s="230">
        <f t="shared" si="5"/>
        <v>0</v>
      </c>
    </row>
    <row r="210" spans="2:8" s="227" customFormat="1">
      <c r="B210" s="228" t="s">
        <v>66</v>
      </c>
      <c r="C210" s="229" t="s">
        <v>75</v>
      </c>
      <c r="D210" s="229" t="s">
        <v>143</v>
      </c>
      <c r="E210" s="229" t="s">
        <v>143</v>
      </c>
      <c r="F210" s="230">
        <f t="shared" si="5"/>
        <v>0</v>
      </c>
      <c r="G210" s="230">
        <f t="shared" si="5"/>
        <v>0</v>
      </c>
      <c r="H210" s="230">
        <f t="shared" si="5"/>
        <v>0</v>
      </c>
    </row>
    <row r="211" spans="2:8" s="227" customFormat="1">
      <c r="B211" s="235"/>
      <c r="C211" s="236"/>
      <c r="D211" s="245"/>
      <c r="E211" s="245"/>
      <c r="F211" s="245"/>
      <c r="G211" s="245"/>
      <c r="H211" s="245"/>
    </row>
    <row r="212" spans="2:8" s="227" customFormat="1">
      <c r="B212" s="235"/>
      <c r="C212" s="236"/>
      <c r="D212" s="245"/>
      <c r="E212" s="245"/>
      <c r="F212" s="245"/>
      <c r="G212" s="245"/>
      <c r="H212" s="245"/>
    </row>
    <row r="213" spans="2:8" s="227" customFormat="1">
      <c r="B213" s="235"/>
      <c r="C213" s="236"/>
      <c r="D213" s="245"/>
      <c r="E213" s="245"/>
      <c r="F213" s="245"/>
      <c r="G213" s="245"/>
      <c r="H213" s="245"/>
    </row>
    <row r="214" spans="2:8">
      <c r="B214" s="216" t="s">
        <v>217</v>
      </c>
      <c r="C214" s="217"/>
      <c r="D214" s="218"/>
      <c r="E214" s="218"/>
      <c r="F214" s="218"/>
      <c r="G214" s="218"/>
      <c r="H214" s="218"/>
    </row>
    <row r="215" spans="2:8" ht="23.25" customHeight="1">
      <c r="B215" s="633" t="s">
        <v>1061</v>
      </c>
      <c r="C215" s="633"/>
      <c r="D215" s="633"/>
      <c r="E215" s="633"/>
      <c r="F215" s="633"/>
      <c r="G215" s="633"/>
      <c r="H215" s="633"/>
    </row>
    <row r="216" spans="2:8">
      <c r="B216" s="618"/>
      <c r="C216" s="618"/>
      <c r="D216" s="618"/>
      <c r="E216" s="618"/>
      <c r="F216" s="618"/>
      <c r="G216" s="618"/>
      <c r="H216" s="618"/>
    </row>
    <row r="217" spans="2:8">
      <c r="B217" s="618"/>
      <c r="C217" s="618"/>
      <c r="D217" s="618"/>
      <c r="E217" s="618"/>
      <c r="F217" s="618"/>
      <c r="G217" s="618"/>
      <c r="H217" s="618"/>
    </row>
    <row r="218" spans="2:8" ht="24" customHeight="1">
      <c r="B218" s="618" t="s">
        <v>1062</v>
      </c>
      <c r="C218" s="618"/>
      <c r="D218" s="618"/>
      <c r="E218" s="618"/>
      <c r="F218" s="618"/>
      <c r="G218" s="618"/>
      <c r="H218" s="618"/>
    </row>
    <row r="219" spans="2:8" ht="15.75" customHeight="1">
      <c r="B219" s="221"/>
      <c r="C219" s="221"/>
      <c r="D219" s="221"/>
      <c r="E219" s="221"/>
      <c r="F219" s="221"/>
      <c r="G219" s="221"/>
      <c r="H219" s="221"/>
    </row>
    <row r="220" spans="2:8">
      <c r="B220" s="626" t="s">
        <v>145</v>
      </c>
      <c r="C220" s="627" t="s">
        <v>146</v>
      </c>
      <c r="D220" s="627"/>
      <c r="E220" s="627"/>
      <c r="F220" s="627"/>
      <c r="G220" s="627"/>
      <c r="H220" s="627"/>
    </row>
    <row r="221" spans="2:8">
      <c r="B221" s="626"/>
      <c r="C221" s="222" t="s">
        <v>15</v>
      </c>
      <c r="D221" s="241" t="s">
        <v>137</v>
      </c>
      <c r="E221" s="241" t="s">
        <v>138</v>
      </c>
      <c r="F221" s="241" t="s">
        <v>139</v>
      </c>
      <c r="G221" s="241" t="s">
        <v>140</v>
      </c>
      <c r="H221" s="241" t="s">
        <v>141</v>
      </c>
    </row>
    <row r="222" spans="2:8" ht="29.25" customHeight="1">
      <c r="B222" s="223" t="s">
        <v>218</v>
      </c>
      <c r="C222" s="222" t="s">
        <v>30</v>
      </c>
      <c r="D222" s="224">
        <v>49800</v>
      </c>
      <c r="E222" s="224">
        <v>49800</v>
      </c>
      <c r="F222" s="224">
        <v>49800</v>
      </c>
      <c r="G222" s="224">
        <v>49800</v>
      </c>
      <c r="H222" s="224">
        <v>49800</v>
      </c>
    </row>
    <row r="223" spans="2:8" ht="49.5" customHeight="1">
      <c r="B223" s="223" t="s">
        <v>219</v>
      </c>
      <c r="C223" s="222" t="s">
        <v>232</v>
      </c>
      <c r="D223" s="302" t="s">
        <v>220</v>
      </c>
      <c r="E223" s="302">
        <v>2739</v>
      </c>
      <c r="F223" s="302">
        <v>2739</v>
      </c>
      <c r="G223" s="302">
        <v>2739</v>
      </c>
      <c r="H223" s="302">
        <v>2739</v>
      </c>
    </row>
    <row r="224" spans="2:8" ht="47.25" customHeight="1">
      <c r="B224" s="223" t="s">
        <v>221</v>
      </c>
      <c r="C224" s="222" t="s">
        <v>232</v>
      </c>
      <c r="D224" s="276" t="s">
        <v>222</v>
      </c>
      <c r="E224" s="276" t="s">
        <v>1063</v>
      </c>
      <c r="F224" s="276" t="s">
        <v>1063</v>
      </c>
      <c r="G224" s="276" t="s">
        <v>1063</v>
      </c>
      <c r="H224" s="276" t="s">
        <v>1063</v>
      </c>
    </row>
    <row r="225" spans="2:8" ht="36" customHeight="1">
      <c r="B225" s="223" t="s">
        <v>223</v>
      </c>
      <c r="C225" s="222" t="s">
        <v>260</v>
      </c>
      <c r="D225" s="276" t="s">
        <v>224</v>
      </c>
      <c r="E225" s="276" t="s">
        <v>1064</v>
      </c>
      <c r="F225" s="276" t="s">
        <v>1064</v>
      </c>
      <c r="G225" s="276" t="s">
        <v>1064</v>
      </c>
      <c r="H225" s="276" t="s">
        <v>1064</v>
      </c>
    </row>
    <row r="226" spans="2:8" ht="49.5" customHeight="1">
      <c r="B226" s="223" t="s">
        <v>225</v>
      </c>
      <c r="C226" s="222" t="s">
        <v>22</v>
      </c>
      <c r="D226" s="226"/>
      <c r="E226" s="226">
        <v>90</v>
      </c>
      <c r="F226" s="226">
        <v>90</v>
      </c>
      <c r="G226" s="226">
        <v>90</v>
      </c>
      <c r="H226" s="226">
        <v>90</v>
      </c>
    </row>
    <row r="227" spans="2:8" s="239" customFormat="1" ht="48" customHeight="1">
      <c r="B227" s="223" t="s">
        <v>226</v>
      </c>
      <c r="C227" s="222" t="s">
        <v>22</v>
      </c>
      <c r="D227" s="226"/>
      <c r="E227" s="226">
        <v>90</v>
      </c>
      <c r="F227" s="226">
        <v>90</v>
      </c>
      <c r="G227" s="226">
        <v>90</v>
      </c>
      <c r="H227" s="226">
        <v>90</v>
      </c>
    </row>
    <row r="228" spans="2:8" s="227" customFormat="1" ht="20.25" customHeight="1">
      <c r="B228" s="228" t="s">
        <v>142</v>
      </c>
      <c r="C228" s="229" t="s">
        <v>75</v>
      </c>
      <c r="D228" s="230">
        <v>12218899</v>
      </c>
      <c r="E228" s="244">
        <v>5236300</v>
      </c>
      <c r="F228" s="230">
        <f t="shared" ref="F228:H229" si="6">SUM(F229:F230)</f>
        <v>0</v>
      </c>
      <c r="G228" s="230">
        <f t="shared" si="6"/>
        <v>0</v>
      </c>
      <c r="H228" s="230">
        <f t="shared" si="6"/>
        <v>0</v>
      </c>
    </row>
    <row r="229" spans="2:8" s="227" customFormat="1" ht="20.25" customHeight="1">
      <c r="B229" s="228" t="s">
        <v>65</v>
      </c>
      <c r="C229" s="229" t="s">
        <v>75</v>
      </c>
      <c r="D229" s="232">
        <v>12218899</v>
      </c>
      <c r="E229" s="244">
        <v>5236300</v>
      </c>
      <c r="F229" s="230">
        <f t="shared" si="6"/>
        <v>0</v>
      </c>
      <c r="G229" s="230">
        <f t="shared" si="6"/>
        <v>0</v>
      </c>
      <c r="H229" s="230">
        <f t="shared" si="6"/>
        <v>0</v>
      </c>
    </row>
    <row r="230" spans="2:8" s="227" customFormat="1" ht="20.25" customHeight="1">
      <c r="B230" s="228" t="s">
        <v>66</v>
      </c>
      <c r="C230" s="229" t="s">
        <v>75</v>
      </c>
      <c r="D230" s="229" t="s">
        <v>143</v>
      </c>
      <c r="E230" s="229" t="s">
        <v>143</v>
      </c>
      <c r="F230" s="230">
        <f>SUM(F231:F233)</f>
        <v>0</v>
      </c>
      <c r="G230" s="230">
        <f>SUM(G231:G233)</f>
        <v>0</v>
      </c>
      <c r="H230" s="230">
        <f>SUM(H231:H233)</f>
        <v>0</v>
      </c>
    </row>
    <row r="231" spans="2:8" s="227" customFormat="1" ht="20.25" customHeight="1">
      <c r="B231" s="235"/>
      <c r="C231" s="236"/>
      <c r="D231" s="245"/>
      <c r="E231" s="245"/>
      <c r="F231" s="245"/>
      <c r="G231" s="245"/>
      <c r="H231" s="245"/>
    </row>
    <row r="232" spans="2:8" s="227" customFormat="1" ht="20.25" customHeight="1">
      <c r="B232" s="235"/>
      <c r="C232" s="236"/>
      <c r="D232" s="245"/>
      <c r="E232" s="245"/>
      <c r="F232" s="245"/>
      <c r="G232" s="245"/>
      <c r="H232" s="245"/>
    </row>
    <row r="233" spans="2:8" s="227" customFormat="1" ht="20.25" customHeight="1">
      <c r="B233" s="235"/>
      <c r="C233" s="236"/>
      <c r="D233" s="245"/>
      <c r="E233" s="245"/>
      <c r="F233" s="245"/>
      <c r="G233" s="245"/>
      <c r="H233" s="245"/>
    </row>
    <row r="234" spans="2:8" s="227" customFormat="1">
      <c r="B234" s="216" t="s">
        <v>227</v>
      </c>
      <c r="C234" s="217"/>
      <c r="D234" s="218"/>
      <c r="E234" s="218"/>
      <c r="F234" s="218"/>
      <c r="G234" s="218"/>
      <c r="H234" s="218"/>
    </row>
    <row r="235" spans="2:8" ht="25.7" customHeight="1">
      <c r="B235" s="633" t="s">
        <v>1119</v>
      </c>
      <c r="C235" s="633"/>
      <c r="D235" s="633"/>
      <c r="E235" s="633"/>
      <c r="F235" s="633"/>
      <c r="G235" s="633"/>
      <c r="H235" s="633"/>
    </row>
    <row r="236" spans="2:8" ht="25.7" customHeight="1">
      <c r="B236" s="618"/>
      <c r="C236" s="618"/>
      <c r="D236" s="618"/>
      <c r="E236" s="618"/>
      <c r="F236" s="618"/>
      <c r="G236" s="618"/>
      <c r="H236" s="618"/>
    </row>
    <row r="237" spans="2:8">
      <c r="B237" s="618"/>
      <c r="C237" s="618"/>
      <c r="D237" s="618"/>
      <c r="E237" s="618"/>
      <c r="F237" s="618"/>
      <c r="G237" s="618"/>
      <c r="H237" s="618"/>
    </row>
    <row r="238" spans="2:8" ht="25.35" customHeight="1">
      <c r="B238" s="618" t="s">
        <v>1065</v>
      </c>
      <c r="C238" s="618"/>
      <c r="D238" s="618"/>
      <c r="E238" s="618"/>
      <c r="F238" s="618"/>
      <c r="G238" s="618"/>
      <c r="H238" s="618"/>
    </row>
    <row r="239" spans="2:8" ht="21.6" customHeight="1">
      <c r="B239" s="221"/>
      <c r="C239" s="221"/>
      <c r="D239" s="221"/>
      <c r="E239" s="221"/>
      <c r="F239" s="221"/>
      <c r="G239" s="221"/>
      <c r="H239" s="221"/>
    </row>
    <row r="240" spans="2:8" ht="22.5" customHeight="1">
      <c r="B240" s="626" t="s">
        <v>145</v>
      </c>
      <c r="C240" s="627" t="s">
        <v>146</v>
      </c>
      <c r="D240" s="627"/>
      <c r="E240" s="627"/>
      <c r="F240" s="627"/>
      <c r="G240" s="627"/>
      <c r="H240" s="627"/>
    </row>
    <row r="241" spans="2:8">
      <c r="B241" s="626"/>
      <c r="C241" s="222" t="s">
        <v>15</v>
      </c>
      <c r="D241" s="241" t="s">
        <v>137</v>
      </c>
      <c r="E241" s="241" t="s">
        <v>138</v>
      </c>
      <c r="F241" s="241" t="s">
        <v>139</v>
      </c>
      <c r="G241" s="241" t="s">
        <v>140</v>
      </c>
      <c r="H241" s="241" t="s">
        <v>141</v>
      </c>
    </row>
    <row r="242" spans="2:8">
      <c r="B242" s="279" t="s">
        <v>228</v>
      </c>
      <c r="C242" s="222" t="s">
        <v>152</v>
      </c>
      <c r="D242" s="224">
        <v>63700</v>
      </c>
      <c r="E242" s="224">
        <v>63700</v>
      </c>
      <c r="F242" s="224">
        <v>63700</v>
      </c>
      <c r="G242" s="224">
        <v>63700</v>
      </c>
      <c r="H242" s="224">
        <v>63700</v>
      </c>
    </row>
    <row r="243" spans="2:8">
      <c r="B243" s="223" t="s">
        <v>229</v>
      </c>
      <c r="C243" s="222" t="s">
        <v>230</v>
      </c>
      <c r="D243" s="224">
        <v>2357</v>
      </c>
      <c r="E243" s="224">
        <v>2357</v>
      </c>
      <c r="F243" s="224">
        <v>2357</v>
      </c>
      <c r="G243" s="224">
        <v>2357</v>
      </c>
      <c r="H243" s="224">
        <v>2357</v>
      </c>
    </row>
    <row r="244" spans="2:8">
      <c r="B244" s="223" t="s">
        <v>231</v>
      </c>
      <c r="C244" s="222" t="s">
        <v>232</v>
      </c>
      <c r="D244" s="275">
        <v>142160</v>
      </c>
      <c r="E244" s="275">
        <v>142160</v>
      </c>
      <c r="F244" s="275">
        <v>142160</v>
      </c>
      <c r="G244" s="275">
        <v>142160</v>
      </c>
      <c r="H244" s="275">
        <v>142160</v>
      </c>
    </row>
    <row r="245" spans="2:8">
      <c r="B245" s="223" t="s">
        <v>233</v>
      </c>
      <c r="C245" s="222" t="s">
        <v>32</v>
      </c>
      <c r="D245" s="224">
        <v>136</v>
      </c>
      <c r="E245" s="224">
        <v>136</v>
      </c>
      <c r="F245" s="224">
        <v>136</v>
      </c>
      <c r="G245" s="224">
        <v>136</v>
      </c>
      <c r="H245" s="224">
        <v>136</v>
      </c>
    </row>
    <row r="246" spans="2:8">
      <c r="B246" s="223" t="s">
        <v>234</v>
      </c>
      <c r="C246" s="222" t="s">
        <v>24</v>
      </c>
      <c r="D246" s="267">
        <v>5</v>
      </c>
      <c r="E246" s="267">
        <v>5</v>
      </c>
      <c r="F246" s="267">
        <v>5</v>
      </c>
      <c r="G246" s="267">
        <v>5</v>
      </c>
      <c r="H246" s="267">
        <v>5</v>
      </c>
    </row>
    <row r="247" spans="2:8" ht="25.5" customHeight="1">
      <c r="B247" s="228" t="s">
        <v>142</v>
      </c>
      <c r="C247" s="229" t="s">
        <v>75</v>
      </c>
      <c r="D247" s="280">
        <v>8398700</v>
      </c>
      <c r="E247" s="244">
        <v>11859400</v>
      </c>
      <c r="F247" s="230">
        <f t="shared" ref="F247:H248" si="7">SUM(F248:F249)</f>
        <v>0</v>
      </c>
      <c r="G247" s="230">
        <f t="shared" si="7"/>
        <v>0</v>
      </c>
      <c r="H247" s="230">
        <f t="shared" si="7"/>
        <v>0</v>
      </c>
    </row>
    <row r="248" spans="2:8" ht="25.5" customHeight="1">
      <c r="B248" s="228" t="s">
        <v>65</v>
      </c>
      <c r="C248" s="229" t="s">
        <v>75</v>
      </c>
      <c r="D248" s="281">
        <v>8398700</v>
      </c>
      <c r="E248" s="244">
        <v>11859400</v>
      </c>
      <c r="F248" s="230">
        <f t="shared" si="7"/>
        <v>0</v>
      </c>
      <c r="G248" s="230">
        <f t="shared" si="7"/>
        <v>0</v>
      </c>
      <c r="H248" s="230">
        <f t="shared" si="7"/>
        <v>0</v>
      </c>
    </row>
    <row r="249" spans="2:8" ht="25.5" customHeight="1">
      <c r="B249" s="228" t="s">
        <v>66</v>
      </c>
      <c r="C249" s="229" t="s">
        <v>75</v>
      </c>
      <c r="D249" s="229" t="s">
        <v>143</v>
      </c>
      <c r="E249" s="229" t="s">
        <v>143</v>
      </c>
      <c r="F249" s="230">
        <f>SUM(F250:F250)</f>
        <v>0</v>
      </c>
      <c r="G249" s="230">
        <f>SUM(G250:G250)</f>
        <v>0</v>
      </c>
      <c r="H249" s="230">
        <f>SUM(H250:H250)</f>
        <v>0</v>
      </c>
    </row>
    <row r="250" spans="2:8" s="227" customFormat="1">
      <c r="B250" s="215"/>
      <c r="C250" s="271"/>
      <c r="D250" s="215"/>
      <c r="E250" s="215"/>
      <c r="F250" s="215"/>
      <c r="G250" s="215"/>
      <c r="H250" s="215"/>
    </row>
    <row r="251" spans="2:8">
      <c r="B251" s="282"/>
      <c r="C251" s="282"/>
      <c r="D251" s="282"/>
      <c r="E251" s="282"/>
      <c r="F251" s="282"/>
      <c r="G251" s="282"/>
      <c r="H251" s="282"/>
    </row>
    <row r="252" spans="2:8" s="227" customFormat="1">
      <c r="B252" s="216" t="s">
        <v>235</v>
      </c>
      <c r="C252" s="217"/>
      <c r="D252" s="218"/>
      <c r="E252" s="218"/>
      <c r="F252" s="218"/>
      <c r="G252" s="218"/>
      <c r="H252" s="218"/>
    </row>
    <row r="253" spans="2:8" ht="23.25" customHeight="1">
      <c r="B253" s="633" t="s">
        <v>1066</v>
      </c>
      <c r="C253" s="633"/>
      <c r="D253" s="633"/>
      <c r="E253" s="633"/>
      <c r="F253" s="633"/>
      <c r="G253" s="633"/>
      <c r="H253" s="633"/>
    </row>
    <row r="254" spans="2:8">
      <c r="B254" s="618"/>
      <c r="C254" s="618"/>
      <c r="D254" s="618"/>
      <c r="E254" s="618"/>
      <c r="F254" s="618"/>
      <c r="G254" s="618"/>
      <c r="H254" s="618"/>
    </row>
    <row r="255" spans="2:8">
      <c r="B255" s="618"/>
      <c r="C255" s="618"/>
      <c r="D255" s="618"/>
      <c r="E255" s="618"/>
      <c r="F255" s="618"/>
      <c r="G255" s="618"/>
      <c r="H255" s="618"/>
    </row>
    <row r="256" spans="2:8" ht="25.35" customHeight="1">
      <c r="B256" s="618" t="s">
        <v>1067</v>
      </c>
      <c r="C256" s="618"/>
      <c r="D256" s="618"/>
      <c r="E256" s="618"/>
      <c r="F256" s="618"/>
      <c r="G256" s="618"/>
      <c r="H256" s="618"/>
    </row>
    <row r="257" spans="2:8" ht="25.35" customHeight="1">
      <c r="B257" s="221"/>
      <c r="C257" s="221"/>
      <c r="D257" s="221"/>
      <c r="E257" s="221"/>
      <c r="F257" s="221"/>
      <c r="G257" s="221"/>
      <c r="H257" s="221"/>
    </row>
    <row r="258" spans="2:8">
      <c r="B258" s="626" t="s">
        <v>145</v>
      </c>
      <c r="C258" s="627" t="s">
        <v>146</v>
      </c>
      <c r="D258" s="627"/>
      <c r="E258" s="627"/>
      <c r="F258" s="627"/>
      <c r="G258" s="627"/>
      <c r="H258" s="627"/>
    </row>
    <row r="259" spans="2:8">
      <c r="B259" s="626"/>
      <c r="C259" s="222" t="s">
        <v>15</v>
      </c>
      <c r="D259" s="241" t="s">
        <v>137</v>
      </c>
      <c r="E259" s="241" t="s">
        <v>138</v>
      </c>
      <c r="F259" s="241" t="s">
        <v>139</v>
      </c>
      <c r="G259" s="241" t="s">
        <v>140</v>
      </c>
      <c r="H259" s="241" t="s">
        <v>141</v>
      </c>
    </row>
    <row r="260" spans="2:8" ht="24.75" customHeight="1">
      <c r="B260" s="223" t="s">
        <v>236</v>
      </c>
      <c r="C260" s="222" t="s">
        <v>19</v>
      </c>
      <c r="D260" s="224">
        <v>60</v>
      </c>
      <c r="E260" s="224">
        <v>60</v>
      </c>
      <c r="F260" s="224">
        <v>60</v>
      </c>
      <c r="G260" s="224">
        <v>60</v>
      </c>
      <c r="H260" s="224">
        <v>60</v>
      </c>
    </row>
    <row r="261" spans="2:8" ht="24.75" customHeight="1">
      <c r="B261" s="223" t="s">
        <v>237</v>
      </c>
      <c r="C261" s="222" t="s">
        <v>1068</v>
      </c>
      <c r="D261" s="267">
        <v>850</v>
      </c>
      <c r="E261" s="267">
        <v>850</v>
      </c>
      <c r="F261" s="267">
        <v>850</v>
      </c>
      <c r="G261" s="267">
        <v>850</v>
      </c>
      <c r="H261" s="267">
        <v>850</v>
      </c>
    </row>
    <row r="262" spans="2:8" ht="24.75" customHeight="1">
      <c r="B262" s="223" t="s">
        <v>238</v>
      </c>
      <c r="C262" s="222" t="s">
        <v>239</v>
      </c>
      <c r="D262" s="276" t="s">
        <v>240</v>
      </c>
      <c r="E262" s="276" t="s">
        <v>1069</v>
      </c>
      <c r="F262" s="276" t="s">
        <v>1069</v>
      </c>
      <c r="G262" s="276" t="s">
        <v>1069</v>
      </c>
      <c r="H262" s="276" t="s">
        <v>1069</v>
      </c>
    </row>
    <row r="263" spans="2:8" ht="24.75" customHeight="1">
      <c r="B263" s="223" t="s">
        <v>241</v>
      </c>
      <c r="C263" s="222" t="s">
        <v>239</v>
      </c>
      <c r="D263" s="276" t="s">
        <v>242</v>
      </c>
      <c r="E263" s="276" t="s">
        <v>1070</v>
      </c>
      <c r="F263" s="276" t="s">
        <v>1070</v>
      </c>
      <c r="G263" s="276" t="s">
        <v>1070</v>
      </c>
      <c r="H263" s="276" t="s">
        <v>1070</v>
      </c>
    </row>
    <row r="264" spans="2:8" ht="24.75" customHeight="1">
      <c r="B264" s="228" t="s">
        <v>142</v>
      </c>
      <c r="C264" s="229" t="s">
        <v>75</v>
      </c>
      <c r="D264" s="230">
        <v>1611280</v>
      </c>
      <c r="E264" s="278">
        <v>4975100</v>
      </c>
      <c r="F264" s="230">
        <f t="shared" ref="F264:H265" si="8">SUM(F265:F266)</f>
        <v>0</v>
      </c>
      <c r="G264" s="230">
        <f t="shared" si="8"/>
        <v>0</v>
      </c>
      <c r="H264" s="230">
        <f t="shared" si="8"/>
        <v>0</v>
      </c>
    </row>
    <row r="265" spans="2:8" ht="24.75" customHeight="1">
      <c r="B265" s="228" t="s">
        <v>65</v>
      </c>
      <c r="C265" s="229" t="s">
        <v>75</v>
      </c>
      <c r="D265" s="232">
        <v>1611280</v>
      </c>
      <c r="E265" s="278">
        <v>4975100</v>
      </c>
      <c r="F265" s="230">
        <f t="shared" si="8"/>
        <v>0</v>
      </c>
      <c r="G265" s="230">
        <f t="shared" si="8"/>
        <v>0</v>
      </c>
      <c r="H265" s="230">
        <f t="shared" si="8"/>
        <v>0</v>
      </c>
    </row>
    <row r="266" spans="2:8" ht="24.75" customHeight="1">
      <c r="B266" s="228" t="s">
        <v>66</v>
      </c>
      <c r="C266" s="229" t="s">
        <v>75</v>
      </c>
      <c r="D266" s="229" t="s">
        <v>143</v>
      </c>
      <c r="E266" s="229" t="s">
        <v>143</v>
      </c>
      <c r="F266" s="230">
        <f>SUM(F267:F268)</f>
        <v>0</v>
      </c>
      <c r="G266" s="230">
        <f>SUM(G267:G268)</f>
        <v>0</v>
      </c>
      <c r="H266" s="230">
        <f>SUM(H267:H268)</f>
        <v>0</v>
      </c>
    </row>
    <row r="267" spans="2:8" s="227" customFormat="1" ht="22.5" customHeight="1">
      <c r="B267" s="215"/>
      <c r="C267" s="271"/>
      <c r="D267" s="215"/>
      <c r="E267" s="215"/>
      <c r="F267" s="215"/>
      <c r="G267" s="215"/>
      <c r="H267" s="215"/>
    </row>
    <row r="268" spans="2:8" s="227" customFormat="1" ht="22.5" customHeight="1">
      <c r="B268" s="215"/>
      <c r="C268" s="271"/>
      <c r="D268" s="215"/>
      <c r="E268" s="215"/>
      <c r="F268" s="215"/>
      <c r="G268" s="215"/>
      <c r="H268" s="215"/>
    </row>
    <row r="269" spans="2:8" s="227" customFormat="1">
      <c r="B269" s="216" t="s">
        <v>243</v>
      </c>
      <c r="C269" s="217"/>
      <c r="D269" s="218"/>
      <c r="E269" s="218"/>
      <c r="F269" s="218"/>
      <c r="G269" s="218"/>
      <c r="H269" s="218"/>
    </row>
    <row r="270" spans="2:8" s="227" customFormat="1" ht="23.25" customHeight="1">
      <c r="B270" s="633" t="s">
        <v>1071</v>
      </c>
      <c r="C270" s="633"/>
      <c r="D270" s="633"/>
      <c r="E270" s="633"/>
      <c r="F270" s="633"/>
      <c r="G270" s="633"/>
      <c r="H270" s="633"/>
    </row>
    <row r="271" spans="2:8" s="227" customFormat="1">
      <c r="B271" s="618"/>
      <c r="C271" s="618"/>
      <c r="D271" s="618"/>
      <c r="E271" s="618"/>
      <c r="F271" s="618"/>
      <c r="G271" s="618"/>
      <c r="H271" s="618"/>
    </row>
    <row r="272" spans="2:8" s="227" customFormat="1" ht="38.25" customHeight="1">
      <c r="B272" s="618"/>
      <c r="C272" s="618"/>
      <c r="D272" s="618"/>
      <c r="E272" s="618"/>
      <c r="F272" s="618"/>
      <c r="G272" s="618"/>
      <c r="H272" s="618"/>
    </row>
    <row r="273" spans="2:8">
      <c r="B273" s="618" t="s">
        <v>1072</v>
      </c>
      <c r="C273" s="618"/>
      <c r="D273" s="618"/>
      <c r="E273" s="618"/>
      <c r="F273" s="618"/>
      <c r="G273" s="618"/>
      <c r="H273" s="618"/>
    </row>
    <row r="274" spans="2:8">
      <c r="B274" s="221"/>
      <c r="C274" s="221"/>
      <c r="D274" s="221"/>
      <c r="E274" s="221"/>
      <c r="F274" s="221"/>
      <c r="G274" s="221"/>
      <c r="H274" s="221"/>
    </row>
    <row r="275" spans="2:8" ht="27.75" customHeight="1">
      <c r="B275" s="626" t="s">
        <v>145</v>
      </c>
      <c r="C275" s="627" t="s">
        <v>146</v>
      </c>
      <c r="D275" s="627"/>
      <c r="E275" s="627"/>
      <c r="F275" s="627"/>
      <c r="G275" s="627"/>
      <c r="H275" s="627"/>
    </row>
    <row r="276" spans="2:8">
      <c r="B276" s="626"/>
      <c r="C276" s="222" t="s">
        <v>15</v>
      </c>
      <c r="D276" s="241" t="s">
        <v>137</v>
      </c>
      <c r="E276" s="241" t="s">
        <v>138</v>
      </c>
      <c r="F276" s="241" t="s">
        <v>139</v>
      </c>
      <c r="G276" s="241" t="s">
        <v>140</v>
      </c>
      <c r="H276" s="241" t="s">
        <v>141</v>
      </c>
    </row>
    <row r="277" spans="2:8" s="274" customFormat="1">
      <c r="B277" s="223" t="s">
        <v>244</v>
      </c>
      <c r="C277" s="222" t="s">
        <v>160</v>
      </c>
      <c r="D277" s="276" t="s">
        <v>246</v>
      </c>
      <c r="E277" s="276" t="s">
        <v>1073</v>
      </c>
      <c r="F277" s="276" t="s">
        <v>1073</v>
      </c>
      <c r="G277" s="276" t="s">
        <v>1073</v>
      </c>
      <c r="H277" s="276" t="s">
        <v>1073</v>
      </c>
    </row>
    <row r="278" spans="2:8" ht="42">
      <c r="B278" s="223" t="s">
        <v>247</v>
      </c>
      <c r="C278" s="222" t="s">
        <v>273</v>
      </c>
      <c r="D278" s="283" t="s">
        <v>248</v>
      </c>
      <c r="E278" s="283" t="s">
        <v>143</v>
      </c>
      <c r="F278" s="283" t="s">
        <v>143</v>
      </c>
      <c r="G278" s="283" t="s">
        <v>143</v>
      </c>
      <c r="H278" s="283" t="s">
        <v>143</v>
      </c>
    </row>
    <row r="279" spans="2:8" ht="42">
      <c r="B279" s="223" t="s">
        <v>249</v>
      </c>
      <c r="C279" s="222" t="s">
        <v>250</v>
      </c>
      <c r="D279" s="276" t="s">
        <v>251</v>
      </c>
      <c r="E279" s="276" t="s">
        <v>252</v>
      </c>
      <c r="F279" s="276" t="s">
        <v>252</v>
      </c>
      <c r="G279" s="276" t="s">
        <v>252</v>
      </c>
      <c r="H279" s="276" t="s">
        <v>252</v>
      </c>
    </row>
    <row r="280" spans="2:8">
      <c r="B280" s="223" t="s">
        <v>253</v>
      </c>
      <c r="C280" s="222" t="s">
        <v>273</v>
      </c>
      <c r="D280" s="276" t="s">
        <v>1074</v>
      </c>
      <c r="E280" s="276" t="s">
        <v>1074</v>
      </c>
      <c r="F280" s="276" t="s">
        <v>1074</v>
      </c>
      <c r="G280" s="276" t="s">
        <v>1074</v>
      </c>
      <c r="H280" s="276" t="s">
        <v>1074</v>
      </c>
    </row>
    <row r="281" spans="2:8" ht="42">
      <c r="B281" s="223" t="s">
        <v>254</v>
      </c>
      <c r="C281" s="222" t="s">
        <v>245</v>
      </c>
      <c r="D281" s="276" t="s">
        <v>255</v>
      </c>
      <c r="E281" s="276" t="s">
        <v>1075</v>
      </c>
      <c r="F281" s="276" t="s">
        <v>1075</v>
      </c>
      <c r="G281" s="276" t="s">
        <v>1075</v>
      </c>
      <c r="H281" s="276" t="s">
        <v>1075</v>
      </c>
    </row>
    <row r="282" spans="2:8" ht="42">
      <c r="B282" s="223" t="s">
        <v>256</v>
      </c>
      <c r="C282" s="222" t="s">
        <v>245</v>
      </c>
      <c r="D282" s="276" t="s">
        <v>246</v>
      </c>
      <c r="E282" s="276" t="s">
        <v>1076</v>
      </c>
      <c r="F282" s="276" t="s">
        <v>1076</v>
      </c>
      <c r="G282" s="276" t="s">
        <v>1076</v>
      </c>
      <c r="H282" s="276" t="s">
        <v>1076</v>
      </c>
    </row>
    <row r="283" spans="2:8">
      <c r="B283" s="228" t="s">
        <v>142</v>
      </c>
      <c r="C283" s="229" t="s">
        <v>75</v>
      </c>
      <c r="D283" s="230">
        <v>2414220</v>
      </c>
      <c r="E283" s="326">
        <v>164200</v>
      </c>
      <c r="F283" s="230">
        <f t="shared" ref="F283:H284" si="9">SUM(F284:F285)</f>
        <v>0</v>
      </c>
      <c r="G283" s="230">
        <f t="shared" si="9"/>
        <v>0</v>
      </c>
      <c r="H283" s="230">
        <f t="shared" si="9"/>
        <v>0</v>
      </c>
    </row>
    <row r="284" spans="2:8">
      <c r="B284" s="228" t="s">
        <v>65</v>
      </c>
      <c r="C284" s="229" t="s">
        <v>75</v>
      </c>
      <c r="D284" s="232">
        <v>2414220</v>
      </c>
      <c r="E284" s="244">
        <v>164200</v>
      </c>
      <c r="F284" s="230">
        <f t="shared" si="9"/>
        <v>0</v>
      </c>
      <c r="G284" s="230">
        <f t="shared" si="9"/>
        <v>0</v>
      </c>
      <c r="H284" s="230">
        <f t="shared" si="9"/>
        <v>0</v>
      </c>
    </row>
    <row r="285" spans="2:8" s="227" customFormat="1">
      <c r="B285" s="228" t="s">
        <v>66</v>
      </c>
      <c r="C285" s="229" t="s">
        <v>75</v>
      </c>
      <c r="D285" s="229" t="s">
        <v>143</v>
      </c>
      <c r="E285" s="229" t="s">
        <v>143</v>
      </c>
      <c r="F285" s="230">
        <f>SUM(F286:F287)</f>
        <v>0</v>
      </c>
      <c r="G285" s="230">
        <f>SUM(G286:G287)</f>
        <v>0</v>
      </c>
      <c r="H285" s="230">
        <f>SUM(H286:H287)</f>
        <v>0</v>
      </c>
    </row>
    <row r="286" spans="2:8" s="227" customFormat="1" ht="21.6" customHeight="1">
      <c r="B286" s="235"/>
      <c r="C286" s="236"/>
      <c r="D286" s="245"/>
      <c r="E286" s="245"/>
      <c r="F286" s="245"/>
      <c r="G286" s="245"/>
      <c r="H286" s="245"/>
    </row>
    <row r="287" spans="2:8" s="227" customFormat="1" ht="21.6" customHeight="1">
      <c r="B287" s="235"/>
      <c r="C287" s="236"/>
      <c r="D287" s="245"/>
      <c r="E287" s="245"/>
      <c r="F287" s="245"/>
      <c r="G287" s="245"/>
      <c r="H287" s="245"/>
    </row>
    <row r="288" spans="2:8" s="227" customFormat="1" ht="21.6" customHeight="1">
      <c r="B288" s="235"/>
      <c r="C288" s="236"/>
      <c r="D288" s="245"/>
      <c r="E288" s="245"/>
      <c r="F288" s="245"/>
      <c r="G288" s="245"/>
      <c r="H288" s="245"/>
    </row>
    <row r="289" spans="2:8" ht="19.5" customHeight="1">
      <c r="B289" s="216" t="s">
        <v>257</v>
      </c>
      <c r="C289" s="217"/>
      <c r="D289" s="218"/>
      <c r="E289" s="218"/>
      <c r="F289" s="218"/>
      <c r="G289" s="218"/>
      <c r="H289" s="218"/>
    </row>
    <row r="290" spans="2:8" ht="74.25" customHeight="1">
      <c r="B290" s="633" t="s">
        <v>1077</v>
      </c>
      <c r="C290" s="633"/>
      <c r="D290" s="633"/>
      <c r="E290" s="633"/>
      <c r="F290" s="633"/>
      <c r="G290" s="633"/>
      <c r="H290" s="633"/>
    </row>
    <row r="291" spans="2:8" ht="21.6" customHeight="1">
      <c r="B291" s="618" t="s">
        <v>1078</v>
      </c>
      <c r="C291" s="618"/>
      <c r="D291" s="618"/>
      <c r="E291" s="618"/>
      <c r="F291" s="618"/>
      <c r="G291" s="618"/>
      <c r="H291" s="618"/>
    </row>
    <row r="292" spans="2:8" ht="21.6" customHeight="1">
      <c r="B292" s="221"/>
      <c r="C292" s="221"/>
      <c r="D292" s="221"/>
      <c r="E292" s="221"/>
      <c r="F292" s="221"/>
      <c r="G292" s="221"/>
      <c r="H292" s="221"/>
    </row>
    <row r="293" spans="2:8">
      <c r="B293" s="626" t="s">
        <v>145</v>
      </c>
      <c r="C293" s="627" t="s">
        <v>146</v>
      </c>
      <c r="D293" s="627"/>
      <c r="E293" s="627"/>
      <c r="F293" s="627"/>
      <c r="G293" s="627"/>
      <c r="H293" s="627"/>
    </row>
    <row r="294" spans="2:8">
      <c r="B294" s="626"/>
      <c r="C294" s="222" t="s">
        <v>15</v>
      </c>
      <c r="D294" s="241" t="s">
        <v>137</v>
      </c>
      <c r="E294" s="241" t="s">
        <v>138</v>
      </c>
      <c r="F294" s="241" t="s">
        <v>139</v>
      </c>
      <c r="G294" s="241" t="s">
        <v>140</v>
      </c>
      <c r="H294" s="241" t="s">
        <v>141</v>
      </c>
    </row>
    <row r="295" spans="2:8" ht="25.5" customHeight="1">
      <c r="B295" s="223" t="s">
        <v>258</v>
      </c>
      <c r="C295" s="222" t="s">
        <v>19</v>
      </c>
      <c r="D295" s="224">
        <v>2</v>
      </c>
      <c r="E295" s="224">
        <v>2</v>
      </c>
      <c r="F295" s="224">
        <v>2</v>
      </c>
      <c r="G295" s="224">
        <v>2</v>
      </c>
      <c r="H295" s="224">
        <v>2</v>
      </c>
    </row>
    <row r="296" spans="2:8" ht="25.5" customHeight="1">
      <c r="B296" s="223" t="s">
        <v>259</v>
      </c>
      <c r="C296" s="222" t="s">
        <v>260</v>
      </c>
      <c r="D296" s="224">
        <v>18</v>
      </c>
      <c r="E296" s="224">
        <v>18</v>
      </c>
      <c r="F296" s="224">
        <v>18</v>
      </c>
      <c r="G296" s="224">
        <v>18</v>
      </c>
      <c r="H296" s="224">
        <v>18</v>
      </c>
    </row>
    <row r="297" spans="2:8" ht="25.5" customHeight="1">
      <c r="B297" s="223" t="s">
        <v>261</v>
      </c>
      <c r="C297" s="222" t="s">
        <v>262</v>
      </c>
      <c r="D297" s="224">
        <v>80</v>
      </c>
      <c r="E297" s="224">
        <v>80</v>
      </c>
      <c r="F297" s="224">
        <v>80</v>
      </c>
      <c r="G297" s="224">
        <v>80</v>
      </c>
      <c r="H297" s="224">
        <v>80</v>
      </c>
    </row>
    <row r="298" spans="2:8" ht="25.5" customHeight="1">
      <c r="B298" s="228" t="s">
        <v>142</v>
      </c>
      <c r="C298" s="229" t="s">
        <v>75</v>
      </c>
      <c r="D298" s="230">
        <v>495320</v>
      </c>
      <c r="E298" s="278">
        <v>2034000</v>
      </c>
      <c r="F298" s="230">
        <f t="shared" ref="F298:H299" si="10">SUM(F299:F300)</f>
        <v>0</v>
      </c>
      <c r="G298" s="230">
        <f t="shared" si="10"/>
        <v>0</v>
      </c>
      <c r="H298" s="230">
        <f t="shared" si="10"/>
        <v>0</v>
      </c>
    </row>
    <row r="299" spans="2:8" ht="25.5" customHeight="1">
      <c r="B299" s="228" t="s">
        <v>65</v>
      </c>
      <c r="C299" s="229" t="s">
        <v>75</v>
      </c>
      <c r="D299" s="232">
        <v>495320</v>
      </c>
      <c r="E299" s="278">
        <v>2034000</v>
      </c>
      <c r="F299" s="230">
        <f t="shared" si="10"/>
        <v>0</v>
      </c>
      <c r="G299" s="230">
        <f t="shared" si="10"/>
        <v>0</v>
      </c>
      <c r="H299" s="230">
        <f t="shared" si="10"/>
        <v>0</v>
      </c>
    </row>
    <row r="300" spans="2:8" ht="25.5" customHeight="1">
      <c r="B300" s="228" t="s">
        <v>66</v>
      </c>
      <c r="C300" s="229" t="s">
        <v>75</v>
      </c>
      <c r="D300" s="229" t="s">
        <v>143</v>
      </c>
      <c r="E300" s="229" t="s">
        <v>143</v>
      </c>
      <c r="F300" s="230">
        <f>SUM(F301:F303)</f>
        <v>0</v>
      </c>
      <c r="G300" s="230">
        <f>SUM(G301:G303)</f>
        <v>0</v>
      </c>
      <c r="H300" s="230">
        <f>SUM(H301:H303)</f>
        <v>0</v>
      </c>
    </row>
    <row r="301" spans="2:8" ht="20.25" customHeight="1">
      <c r="B301" s="235"/>
      <c r="C301" s="236"/>
      <c r="D301" s="245"/>
      <c r="E301" s="245"/>
      <c r="F301" s="245"/>
      <c r="G301" s="245"/>
      <c r="H301" s="245"/>
    </row>
    <row r="302" spans="2:8" ht="20.25" customHeight="1">
      <c r="B302" s="235"/>
      <c r="C302" s="236"/>
      <c r="D302" s="245"/>
      <c r="E302" s="245"/>
      <c r="F302" s="245"/>
      <c r="G302" s="245"/>
      <c r="H302" s="245"/>
    </row>
    <row r="303" spans="2:8" ht="20.25" customHeight="1">
      <c r="B303" s="235"/>
      <c r="C303" s="236"/>
      <c r="D303" s="245"/>
      <c r="E303" s="245"/>
      <c r="F303" s="245"/>
      <c r="G303" s="245"/>
      <c r="H303" s="245"/>
    </row>
    <row r="304" spans="2:8">
      <c r="B304" s="216" t="s">
        <v>263</v>
      </c>
      <c r="C304" s="217"/>
      <c r="D304" s="218"/>
      <c r="E304" s="218"/>
      <c r="F304" s="218"/>
      <c r="G304" s="216"/>
      <c r="H304" s="218"/>
    </row>
    <row r="305" spans="2:8" ht="23.25" customHeight="1">
      <c r="B305" s="633" t="s">
        <v>1079</v>
      </c>
      <c r="C305" s="633"/>
      <c r="D305" s="633"/>
      <c r="E305" s="633"/>
      <c r="F305" s="633"/>
      <c r="G305" s="633"/>
      <c r="H305" s="633"/>
    </row>
    <row r="306" spans="2:8">
      <c r="B306" s="618"/>
      <c r="C306" s="618"/>
      <c r="D306" s="618"/>
      <c r="E306" s="618"/>
      <c r="F306" s="618"/>
      <c r="G306" s="618"/>
      <c r="H306" s="618"/>
    </row>
    <row r="307" spans="2:8">
      <c r="B307" s="618"/>
      <c r="C307" s="618"/>
      <c r="D307" s="618"/>
      <c r="E307" s="618"/>
      <c r="F307" s="618"/>
      <c r="G307" s="618"/>
      <c r="H307" s="618"/>
    </row>
    <row r="308" spans="2:8" ht="50.25" customHeight="1">
      <c r="B308" s="619" t="s">
        <v>1103</v>
      </c>
      <c r="C308" s="619"/>
      <c r="D308" s="619"/>
      <c r="E308" s="619"/>
      <c r="F308" s="619"/>
      <c r="G308" s="619"/>
      <c r="H308" s="619"/>
    </row>
    <row r="309" spans="2:8" ht="14.25" customHeight="1">
      <c r="B309" s="235"/>
      <c r="C309" s="235"/>
      <c r="D309" s="235"/>
      <c r="E309" s="235"/>
      <c r="F309" s="235"/>
      <c r="G309" s="235"/>
      <c r="H309" s="235"/>
    </row>
    <row r="310" spans="2:8" ht="39" customHeight="1">
      <c r="B310" s="626" t="s">
        <v>145</v>
      </c>
      <c r="C310" s="627" t="s">
        <v>146</v>
      </c>
      <c r="D310" s="627"/>
      <c r="E310" s="627"/>
      <c r="F310" s="627"/>
      <c r="G310" s="627"/>
      <c r="H310" s="627"/>
    </row>
    <row r="311" spans="2:8">
      <c r="B311" s="626"/>
      <c r="C311" s="222" t="s">
        <v>15</v>
      </c>
      <c r="D311" s="241" t="s">
        <v>137</v>
      </c>
      <c r="E311" s="241" t="s">
        <v>138</v>
      </c>
      <c r="F311" s="241" t="s">
        <v>139</v>
      </c>
      <c r="G311" s="241" t="s">
        <v>140</v>
      </c>
      <c r="H311" s="241" t="s">
        <v>141</v>
      </c>
    </row>
    <row r="312" spans="2:8" ht="51" customHeight="1">
      <c r="B312" s="223" t="s">
        <v>264</v>
      </c>
      <c r="C312" s="222" t="s">
        <v>32</v>
      </c>
      <c r="D312" s="224">
        <v>1016</v>
      </c>
      <c r="E312" s="224">
        <v>1000</v>
      </c>
      <c r="F312" s="224">
        <v>1000</v>
      </c>
      <c r="G312" s="224">
        <v>1000</v>
      </c>
      <c r="H312" s="224">
        <v>1000</v>
      </c>
    </row>
    <row r="313" spans="2:8" ht="50.25" customHeight="1">
      <c r="B313" s="223" t="s">
        <v>265</v>
      </c>
      <c r="C313" s="222" t="s">
        <v>266</v>
      </c>
      <c r="D313" s="224">
        <v>1016</v>
      </c>
      <c r="E313" s="224">
        <v>1000</v>
      </c>
      <c r="F313" s="224">
        <v>1000</v>
      </c>
      <c r="G313" s="224">
        <v>1000</v>
      </c>
      <c r="H313" s="224">
        <v>1000</v>
      </c>
    </row>
    <row r="314" spans="2:8" ht="42">
      <c r="B314" s="223" t="s">
        <v>267</v>
      </c>
      <c r="C314" s="222" t="s">
        <v>32</v>
      </c>
      <c r="D314" s="224">
        <v>1000</v>
      </c>
      <c r="E314" s="224">
        <v>1000</v>
      </c>
      <c r="F314" s="224">
        <v>1000</v>
      </c>
      <c r="G314" s="224">
        <v>1000</v>
      </c>
      <c r="H314" s="224">
        <v>1000</v>
      </c>
    </row>
    <row r="315" spans="2:8" ht="42">
      <c r="B315" s="223" t="s">
        <v>1080</v>
      </c>
      <c r="C315" s="222" t="s">
        <v>32</v>
      </c>
      <c r="D315" s="224">
        <v>80</v>
      </c>
      <c r="E315" s="224">
        <v>75</v>
      </c>
      <c r="F315" s="224">
        <v>80</v>
      </c>
      <c r="G315" s="224">
        <v>80</v>
      </c>
      <c r="H315" s="224">
        <v>80</v>
      </c>
    </row>
    <row r="316" spans="2:8" ht="24" customHeight="1">
      <c r="B316" s="238" t="s">
        <v>268</v>
      </c>
      <c r="C316" s="222" t="s">
        <v>24</v>
      </c>
      <c r="D316" s="224">
        <v>823</v>
      </c>
      <c r="E316" s="224">
        <v>823</v>
      </c>
      <c r="F316" s="224">
        <v>823</v>
      </c>
      <c r="G316" s="224">
        <v>823</v>
      </c>
      <c r="H316" s="224">
        <v>823</v>
      </c>
    </row>
    <row r="317" spans="2:8" ht="24" customHeight="1">
      <c r="B317" s="223" t="s">
        <v>269</v>
      </c>
      <c r="C317" s="222" t="s">
        <v>24</v>
      </c>
      <c r="D317" s="224">
        <v>800</v>
      </c>
      <c r="E317" s="224">
        <v>780</v>
      </c>
      <c r="F317" s="224">
        <v>800</v>
      </c>
      <c r="G317" s="224">
        <v>790</v>
      </c>
      <c r="H317" s="224">
        <v>790</v>
      </c>
    </row>
    <row r="318" spans="2:8" ht="24" customHeight="1">
      <c r="B318" s="228" t="s">
        <v>142</v>
      </c>
      <c r="C318" s="229" t="s">
        <v>75</v>
      </c>
      <c r="D318" s="230">
        <v>236700</v>
      </c>
      <c r="E318" s="278">
        <v>10800</v>
      </c>
      <c r="F318" s="230">
        <f t="shared" ref="F318:H318" si="11">SUM(F319:F320)</f>
        <v>0</v>
      </c>
      <c r="G318" s="230">
        <f t="shared" si="11"/>
        <v>0</v>
      </c>
      <c r="H318" s="230">
        <f t="shared" si="11"/>
        <v>0</v>
      </c>
    </row>
    <row r="319" spans="2:8" s="227" customFormat="1" ht="24" customHeight="1">
      <c r="B319" s="228" t="s">
        <v>65</v>
      </c>
      <c r="C319" s="229" t="s">
        <v>75</v>
      </c>
      <c r="D319" s="232">
        <v>236700</v>
      </c>
      <c r="E319" s="278">
        <v>10800</v>
      </c>
      <c r="F319" s="230">
        <f t="shared" ref="F319:H320" si="12">SUM(F320:F322)</f>
        <v>0</v>
      </c>
      <c r="G319" s="230">
        <f t="shared" si="12"/>
        <v>0</v>
      </c>
      <c r="H319" s="230">
        <f t="shared" si="12"/>
        <v>0</v>
      </c>
    </row>
    <row r="320" spans="2:8" s="227" customFormat="1" ht="24" customHeight="1">
      <c r="B320" s="228" t="s">
        <v>66</v>
      </c>
      <c r="C320" s="229" t="s">
        <v>75</v>
      </c>
      <c r="D320" s="229" t="s">
        <v>143</v>
      </c>
      <c r="E320" s="229" t="s">
        <v>143</v>
      </c>
      <c r="F320" s="230">
        <f t="shared" si="12"/>
        <v>0</v>
      </c>
      <c r="G320" s="230">
        <f t="shared" si="12"/>
        <v>0</v>
      </c>
      <c r="H320" s="230">
        <f t="shared" si="12"/>
        <v>0</v>
      </c>
    </row>
    <row r="321" spans="2:8" s="227" customFormat="1" ht="18.75" customHeight="1">
      <c r="B321" s="235"/>
      <c r="C321" s="236"/>
      <c r="D321" s="245"/>
      <c r="E321" s="245"/>
      <c r="F321" s="245"/>
      <c r="G321" s="245"/>
      <c r="H321" s="245"/>
    </row>
    <row r="322" spans="2:8" s="227" customFormat="1" ht="18.75" customHeight="1">
      <c r="B322" s="235"/>
      <c r="C322" s="236"/>
      <c r="D322" s="245"/>
      <c r="E322" s="245"/>
      <c r="F322" s="245"/>
      <c r="G322" s="245"/>
      <c r="H322" s="245"/>
    </row>
    <row r="323" spans="2:8" s="227" customFormat="1" ht="18.75" customHeight="1">
      <c r="B323" s="235"/>
      <c r="C323" s="236"/>
      <c r="D323" s="245"/>
      <c r="E323" s="245"/>
      <c r="F323" s="245"/>
      <c r="G323" s="245"/>
      <c r="H323" s="245"/>
    </row>
    <row r="324" spans="2:8">
      <c r="B324" s="216" t="s">
        <v>270</v>
      </c>
      <c r="C324" s="217"/>
      <c r="D324" s="218"/>
      <c r="E324" s="218"/>
      <c r="F324" s="218"/>
      <c r="G324" s="218"/>
      <c r="H324" s="218"/>
    </row>
    <row r="325" spans="2:8" ht="23.25" customHeight="1">
      <c r="B325" s="633" t="s">
        <v>1081</v>
      </c>
      <c r="C325" s="633"/>
      <c r="D325" s="633"/>
      <c r="E325" s="633"/>
      <c r="F325" s="633"/>
      <c r="G325" s="633"/>
      <c r="H325" s="633"/>
    </row>
    <row r="326" spans="2:8">
      <c r="B326" s="618"/>
      <c r="C326" s="618"/>
      <c r="D326" s="618"/>
      <c r="E326" s="618"/>
      <c r="F326" s="618"/>
      <c r="G326" s="618"/>
      <c r="H326" s="618"/>
    </row>
    <row r="327" spans="2:8" ht="37.5" customHeight="1">
      <c r="B327" s="618" t="s">
        <v>1121</v>
      </c>
      <c r="C327" s="618"/>
      <c r="D327" s="618"/>
      <c r="E327" s="618"/>
      <c r="F327" s="618"/>
      <c r="G327" s="618"/>
      <c r="H327" s="618"/>
    </row>
    <row r="328" spans="2:8">
      <c r="B328" s="626" t="s">
        <v>145</v>
      </c>
      <c r="C328" s="627" t="s">
        <v>146</v>
      </c>
      <c r="D328" s="627"/>
      <c r="E328" s="627"/>
      <c r="F328" s="627"/>
      <c r="G328" s="627"/>
      <c r="H328" s="627"/>
    </row>
    <row r="329" spans="2:8">
      <c r="B329" s="626"/>
      <c r="C329" s="222" t="s">
        <v>15</v>
      </c>
      <c r="D329" s="241" t="s">
        <v>137</v>
      </c>
      <c r="E329" s="241" t="s">
        <v>138</v>
      </c>
      <c r="F329" s="241" t="s">
        <v>139</v>
      </c>
      <c r="G329" s="241" t="s">
        <v>140</v>
      </c>
      <c r="H329" s="241" t="s">
        <v>141</v>
      </c>
    </row>
    <row r="330" spans="2:8" ht="21" customHeight="1">
      <c r="B330" s="223" t="s">
        <v>271</v>
      </c>
      <c r="C330" s="222" t="s">
        <v>24</v>
      </c>
      <c r="D330" s="224">
        <v>45</v>
      </c>
      <c r="E330" s="224">
        <v>45</v>
      </c>
      <c r="F330" s="224">
        <v>45</v>
      </c>
      <c r="G330" s="224">
        <v>45</v>
      </c>
      <c r="H330" s="224">
        <v>45</v>
      </c>
    </row>
    <row r="331" spans="2:8">
      <c r="B331" s="223" t="s">
        <v>272</v>
      </c>
      <c r="C331" s="222" t="s">
        <v>273</v>
      </c>
      <c r="D331" s="275">
        <v>300</v>
      </c>
      <c r="E331" s="275">
        <v>350</v>
      </c>
      <c r="F331" s="275">
        <v>350</v>
      </c>
      <c r="G331" s="275">
        <v>350</v>
      </c>
      <c r="H331" s="275">
        <v>350</v>
      </c>
    </row>
    <row r="332" spans="2:8" ht="63">
      <c r="B332" s="223" t="s">
        <v>274</v>
      </c>
      <c r="C332" s="222" t="s">
        <v>273</v>
      </c>
      <c r="D332" s="224">
        <v>10</v>
      </c>
      <c r="E332" s="224">
        <v>10</v>
      </c>
      <c r="F332" s="224">
        <v>10</v>
      </c>
      <c r="G332" s="224">
        <v>10</v>
      </c>
      <c r="H332" s="224">
        <v>10</v>
      </c>
    </row>
    <row r="333" spans="2:8" ht="63">
      <c r="B333" s="223" t="s">
        <v>275</v>
      </c>
      <c r="C333" s="222" t="s">
        <v>24</v>
      </c>
      <c r="D333" s="224">
        <v>10</v>
      </c>
      <c r="E333" s="224">
        <v>10</v>
      </c>
      <c r="F333" s="224">
        <v>10</v>
      </c>
      <c r="G333" s="224">
        <v>10</v>
      </c>
      <c r="H333" s="224">
        <v>10</v>
      </c>
    </row>
    <row r="334" spans="2:8" s="239" customFormat="1" ht="42">
      <c r="B334" s="223" t="s">
        <v>276</v>
      </c>
      <c r="C334" s="222" t="s">
        <v>19</v>
      </c>
      <c r="D334" s="224">
        <v>50</v>
      </c>
      <c r="E334" s="224">
        <v>50</v>
      </c>
      <c r="F334" s="224">
        <v>50</v>
      </c>
      <c r="G334" s="224">
        <v>50</v>
      </c>
      <c r="H334" s="224">
        <v>50</v>
      </c>
    </row>
    <row r="335" spans="2:8" ht="25.5" customHeight="1">
      <c r="B335" s="228" t="s">
        <v>142</v>
      </c>
      <c r="C335" s="229" t="s">
        <v>75</v>
      </c>
      <c r="D335" s="230">
        <v>19992580</v>
      </c>
      <c r="E335" s="278">
        <v>54684900</v>
      </c>
      <c r="F335" s="230">
        <f t="shared" ref="F335:H335" si="13">SUM(F336:F337)</f>
        <v>0</v>
      </c>
      <c r="G335" s="230">
        <f t="shared" si="13"/>
        <v>0</v>
      </c>
      <c r="H335" s="230">
        <f t="shared" si="13"/>
        <v>0</v>
      </c>
    </row>
    <row r="336" spans="2:8">
      <c r="B336" s="228" t="s">
        <v>65</v>
      </c>
      <c r="C336" s="229" t="s">
        <v>75</v>
      </c>
      <c r="D336" s="232">
        <v>19992580</v>
      </c>
      <c r="E336" s="278">
        <v>54684900</v>
      </c>
      <c r="F336" s="230">
        <f t="shared" ref="F336:H337" si="14">SUM(F337:F338)</f>
        <v>0</v>
      </c>
      <c r="G336" s="230">
        <f t="shared" si="14"/>
        <v>0</v>
      </c>
      <c r="H336" s="230">
        <f t="shared" si="14"/>
        <v>0</v>
      </c>
    </row>
    <row r="337" spans="2:8">
      <c r="B337" s="228" t="s">
        <v>66</v>
      </c>
      <c r="C337" s="229" t="s">
        <v>75</v>
      </c>
      <c r="D337" s="229" t="s">
        <v>143</v>
      </c>
      <c r="E337" s="229" t="s">
        <v>143</v>
      </c>
      <c r="F337" s="230">
        <f t="shared" si="14"/>
        <v>0</v>
      </c>
      <c r="G337" s="230">
        <f t="shared" si="14"/>
        <v>0</v>
      </c>
      <c r="H337" s="230">
        <f t="shared" si="14"/>
        <v>0</v>
      </c>
    </row>
    <row r="338" spans="2:8">
      <c r="B338" s="235"/>
      <c r="C338" s="236"/>
      <c r="D338" s="245"/>
      <c r="E338" s="245"/>
      <c r="F338" s="245"/>
      <c r="G338" s="245"/>
      <c r="H338" s="245"/>
    </row>
    <row r="339" spans="2:8">
      <c r="B339" s="216" t="s">
        <v>277</v>
      </c>
      <c r="C339" s="217"/>
      <c r="D339" s="218"/>
      <c r="E339" s="218"/>
      <c r="F339" s="218"/>
      <c r="G339" s="218"/>
      <c r="H339" s="218"/>
    </row>
    <row r="340" spans="2:8" ht="23.25" customHeight="1">
      <c r="B340" s="633" t="s">
        <v>1082</v>
      </c>
      <c r="C340" s="633"/>
      <c r="D340" s="633"/>
      <c r="E340" s="633"/>
      <c r="F340" s="633"/>
      <c r="G340" s="633"/>
      <c r="H340" s="633"/>
    </row>
    <row r="341" spans="2:8">
      <c r="B341" s="618"/>
      <c r="C341" s="618"/>
      <c r="D341" s="618"/>
      <c r="E341" s="618"/>
      <c r="F341" s="618"/>
      <c r="G341" s="618"/>
      <c r="H341" s="618"/>
    </row>
    <row r="342" spans="2:8">
      <c r="B342" s="618"/>
      <c r="C342" s="618"/>
      <c r="D342" s="618"/>
      <c r="E342" s="618"/>
      <c r="F342" s="618"/>
      <c r="G342" s="618"/>
      <c r="H342" s="618"/>
    </row>
    <row r="343" spans="2:8">
      <c r="B343" s="618"/>
      <c r="C343" s="618"/>
      <c r="D343" s="618"/>
      <c r="E343" s="618"/>
      <c r="F343" s="618"/>
      <c r="G343" s="618"/>
      <c r="H343" s="618"/>
    </row>
    <row r="344" spans="2:8" ht="25.35" customHeight="1">
      <c r="B344" s="618" t="s">
        <v>1083</v>
      </c>
      <c r="C344" s="618"/>
      <c r="D344" s="618"/>
      <c r="E344" s="618"/>
      <c r="F344" s="618"/>
      <c r="G344" s="618"/>
      <c r="H344" s="618"/>
    </row>
    <row r="345" spans="2:8" ht="25.35" customHeight="1">
      <c r="B345" s="221"/>
      <c r="C345" s="221"/>
      <c r="D345" s="221"/>
      <c r="E345" s="221"/>
      <c r="F345" s="221"/>
      <c r="G345" s="221"/>
      <c r="H345" s="221"/>
    </row>
    <row r="346" spans="2:8" s="227" customFormat="1">
      <c r="B346" s="626" t="s">
        <v>145</v>
      </c>
      <c r="C346" s="627" t="s">
        <v>146</v>
      </c>
      <c r="D346" s="627"/>
      <c r="E346" s="627"/>
      <c r="F346" s="627"/>
      <c r="G346" s="627"/>
      <c r="H346" s="627"/>
    </row>
    <row r="347" spans="2:8" s="227" customFormat="1">
      <c r="B347" s="626"/>
      <c r="C347" s="222" t="s">
        <v>15</v>
      </c>
      <c r="D347" s="241" t="s">
        <v>137</v>
      </c>
      <c r="E347" s="241" t="s">
        <v>138</v>
      </c>
      <c r="F347" s="241" t="s">
        <v>139</v>
      </c>
      <c r="G347" s="241" t="s">
        <v>140</v>
      </c>
      <c r="H347" s="241" t="s">
        <v>141</v>
      </c>
    </row>
    <row r="348" spans="2:8" s="227" customFormat="1" ht="25.5" customHeight="1">
      <c r="B348" s="223" t="s">
        <v>278</v>
      </c>
      <c r="C348" s="222" t="s">
        <v>279</v>
      </c>
      <c r="D348" s="224">
        <v>20</v>
      </c>
      <c r="E348" s="224">
        <v>25</v>
      </c>
      <c r="F348" s="224">
        <v>20</v>
      </c>
      <c r="G348" s="224">
        <v>25</v>
      </c>
      <c r="H348" s="224">
        <v>25</v>
      </c>
    </row>
    <row r="349" spans="2:8" ht="25.5" customHeight="1">
      <c r="B349" s="223" t="s">
        <v>280</v>
      </c>
      <c r="C349" s="222" t="s">
        <v>281</v>
      </c>
      <c r="D349" s="224">
        <v>68457</v>
      </c>
      <c r="E349" s="224">
        <v>79414</v>
      </c>
      <c r="F349" s="224">
        <v>68451</v>
      </c>
      <c r="G349" s="224">
        <v>79451</v>
      </c>
      <c r="H349" s="224">
        <v>68451</v>
      </c>
    </row>
    <row r="350" spans="2:8" ht="25.5" customHeight="1">
      <c r="B350" s="223" t="s">
        <v>282</v>
      </c>
      <c r="C350" s="222" t="s">
        <v>152</v>
      </c>
      <c r="D350" s="224">
        <v>150000</v>
      </c>
      <c r="E350" s="224">
        <v>150000</v>
      </c>
      <c r="F350" s="224">
        <v>150000</v>
      </c>
      <c r="G350" s="224">
        <v>150000</v>
      </c>
      <c r="H350" s="224">
        <v>150000</v>
      </c>
    </row>
    <row r="351" spans="2:8" ht="25.5" customHeight="1">
      <c r="B351" s="223" t="s">
        <v>283</v>
      </c>
      <c r="C351" s="222" t="s">
        <v>232</v>
      </c>
      <c r="D351" s="275">
        <v>0</v>
      </c>
      <c r="E351" s="275">
        <v>0</v>
      </c>
      <c r="F351" s="275">
        <v>20215</v>
      </c>
      <c r="G351" s="275">
        <v>33700</v>
      </c>
      <c r="H351" s="275">
        <v>34090</v>
      </c>
    </row>
    <row r="352" spans="2:8" ht="42">
      <c r="B352" s="223" t="s">
        <v>276</v>
      </c>
      <c r="C352" s="222" t="s">
        <v>19</v>
      </c>
      <c r="D352" s="224">
        <v>40</v>
      </c>
      <c r="E352" s="224">
        <v>45</v>
      </c>
      <c r="F352" s="224">
        <v>40</v>
      </c>
      <c r="G352" s="224">
        <v>45</v>
      </c>
      <c r="H352" s="224">
        <v>45</v>
      </c>
    </row>
    <row r="353" spans="2:8" ht="42">
      <c r="B353" s="223" t="s">
        <v>284</v>
      </c>
      <c r="C353" s="222" t="s">
        <v>22</v>
      </c>
      <c r="D353" s="275">
        <v>0</v>
      </c>
      <c r="E353" s="275">
        <v>100</v>
      </c>
      <c r="F353" s="275">
        <v>100</v>
      </c>
      <c r="G353" s="275">
        <v>100</v>
      </c>
      <c r="H353" s="275">
        <v>100</v>
      </c>
    </row>
    <row r="354" spans="2:8" ht="25.5" customHeight="1">
      <c r="B354" s="228" t="s">
        <v>142</v>
      </c>
      <c r="C354" s="229" t="s">
        <v>75</v>
      </c>
      <c r="D354" s="230">
        <v>4169900</v>
      </c>
      <c r="E354" s="327">
        <v>4231000</v>
      </c>
      <c r="F354" s="230">
        <f t="shared" ref="F354:H354" si="15">SUM(F355:F356)</f>
        <v>0</v>
      </c>
      <c r="G354" s="230">
        <f t="shared" si="15"/>
        <v>0</v>
      </c>
      <c r="H354" s="230">
        <f t="shared" si="15"/>
        <v>0</v>
      </c>
    </row>
    <row r="355" spans="2:8" ht="25.5" customHeight="1">
      <c r="B355" s="228" t="s">
        <v>65</v>
      </c>
      <c r="C355" s="229" t="s">
        <v>75</v>
      </c>
      <c r="D355" s="232">
        <v>4169900</v>
      </c>
      <c r="E355" s="327">
        <v>4231000</v>
      </c>
      <c r="F355" s="230">
        <f>SUM(F356:F356)</f>
        <v>0</v>
      </c>
      <c r="G355" s="230">
        <f>SUM(G356:G356)</f>
        <v>0</v>
      </c>
      <c r="H355" s="230">
        <f>SUM(H356:H356)</f>
        <v>0</v>
      </c>
    </row>
    <row r="356" spans="2:8" ht="25.5" customHeight="1">
      <c r="B356" s="228" t="s">
        <v>66</v>
      </c>
      <c r="C356" s="229" t="s">
        <v>75</v>
      </c>
      <c r="D356" s="229" t="s">
        <v>143</v>
      </c>
      <c r="E356" s="229" t="s">
        <v>143</v>
      </c>
      <c r="F356" s="229" t="s">
        <v>143</v>
      </c>
      <c r="G356" s="229" t="s">
        <v>143</v>
      </c>
      <c r="H356" s="229" t="s">
        <v>143</v>
      </c>
    </row>
    <row r="357" spans="2:8">
      <c r="B357" s="216" t="s">
        <v>285</v>
      </c>
      <c r="C357" s="217"/>
      <c r="D357" s="218"/>
      <c r="E357" s="218"/>
      <c r="F357" s="218"/>
      <c r="G357" s="218"/>
      <c r="H357" s="218"/>
    </row>
    <row r="358" spans="2:8" ht="23.25" customHeight="1">
      <c r="B358" s="633" t="s">
        <v>1084</v>
      </c>
      <c r="C358" s="633"/>
      <c r="D358" s="633"/>
      <c r="E358" s="633"/>
      <c r="F358" s="633"/>
      <c r="G358" s="633"/>
      <c r="H358" s="633"/>
    </row>
    <row r="359" spans="2:8">
      <c r="B359" s="618"/>
      <c r="C359" s="618"/>
      <c r="D359" s="618"/>
      <c r="E359" s="618"/>
      <c r="F359" s="618"/>
      <c r="G359" s="618"/>
      <c r="H359" s="618"/>
    </row>
    <row r="360" spans="2:8">
      <c r="B360" s="618"/>
      <c r="C360" s="618"/>
      <c r="D360" s="618"/>
      <c r="E360" s="618"/>
      <c r="F360" s="618"/>
      <c r="G360" s="618"/>
      <c r="H360" s="618"/>
    </row>
    <row r="361" spans="2:8" ht="50.25" customHeight="1">
      <c r="B361" s="619" t="s">
        <v>1085</v>
      </c>
      <c r="C361" s="619"/>
      <c r="D361" s="619"/>
      <c r="E361" s="619"/>
      <c r="F361" s="619"/>
      <c r="G361" s="619"/>
      <c r="H361" s="619"/>
    </row>
    <row r="362" spans="2:8" ht="22.5" customHeight="1">
      <c r="B362" s="626" t="s">
        <v>145</v>
      </c>
      <c r="C362" s="627" t="s">
        <v>146</v>
      </c>
      <c r="D362" s="627"/>
      <c r="E362" s="627"/>
      <c r="F362" s="627"/>
      <c r="G362" s="627"/>
      <c r="H362" s="627"/>
    </row>
    <row r="363" spans="2:8">
      <c r="B363" s="626"/>
      <c r="C363" s="222" t="s">
        <v>15</v>
      </c>
      <c r="D363" s="241" t="s">
        <v>137</v>
      </c>
      <c r="E363" s="241" t="s">
        <v>138</v>
      </c>
      <c r="F363" s="241" t="s">
        <v>139</v>
      </c>
      <c r="G363" s="241" t="s">
        <v>140</v>
      </c>
      <c r="H363" s="241" t="s">
        <v>141</v>
      </c>
    </row>
    <row r="364" spans="2:8" ht="24.75" customHeight="1">
      <c r="B364" s="223" t="s">
        <v>286</v>
      </c>
      <c r="C364" s="222" t="s">
        <v>111</v>
      </c>
      <c r="D364" s="224">
        <v>9675</v>
      </c>
      <c r="E364" s="224">
        <v>9600</v>
      </c>
      <c r="F364" s="224">
        <v>9500</v>
      </c>
      <c r="G364" s="224">
        <v>9400</v>
      </c>
      <c r="H364" s="224">
        <v>9300</v>
      </c>
    </row>
    <row r="365" spans="2:8" ht="24.75" customHeight="1">
      <c r="B365" s="284" t="s">
        <v>1086</v>
      </c>
      <c r="C365" s="222" t="s">
        <v>19</v>
      </c>
      <c r="D365" s="224">
        <v>15</v>
      </c>
      <c r="E365" s="224">
        <v>10</v>
      </c>
      <c r="F365" s="224">
        <v>10</v>
      </c>
      <c r="G365" s="224">
        <v>5</v>
      </c>
      <c r="H365" s="224">
        <v>5</v>
      </c>
    </row>
    <row r="366" spans="2:8" ht="24.75" customHeight="1">
      <c r="B366" s="223" t="s">
        <v>287</v>
      </c>
      <c r="C366" s="222" t="s">
        <v>32</v>
      </c>
      <c r="D366" s="275">
        <v>0</v>
      </c>
      <c r="E366" s="275">
        <v>3330</v>
      </c>
      <c r="F366" s="275">
        <v>3930</v>
      </c>
      <c r="G366" s="275">
        <v>4530</v>
      </c>
      <c r="H366" s="275">
        <v>5100</v>
      </c>
    </row>
    <row r="367" spans="2:8" ht="24.75" customHeight="1">
      <c r="B367" s="223" t="s">
        <v>288</v>
      </c>
      <c r="C367" s="222" t="s">
        <v>32</v>
      </c>
      <c r="D367" s="224">
        <v>3600</v>
      </c>
      <c r="E367" s="224">
        <v>4100</v>
      </c>
      <c r="F367" s="224">
        <v>4600</v>
      </c>
      <c r="G367" s="224">
        <v>5100</v>
      </c>
      <c r="H367" s="224">
        <v>6000</v>
      </c>
    </row>
    <row r="368" spans="2:8" ht="24.75" customHeight="1">
      <c r="B368" s="223" t="s">
        <v>289</v>
      </c>
      <c r="C368" s="222" t="s">
        <v>32</v>
      </c>
      <c r="D368" s="224">
        <v>23500</v>
      </c>
      <c r="E368" s="224">
        <v>26500</v>
      </c>
      <c r="F368" s="224">
        <v>29600</v>
      </c>
      <c r="G368" s="224">
        <v>32500</v>
      </c>
      <c r="H368" s="224">
        <v>35500</v>
      </c>
    </row>
    <row r="369" spans="2:8" s="227" customFormat="1" ht="28.5" customHeight="1">
      <c r="B369" s="223" t="s">
        <v>290</v>
      </c>
      <c r="C369" s="222" t="s">
        <v>32</v>
      </c>
      <c r="D369" s="224">
        <v>400</v>
      </c>
      <c r="E369" s="224">
        <v>400</v>
      </c>
      <c r="F369" s="224">
        <v>450</v>
      </c>
      <c r="G369" s="224">
        <v>450</v>
      </c>
      <c r="H369" s="224">
        <v>470</v>
      </c>
    </row>
    <row r="370" spans="2:8" s="227" customFormat="1" ht="42">
      <c r="B370" s="223" t="s">
        <v>291</v>
      </c>
      <c r="C370" s="222" t="s">
        <v>32</v>
      </c>
      <c r="D370" s="224">
        <v>800</v>
      </c>
      <c r="E370" s="224">
        <v>800</v>
      </c>
      <c r="F370" s="224">
        <v>800</v>
      </c>
      <c r="G370" s="224">
        <v>800</v>
      </c>
      <c r="H370" s="224">
        <v>800</v>
      </c>
    </row>
    <row r="371" spans="2:8" s="227" customFormat="1" ht="42">
      <c r="B371" s="223" t="s">
        <v>292</v>
      </c>
      <c r="C371" s="222" t="s">
        <v>24</v>
      </c>
      <c r="D371" s="224">
        <v>4</v>
      </c>
      <c r="E371" s="224">
        <v>4</v>
      </c>
      <c r="F371" s="224">
        <v>4</v>
      </c>
      <c r="G371" s="224">
        <v>4</v>
      </c>
      <c r="H371" s="224">
        <v>4</v>
      </c>
    </row>
    <row r="372" spans="2:8">
      <c r="B372" s="238" t="s">
        <v>293</v>
      </c>
      <c r="C372" s="222" t="s">
        <v>24</v>
      </c>
      <c r="D372" s="224">
        <v>4</v>
      </c>
      <c r="E372" s="224">
        <v>4</v>
      </c>
      <c r="F372" s="224">
        <v>4</v>
      </c>
      <c r="G372" s="224">
        <v>4</v>
      </c>
      <c r="H372" s="224">
        <v>4</v>
      </c>
    </row>
    <row r="373" spans="2:8">
      <c r="B373" s="228" t="s">
        <v>142</v>
      </c>
      <c r="C373" s="229" t="s">
        <v>75</v>
      </c>
      <c r="D373" s="230">
        <v>1813110</v>
      </c>
      <c r="E373" s="278">
        <v>2496200</v>
      </c>
      <c r="F373" s="230">
        <f t="shared" ref="F373:H373" si="16">SUM(F374:F375)</f>
        <v>0</v>
      </c>
      <c r="G373" s="230">
        <f t="shared" si="16"/>
        <v>0</v>
      </c>
      <c r="H373" s="230">
        <f t="shared" si="16"/>
        <v>0</v>
      </c>
    </row>
    <row r="374" spans="2:8">
      <c r="B374" s="228" t="s">
        <v>65</v>
      </c>
      <c r="C374" s="229" t="s">
        <v>75</v>
      </c>
      <c r="D374" s="232">
        <v>1813110</v>
      </c>
      <c r="E374" s="278">
        <v>2496200</v>
      </c>
      <c r="F374" s="230">
        <f>SUM(F375:F376)</f>
        <v>0</v>
      </c>
      <c r="G374" s="230">
        <f>SUM(G375:G376)</f>
        <v>0</v>
      </c>
      <c r="H374" s="230">
        <f>SUM(H375:H376)</f>
        <v>0</v>
      </c>
    </row>
    <row r="375" spans="2:8">
      <c r="B375" s="228" t="s">
        <v>66</v>
      </c>
      <c r="C375" s="229" t="s">
        <v>75</v>
      </c>
      <c r="D375" s="229" t="s">
        <v>143</v>
      </c>
      <c r="E375" s="229" t="s">
        <v>143</v>
      </c>
      <c r="F375" s="230">
        <f>SUM(F376:F376)</f>
        <v>0</v>
      </c>
      <c r="G375" s="230">
        <f>SUM(G376:G376)</f>
        <v>0</v>
      </c>
      <c r="H375" s="230">
        <f>SUM(H376:H376)</f>
        <v>0</v>
      </c>
    </row>
    <row r="376" spans="2:8" ht="16.5" customHeight="1">
      <c r="B376" s="235"/>
      <c r="C376" s="236"/>
      <c r="D376" s="245"/>
      <c r="E376" s="245"/>
      <c r="F376" s="245"/>
      <c r="G376" s="245"/>
      <c r="H376" s="245"/>
    </row>
    <row r="377" spans="2:8">
      <c r="B377" s="303" t="s">
        <v>99</v>
      </c>
      <c r="C377" s="304"/>
      <c r="D377" s="304"/>
      <c r="E377" s="304"/>
      <c r="F377" s="304"/>
      <c r="G377" s="227" t="s">
        <v>294</v>
      </c>
      <c r="H377" s="305"/>
    </row>
    <row r="378" spans="2:8">
      <c r="B378" s="634" t="s">
        <v>1099</v>
      </c>
      <c r="C378" s="634"/>
      <c r="D378" s="634"/>
      <c r="E378" s="634"/>
      <c r="F378" s="634"/>
      <c r="G378" s="634"/>
      <c r="H378" s="634"/>
    </row>
    <row r="379" spans="2:8">
      <c r="B379" s="306" t="s">
        <v>1104</v>
      </c>
      <c r="C379" s="306"/>
      <c r="D379" s="306"/>
      <c r="E379" s="306"/>
      <c r="F379" s="306"/>
      <c r="G379" s="306"/>
      <c r="H379" s="306"/>
    </row>
    <row r="380" spans="2:8">
      <c r="B380" s="629" t="s">
        <v>1105</v>
      </c>
      <c r="C380" s="629"/>
      <c r="D380" s="629"/>
      <c r="E380" s="629"/>
      <c r="F380" s="629"/>
      <c r="G380" s="629"/>
      <c r="H380" s="629"/>
    </row>
    <row r="381" spans="2:8">
      <c r="B381" s="285" t="s">
        <v>295</v>
      </c>
      <c r="C381" s="307"/>
      <c r="D381" s="307"/>
      <c r="E381" s="307"/>
      <c r="F381" s="307"/>
      <c r="G381" s="307"/>
      <c r="H381" s="307"/>
    </row>
    <row r="382" spans="2:8">
      <c r="B382" s="635" t="s">
        <v>1106</v>
      </c>
      <c r="C382" s="635"/>
      <c r="D382" s="635"/>
      <c r="E382" s="635"/>
      <c r="F382" s="635"/>
      <c r="G382" s="635"/>
      <c r="H382" s="635"/>
    </row>
    <row r="383" spans="2:8">
      <c r="B383" s="306" t="s">
        <v>1107</v>
      </c>
      <c r="C383" s="306"/>
      <c r="D383" s="306"/>
      <c r="E383" s="306"/>
      <c r="F383" s="306"/>
      <c r="G383" s="306"/>
      <c r="H383" s="306"/>
    </row>
    <row r="384" spans="2:8">
      <c r="B384" s="629" t="s">
        <v>296</v>
      </c>
      <c r="C384" s="629"/>
      <c r="D384" s="629"/>
      <c r="E384" s="629"/>
      <c r="F384" s="629"/>
      <c r="G384" s="629"/>
      <c r="H384" s="629"/>
    </row>
    <row r="385" spans="2:8">
      <c r="B385" s="303" t="s">
        <v>170</v>
      </c>
      <c r="C385" s="308"/>
      <c r="D385" s="304"/>
      <c r="E385" s="304"/>
      <c r="F385" s="304"/>
      <c r="G385" s="304"/>
      <c r="H385" s="304"/>
    </row>
    <row r="386" spans="2:8">
      <c r="B386" s="303" t="s">
        <v>171</v>
      </c>
      <c r="C386" s="630">
        <v>102000</v>
      </c>
      <c r="D386" s="630"/>
      <c r="E386" s="303" t="s">
        <v>75</v>
      </c>
      <c r="F386" s="304"/>
      <c r="G386" s="304"/>
      <c r="H386" s="304"/>
    </row>
    <row r="387" spans="2:8" ht="9.75" customHeight="1">
      <c r="B387" s="247"/>
      <c r="C387" s="254"/>
      <c r="D387" s="247"/>
      <c r="E387" s="247"/>
      <c r="F387" s="247"/>
      <c r="G387" s="247"/>
      <c r="H387" s="247"/>
    </row>
    <row r="388" spans="2:8" ht="21" customHeight="1">
      <c r="B388" s="637" t="s">
        <v>145</v>
      </c>
      <c r="C388" s="638" t="s">
        <v>146</v>
      </c>
      <c r="D388" s="638"/>
      <c r="E388" s="638"/>
      <c r="F388" s="638"/>
      <c r="G388" s="638"/>
      <c r="H388" s="638"/>
    </row>
    <row r="389" spans="2:8" ht="21" customHeight="1">
      <c r="B389" s="637"/>
      <c r="C389" s="255" t="s">
        <v>15</v>
      </c>
      <c r="D389" s="256" t="s">
        <v>137</v>
      </c>
      <c r="E389" s="256" t="s">
        <v>138</v>
      </c>
      <c r="F389" s="257" t="s">
        <v>139</v>
      </c>
      <c r="G389" s="257" t="s">
        <v>140</v>
      </c>
      <c r="H389" s="269" t="s">
        <v>141</v>
      </c>
    </row>
    <row r="390" spans="2:8" ht="72" customHeight="1">
      <c r="B390" s="258" t="s">
        <v>297</v>
      </c>
      <c r="C390" s="255" t="s">
        <v>298</v>
      </c>
      <c r="D390" s="309"/>
      <c r="E390" s="260">
        <v>5</v>
      </c>
      <c r="F390" s="260"/>
      <c r="G390" s="260"/>
      <c r="H390" s="260"/>
    </row>
    <row r="391" spans="2:8" ht="28.5" customHeight="1">
      <c r="B391" s="261" t="s">
        <v>142</v>
      </c>
      <c r="C391" s="262" t="s">
        <v>75</v>
      </c>
      <c r="D391" s="264"/>
      <c r="E391" s="278">
        <v>102000</v>
      </c>
      <c r="F391" s="264"/>
      <c r="G391" s="264"/>
      <c r="H391" s="264"/>
    </row>
    <row r="392" spans="2:8" ht="21.75" customHeight="1">
      <c r="B392" s="261" t="s">
        <v>65</v>
      </c>
      <c r="C392" s="262" t="s">
        <v>75</v>
      </c>
      <c r="D392" s="264"/>
      <c r="E392" s="278">
        <v>102000</v>
      </c>
      <c r="F392" s="264"/>
      <c r="G392" s="264"/>
      <c r="H392" s="264"/>
    </row>
    <row r="393" spans="2:8" ht="28.5" customHeight="1">
      <c r="B393" s="261" t="s">
        <v>66</v>
      </c>
      <c r="C393" s="262" t="s">
        <v>75</v>
      </c>
      <c r="D393" s="264"/>
      <c r="E393" s="264">
        <v>0</v>
      </c>
      <c r="F393" s="264"/>
      <c r="G393" s="264"/>
      <c r="H393" s="264"/>
    </row>
    <row r="394" spans="2:8">
      <c r="B394" s="235"/>
      <c r="C394" s="236"/>
      <c r="D394" s="245"/>
      <c r="E394" s="245"/>
      <c r="F394" s="245"/>
      <c r="G394" s="245"/>
      <c r="H394" s="245"/>
    </row>
    <row r="395" spans="2:8">
      <c r="B395" s="216" t="s">
        <v>299</v>
      </c>
      <c r="C395" s="217"/>
      <c r="D395" s="218"/>
      <c r="E395" s="218"/>
      <c r="F395" s="218"/>
      <c r="G395" s="218"/>
      <c r="H395" s="218"/>
    </row>
    <row r="396" spans="2:8">
      <c r="B396" s="633" t="s">
        <v>1087</v>
      </c>
      <c r="C396" s="633"/>
      <c r="D396" s="633"/>
      <c r="E396" s="633"/>
      <c r="F396" s="633"/>
      <c r="G396" s="633"/>
      <c r="H396" s="633"/>
    </row>
    <row r="397" spans="2:8">
      <c r="B397" s="618"/>
      <c r="C397" s="618"/>
      <c r="D397" s="618"/>
      <c r="E397" s="618"/>
      <c r="F397" s="618"/>
      <c r="G397" s="618"/>
      <c r="H397" s="618"/>
    </row>
    <row r="398" spans="2:8">
      <c r="B398" s="618"/>
      <c r="C398" s="618"/>
      <c r="D398" s="618"/>
      <c r="E398" s="618"/>
      <c r="F398" s="618"/>
      <c r="G398" s="618"/>
      <c r="H398" s="618"/>
    </row>
    <row r="399" spans="2:8">
      <c r="B399" s="618" t="s">
        <v>1088</v>
      </c>
      <c r="C399" s="618"/>
      <c r="D399" s="618"/>
      <c r="E399" s="618"/>
      <c r="F399" s="618"/>
      <c r="G399" s="618"/>
      <c r="H399" s="618"/>
    </row>
    <row r="400" spans="2:8">
      <c r="B400" s="215" t="s">
        <v>300</v>
      </c>
    </row>
    <row r="402" spans="1:8">
      <c r="B402" s="626" t="s">
        <v>145</v>
      </c>
      <c r="C402" s="627" t="s">
        <v>146</v>
      </c>
      <c r="D402" s="627"/>
      <c r="E402" s="627"/>
      <c r="F402" s="627"/>
      <c r="G402" s="627"/>
      <c r="H402" s="627"/>
    </row>
    <row r="403" spans="1:8">
      <c r="B403" s="626"/>
      <c r="C403" s="222" t="s">
        <v>15</v>
      </c>
      <c r="D403" s="241" t="s">
        <v>137</v>
      </c>
      <c r="E403" s="241" t="s">
        <v>138</v>
      </c>
      <c r="F403" s="241" t="s">
        <v>139</v>
      </c>
      <c r="G403" s="241" t="s">
        <v>140</v>
      </c>
      <c r="H403" s="241" t="s">
        <v>141</v>
      </c>
    </row>
    <row r="404" spans="1:8">
      <c r="A404" s="239"/>
      <c r="B404" s="223" t="s">
        <v>301</v>
      </c>
      <c r="C404" s="222" t="s">
        <v>302</v>
      </c>
      <c r="D404" s="224">
        <v>99</v>
      </c>
      <c r="E404" s="224">
        <v>99</v>
      </c>
      <c r="F404" s="224">
        <v>99</v>
      </c>
      <c r="G404" s="224">
        <v>100</v>
      </c>
      <c r="H404" s="224">
        <v>100</v>
      </c>
    </row>
    <row r="405" spans="1:8">
      <c r="A405" s="239"/>
      <c r="B405" s="223" t="s">
        <v>303</v>
      </c>
      <c r="C405" s="222" t="s">
        <v>304</v>
      </c>
      <c r="D405" s="224">
        <v>69</v>
      </c>
      <c r="E405" s="224">
        <v>69</v>
      </c>
      <c r="F405" s="224">
        <v>70</v>
      </c>
      <c r="G405" s="224">
        <v>70</v>
      </c>
      <c r="H405" s="224">
        <v>70</v>
      </c>
    </row>
    <row r="406" spans="1:8">
      <c r="A406" s="227"/>
      <c r="B406" s="223" t="s">
        <v>305</v>
      </c>
      <c r="C406" s="222" t="s">
        <v>160</v>
      </c>
      <c r="D406" s="224">
        <v>100</v>
      </c>
      <c r="E406" s="224">
        <v>100</v>
      </c>
      <c r="F406" s="224">
        <v>100</v>
      </c>
      <c r="G406" s="224">
        <v>100</v>
      </c>
      <c r="H406" s="224">
        <v>100</v>
      </c>
    </row>
    <row r="407" spans="1:8" ht="45.75" customHeight="1">
      <c r="A407" s="227"/>
      <c r="B407" s="223" t="s">
        <v>306</v>
      </c>
      <c r="C407" s="222" t="s">
        <v>32</v>
      </c>
      <c r="D407" s="224">
        <v>700</v>
      </c>
      <c r="E407" s="224">
        <v>700</v>
      </c>
      <c r="F407" s="224">
        <v>700</v>
      </c>
      <c r="G407" s="224">
        <v>700</v>
      </c>
      <c r="H407" s="224">
        <v>700</v>
      </c>
    </row>
    <row r="408" spans="1:8" ht="24.75" customHeight="1">
      <c r="A408" s="227"/>
      <c r="B408" s="223" t="s">
        <v>307</v>
      </c>
      <c r="C408" s="222" t="s">
        <v>24</v>
      </c>
      <c r="D408" s="224">
        <v>12</v>
      </c>
      <c r="E408" s="224">
        <v>12</v>
      </c>
      <c r="F408" s="224">
        <v>12</v>
      </c>
      <c r="G408" s="224">
        <v>12</v>
      </c>
      <c r="H408" s="224">
        <v>12</v>
      </c>
    </row>
    <row r="409" spans="1:8" ht="24.75" customHeight="1">
      <c r="B409" s="223" t="s">
        <v>308</v>
      </c>
      <c r="C409" s="222" t="s">
        <v>24</v>
      </c>
      <c r="D409" s="224">
        <v>1200</v>
      </c>
      <c r="E409" s="224">
        <v>1250</v>
      </c>
      <c r="F409" s="224">
        <v>1300</v>
      </c>
      <c r="G409" s="224">
        <v>1350</v>
      </c>
      <c r="H409" s="224">
        <v>1350</v>
      </c>
    </row>
    <row r="410" spans="1:8" ht="24.75" customHeight="1">
      <c r="B410" s="223" t="s">
        <v>309</v>
      </c>
      <c r="C410" s="222" t="s">
        <v>304</v>
      </c>
      <c r="D410" s="224">
        <v>32</v>
      </c>
      <c r="E410" s="224">
        <v>32</v>
      </c>
      <c r="F410" s="224">
        <v>32</v>
      </c>
      <c r="G410" s="224">
        <v>32</v>
      </c>
      <c r="H410" s="224">
        <v>32</v>
      </c>
    </row>
    <row r="411" spans="1:8" ht="21.75" customHeight="1">
      <c r="B411" s="223" t="s">
        <v>310</v>
      </c>
      <c r="C411" s="222" t="s">
        <v>160</v>
      </c>
      <c r="D411" s="224">
        <v>333000</v>
      </c>
      <c r="E411" s="224">
        <v>340000</v>
      </c>
      <c r="F411" s="224">
        <v>350000</v>
      </c>
      <c r="G411" s="224">
        <v>360000</v>
      </c>
      <c r="H411" s="224">
        <v>370000</v>
      </c>
    </row>
    <row r="412" spans="1:8" ht="22.5" customHeight="1">
      <c r="B412" s="223" t="s">
        <v>311</v>
      </c>
      <c r="C412" s="222" t="s">
        <v>160</v>
      </c>
      <c r="D412" s="267">
        <v>35916</v>
      </c>
      <c r="E412" s="267">
        <v>37403</v>
      </c>
      <c r="F412" s="267">
        <v>38904</v>
      </c>
      <c r="G412" s="267">
        <v>40579</v>
      </c>
      <c r="H412" s="267">
        <v>41050</v>
      </c>
    </row>
    <row r="413" spans="1:8" ht="23.25" customHeight="1">
      <c r="B413" s="223" t="s">
        <v>312</v>
      </c>
      <c r="C413" s="222" t="s">
        <v>160</v>
      </c>
      <c r="D413" s="224">
        <v>333000</v>
      </c>
      <c r="E413" s="224">
        <v>340000</v>
      </c>
      <c r="F413" s="224">
        <v>350000</v>
      </c>
      <c r="G413" s="224">
        <v>360000</v>
      </c>
      <c r="H413" s="224">
        <v>370000</v>
      </c>
    </row>
    <row r="414" spans="1:8" ht="21.75" customHeight="1">
      <c r="B414" s="223" t="s">
        <v>313</v>
      </c>
      <c r="C414" s="222" t="s">
        <v>32</v>
      </c>
      <c r="D414" s="224">
        <v>1380</v>
      </c>
      <c r="E414" s="224">
        <v>1400</v>
      </c>
      <c r="F414" s="224">
        <v>1450</v>
      </c>
      <c r="G414" s="224">
        <v>1480</v>
      </c>
      <c r="H414" s="224">
        <v>1480</v>
      </c>
    </row>
    <row r="415" spans="1:8" ht="42">
      <c r="B415" s="223" t="s">
        <v>314</v>
      </c>
      <c r="C415" s="222" t="s">
        <v>24</v>
      </c>
      <c r="D415" s="224">
        <v>5</v>
      </c>
      <c r="E415" s="224">
        <v>5</v>
      </c>
      <c r="F415" s="224">
        <v>5</v>
      </c>
      <c r="G415" s="224">
        <v>5</v>
      </c>
      <c r="H415" s="224">
        <v>4</v>
      </c>
    </row>
    <row r="416" spans="1:8" ht="42">
      <c r="B416" s="268" t="s">
        <v>315</v>
      </c>
      <c r="C416" s="269" t="s">
        <v>32</v>
      </c>
      <c r="D416" s="225">
        <v>800</v>
      </c>
      <c r="E416" s="225">
        <v>800</v>
      </c>
      <c r="F416" s="225">
        <v>800</v>
      </c>
      <c r="G416" s="225">
        <v>800</v>
      </c>
      <c r="H416" s="225">
        <v>800</v>
      </c>
    </row>
    <row r="417" spans="2:9" ht="42">
      <c r="B417" s="268" t="s">
        <v>316</v>
      </c>
      <c r="C417" s="269" t="s">
        <v>24</v>
      </c>
      <c r="D417" s="225">
        <v>100</v>
      </c>
      <c r="E417" s="225">
        <v>100</v>
      </c>
      <c r="F417" s="225">
        <v>100</v>
      </c>
      <c r="G417" s="225">
        <v>100</v>
      </c>
      <c r="H417" s="225">
        <v>100</v>
      </c>
    </row>
    <row r="418" spans="2:9">
      <c r="B418" s="228" t="s">
        <v>142</v>
      </c>
      <c r="C418" s="229" t="s">
        <v>75</v>
      </c>
      <c r="D418" s="230">
        <v>64284840</v>
      </c>
      <c r="E418" s="244">
        <v>69313950</v>
      </c>
      <c r="F418" s="230">
        <f>SUM(F419:F420)</f>
        <v>0</v>
      </c>
      <c r="G418" s="230">
        <f>SUM(G419:G420)</f>
        <v>0</v>
      </c>
      <c r="H418" s="230">
        <f>SUM(H419:H420)</f>
        <v>0</v>
      </c>
    </row>
    <row r="419" spans="2:9">
      <c r="B419" s="228" t="s">
        <v>65</v>
      </c>
      <c r="C419" s="229" t="s">
        <v>75</v>
      </c>
      <c r="D419" s="232">
        <v>64284840</v>
      </c>
      <c r="E419" s="244">
        <v>69313950</v>
      </c>
      <c r="F419" s="230">
        <f>SUM(F420:F431)</f>
        <v>0</v>
      </c>
      <c r="G419" s="230">
        <f>SUM(G420:G431)</f>
        <v>0</v>
      </c>
      <c r="H419" s="230">
        <f>SUM(H420:H431)</f>
        <v>0</v>
      </c>
      <c r="I419" s="237"/>
    </row>
    <row r="420" spans="2:9">
      <c r="B420" s="228" t="s">
        <v>66</v>
      </c>
      <c r="C420" s="229" t="s">
        <v>75</v>
      </c>
      <c r="D420" s="229" t="s">
        <v>143</v>
      </c>
      <c r="E420" s="229" t="s">
        <v>143</v>
      </c>
      <c r="F420" s="230">
        <f>SUM(F421:F431)</f>
        <v>0</v>
      </c>
      <c r="G420" s="230">
        <f>SUM(G421:G431)</f>
        <v>0</v>
      </c>
      <c r="H420" s="230">
        <f>SUM(H421:H431)</f>
        <v>0</v>
      </c>
    </row>
    <row r="421" spans="2:9">
      <c r="B421" s="235"/>
      <c r="C421" s="236"/>
      <c r="D421" s="245"/>
      <c r="E421" s="245"/>
      <c r="F421" s="245"/>
      <c r="G421" s="245"/>
      <c r="H421" s="245"/>
    </row>
    <row r="422" spans="2:9">
      <c r="B422" s="235"/>
      <c r="C422" s="236"/>
      <c r="D422" s="245"/>
      <c r="E422" s="245"/>
      <c r="F422" s="245"/>
      <c r="G422" s="245"/>
      <c r="H422" s="245"/>
    </row>
    <row r="423" spans="2:9">
      <c r="B423" s="235"/>
      <c r="C423" s="236"/>
      <c r="D423" s="245"/>
      <c r="E423" s="245"/>
      <c r="F423" s="245"/>
      <c r="G423" s="245"/>
      <c r="H423" s="245"/>
    </row>
    <row r="424" spans="2:9">
      <c r="B424" s="235"/>
      <c r="C424" s="236"/>
      <c r="D424" s="245"/>
      <c r="E424" s="245"/>
      <c r="F424" s="245"/>
      <c r="G424" s="245"/>
      <c r="H424" s="245"/>
    </row>
    <row r="425" spans="2:9">
      <c r="B425" s="235"/>
      <c r="C425" s="236"/>
      <c r="D425" s="245"/>
      <c r="E425" s="245"/>
      <c r="F425" s="245"/>
      <c r="G425" s="245"/>
      <c r="H425" s="245"/>
    </row>
    <row r="426" spans="2:9">
      <c r="B426" s="235"/>
      <c r="C426" s="236"/>
      <c r="D426" s="245"/>
      <c r="E426" s="245"/>
      <c r="F426" s="245"/>
      <c r="G426" s="245"/>
      <c r="H426" s="245"/>
    </row>
    <row r="427" spans="2:9">
      <c r="B427" s="235"/>
      <c r="C427" s="236"/>
      <c r="D427" s="245"/>
      <c r="E427" s="245"/>
      <c r="F427" s="245"/>
      <c r="G427" s="245"/>
      <c r="H427" s="245"/>
    </row>
    <row r="428" spans="2:9">
      <c r="B428" s="235"/>
      <c r="C428" s="236"/>
      <c r="D428" s="245"/>
      <c r="E428" s="245"/>
      <c r="F428" s="245"/>
      <c r="G428" s="245"/>
      <c r="H428" s="245"/>
    </row>
    <row r="429" spans="2:9">
      <c r="B429" s="235"/>
      <c r="C429" s="236"/>
      <c r="D429" s="245"/>
      <c r="E429" s="245"/>
      <c r="F429" s="245"/>
      <c r="G429" s="245"/>
      <c r="H429" s="245"/>
    </row>
    <row r="430" spans="2:9">
      <c r="B430" s="235"/>
      <c r="C430" s="236"/>
      <c r="D430" s="245"/>
      <c r="E430" s="245"/>
      <c r="F430" s="245"/>
      <c r="G430" s="245"/>
      <c r="H430" s="245"/>
    </row>
    <row r="431" spans="2:9">
      <c r="B431" s="235"/>
      <c r="C431" s="236"/>
      <c r="D431" s="245"/>
      <c r="E431" s="245"/>
      <c r="F431" s="245"/>
      <c r="G431" s="245"/>
      <c r="H431" s="245"/>
    </row>
    <row r="432" spans="2:9">
      <c r="B432" s="303" t="s">
        <v>101</v>
      </c>
      <c r="C432" s="304"/>
      <c r="D432" s="304"/>
      <c r="E432" s="304"/>
      <c r="F432" s="227" t="s">
        <v>317</v>
      </c>
      <c r="G432" s="304"/>
      <c r="H432" s="305"/>
    </row>
    <row r="433" spans="2:8" ht="129" customHeight="1">
      <c r="B433" s="634" t="s">
        <v>1100</v>
      </c>
      <c r="C433" s="634"/>
      <c r="D433" s="634"/>
      <c r="E433" s="634"/>
      <c r="F433" s="634"/>
      <c r="G433" s="634"/>
      <c r="H433" s="634"/>
    </row>
    <row r="434" spans="2:8" ht="22.5" customHeight="1">
      <c r="B434" s="629" t="s">
        <v>1101</v>
      </c>
      <c r="C434" s="629"/>
      <c r="D434" s="629"/>
      <c r="E434" s="629"/>
      <c r="F434" s="629"/>
      <c r="G434" s="629"/>
      <c r="H434" s="629"/>
    </row>
    <row r="435" spans="2:8" ht="15" customHeight="1">
      <c r="B435" s="307"/>
      <c r="C435" s="307"/>
      <c r="D435" s="307"/>
      <c r="E435" s="307"/>
      <c r="F435" s="307"/>
      <c r="G435" s="307"/>
      <c r="H435" s="307"/>
    </row>
    <row r="436" spans="2:8">
      <c r="B436" s="303" t="s">
        <v>170</v>
      </c>
      <c r="C436" s="308"/>
      <c r="D436" s="304"/>
      <c r="E436" s="304"/>
      <c r="F436" s="304"/>
      <c r="G436" s="304"/>
      <c r="H436" s="304"/>
    </row>
    <row r="437" spans="2:8">
      <c r="B437" s="303" t="s">
        <v>171</v>
      </c>
      <c r="C437" s="630">
        <v>200000</v>
      </c>
      <c r="D437" s="630"/>
      <c r="E437" s="303" t="s">
        <v>75</v>
      </c>
      <c r="F437" s="304"/>
      <c r="G437" s="304"/>
      <c r="H437" s="304"/>
    </row>
    <row r="438" spans="2:8" ht="17.25" customHeight="1">
      <c r="B438" s="304"/>
      <c r="C438" s="308"/>
      <c r="D438" s="304"/>
      <c r="E438" s="304"/>
      <c r="F438" s="304"/>
      <c r="G438" s="304"/>
      <c r="H438" s="304"/>
    </row>
    <row r="439" spans="2:8" ht="23.25" customHeight="1">
      <c r="B439" s="637" t="s">
        <v>145</v>
      </c>
      <c r="C439" s="638" t="s">
        <v>146</v>
      </c>
      <c r="D439" s="638"/>
      <c r="E439" s="638"/>
      <c r="F439" s="638"/>
      <c r="G439" s="638"/>
      <c r="H439" s="638"/>
    </row>
    <row r="440" spans="2:8">
      <c r="B440" s="637"/>
      <c r="C440" s="255" t="s">
        <v>15</v>
      </c>
      <c r="D440" s="256" t="s">
        <v>137</v>
      </c>
      <c r="E440" s="256" t="s">
        <v>138</v>
      </c>
      <c r="F440" s="257" t="s">
        <v>139</v>
      </c>
      <c r="G440" s="257" t="s">
        <v>140</v>
      </c>
      <c r="H440" s="269" t="s">
        <v>141</v>
      </c>
    </row>
    <row r="441" spans="2:8" ht="84">
      <c r="B441" s="258" t="s">
        <v>318</v>
      </c>
      <c r="C441" s="255" t="s">
        <v>22</v>
      </c>
      <c r="D441" s="310"/>
      <c r="E441" s="260">
        <v>100</v>
      </c>
      <c r="F441" s="309"/>
      <c r="G441" s="309"/>
      <c r="H441" s="309"/>
    </row>
    <row r="442" spans="2:8">
      <c r="B442" s="261" t="s">
        <v>142</v>
      </c>
      <c r="C442" s="262" t="s">
        <v>75</v>
      </c>
      <c r="D442" s="264"/>
      <c r="E442" s="311">
        <v>200000</v>
      </c>
      <c r="F442" s="264"/>
      <c r="G442" s="264"/>
      <c r="H442" s="264"/>
    </row>
    <row r="443" spans="2:8">
      <c r="B443" s="261" t="s">
        <v>65</v>
      </c>
      <c r="C443" s="262" t="s">
        <v>75</v>
      </c>
      <c r="D443" s="264"/>
      <c r="E443" s="311">
        <v>200000</v>
      </c>
      <c r="F443" s="264"/>
      <c r="G443" s="264"/>
      <c r="H443" s="264"/>
    </row>
    <row r="444" spans="2:8" ht="25.5" customHeight="1">
      <c r="B444" s="261" t="s">
        <v>66</v>
      </c>
      <c r="C444" s="262" t="s">
        <v>75</v>
      </c>
      <c r="D444" s="264"/>
      <c r="E444" s="264">
        <v>0</v>
      </c>
      <c r="F444" s="264"/>
      <c r="G444" s="264"/>
      <c r="H444" s="264"/>
    </row>
    <row r="445" spans="2:8">
      <c r="B445" s="312"/>
      <c r="C445" s="313"/>
      <c r="D445" s="314"/>
      <c r="E445" s="314"/>
      <c r="F445" s="314"/>
      <c r="G445" s="314"/>
      <c r="H445" s="315"/>
    </row>
    <row r="446" spans="2:8">
      <c r="B446" s="216" t="s">
        <v>319</v>
      </c>
      <c r="C446" s="217"/>
      <c r="D446" s="218"/>
      <c r="E446" s="218"/>
      <c r="F446" s="218"/>
      <c r="G446" s="218"/>
      <c r="H446" s="218"/>
    </row>
    <row r="447" spans="2:8">
      <c r="B447" s="633" t="s">
        <v>1089</v>
      </c>
      <c r="C447" s="633"/>
      <c r="D447" s="633"/>
      <c r="E447" s="633"/>
      <c r="F447" s="633"/>
      <c r="G447" s="633"/>
      <c r="H447" s="633"/>
    </row>
    <row r="448" spans="2:8">
      <c r="B448" s="618"/>
      <c r="C448" s="618"/>
      <c r="D448" s="618"/>
      <c r="E448" s="618"/>
      <c r="F448" s="618"/>
      <c r="G448" s="618"/>
      <c r="H448" s="618"/>
    </row>
    <row r="449" spans="1:8">
      <c r="B449" s="618"/>
      <c r="C449" s="618"/>
      <c r="D449" s="618"/>
      <c r="E449" s="618"/>
      <c r="F449" s="618"/>
      <c r="G449" s="618"/>
      <c r="H449" s="618"/>
    </row>
    <row r="450" spans="1:8">
      <c r="B450" s="618"/>
      <c r="C450" s="618"/>
      <c r="D450" s="618"/>
      <c r="E450" s="618"/>
      <c r="F450" s="618"/>
      <c r="G450" s="618"/>
      <c r="H450" s="618"/>
    </row>
    <row r="451" spans="1:8" ht="30.75" customHeight="1">
      <c r="B451" s="619" t="s">
        <v>1090</v>
      </c>
      <c r="C451" s="619"/>
      <c r="D451" s="619"/>
      <c r="E451" s="619"/>
      <c r="F451" s="619"/>
      <c r="G451" s="619"/>
      <c r="H451" s="619"/>
    </row>
    <row r="452" spans="1:8" ht="15.75" customHeight="1">
      <c r="B452" s="235"/>
      <c r="C452" s="235"/>
      <c r="D452" s="235"/>
      <c r="E452" s="235"/>
      <c r="F452" s="235"/>
      <c r="G452" s="235"/>
      <c r="H452" s="235"/>
    </row>
    <row r="453" spans="1:8">
      <c r="B453" s="626" t="s">
        <v>145</v>
      </c>
      <c r="C453" s="627" t="s">
        <v>146</v>
      </c>
      <c r="D453" s="627"/>
      <c r="E453" s="627"/>
      <c r="F453" s="627"/>
      <c r="G453" s="627"/>
      <c r="H453" s="627"/>
    </row>
    <row r="454" spans="1:8">
      <c r="B454" s="626"/>
      <c r="C454" s="222" t="s">
        <v>15</v>
      </c>
      <c r="D454" s="241" t="s">
        <v>137</v>
      </c>
      <c r="E454" s="241" t="s">
        <v>138</v>
      </c>
      <c r="F454" s="241" t="s">
        <v>139</v>
      </c>
      <c r="G454" s="241" t="s">
        <v>140</v>
      </c>
      <c r="H454" s="241" t="s">
        <v>141</v>
      </c>
    </row>
    <row r="455" spans="1:8" s="286" customFormat="1">
      <c r="A455" s="215"/>
      <c r="B455" s="223" t="s">
        <v>320</v>
      </c>
      <c r="C455" s="222" t="s">
        <v>19</v>
      </c>
      <c r="D455" s="267">
        <v>200</v>
      </c>
      <c r="E455" s="267">
        <v>200</v>
      </c>
      <c r="F455" s="267">
        <v>200</v>
      </c>
      <c r="G455" s="267">
        <v>200</v>
      </c>
      <c r="H455" s="267">
        <v>200</v>
      </c>
    </row>
    <row r="456" spans="1:8">
      <c r="B456" s="223" t="s">
        <v>321</v>
      </c>
      <c r="C456" s="222" t="s">
        <v>260</v>
      </c>
      <c r="D456" s="267">
        <v>3</v>
      </c>
      <c r="E456" s="267">
        <v>3</v>
      </c>
      <c r="F456" s="267">
        <v>3</v>
      </c>
      <c r="G456" s="267">
        <v>3</v>
      </c>
      <c r="H456" s="267">
        <v>3</v>
      </c>
    </row>
    <row r="457" spans="1:8" ht="151.35" customHeight="1">
      <c r="B457" s="223" t="s">
        <v>322</v>
      </c>
      <c r="C457" s="222" t="s">
        <v>185</v>
      </c>
      <c r="D457" s="267">
        <v>686</v>
      </c>
      <c r="E457" s="267">
        <v>686</v>
      </c>
      <c r="F457" s="267">
        <v>686</v>
      </c>
      <c r="G457" s="267">
        <v>686</v>
      </c>
      <c r="H457" s="267">
        <v>686</v>
      </c>
    </row>
    <row r="458" spans="1:8">
      <c r="B458" s="228" t="s">
        <v>142</v>
      </c>
      <c r="C458" s="229" t="s">
        <v>75</v>
      </c>
      <c r="D458" s="230">
        <v>112270</v>
      </c>
      <c r="E458" s="244">
        <v>158100</v>
      </c>
      <c r="F458" s="230">
        <f t="shared" ref="F458:H458" si="17">SUM(F459:F460)</f>
        <v>0</v>
      </c>
      <c r="G458" s="230">
        <f t="shared" si="17"/>
        <v>0</v>
      </c>
      <c r="H458" s="230">
        <f t="shared" si="17"/>
        <v>0</v>
      </c>
    </row>
    <row r="459" spans="1:8">
      <c r="B459" s="228" t="s">
        <v>65</v>
      </c>
      <c r="C459" s="229" t="s">
        <v>75</v>
      </c>
      <c r="D459" s="232">
        <v>112270</v>
      </c>
      <c r="E459" s="244">
        <v>158100</v>
      </c>
      <c r="F459" s="230">
        <f>SUM(F460:F461)</f>
        <v>0</v>
      </c>
      <c r="G459" s="230">
        <f>SUM(G460:G461)</f>
        <v>0</v>
      </c>
      <c r="H459" s="230">
        <f>SUM(H460:H461)</f>
        <v>0</v>
      </c>
    </row>
    <row r="460" spans="1:8">
      <c r="B460" s="228" t="s">
        <v>66</v>
      </c>
      <c r="C460" s="229" t="s">
        <v>75</v>
      </c>
      <c r="D460" s="229" t="s">
        <v>143</v>
      </c>
      <c r="E460" s="229" t="s">
        <v>143</v>
      </c>
      <c r="F460" s="230">
        <f>SUM(F461:F461)</f>
        <v>0</v>
      </c>
      <c r="G460" s="230">
        <f>SUM(G461:G461)</f>
        <v>0</v>
      </c>
      <c r="H460" s="230">
        <f>SUM(H461:H461)</f>
        <v>0</v>
      </c>
    </row>
    <row r="461" spans="1:8" ht="12.75" customHeight="1">
      <c r="B461" s="235"/>
      <c r="C461" s="236"/>
      <c r="D461" s="245"/>
      <c r="E461" s="245"/>
      <c r="F461" s="245"/>
      <c r="G461" s="245"/>
      <c r="H461" s="245"/>
    </row>
    <row r="462" spans="1:8">
      <c r="B462" s="216" t="s">
        <v>323</v>
      </c>
      <c r="C462" s="217"/>
      <c r="D462" s="218"/>
      <c r="E462" s="218"/>
      <c r="F462" s="218"/>
      <c r="G462" s="218"/>
      <c r="H462" s="218"/>
    </row>
    <row r="463" spans="1:8" ht="168.75" customHeight="1">
      <c r="B463" s="633" t="s">
        <v>1122</v>
      </c>
      <c r="C463" s="633"/>
      <c r="D463" s="633"/>
      <c r="E463" s="633"/>
      <c r="F463" s="633"/>
      <c r="G463" s="633"/>
      <c r="H463" s="633"/>
    </row>
    <row r="464" spans="1:8">
      <c r="B464" s="265" t="s">
        <v>1091</v>
      </c>
      <c r="C464" s="235"/>
      <c r="D464" s="235"/>
      <c r="E464" s="235"/>
      <c r="F464" s="235"/>
      <c r="G464" s="235"/>
      <c r="H464" s="235"/>
    </row>
    <row r="465" spans="1:8">
      <c r="B465" s="636" t="s">
        <v>324</v>
      </c>
      <c r="C465" s="636"/>
      <c r="D465" s="636"/>
      <c r="E465" s="636"/>
      <c r="F465" s="636"/>
      <c r="G465" s="636"/>
      <c r="H465" s="636"/>
    </row>
    <row r="466" spans="1:8">
      <c r="A466" s="286"/>
      <c r="B466" s="626" t="s">
        <v>145</v>
      </c>
      <c r="C466" s="627" t="s">
        <v>146</v>
      </c>
      <c r="D466" s="627"/>
      <c r="E466" s="627"/>
      <c r="F466" s="627"/>
      <c r="G466" s="627"/>
      <c r="H466" s="627"/>
    </row>
    <row r="467" spans="1:8">
      <c r="B467" s="626"/>
      <c r="C467" s="222" t="s">
        <v>15</v>
      </c>
      <c r="D467" s="241" t="s">
        <v>137</v>
      </c>
      <c r="E467" s="241" t="s">
        <v>138</v>
      </c>
      <c r="F467" s="241" t="s">
        <v>139</v>
      </c>
      <c r="G467" s="241" t="s">
        <v>140</v>
      </c>
      <c r="H467" s="241" t="s">
        <v>141</v>
      </c>
    </row>
    <row r="468" spans="1:8" ht="72" customHeight="1">
      <c r="B468" s="273" t="s">
        <v>325</v>
      </c>
      <c r="C468" s="222" t="s">
        <v>24</v>
      </c>
      <c r="D468" s="287">
        <v>130</v>
      </c>
      <c r="E468" s="287">
        <v>130</v>
      </c>
      <c r="F468" s="287">
        <v>130</v>
      </c>
      <c r="G468" s="287">
        <v>130</v>
      </c>
      <c r="H468" s="287">
        <v>130</v>
      </c>
    </row>
    <row r="469" spans="1:8" ht="105">
      <c r="B469" s="273" t="s">
        <v>326</v>
      </c>
      <c r="C469" s="222" t="s">
        <v>24</v>
      </c>
      <c r="D469" s="287">
        <v>3</v>
      </c>
      <c r="E469" s="287">
        <v>3</v>
      </c>
      <c r="F469" s="287">
        <v>3</v>
      </c>
      <c r="G469" s="287">
        <v>3</v>
      </c>
      <c r="H469" s="287">
        <v>3</v>
      </c>
    </row>
    <row r="470" spans="1:8" ht="72" customHeight="1">
      <c r="B470" s="273" t="s">
        <v>327</v>
      </c>
      <c r="C470" s="222" t="s">
        <v>24</v>
      </c>
      <c r="D470" s="287">
        <v>200</v>
      </c>
      <c r="E470" s="287">
        <v>200</v>
      </c>
      <c r="F470" s="287">
        <v>200</v>
      </c>
      <c r="G470" s="287">
        <v>200</v>
      </c>
      <c r="H470" s="287">
        <v>200</v>
      </c>
    </row>
    <row r="471" spans="1:8" ht="84">
      <c r="B471" s="273" t="s">
        <v>328</v>
      </c>
      <c r="C471" s="222" t="s">
        <v>24</v>
      </c>
      <c r="D471" s="287">
        <v>4</v>
      </c>
      <c r="E471" s="287">
        <v>4</v>
      </c>
      <c r="F471" s="287">
        <v>4</v>
      </c>
      <c r="G471" s="287">
        <v>4</v>
      </c>
      <c r="H471" s="287">
        <v>4</v>
      </c>
    </row>
    <row r="472" spans="1:8" ht="63">
      <c r="B472" s="273" t="s">
        <v>329</v>
      </c>
      <c r="C472" s="222" t="s">
        <v>24</v>
      </c>
      <c r="D472" s="287">
        <v>200</v>
      </c>
      <c r="E472" s="287">
        <v>200</v>
      </c>
      <c r="F472" s="287">
        <v>200</v>
      </c>
      <c r="G472" s="287">
        <v>200</v>
      </c>
      <c r="H472" s="287">
        <v>200</v>
      </c>
    </row>
    <row r="473" spans="1:8" ht="42">
      <c r="B473" s="273" t="s">
        <v>330</v>
      </c>
      <c r="C473" s="222" t="s">
        <v>24</v>
      </c>
      <c r="D473" s="287">
        <v>260</v>
      </c>
      <c r="E473" s="287">
        <v>260</v>
      </c>
      <c r="F473" s="287">
        <v>260</v>
      </c>
      <c r="G473" s="287">
        <v>260</v>
      </c>
      <c r="H473" s="287">
        <v>260</v>
      </c>
    </row>
    <row r="474" spans="1:8" ht="63">
      <c r="B474" s="223" t="s">
        <v>331</v>
      </c>
      <c r="C474" s="222" t="s">
        <v>32</v>
      </c>
      <c r="D474" s="288">
        <v>80</v>
      </c>
      <c r="E474" s="288">
        <v>80</v>
      </c>
      <c r="F474" s="288">
        <v>80</v>
      </c>
      <c r="G474" s="288">
        <v>80</v>
      </c>
      <c r="H474" s="288">
        <v>80</v>
      </c>
    </row>
    <row r="475" spans="1:8" ht="63">
      <c r="B475" s="223" t="s">
        <v>332</v>
      </c>
      <c r="C475" s="222" t="s">
        <v>32</v>
      </c>
      <c r="D475" s="288">
        <v>405</v>
      </c>
      <c r="E475" s="288">
        <v>405</v>
      </c>
      <c r="F475" s="288">
        <v>405</v>
      </c>
      <c r="G475" s="288">
        <v>405</v>
      </c>
      <c r="H475" s="288">
        <v>405</v>
      </c>
    </row>
    <row r="476" spans="1:8" ht="21.75" customHeight="1">
      <c r="B476" s="223" t="s">
        <v>333</v>
      </c>
      <c r="C476" s="222" t="s">
        <v>24</v>
      </c>
      <c r="D476" s="275"/>
      <c r="E476" s="283" t="s">
        <v>143</v>
      </c>
      <c r="F476" s="283" t="s">
        <v>143</v>
      </c>
      <c r="G476" s="283" t="s">
        <v>143</v>
      </c>
      <c r="H476" s="283" t="s">
        <v>143</v>
      </c>
    </row>
    <row r="477" spans="1:8" ht="21.75" customHeight="1">
      <c r="B477" s="228" t="s">
        <v>142</v>
      </c>
      <c r="C477" s="229" t="s">
        <v>75</v>
      </c>
      <c r="D477" s="230">
        <v>924960</v>
      </c>
      <c r="E477" s="244">
        <v>1058800</v>
      </c>
      <c r="F477" s="230">
        <f t="shared" ref="F477:H478" si="18">SUM(F478:F479)</f>
        <v>0</v>
      </c>
      <c r="G477" s="230">
        <f t="shared" si="18"/>
        <v>0</v>
      </c>
      <c r="H477" s="230">
        <f t="shared" si="18"/>
        <v>0</v>
      </c>
    </row>
    <row r="478" spans="1:8" ht="21.75" customHeight="1">
      <c r="B478" s="228" t="s">
        <v>65</v>
      </c>
      <c r="C478" s="229" t="s">
        <v>75</v>
      </c>
      <c r="D478" s="232">
        <v>924960</v>
      </c>
      <c r="E478" s="244">
        <v>1058800</v>
      </c>
      <c r="F478" s="230">
        <f t="shared" si="18"/>
        <v>0</v>
      </c>
      <c r="G478" s="230">
        <f t="shared" si="18"/>
        <v>0</v>
      </c>
      <c r="H478" s="230">
        <f t="shared" si="18"/>
        <v>0</v>
      </c>
    </row>
    <row r="479" spans="1:8" ht="21.75" customHeight="1">
      <c r="B479" s="228" t="s">
        <v>66</v>
      </c>
      <c r="C479" s="229" t="s">
        <v>75</v>
      </c>
      <c r="D479" s="229" t="s">
        <v>143</v>
      </c>
      <c r="E479" s="229" t="s">
        <v>143</v>
      </c>
      <c r="F479" s="230">
        <f>SUM(F480:F480)</f>
        <v>0</v>
      </c>
      <c r="G479" s="230">
        <f>SUM(G480:G480)</f>
        <v>0</v>
      </c>
      <c r="H479" s="230">
        <f>SUM(H480:H480)</f>
        <v>0</v>
      </c>
    </row>
    <row r="480" spans="1:8" ht="21.75" customHeight="1">
      <c r="B480" s="235"/>
      <c r="C480" s="236"/>
      <c r="D480" s="245"/>
      <c r="E480" s="245"/>
      <c r="F480" s="245"/>
      <c r="G480" s="245"/>
      <c r="H480" s="245"/>
    </row>
    <row r="481" spans="1:8">
      <c r="B481" s="303" t="s">
        <v>104</v>
      </c>
      <c r="C481" s="304"/>
      <c r="D481" s="304"/>
      <c r="E481" s="304"/>
      <c r="F481" s="227" t="s">
        <v>334</v>
      </c>
      <c r="G481" s="218"/>
      <c r="H481" s="305"/>
    </row>
    <row r="482" spans="1:8">
      <c r="B482" s="634" t="s">
        <v>1048</v>
      </c>
      <c r="C482" s="634"/>
      <c r="D482" s="634"/>
      <c r="E482" s="634"/>
      <c r="F482" s="634"/>
      <c r="G482" s="634"/>
      <c r="H482" s="634"/>
    </row>
    <row r="483" spans="1:8" ht="76.5" customHeight="1">
      <c r="B483" s="629" t="s">
        <v>335</v>
      </c>
      <c r="C483" s="635"/>
      <c r="D483" s="635"/>
      <c r="E483" s="635"/>
      <c r="F483" s="635"/>
      <c r="G483" s="635"/>
      <c r="H483" s="635"/>
    </row>
    <row r="484" spans="1:8" ht="23.25" customHeight="1">
      <c r="B484" s="285" t="s">
        <v>336</v>
      </c>
      <c r="C484" s="306"/>
      <c r="D484" s="306"/>
      <c r="E484" s="306"/>
      <c r="F484" s="306"/>
      <c r="G484" s="306"/>
      <c r="H484" s="306"/>
    </row>
    <row r="485" spans="1:8" ht="24" customHeight="1">
      <c r="B485" s="625" t="s">
        <v>1123</v>
      </c>
      <c r="C485" s="625"/>
      <c r="D485" s="625"/>
      <c r="E485" s="625"/>
      <c r="F485" s="625"/>
      <c r="G485" s="625"/>
      <c r="H485" s="625"/>
    </row>
    <row r="486" spans="1:8">
      <c r="B486" s="316" t="s">
        <v>1124</v>
      </c>
      <c r="C486" s="316"/>
      <c r="D486" s="316"/>
      <c r="E486" s="316"/>
      <c r="F486" s="316"/>
      <c r="G486" s="316"/>
      <c r="H486" s="316"/>
    </row>
    <row r="487" spans="1:8" ht="28.5" customHeight="1">
      <c r="B487" s="625" t="s">
        <v>1125</v>
      </c>
      <c r="C487" s="625"/>
      <c r="D487" s="625"/>
      <c r="E487" s="625"/>
      <c r="F487" s="625"/>
      <c r="G487" s="625"/>
      <c r="H487" s="625"/>
    </row>
    <row r="488" spans="1:8" ht="28.5" customHeight="1">
      <c r="B488" s="319" t="s">
        <v>1126</v>
      </c>
      <c r="C488" s="319"/>
      <c r="D488" s="319"/>
      <c r="E488" s="319"/>
      <c r="F488" s="319"/>
      <c r="G488" s="319"/>
      <c r="H488" s="319"/>
    </row>
    <row r="489" spans="1:8" s="227" customFormat="1">
      <c r="A489" s="215"/>
      <c r="B489" s="303" t="s">
        <v>170</v>
      </c>
      <c r="C489" s="308"/>
      <c r="D489" s="304"/>
      <c r="E489" s="304"/>
      <c r="F489" s="304"/>
      <c r="G489" s="304"/>
      <c r="H489" s="304"/>
    </row>
    <row r="490" spans="1:8" s="227" customFormat="1">
      <c r="A490" s="215"/>
      <c r="B490" s="303" t="s">
        <v>171</v>
      </c>
      <c r="C490" s="630">
        <v>75900</v>
      </c>
      <c r="D490" s="630"/>
      <c r="E490" s="303" t="s">
        <v>75</v>
      </c>
      <c r="F490" s="304"/>
      <c r="G490" s="304"/>
      <c r="H490" s="304"/>
    </row>
    <row r="491" spans="1:8">
      <c r="B491" s="303"/>
      <c r="C491" s="317"/>
      <c r="D491" s="317"/>
      <c r="E491" s="303"/>
      <c r="F491" s="304"/>
      <c r="G491" s="304"/>
      <c r="H491" s="304"/>
    </row>
    <row r="492" spans="1:8">
      <c r="B492" s="631" t="s">
        <v>145</v>
      </c>
      <c r="C492" s="632" t="s">
        <v>146</v>
      </c>
      <c r="D492" s="632"/>
      <c r="E492" s="632"/>
      <c r="F492" s="632"/>
      <c r="G492" s="632"/>
      <c r="H492" s="632"/>
    </row>
    <row r="493" spans="1:8">
      <c r="B493" s="631"/>
      <c r="C493" s="333" t="s">
        <v>15</v>
      </c>
      <c r="D493" s="291" t="s">
        <v>137</v>
      </c>
      <c r="E493" s="291" t="s">
        <v>138</v>
      </c>
      <c r="F493" s="241" t="s">
        <v>139</v>
      </c>
      <c r="G493" s="241" t="s">
        <v>140</v>
      </c>
      <c r="H493" s="222" t="s">
        <v>141</v>
      </c>
    </row>
    <row r="494" spans="1:8" ht="42">
      <c r="B494" s="258" t="s">
        <v>337</v>
      </c>
      <c r="C494" s="255" t="s">
        <v>22</v>
      </c>
      <c r="D494" s="260"/>
      <c r="E494" s="260">
        <v>96</v>
      </c>
      <c r="F494" s="260"/>
      <c r="G494" s="260"/>
      <c r="H494" s="260"/>
    </row>
    <row r="495" spans="1:8" ht="42">
      <c r="B495" s="258" t="s">
        <v>338</v>
      </c>
      <c r="C495" s="255" t="s">
        <v>22</v>
      </c>
      <c r="D495" s="260"/>
      <c r="E495" s="260">
        <v>98</v>
      </c>
      <c r="F495" s="260"/>
      <c r="G495" s="260"/>
      <c r="H495" s="260"/>
    </row>
    <row r="496" spans="1:8">
      <c r="B496" s="261" t="s">
        <v>142</v>
      </c>
      <c r="C496" s="262" t="s">
        <v>75</v>
      </c>
      <c r="D496" s="264"/>
      <c r="E496" s="311">
        <v>75900</v>
      </c>
      <c r="F496" s="264"/>
      <c r="G496" s="264"/>
      <c r="H496" s="264"/>
    </row>
    <row r="497" spans="1:8" s="227" customFormat="1">
      <c r="A497" s="215"/>
      <c r="B497" s="261" t="s">
        <v>65</v>
      </c>
      <c r="C497" s="262" t="s">
        <v>75</v>
      </c>
      <c r="D497" s="264"/>
      <c r="E497" s="311">
        <v>75900</v>
      </c>
      <c r="F497" s="264"/>
      <c r="G497" s="264"/>
      <c r="H497" s="264"/>
    </row>
    <row r="498" spans="1:8" s="227" customFormat="1">
      <c r="A498" s="215"/>
      <c r="B498" s="261" t="s">
        <v>66</v>
      </c>
      <c r="C498" s="262" t="s">
        <v>75</v>
      </c>
      <c r="D498" s="264"/>
      <c r="E498" s="264">
        <v>0</v>
      </c>
      <c r="F498" s="264"/>
      <c r="G498" s="264"/>
      <c r="H498" s="264"/>
    </row>
    <row r="499" spans="1:8" s="227" customFormat="1">
      <c r="A499" s="215"/>
      <c r="B499" s="285"/>
      <c r="C499" s="318"/>
      <c r="D499" s="315"/>
      <c r="E499" s="315"/>
      <c r="F499" s="315"/>
      <c r="G499" s="315"/>
      <c r="H499" s="315"/>
    </row>
    <row r="500" spans="1:8" s="227" customFormat="1">
      <c r="A500" s="215"/>
      <c r="B500" s="285"/>
      <c r="C500" s="318"/>
      <c r="D500" s="315"/>
      <c r="E500" s="315"/>
      <c r="F500" s="315"/>
      <c r="G500" s="315"/>
      <c r="H500" s="315"/>
    </row>
    <row r="501" spans="1:8" s="227" customFormat="1">
      <c r="A501" s="215"/>
      <c r="B501" s="285"/>
      <c r="C501" s="318"/>
      <c r="D501" s="315"/>
      <c r="E501" s="315"/>
      <c r="F501" s="315"/>
      <c r="G501" s="315"/>
      <c r="H501" s="315"/>
    </row>
    <row r="502" spans="1:8" s="227" customFormat="1">
      <c r="A502" s="215"/>
      <c r="B502" s="285"/>
      <c r="C502" s="318"/>
      <c r="D502" s="315"/>
      <c r="E502" s="315"/>
      <c r="F502" s="315"/>
      <c r="G502" s="315"/>
      <c r="H502" s="315"/>
    </row>
    <row r="503" spans="1:8" s="227" customFormat="1">
      <c r="A503" s="215"/>
      <c r="B503" s="285"/>
      <c r="C503" s="318"/>
      <c r="D503" s="315"/>
      <c r="E503" s="315"/>
      <c r="F503" s="315"/>
      <c r="G503" s="315"/>
      <c r="H503" s="315"/>
    </row>
    <row r="504" spans="1:8" s="227" customFormat="1">
      <c r="A504" s="215"/>
      <c r="B504" s="285"/>
      <c r="C504" s="318"/>
      <c r="D504" s="315"/>
      <c r="E504" s="315"/>
      <c r="F504" s="315"/>
      <c r="G504" s="315"/>
      <c r="H504" s="315"/>
    </row>
    <row r="505" spans="1:8" s="227" customFormat="1">
      <c r="A505" s="215"/>
      <c r="B505" s="285"/>
      <c r="C505" s="318"/>
      <c r="D505" s="315"/>
      <c r="E505" s="315"/>
      <c r="F505" s="315"/>
      <c r="G505" s="315"/>
      <c r="H505" s="315"/>
    </row>
    <row r="506" spans="1:8" s="227" customFormat="1">
      <c r="A506" s="215"/>
      <c r="B506" s="285"/>
      <c r="C506" s="318"/>
      <c r="D506" s="315"/>
      <c r="E506" s="315"/>
      <c r="F506" s="315"/>
      <c r="G506" s="315"/>
      <c r="H506" s="315"/>
    </row>
    <row r="507" spans="1:8" s="227" customFormat="1">
      <c r="A507" s="215"/>
      <c r="B507" s="285"/>
      <c r="C507" s="318"/>
      <c r="D507" s="315"/>
      <c r="E507" s="315"/>
      <c r="F507" s="315"/>
      <c r="G507" s="315"/>
      <c r="H507" s="315"/>
    </row>
    <row r="508" spans="1:8" s="227" customFormat="1">
      <c r="A508" s="215"/>
      <c r="B508" s="285"/>
      <c r="C508" s="318"/>
      <c r="D508" s="315"/>
      <c r="E508" s="315"/>
      <c r="F508" s="315"/>
      <c r="G508" s="315"/>
      <c r="H508" s="315"/>
    </row>
    <row r="509" spans="1:8" s="227" customFormat="1">
      <c r="A509" s="215"/>
      <c r="B509" s="285"/>
      <c r="C509" s="318"/>
      <c r="D509" s="315"/>
      <c r="E509" s="315"/>
      <c r="F509" s="315"/>
      <c r="G509" s="315"/>
      <c r="H509" s="315"/>
    </row>
    <row r="510" spans="1:8" s="227" customFormat="1">
      <c r="A510" s="215"/>
      <c r="B510" s="285"/>
      <c r="C510" s="318"/>
      <c r="D510" s="315"/>
      <c r="E510" s="315"/>
      <c r="F510" s="315"/>
      <c r="G510" s="315"/>
      <c r="H510" s="315"/>
    </row>
    <row r="511" spans="1:8" s="227" customFormat="1">
      <c r="A511" s="215"/>
      <c r="B511" s="285"/>
      <c r="C511" s="318"/>
      <c r="D511" s="315"/>
      <c r="E511" s="315"/>
      <c r="F511" s="315"/>
      <c r="G511" s="315"/>
      <c r="H511" s="315"/>
    </row>
    <row r="512" spans="1:8" s="227" customFormat="1">
      <c r="A512" s="215"/>
      <c r="B512" s="285"/>
      <c r="C512" s="318"/>
      <c r="D512" s="315"/>
      <c r="E512" s="315"/>
      <c r="F512" s="315"/>
      <c r="G512" s="315"/>
      <c r="H512" s="315"/>
    </row>
    <row r="513" spans="1:8" s="227" customFormat="1">
      <c r="A513" s="215"/>
      <c r="B513" s="285"/>
      <c r="C513" s="318"/>
      <c r="D513" s="315"/>
      <c r="E513" s="315"/>
      <c r="F513" s="315"/>
      <c r="G513" s="315"/>
      <c r="H513" s="315"/>
    </row>
    <row r="514" spans="1:8" s="227" customFormat="1">
      <c r="A514" s="215"/>
      <c r="B514" s="285"/>
      <c r="C514" s="318"/>
      <c r="D514" s="315"/>
      <c r="E514" s="315"/>
      <c r="F514" s="315"/>
      <c r="G514" s="315"/>
      <c r="H514" s="315"/>
    </row>
    <row r="515" spans="1:8" s="227" customFormat="1">
      <c r="A515" s="215"/>
      <c r="B515" s="285"/>
      <c r="C515" s="318"/>
      <c r="D515" s="315"/>
      <c r="E515" s="315"/>
      <c r="F515" s="315"/>
      <c r="G515" s="315"/>
      <c r="H515" s="315"/>
    </row>
    <row r="516" spans="1:8" s="227" customFormat="1">
      <c r="A516" s="215"/>
      <c r="B516" s="285"/>
      <c r="C516" s="318"/>
      <c r="D516" s="315"/>
      <c r="E516" s="315"/>
      <c r="F516" s="315"/>
      <c r="G516" s="315"/>
      <c r="H516" s="315"/>
    </row>
    <row r="517" spans="1:8" s="227" customFormat="1">
      <c r="A517" s="215"/>
      <c r="B517" s="285"/>
      <c r="C517" s="318"/>
      <c r="D517" s="315"/>
      <c r="E517" s="315"/>
      <c r="F517" s="315"/>
      <c r="G517" s="315"/>
      <c r="H517" s="315"/>
    </row>
    <row r="518" spans="1:8">
      <c r="B518" s="216" t="s">
        <v>339</v>
      </c>
      <c r="C518" s="217"/>
      <c r="D518" s="218"/>
      <c r="E518" s="218"/>
      <c r="F518" s="218"/>
      <c r="G518" s="218"/>
      <c r="H518" s="218"/>
    </row>
    <row r="519" spans="1:8">
      <c r="B519" s="633" t="s">
        <v>1127</v>
      </c>
      <c r="C519" s="633"/>
      <c r="D519" s="633"/>
      <c r="E519" s="633"/>
      <c r="F519" s="633"/>
      <c r="G519" s="633"/>
      <c r="H519" s="633"/>
    </row>
    <row r="520" spans="1:8">
      <c r="B520" s="618"/>
      <c r="C520" s="618"/>
      <c r="D520" s="618"/>
      <c r="E520" s="618"/>
      <c r="F520" s="618"/>
      <c r="G520" s="618"/>
      <c r="H520" s="618"/>
    </row>
    <row r="521" spans="1:8" ht="29.25" customHeight="1">
      <c r="B521" s="618"/>
      <c r="C521" s="618"/>
      <c r="D521" s="618"/>
      <c r="E521" s="618"/>
      <c r="F521" s="618"/>
      <c r="G521" s="618"/>
      <c r="H521" s="618"/>
    </row>
    <row r="522" spans="1:8" ht="76.5" customHeight="1">
      <c r="B522" s="618" t="s">
        <v>1092</v>
      </c>
      <c r="C522" s="618"/>
      <c r="D522" s="618"/>
      <c r="E522" s="618"/>
      <c r="F522" s="618"/>
      <c r="G522" s="618"/>
      <c r="H522" s="618"/>
    </row>
    <row r="523" spans="1:8">
      <c r="B523" s="221"/>
      <c r="C523" s="221"/>
      <c r="D523" s="221"/>
      <c r="E523" s="221"/>
      <c r="F523" s="221"/>
      <c r="G523" s="221"/>
      <c r="H523" s="221"/>
    </row>
    <row r="524" spans="1:8">
      <c r="A524" s="227"/>
      <c r="B524" s="626" t="s">
        <v>145</v>
      </c>
      <c r="C524" s="627" t="s">
        <v>146</v>
      </c>
      <c r="D524" s="627"/>
      <c r="E524" s="627"/>
      <c r="F524" s="627"/>
      <c r="G524" s="627"/>
      <c r="H524" s="627"/>
    </row>
    <row r="525" spans="1:8" ht="67.5" customHeight="1">
      <c r="A525" s="227"/>
      <c r="B525" s="626"/>
      <c r="C525" s="222" t="s">
        <v>15</v>
      </c>
      <c r="D525" s="241" t="s">
        <v>137</v>
      </c>
      <c r="E525" s="241" t="s">
        <v>138</v>
      </c>
      <c r="F525" s="241" t="s">
        <v>139</v>
      </c>
      <c r="G525" s="241" t="s">
        <v>140</v>
      </c>
      <c r="H525" s="241" t="s">
        <v>141</v>
      </c>
    </row>
    <row r="526" spans="1:8" ht="25.35" customHeight="1">
      <c r="B526" s="273" t="s">
        <v>340</v>
      </c>
      <c r="C526" s="222" t="s">
        <v>24</v>
      </c>
      <c r="D526" s="275">
        <v>1</v>
      </c>
      <c r="E526" s="275">
        <v>1</v>
      </c>
      <c r="F526" s="275">
        <v>1</v>
      </c>
      <c r="G526" s="275">
        <v>1</v>
      </c>
      <c r="H526" s="275">
        <v>1</v>
      </c>
    </row>
    <row r="527" spans="1:8" ht="50.25" customHeight="1">
      <c r="B527" s="273" t="s">
        <v>341</v>
      </c>
      <c r="C527" s="222" t="s">
        <v>24</v>
      </c>
      <c r="D527" s="275">
        <v>1</v>
      </c>
      <c r="E527" s="275">
        <v>1</v>
      </c>
      <c r="F527" s="275">
        <v>1</v>
      </c>
      <c r="G527" s="275">
        <v>1</v>
      </c>
      <c r="H527" s="275">
        <v>1</v>
      </c>
    </row>
    <row r="528" spans="1:8" ht="42">
      <c r="B528" s="223" t="s">
        <v>342</v>
      </c>
      <c r="C528" s="222" t="s">
        <v>24</v>
      </c>
      <c r="D528" s="224">
        <v>112</v>
      </c>
      <c r="E528" s="224">
        <v>112</v>
      </c>
      <c r="F528" s="224">
        <v>112</v>
      </c>
      <c r="G528" s="224">
        <v>112</v>
      </c>
      <c r="H528" s="224">
        <v>112</v>
      </c>
    </row>
    <row r="529" spans="2:8">
      <c r="B529" s="223" t="s">
        <v>343</v>
      </c>
      <c r="C529" s="222" t="s">
        <v>24</v>
      </c>
      <c r="D529" s="224">
        <v>200</v>
      </c>
      <c r="E529" s="224">
        <v>200</v>
      </c>
      <c r="F529" s="224">
        <v>200</v>
      </c>
      <c r="G529" s="224">
        <v>200</v>
      </c>
      <c r="H529" s="224">
        <v>200</v>
      </c>
    </row>
    <row r="530" spans="2:8">
      <c r="B530" s="223" t="s">
        <v>1093</v>
      </c>
      <c r="C530" s="222" t="s">
        <v>24</v>
      </c>
      <c r="D530" s="224">
        <v>20</v>
      </c>
      <c r="E530" s="224">
        <v>20</v>
      </c>
      <c r="F530" s="224">
        <v>20</v>
      </c>
      <c r="G530" s="224">
        <v>20</v>
      </c>
      <c r="H530" s="224">
        <v>20</v>
      </c>
    </row>
    <row r="531" spans="2:8" ht="42">
      <c r="B531" s="223" t="s">
        <v>344</v>
      </c>
      <c r="C531" s="222" t="s">
        <v>24</v>
      </c>
      <c r="D531" s="224">
        <v>4</v>
      </c>
      <c r="E531" s="224">
        <v>4</v>
      </c>
      <c r="F531" s="224">
        <v>4</v>
      </c>
      <c r="G531" s="224">
        <v>4</v>
      </c>
      <c r="H531" s="224">
        <v>4</v>
      </c>
    </row>
    <row r="532" spans="2:8" ht="105">
      <c r="B532" s="223" t="s">
        <v>345</v>
      </c>
      <c r="C532" s="222" t="s">
        <v>24</v>
      </c>
      <c r="D532" s="224">
        <v>12</v>
      </c>
      <c r="E532" s="224">
        <v>12</v>
      </c>
      <c r="F532" s="224">
        <v>12</v>
      </c>
      <c r="G532" s="224">
        <v>12</v>
      </c>
      <c r="H532" s="224">
        <v>12</v>
      </c>
    </row>
    <row r="533" spans="2:8" ht="25.5" customHeight="1">
      <c r="B533" s="228" t="s">
        <v>142</v>
      </c>
      <c r="C533" s="229" t="s">
        <v>75</v>
      </c>
      <c r="D533" s="230">
        <v>381870</v>
      </c>
      <c r="E533" s="244">
        <v>551000</v>
      </c>
      <c r="F533" s="230">
        <f t="shared" ref="F533:H534" si="19">SUM(F534:F535)</f>
        <v>0</v>
      </c>
      <c r="G533" s="230">
        <f t="shared" si="19"/>
        <v>0</v>
      </c>
      <c r="H533" s="230">
        <f t="shared" si="19"/>
        <v>0</v>
      </c>
    </row>
    <row r="534" spans="2:8">
      <c r="B534" s="228" t="s">
        <v>65</v>
      </c>
      <c r="C534" s="229" t="s">
        <v>75</v>
      </c>
      <c r="D534" s="232">
        <v>381870</v>
      </c>
      <c r="E534" s="244">
        <v>551000</v>
      </c>
      <c r="F534" s="230">
        <f t="shared" si="19"/>
        <v>0</v>
      </c>
      <c r="G534" s="230">
        <f t="shared" si="19"/>
        <v>0</v>
      </c>
      <c r="H534" s="230">
        <f t="shared" si="19"/>
        <v>0</v>
      </c>
    </row>
    <row r="535" spans="2:8">
      <c r="B535" s="228" t="s">
        <v>66</v>
      </c>
      <c r="C535" s="229" t="s">
        <v>75</v>
      </c>
      <c r="D535" s="229" t="s">
        <v>143</v>
      </c>
      <c r="E535" s="229" t="s">
        <v>143</v>
      </c>
      <c r="F535" s="230">
        <f>SUM(F536:F555)</f>
        <v>0</v>
      </c>
      <c r="G535" s="230">
        <f>SUM(G536:G555)</f>
        <v>0</v>
      </c>
      <c r="H535" s="230">
        <f>SUM(H536:H555)</f>
        <v>0</v>
      </c>
    </row>
    <row r="536" spans="2:8">
      <c r="B536" s="235"/>
      <c r="C536" s="236"/>
      <c r="D536" s="245"/>
      <c r="E536" s="245"/>
      <c r="F536" s="245"/>
      <c r="G536" s="245"/>
      <c r="H536" s="245"/>
    </row>
    <row r="537" spans="2:8">
      <c r="B537" s="235"/>
      <c r="C537" s="236"/>
      <c r="D537" s="245"/>
      <c r="E537" s="245"/>
      <c r="F537" s="245"/>
      <c r="G537" s="245"/>
      <c r="H537" s="245"/>
    </row>
    <row r="538" spans="2:8">
      <c r="B538" s="235"/>
      <c r="C538" s="236"/>
      <c r="D538" s="245"/>
      <c r="E538" s="245"/>
      <c r="F538" s="245"/>
      <c r="G538" s="245"/>
      <c r="H538" s="245"/>
    </row>
    <row r="539" spans="2:8">
      <c r="B539" s="235"/>
      <c r="C539" s="236"/>
      <c r="D539" s="245"/>
      <c r="E539" s="245"/>
      <c r="F539" s="245"/>
      <c r="G539" s="245"/>
      <c r="H539" s="245"/>
    </row>
    <row r="540" spans="2:8">
      <c r="B540" s="235"/>
      <c r="C540" s="236"/>
      <c r="D540" s="245"/>
      <c r="E540" s="245"/>
      <c r="F540" s="245"/>
      <c r="G540" s="245"/>
      <c r="H540" s="245"/>
    </row>
    <row r="541" spans="2:8">
      <c r="B541" s="235"/>
      <c r="C541" s="236"/>
      <c r="D541" s="245"/>
      <c r="E541" s="245"/>
      <c r="F541" s="245"/>
      <c r="G541" s="245"/>
      <c r="H541" s="245"/>
    </row>
    <row r="542" spans="2:8">
      <c r="B542" s="235"/>
      <c r="C542" s="236"/>
      <c r="D542" s="245"/>
      <c r="E542" s="245"/>
      <c r="F542" s="245"/>
      <c r="G542" s="245"/>
      <c r="H542" s="245"/>
    </row>
    <row r="543" spans="2:8">
      <c r="B543" s="235"/>
      <c r="C543" s="236"/>
      <c r="D543" s="245"/>
      <c r="E543" s="245"/>
      <c r="F543" s="245"/>
      <c r="G543" s="245"/>
      <c r="H543" s="245"/>
    </row>
    <row r="544" spans="2:8">
      <c r="B544" s="235"/>
      <c r="C544" s="236"/>
      <c r="D544" s="245"/>
      <c r="E544" s="245"/>
      <c r="F544" s="245"/>
      <c r="G544" s="245"/>
      <c r="H544" s="245"/>
    </row>
    <row r="545" spans="2:8">
      <c r="B545" s="235"/>
      <c r="C545" s="236"/>
      <c r="D545" s="245"/>
      <c r="E545" s="245"/>
      <c r="F545" s="245"/>
      <c r="G545" s="245"/>
      <c r="H545" s="245"/>
    </row>
    <row r="546" spans="2:8">
      <c r="B546" s="235"/>
      <c r="C546" s="236"/>
      <c r="D546" s="245"/>
      <c r="E546" s="245"/>
      <c r="F546" s="245"/>
      <c r="G546" s="245"/>
      <c r="H546" s="245"/>
    </row>
    <row r="547" spans="2:8" ht="15" customHeight="1">
      <c r="B547" s="235"/>
      <c r="C547" s="236"/>
      <c r="D547" s="245"/>
      <c r="E547" s="245"/>
      <c r="F547" s="245"/>
      <c r="G547" s="245"/>
      <c r="H547" s="245"/>
    </row>
    <row r="548" spans="2:8">
      <c r="B548" s="303" t="s">
        <v>346</v>
      </c>
      <c r="C548" s="304"/>
      <c r="D548" s="304"/>
      <c r="E548" s="304"/>
      <c r="F548" s="227" t="s">
        <v>347</v>
      </c>
      <c r="G548" s="218"/>
      <c r="H548" s="305"/>
    </row>
    <row r="549" spans="2:8">
      <c r="B549" s="634" t="s">
        <v>1048</v>
      </c>
      <c r="C549" s="634"/>
      <c r="D549" s="634"/>
      <c r="E549" s="634"/>
      <c r="F549" s="634"/>
      <c r="G549" s="634"/>
      <c r="H549" s="634"/>
    </row>
    <row r="550" spans="2:8" ht="83.25" customHeight="1">
      <c r="B550" s="629" t="s">
        <v>348</v>
      </c>
      <c r="C550" s="635"/>
      <c r="D550" s="635"/>
      <c r="E550" s="635"/>
      <c r="F550" s="635"/>
      <c r="G550" s="635"/>
      <c r="H550" s="635"/>
    </row>
    <row r="551" spans="2:8" ht="50.25" customHeight="1">
      <c r="B551" s="629" t="s">
        <v>1102</v>
      </c>
      <c r="C551" s="629"/>
      <c r="D551" s="629"/>
      <c r="E551" s="629"/>
      <c r="F551" s="629"/>
      <c r="G551" s="629"/>
      <c r="H551" s="629"/>
    </row>
    <row r="552" spans="2:8">
      <c r="B552" s="303" t="s">
        <v>170</v>
      </c>
      <c r="C552" s="308"/>
      <c r="D552" s="304"/>
      <c r="E552" s="304"/>
      <c r="F552" s="304"/>
      <c r="G552" s="304"/>
      <c r="H552" s="304"/>
    </row>
    <row r="553" spans="2:8" ht="29.25" customHeight="1">
      <c r="B553" s="303" t="s">
        <v>171</v>
      </c>
      <c r="C553" s="630">
        <v>100000</v>
      </c>
      <c r="D553" s="630"/>
      <c r="E553" s="303" t="s">
        <v>75</v>
      </c>
      <c r="F553" s="304"/>
      <c r="G553" s="304"/>
      <c r="H553" s="304"/>
    </row>
    <row r="554" spans="2:8">
      <c r="B554" s="304"/>
      <c r="C554" s="308"/>
      <c r="D554" s="304"/>
      <c r="E554" s="304"/>
      <c r="F554" s="304"/>
      <c r="G554" s="304"/>
      <c r="H554" s="304"/>
    </row>
    <row r="555" spans="2:8" ht="25.5" customHeight="1">
      <c r="B555" s="631" t="s">
        <v>145</v>
      </c>
      <c r="C555" s="632" t="s">
        <v>146</v>
      </c>
      <c r="D555" s="632"/>
      <c r="E555" s="632"/>
      <c r="F555" s="632"/>
      <c r="G555" s="632"/>
      <c r="H555" s="632"/>
    </row>
    <row r="556" spans="2:8" ht="25.5" customHeight="1">
      <c r="B556" s="631"/>
      <c r="C556" s="333" t="s">
        <v>15</v>
      </c>
      <c r="D556" s="291" t="s">
        <v>137</v>
      </c>
      <c r="E556" s="291" t="s">
        <v>138</v>
      </c>
      <c r="F556" s="241" t="s">
        <v>139</v>
      </c>
      <c r="G556" s="241" t="s">
        <v>140</v>
      </c>
      <c r="H556" s="222" t="s">
        <v>141</v>
      </c>
    </row>
    <row r="557" spans="2:8" ht="25.5" customHeight="1">
      <c r="B557" s="258" t="s">
        <v>349</v>
      </c>
      <c r="C557" s="255" t="s">
        <v>22</v>
      </c>
      <c r="D557" s="260"/>
      <c r="E557" s="260">
        <v>60</v>
      </c>
      <c r="F557" s="260"/>
      <c r="G557" s="260"/>
      <c r="H557" s="260"/>
    </row>
    <row r="558" spans="2:8" ht="25.5" customHeight="1">
      <c r="B558" s="261" t="s">
        <v>142</v>
      </c>
      <c r="C558" s="262" t="s">
        <v>75</v>
      </c>
      <c r="D558" s="264"/>
      <c r="E558" s="311">
        <f t="shared" ref="E558" si="20">SUM(E559:E560)</f>
        <v>100000</v>
      </c>
      <c r="F558" s="264"/>
      <c r="G558" s="264"/>
      <c r="H558" s="264"/>
    </row>
    <row r="559" spans="2:8" ht="25.5" customHeight="1">
      <c r="B559" s="261" t="s">
        <v>65</v>
      </c>
      <c r="C559" s="262" t="s">
        <v>75</v>
      </c>
      <c r="D559" s="264"/>
      <c r="E559" s="311">
        <v>100000</v>
      </c>
      <c r="F559" s="264"/>
      <c r="G559" s="264"/>
      <c r="H559" s="264"/>
    </row>
    <row r="560" spans="2:8" ht="25.5" customHeight="1">
      <c r="B560" s="261" t="s">
        <v>66</v>
      </c>
      <c r="C560" s="262" t="s">
        <v>75</v>
      </c>
      <c r="D560" s="264"/>
      <c r="E560" s="264">
        <v>0</v>
      </c>
      <c r="F560" s="264"/>
      <c r="G560" s="264"/>
      <c r="H560" s="264"/>
    </row>
    <row r="561" spans="2:8" ht="25.5" customHeight="1">
      <c r="B561" s="312"/>
      <c r="C561" s="313"/>
      <c r="D561" s="314"/>
      <c r="E561" s="314"/>
      <c r="F561" s="314"/>
      <c r="G561" s="314"/>
      <c r="H561" s="314"/>
    </row>
    <row r="562" spans="2:8" ht="11.25" customHeight="1">
      <c r="B562" s="312"/>
      <c r="C562" s="313"/>
      <c r="D562" s="314"/>
      <c r="E562" s="314"/>
      <c r="F562" s="314"/>
      <c r="G562" s="314"/>
      <c r="H562" s="314"/>
    </row>
    <row r="563" spans="2:8">
      <c r="B563" s="216" t="s">
        <v>350</v>
      </c>
      <c r="C563" s="217"/>
      <c r="D563" s="218"/>
      <c r="E563" s="218"/>
      <c r="F563" s="218"/>
      <c r="G563" s="218"/>
      <c r="H563" s="218"/>
    </row>
    <row r="564" spans="2:8" ht="25.35" customHeight="1">
      <c r="B564" s="633" t="s">
        <v>1094</v>
      </c>
      <c r="C564" s="633"/>
      <c r="D564" s="633"/>
      <c r="E564" s="633"/>
      <c r="F564" s="633"/>
      <c r="G564" s="633"/>
      <c r="H564" s="633"/>
    </row>
    <row r="565" spans="2:8" ht="25.35" customHeight="1">
      <c r="B565" s="618"/>
      <c r="C565" s="618"/>
      <c r="D565" s="618"/>
      <c r="E565" s="618"/>
      <c r="F565" s="618"/>
      <c r="G565" s="618"/>
      <c r="H565" s="618"/>
    </row>
    <row r="566" spans="2:8" ht="25.35" customHeight="1">
      <c r="B566" s="618"/>
      <c r="C566" s="618"/>
      <c r="D566" s="618"/>
      <c r="E566" s="618"/>
      <c r="F566" s="618"/>
      <c r="G566" s="618"/>
      <c r="H566" s="618"/>
    </row>
    <row r="567" spans="2:8" ht="25.35" customHeight="1">
      <c r="B567" s="618"/>
      <c r="C567" s="618"/>
      <c r="D567" s="618"/>
      <c r="E567" s="618"/>
      <c r="F567" s="618"/>
      <c r="G567" s="618"/>
      <c r="H567" s="618"/>
    </row>
    <row r="568" spans="2:8" ht="86.25" customHeight="1">
      <c r="B568" s="619" t="s">
        <v>1095</v>
      </c>
      <c r="C568" s="619"/>
      <c r="D568" s="619"/>
      <c r="E568" s="619"/>
      <c r="F568" s="619"/>
      <c r="G568" s="619"/>
      <c r="H568" s="619"/>
    </row>
    <row r="569" spans="2:8" ht="34.5" customHeight="1">
      <c r="B569" s="626" t="s">
        <v>145</v>
      </c>
      <c r="C569" s="627" t="s">
        <v>146</v>
      </c>
      <c r="D569" s="627"/>
      <c r="E569" s="627"/>
      <c r="F569" s="627"/>
      <c r="G569" s="627"/>
      <c r="H569" s="627"/>
    </row>
    <row r="570" spans="2:8">
      <c r="B570" s="626"/>
      <c r="C570" s="222" t="s">
        <v>15</v>
      </c>
      <c r="D570" s="241" t="s">
        <v>137</v>
      </c>
      <c r="E570" s="241" t="s">
        <v>138</v>
      </c>
      <c r="F570" s="241" t="s">
        <v>139</v>
      </c>
      <c r="G570" s="241" t="s">
        <v>140</v>
      </c>
      <c r="H570" s="241" t="s">
        <v>141</v>
      </c>
    </row>
    <row r="571" spans="2:8">
      <c r="B571" s="223" t="s">
        <v>1096</v>
      </c>
      <c r="C571" s="222" t="s">
        <v>19</v>
      </c>
      <c r="D571" s="276" t="s">
        <v>1097</v>
      </c>
      <c r="E571" s="276">
        <v>0</v>
      </c>
      <c r="F571" s="276">
        <v>0</v>
      </c>
      <c r="G571" s="276">
        <v>0</v>
      </c>
      <c r="H571" s="276">
        <v>0</v>
      </c>
    </row>
    <row r="572" spans="2:8" ht="63">
      <c r="B572" s="223" t="s">
        <v>351</v>
      </c>
      <c r="C572" s="222" t="s">
        <v>24</v>
      </c>
      <c r="D572" s="224">
        <v>15</v>
      </c>
      <c r="E572" s="224">
        <v>15</v>
      </c>
      <c r="F572" s="224">
        <v>15</v>
      </c>
      <c r="G572" s="224">
        <v>15</v>
      </c>
      <c r="H572" s="224">
        <v>15</v>
      </c>
    </row>
    <row r="573" spans="2:8">
      <c r="B573" s="223" t="s">
        <v>352</v>
      </c>
      <c r="C573" s="222" t="s">
        <v>353</v>
      </c>
      <c r="D573" s="224">
        <v>37</v>
      </c>
      <c r="E573" s="224">
        <v>37</v>
      </c>
      <c r="F573" s="224">
        <v>37</v>
      </c>
      <c r="G573" s="224">
        <v>37</v>
      </c>
      <c r="H573" s="224">
        <v>37</v>
      </c>
    </row>
    <row r="574" spans="2:8">
      <c r="B574" s="223" t="s">
        <v>354</v>
      </c>
      <c r="C574" s="222" t="s">
        <v>160</v>
      </c>
      <c r="D574" s="224">
        <v>15785</v>
      </c>
      <c r="E574" s="224">
        <v>15942</v>
      </c>
      <c r="F574" s="224">
        <v>15742</v>
      </c>
      <c r="G574" s="224">
        <v>15862</v>
      </c>
      <c r="H574" s="224">
        <v>15759</v>
      </c>
    </row>
    <row r="575" spans="2:8">
      <c r="B575" s="223" t="s">
        <v>355</v>
      </c>
      <c r="C575" s="222" t="s">
        <v>24</v>
      </c>
      <c r="D575" s="226">
        <v>251</v>
      </c>
      <c r="E575" s="226">
        <v>80</v>
      </c>
      <c r="F575" s="226">
        <v>80</v>
      </c>
      <c r="G575" s="226">
        <v>80</v>
      </c>
      <c r="H575" s="226">
        <v>80</v>
      </c>
    </row>
    <row r="576" spans="2:8">
      <c r="B576" s="228" t="s">
        <v>142</v>
      </c>
      <c r="C576" s="229" t="s">
        <v>75</v>
      </c>
      <c r="D576" s="230">
        <v>6512740</v>
      </c>
      <c r="E576" s="244">
        <v>2385300</v>
      </c>
      <c r="F576" s="230">
        <f t="shared" ref="F576:H577" si="21">SUM(F577:F578)</f>
        <v>0</v>
      </c>
      <c r="G576" s="230">
        <f t="shared" si="21"/>
        <v>0</v>
      </c>
      <c r="H576" s="230">
        <f t="shared" si="21"/>
        <v>0</v>
      </c>
    </row>
    <row r="577" spans="2:8">
      <c r="B577" s="228" t="s">
        <v>65</v>
      </c>
      <c r="C577" s="229" t="s">
        <v>75</v>
      </c>
      <c r="D577" s="232">
        <v>6512740</v>
      </c>
      <c r="E577" s="244">
        <v>2385300</v>
      </c>
      <c r="F577" s="230">
        <f t="shared" si="21"/>
        <v>0</v>
      </c>
      <c r="G577" s="230">
        <f t="shared" si="21"/>
        <v>0</v>
      </c>
      <c r="H577" s="230">
        <f t="shared" si="21"/>
        <v>0</v>
      </c>
    </row>
    <row r="578" spans="2:8">
      <c r="B578" s="228" t="s">
        <v>66</v>
      </c>
      <c r="C578" s="229" t="s">
        <v>75</v>
      </c>
      <c r="D578" s="229" t="s">
        <v>143</v>
      </c>
      <c r="E578" s="229" t="s">
        <v>143</v>
      </c>
      <c r="F578" s="230">
        <f>SUM(F579:F579)</f>
        <v>0</v>
      </c>
      <c r="G578" s="230">
        <f>SUM(G579:G579)</f>
        <v>0</v>
      </c>
      <c r="H578" s="230">
        <f>SUM(H579:H579)</f>
        <v>0</v>
      </c>
    </row>
    <row r="579" spans="2:8">
      <c r="B579" s="235"/>
      <c r="C579" s="236"/>
      <c r="D579" s="245"/>
      <c r="E579" s="245"/>
      <c r="F579" s="245"/>
      <c r="G579" s="245"/>
      <c r="H579" s="245"/>
    </row>
    <row r="580" spans="2:8">
      <c r="B580" s="216" t="s">
        <v>356</v>
      </c>
      <c r="C580" s="217"/>
      <c r="D580" s="218"/>
      <c r="E580" s="218"/>
      <c r="F580" s="218"/>
      <c r="G580" s="218"/>
      <c r="H580" s="218"/>
    </row>
    <row r="581" spans="2:8">
      <c r="B581" s="628" t="s">
        <v>1108</v>
      </c>
      <c r="C581" s="628"/>
      <c r="D581" s="628"/>
      <c r="E581" s="628"/>
      <c r="F581" s="628"/>
      <c r="G581" s="628"/>
      <c r="H581" s="628"/>
    </row>
    <row r="582" spans="2:8">
      <c r="B582" s="618" t="s">
        <v>1109</v>
      </c>
      <c r="C582" s="618"/>
      <c r="D582" s="618"/>
      <c r="E582" s="618"/>
      <c r="F582" s="618"/>
      <c r="G582" s="618"/>
      <c r="H582" s="618"/>
    </row>
    <row r="583" spans="2:8">
      <c r="B583" s="618" t="s">
        <v>1110</v>
      </c>
      <c r="C583" s="618"/>
      <c r="D583" s="618"/>
      <c r="E583" s="618"/>
      <c r="F583" s="618"/>
      <c r="G583" s="618"/>
      <c r="H583" s="618"/>
    </row>
    <row r="584" spans="2:8">
      <c r="B584" s="618" t="s">
        <v>1111</v>
      </c>
      <c r="C584" s="618"/>
      <c r="D584" s="618"/>
      <c r="E584" s="618"/>
      <c r="F584" s="618"/>
      <c r="G584" s="618"/>
      <c r="H584" s="618"/>
    </row>
    <row r="585" spans="2:8">
      <c r="B585" s="618" t="s">
        <v>1112</v>
      </c>
      <c r="C585" s="618"/>
      <c r="D585" s="618"/>
      <c r="E585" s="618"/>
      <c r="F585" s="618"/>
      <c r="G585" s="618"/>
      <c r="H585" s="618"/>
    </row>
    <row r="586" spans="2:8">
      <c r="B586" s="619" t="s">
        <v>1098</v>
      </c>
      <c r="C586" s="619"/>
      <c r="D586" s="619"/>
      <c r="E586" s="619"/>
      <c r="F586" s="619"/>
      <c r="G586" s="619"/>
      <c r="H586" s="619"/>
    </row>
    <row r="587" spans="2:8">
      <c r="B587" s="235"/>
      <c r="C587" s="266"/>
      <c r="D587" s="266"/>
      <c r="E587" s="266"/>
      <c r="F587" s="266"/>
      <c r="G587" s="266"/>
      <c r="H587" s="266"/>
    </row>
    <row r="588" spans="2:8">
      <c r="B588" s="620" t="s">
        <v>145</v>
      </c>
      <c r="C588" s="622" t="s">
        <v>146</v>
      </c>
      <c r="D588" s="623"/>
      <c r="E588" s="623"/>
      <c r="F588" s="623"/>
      <c r="G588" s="623"/>
      <c r="H588" s="624"/>
    </row>
    <row r="589" spans="2:8">
      <c r="B589" s="621"/>
      <c r="C589" s="222" t="s">
        <v>15</v>
      </c>
      <c r="D589" s="241" t="s">
        <v>137</v>
      </c>
      <c r="E589" s="241" t="s">
        <v>138</v>
      </c>
      <c r="F589" s="241" t="s">
        <v>139</v>
      </c>
      <c r="G589" s="241" t="s">
        <v>140</v>
      </c>
      <c r="H589" s="241" t="s">
        <v>141</v>
      </c>
    </row>
    <row r="590" spans="2:8">
      <c r="B590" s="223" t="s">
        <v>357</v>
      </c>
      <c r="C590" s="222" t="s">
        <v>160</v>
      </c>
      <c r="D590" s="224">
        <v>10864</v>
      </c>
      <c r="E590" s="224">
        <v>10712</v>
      </c>
      <c r="F590" s="224">
        <v>10912</v>
      </c>
      <c r="G590" s="224">
        <v>10822</v>
      </c>
      <c r="H590" s="224">
        <v>10792</v>
      </c>
    </row>
    <row r="591" spans="2:8">
      <c r="B591" s="223" t="s">
        <v>358</v>
      </c>
      <c r="C591" s="222" t="s">
        <v>160</v>
      </c>
      <c r="D591" s="224">
        <v>2251</v>
      </c>
      <c r="E591" s="224">
        <v>2168</v>
      </c>
      <c r="F591" s="224">
        <v>2223</v>
      </c>
      <c r="G591" s="224">
        <v>2198</v>
      </c>
      <c r="H591" s="224">
        <v>2200</v>
      </c>
    </row>
    <row r="592" spans="2:8">
      <c r="B592" s="223" t="s">
        <v>359</v>
      </c>
      <c r="C592" s="222" t="s">
        <v>160</v>
      </c>
      <c r="D592" s="224"/>
      <c r="E592" s="224"/>
      <c r="F592" s="224"/>
      <c r="G592" s="224"/>
      <c r="H592" s="224"/>
    </row>
    <row r="593" spans="2:8">
      <c r="B593" s="223" t="s">
        <v>360</v>
      </c>
      <c r="C593" s="222" t="s">
        <v>160</v>
      </c>
      <c r="D593" s="224">
        <v>1825</v>
      </c>
      <c r="E593" s="224">
        <v>1860</v>
      </c>
      <c r="F593" s="224">
        <v>1910</v>
      </c>
      <c r="G593" s="224">
        <v>1853</v>
      </c>
      <c r="H593" s="224">
        <v>1923</v>
      </c>
    </row>
    <row r="594" spans="2:8">
      <c r="B594" s="223" t="s">
        <v>361</v>
      </c>
      <c r="C594" s="222" t="s">
        <v>160</v>
      </c>
      <c r="D594" s="224">
        <v>400</v>
      </c>
      <c r="E594" s="224">
        <v>400</v>
      </c>
      <c r="F594" s="224">
        <v>400</v>
      </c>
      <c r="G594" s="224">
        <v>400</v>
      </c>
      <c r="H594" s="224">
        <v>400</v>
      </c>
    </row>
    <row r="595" spans="2:8" ht="42">
      <c r="B595" s="268" t="s">
        <v>362</v>
      </c>
      <c r="C595" s="269" t="s">
        <v>363</v>
      </c>
      <c r="D595" s="225">
        <v>200</v>
      </c>
      <c r="E595" s="225">
        <v>200</v>
      </c>
      <c r="F595" s="225">
        <v>200</v>
      </c>
      <c r="G595" s="225">
        <v>200</v>
      </c>
      <c r="H595" s="225">
        <v>200</v>
      </c>
    </row>
    <row r="596" spans="2:8">
      <c r="B596" s="268" t="s">
        <v>364</v>
      </c>
      <c r="C596" s="269" t="s">
        <v>363</v>
      </c>
      <c r="D596" s="225">
        <v>200</v>
      </c>
      <c r="E596" s="225">
        <v>200</v>
      </c>
      <c r="F596" s="225">
        <v>200</v>
      </c>
      <c r="G596" s="225">
        <v>200</v>
      </c>
      <c r="H596" s="225">
        <v>200</v>
      </c>
    </row>
    <row r="597" spans="2:8">
      <c r="B597" s="223" t="s">
        <v>365</v>
      </c>
      <c r="C597" s="222" t="s">
        <v>366</v>
      </c>
      <c r="D597" s="224">
        <v>132</v>
      </c>
      <c r="E597" s="224">
        <v>132</v>
      </c>
      <c r="F597" s="224">
        <v>132</v>
      </c>
      <c r="G597" s="224">
        <v>132</v>
      </c>
      <c r="H597" s="224">
        <v>132</v>
      </c>
    </row>
    <row r="598" spans="2:8">
      <c r="B598" s="223" t="s">
        <v>367</v>
      </c>
      <c r="C598" s="222" t="s">
        <v>152</v>
      </c>
      <c r="D598" s="226">
        <v>75092</v>
      </c>
      <c r="E598" s="226">
        <v>75092</v>
      </c>
      <c r="F598" s="226">
        <v>75092</v>
      </c>
      <c r="G598" s="226">
        <v>75092</v>
      </c>
      <c r="H598" s="226">
        <v>75092</v>
      </c>
    </row>
    <row r="599" spans="2:8">
      <c r="B599" s="228" t="s">
        <v>142</v>
      </c>
      <c r="C599" s="229" t="s">
        <v>75</v>
      </c>
      <c r="D599" s="230">
        <v>133565860</v>
      </c>
      <c r="E599" s="244">
        <v>174430500</v>
      </c>
      <c r="F599" s="230">
        <f t="shared" ref="F599:H601" si="22">SUM(F600:F601)</f>
        <v>0</v>
      </c>
      <c r="G599" s="230">
        <f t="shared" si="22"/>
        <v>0</v>
      </c>
      <c r="H599" s="230">
        <f t="shared" si="22"/>
        <v>0</v>
      </c>
    </row>
    <row r="600" spans="2:8">
      <c r="B600" s="228" t="s">
        <v>65</v>
      </c>
      <c r="C600" s="229" t="s">
        <v>75</v>
      </c>
      <c r="D600" s="232">
        <v>133565860</v>
      </c>
      <c r="E600" s="244">
        <v>174430500</v>
      </c>
      <c r="F600" s="230">
        <f t="shared" si="22"/>
        <v>0</v>
      </c>
      <c r="G600" s="230">
        <f t="shared" si="22"/>
        <v>0</v>
      </c>
      <c r="H600" s="230">
        <f t="shared" si="22"/>
        <v>0</v>
      </c>
    </row>
    <row r="601" spans="2:8">
      <c r="B601" s="228" t="s">
        <v>66</v>
      </c>
      <c r="C601" s="229" t="s">
        <v>75</v>
      </c>
      <c r="D601" s="229" t="s">
        <v>143</v>
      </c>
      <c r="E601" s="229" t="s">
        <v>143</v>
      </c>
      <c r="F601" s="230">
        <f t="shared" si="22"/>
        <v>0</v>
      </c>
      <c r="G601" s="230">
        <f t="shared" si="22"/>
        <v>0</v>
      </c>
      <c r="H601" s="230">
        <f t="shared" si="22"/>
        <v>0</v>
      </c>
    </row>
  </sheetData>
  <mergeCells count="128">
    <mergeCell ref="A1:H1"/>
    <mergeCell ref="A2:H2"/>
    <mergeCell ref="B6:H6"/>
    <mergeCell ref="B7:B8"/>
    <mergeCell ref="C7:H7"/>
    <mergeCell ref="B16:H16"/>
    <mergeCell ref="B57:H57"/>
    <mergeCell ref="B58:H58"/>
    <mergeCell ref="B59:H59"/>
    <mergeCell ref="C63:D63"/>
    <mergeCell ref="B64:B65"/>
    <mergeCell ref="C64:H64"/>
    <mergeCell ref="B17:H17"/>
    <mergeCell ref="B19:B20"/>
    <mergeCell ref="C19:H19"/>
    <mergeCell ref="B39:H39"/>
    <mergeCell ref="B40:H40"/>
    <mergeCell ref="B42:B43"/>
    <mergeCell ref="C42:H42"/>
    <mergeCell ref="B120:B121"/>
    <mergeCell ref="C120:H120"/>
    <mergeCell ref="B150:H152"/>
    <mergeCell ref="B153:H153"/>
    <mergeCell ref="B155:B156"/>
    <mergeCell ref="C155:H155"/>
    <mergeCell ref="B72:H72"/>
    <mergeCell ref="B75:H75"/>
    <mergeCell ref="B77:B78"/>
    <mergeCell ref="C77:H77"/>
    <mergeCell ref="B112:H117"/>
    <mergeCell ref="B118:H118"/>
    <mergeCell ref="B201:B202"/>
    <mergeCell ref="C201:H201"/>
    <mergeCell ref="B215:H217"/>
    <mergeCell ref="B218:H218"/>
    <mergeCell ref="B220:B221"/>
    <mergeCell ref="C220:H220"/>
    <mergeCell ref="B182:H182"/>
    <mergeCell ref="B183:H183"/>
    <mergeCell ref="B185:B186"/>
    <mergeCell ref="C185:H185"/>
    <mergeCell ref="B198:H198"/>
    <mergeCell ref="B199:H199"/>
    <mergeCell ref="B258:B259"/>
    <mergeCell ref="C258:H258"/>
    <mergeCell ref="B270:H272"/>
    <mergeCell ref="B273:H273"/>
    <mergeCell ref="B275:B276"/>
    <mergeCell ref="C275:H275"/>
    <mergeCell ref="B235:H237"/>
    <mergeCell ref="B238:H238"/>
    <mergeCell ref="B240:B241"/>
    <mergeCell ref="C240:H240"/>
    <mergeCell ref="B253:H255"/>
    <mergeCell ref="B256:H256"/>
    <mergeCell ref="B310:B311"/>
    <mergeCell ref="C310:H310"/>
    <mergeCell ref="B325:H326"/>
    <mergeCell ref="B327:H327"/>
    <mergeCell ref="B328:B329"/>
    <mergeCell ref="C328:H328"/>
    <mergeCell ref="B290:H290"/>
    <mergeCell ref="B291:H291"/>
    <mergeCell ref="B293:B294"/>
    <mergeCell ref="C293:H293"/>
    <mergeCell ref="B305:H307"/>
    <mergeCell ref="B308:H308"/>
    <mergeCell ref="B362:B363"/>
    <mergeCell ref="C362:H362"/>
    <mergeCell ref="B378:H378"/>
    <mergeCell ref="B380:H380"/>
    <mergeCell ref="B382:H382"/>
    <mergeCell ref="B384:H384"/>
    <mergeCell ref="B340:H343"/>
    <mergeCell ref="B344:H344"/>
    <mergeCell ref="B346:B347"/>
    <mergeCell ref="C346:H346"/>
    <mergeCell ref="B358:H360"/>
    <mergeCell ref="B361:H361"/>
    <mergeCell ref="B433:H433"/>
    <mergeCell ref="B434:H434"/>
    <mergeCell ref="C437:D437"/>
    <mergeCell ref="B439:B440"/>
    <mergeCell ref="C439:H439"/>
    <mergeCell ref="B447:H450"/>
    <mergeCell ref="C386:D386"/>
    <mergeCell ref="B388:B389"/>
    <mergeCell ref="C388:H388"/>
    <mergeCell ref="B396:H398"/>
    <mergeCell ref="B399:H399"/>
    <mergeCell ref="B402:B403"/>
    <mergeCell ref="C402:H402"/>
    <mergeCell ref="B482:H482"/>
    <mergeCell ref="B483:H483"/>
    <mergeCell ref="B485:H485"/>
    <mergeCell ref="C490:D490"/>
    <mergeCell ref="B492:B493"/>
    <mergeCell ref="C492:H492"/>
    <mergeCell ref="B451:H451"/>
    <mergeCell ref="B453:B454"/>
    <mergeCell ref="C453:H453"/>
    <mergeCell ref="B463:H463"/>
    <mergeCell ref="B465:H465"/>
    <mergeCell ref="B466:B467"/>
    <mergeCell ref="C466:H466"/>
    <mergeCell ref="B585:H585"/>
    <mergeCell ref="B586:H586"/>
    <mergeCell ref="B588:B589"/>
    <mergeCell ref="C588:H588"/>
    <mergeCell ref="B487:H487"/>
    <mergeCell ref="B569:B570"/>
    <mergeCell ref="C569:H569"/>
    <mergeCell ref="B581:H581"/>
    <mergeCell ref="B582:H582"/>
    <mergeCell ref="B583:H583"/>
    <mergeCell ref="B584:H584"/>
    <mergeCell ref="B551:H551"/>
    <mergeCell ref="C553:D553"/>
    <mergeCell ref="B555:B556"/>
    <mergeCell ref="C555:H555"/>
    <mergeCell ref="B564:H567"/>
    <mergeCell ref="B568:H568"/>
    <mergeCell ref="B519:H521"/>
    <mergeCell ref="B522:H522"/>
    <mergeCell ref="B524:B525"/>
    <mergeCell ref="C524:H524"/>
    <mergeCell ref="B549:H549"/>
    <mergeCell ref="B550:H550"/>
  </mergeCells>
  <pageMargins left="1.1811023622047245" right="0.59055118110236227" top="0.98425196850393704" bottom="0.59055118110236227" header="0.31496062992125984" footer="0.31496062992125984"/>
  <pageSetup paperSize="9" scale="75" firstPageNumber="191" orientation="portrait" useFirstPageNumber="1" r:id="rId1"/>
  <headerFooter>
    <oddHeader>&amp;C
&amp;"TH SarabunPSK,ตัวหนา"&amp;18&amp;P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1216"/>
  <sheetViews>
    <sheetView view="pageLayout" topLeftCell="A702" zoomScaleNormal="100" zoomScaleSheetLayoutView="172" workbookViewId="0">
      <selection activeCell="C714" sqref="C714"/>
    </sheetView>
  </sheetViews>
  <sheetFormatPr defaultColWidth="14.42578125" defaultRowHeight="21" outlineLevelRow="1"/>
  <cols>
    <col min="1" max="1" width="1.7109375" style="103" customWidth="1"/>
    <col min="2" max="2" width="7.7109375" style="103" customWidth="1"/>
    <col min="3" max="3" width="9.7109375" style="103" customWidth="1"/>
    <col min="4" max="4" width="36.42578125" style="103" customWidth="1"/>
    <col min="5" max="5" width="5.7109375" style="103" customWidth="1"/>
    <col min="6" max="6" width="13" style="103" customWidth="1"/>
    <col min="7" max="7" width="13.7109375" style="103" customWidth="1"/>
    <col min="8" max="8" width="8" style="103" customWidth="1"/>
    <col min="9" max="9" width="8.7109375" style="104" customWidth="1"/>
    <col min="10" max="10" width="13" style="104" customWidth="1"/>
    <col min="11" max="26" width="8.7109375" style="104" customWidth="1"/>
    <col min="27" max="16384" width="14.42578125" style="104"/>
  </cols>
  <sheetData>
    <row r="1" spans="1:26">
      <c r="A1" s="105" t="s">
        <v>368</v>
      </c>
      <c r="B1" s="596" t="s">
        <v>0</v>
      </c>
      <c r="C1" s="654"/>
      <c r="D1" s="654"/>
      <c r="E1" s="654"/>
      <c r="F1" s="654"/>
      <c r="G1" s="654"/>
      <c r="H1" s="654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>
      <c r="A2" s="105"/>
      <c r="B2" s="655" t="s">
        <v>68</v>
      </c>
      <c r="C2" s="655"/>
      <c r="D2" s="655"/>
      <c r="E2" s="136"/>
      <c r="F2" s="136"/>
      <c r="G2" s="108">
        <f>SUM(F5,F39,F76,F110,F126,F144,F161,F174,F188,F206,F233,F245,F252,G263,F269,F497,F509,F545,F582,F594,F630,F666,F691,G844,F849,G856,G860)</f>
        <v>719114100</v>
      </c>
      <c r="H2" s="106" t="s">
        <v>75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>
      <c r="A3" s="105"/>
      <c r="B3" s="656" t="s">
        <v>369</v>
      </c>
      <c r="C3" s="597"/>
      <c r="D3" s="597"/>
      <c r="E3" s="597"/>
      <c r="F3" s="597"/>
      <c r="G3" s="597"/>
      <c r="H3" s="597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>
      <c r="A4" s="105"/>
      <c r="B4" s="102" t="s">
        <v>80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>
      <c r="A5" s="105"/>
      <c r="B5" s="102" t="s">
        <v>81</v>
      </c>
      <c r="C5" s="102"/>
      <c r="D5" s="102"/>
      <c r="E5" s="102"/>
      <c r="F5" s="652">
        <f>E6</f>
        <v>222184000</v>
      </c>
      <c r="G5" s="597"/>
      <c r="H5" s="106" t="s">
        <v>75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>
      <c r="A6" s="105"/>
      <c r="B6" s="102" t="s">
        <v>126</v>
      </c>
      <c r="C6" s="102"/>
      <c r="D6" s="102"/>
      <c r="E6" s="653">
        <f>SUM(E7,E15,E21,E26)</f>
        <v>222184000</v>
      </c>
      <c r="F6" s="657"/>
      <c r="G6" s="106" t="s">
        <v>75</v>
      </c>
      <c r="H6" s="102"/>
      <c r="I6" s="102"/>
      <c r="J6" s="127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spans="1:26">
      <c r="A7" s="110"/>
      <c r="B7" s="111" t="s">
        <v>370</v>
      </c>
      <c r="C7" s="111"/>
      <c r="D7" s="111"/>
      <c r="E7" s="651">
        <f>SUM(G8:G13)</f>
        <v>61072300</v>
      </c>
      <c r="F7" s="597"/>
      <c r="G7" s="210" t="s">
        <v>75</v>
      </c>
      <c r="H7" s="111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spans="1:26" outlineLevel="1">
      <c r="A8" s="110"/>
      <c r="B8" s="112"/>
      <c r="C8" s="112" t="s">
        <v>371</v>
      </c>
      <c r="D8" s="113" t="s">
        <v>372</v>
      </c>
      <c r="E8" s="112"/>
      <c r="F8" s="112"/>
      <c r="G8" s="114">
        <v>56693900</v>
      </c>
      <c r="H8" s="115" t="s">
        <v>75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pans="1:26" outlineLevel="1">
      <c r="A9" s="110"/>
      <c r="B9" s="112"/>
      <c r="C9" s="112" t="s">
        <v>373</v>
      </c>
      <c r="D9" s="113" t="s">
        <v>374</v>
      </c>
      <c r="E9" s="112"/>
      <c r="F9" s="112"/>
      <c r="G9" s="337">
        <v>3343200</v>
      </c>
      <c r="H9" s="115" t="s">
        <v>75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outlineLevel="1">
      <c r="A10" s="110"/>
      <c r="B10" s="112"/>
      <c r="C10" s="112" t="s">
        <v>375</v>
      </c>
      <c r="D10" s="113" t="s">
        <v>376</v>
      </c>
      <c r="E10" s="112"/>
      <c r="F10" s="112"/>
      <c r="G10" s="337">
        <v>276800</v>
      </c>
      <c r="H10" s="115" t="s">
        <v>75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23.25" customHeight="1" outlineLevel="1">
      <c r="A11" s="110"/>
      <c r="B11" s="112"/>
      <c r="C11" s="112" t="s">
        <v>377</v>
      </c>
      <c r="D11" s="113" t="s">
        <v>378</v>
      </c>
      <c r="E11" s="112"/>
      <c r="F11" s="112"/>
      <c r="G11" s="114">
        <v>654800</v>
      </c>
      <c r="H11" s="115" t="s">
        <v>75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26" outlineLevel="1">
      <c r="A12" s="110"/>
      <c r="B12" s="112"/>
      <c r="C12" s="112" t="s">
        <v>379</v>
      </c>
      <c r="D12" s="113" t="s">
        <v>380</v>
      </c>
      <c r="E12" s="112"/>
      <c r="F12" s="112"/>
      <c r="G12" s="114">
        <v>80800</v>
      </c>
      <c r="H12" s="115" t="s">
        <v>75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26" outlineLevel="1">
      <c r="A13" s="105"/>
      <c r="B13" s="112"/>
      <c r="C13" s="112" t="s">
        <v>381</v>
      </c>
      <c r="D13" s="113" t="s">
        <v>382</v>
      </c>
      <c r="E13" s="112"/>
      <c r="F13" s="112"/>
      <c r="G13" s="114">
        <v>22800</v>
      </c>
      <c r="H13" s="115" t="s">
        <v>75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pans="1:26" outlineLevel="1">
      <c r="A14" s="105"/>
      <c r="B14" s="116"/>
      <c r="C14" s="112"/>
      <c r="D14" s="113"/>
      <c r="E14" s="116"/>
      <c r="F14" s="116"/>
      <c r="G14" s="117"/>
      <c r="H14" s="118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pans="1:26">
      <c r="A15" s="110"/>
      <c r="B15" s="119" t="s">
        <v>383</v>
      </c>
      <c r="C15" s="119"/>
      <c r="D15" s="119"/>
      <c r="E15" s="651">
        <f>SUM(G16:G19)</f>
        <v>101022700</v>
      </c>
      <c r="F15" s="597"/>
      <c r="G15" s="125" t="s">
        <v>75</v>
      </c>
      <c r="H15" s="119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outlineLevel="1">
      <c r="A16" s="110"/>
      <c r="B16" s="120"/>
      <c r="C16" s="120" t="s">
        <v>384</v>
      </c>
      <c r="D16" s="121" t="s">
        <v>385</v>
      </c>
      <c r="E16" s="120"/>
      <c r="F16" s="120"/>
      <c r="G16" s="114">
        <v>94606200</v>
      </c>
      <c r="H16" s="122" t="s">
        <v>75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outlineLevel="1">
      <c r="A17" s="110"/>
      <c r="B17" s="120"/>
      <c r="C17" s="120" t="s">
        <v>386</v>
      </c>
      <c r="D17" s="121" t="s">
        <v>387</v>
      </c>
      <c r="E17" s="120"/>
      <c r="F17" s="120"/>
      <c r="G17" s="114">
        <v>4080300</v>
      </c>
      <c r="H17" s="122" t="s">
        <v>75</v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outlineLevel="1">
      <c r="A18" s="110"/>
      <c r="B18" s="120"/>
      <c r="C18" s="120" t="s">
        <v>388</v>
      </c>
      <c r="D18" s="120" t="s">
        <v>389</v>
      </c>
      <c r="E18" s="120"/>
      <c r="F18" s="120"/>
      <c r="G18" s="114">
        <v>1578700</v>
      </c>
      <c r="H18" s="122" t="s">
        <v>75</v>
      </c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outlineLevel="1">
      <c r="A19" s="105"/>
      <c r="B19" s="120"/>
      <c r="C19" s="120" t="s">
        <v>390</v>
      </c>
      <c r="D19" s="121" t="s">
        <v>391</v>
      </c>
      <c r="E19" s="120"/>
      <c r="F19" s="120"/>
      <c r="G19" s="114">
        <v>757500</v>
      </c>
      <c r="H19" s="122" t="s">
        <v>75</v>
      </c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outlineLevel="1">
      <c r="A20" s="105"/>
      <c r="B20" s="123"/>
      <c r="C20" s="120"/>
      <c r="D20" s="121"/>
      <c r="E20" s="123"/>
      <c r="F20" s="123"/>
      <c r="G20" s="117"/>
      <c r="H20" s="124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spans="1:26">
      <c r="A21" s="110"/>
      <c r="B21" s="119" t="s">
        <v>392</v>
      </c>
      <c r="C21" s="119"/>
      <c r="D21" s="119"/>
      <c r="E21" s="651">
        <f>SUM(G22:G24)</f>
        <v>55750000</v>
      </c>
      <c r="F21" s="597"/>
      <c r="G21" s="125" t="s">
        <v>75</v>
      </c>
      <c r="H21" s="119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outlineLevel="1">
      <c r="A22" s="110"/>
      <c r="B22" s="120"/>
      <c r="C22" s="120" t="s">
        <v>393</v>
      </c>
      <c r="D22" s="121" t="s">
        <v>120</v>
      </c>
      <c r="E22" s="120"/>
      <c r="F22" s="120"/>
      <c r="G22" s="114">
        <v>40585600</v>
      </c>
      <c r="H22" s="122" t="s">
        <v>75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outlineLevel="1">
      <c r="A23" s="110"/>
      <c r="B23" s="120"/>
      <c r="C23" s="120" t="s">
        <v>394</v>
      </c>
      <c r="D23" s="120" t="s">
        <v>395</v>
      </c>
      <c r="E23" s="120"/>
      <c r="F23" s="120"/>
      <c r="G23" s="114">
        <v>5983800</v>
      </c>
      <c r="H23" s="122" t="s">
        <v>75</v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26" outlineLevel="1">
      <c r="A24" s="105"/>
      <c r="B24" s="120"/>
      <c r="C24" s="120" t="s">
        <v>396</v>
      </c>
      <c r="D24" s="121" t="s">
        <v>397</v>
      </c>
      <c r="E24" s="120"/>
      <c r="F24" s="120"/>
      <c r="G24" s="114">
        <v>9180600</v>
      </c>
      <c r="H24" s="122" t="s">
        <v>75</v>
      </c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26" outlineLevel="1">
      <c r="A25" s="105"/>
      <c r="B25" s="123"/>
      <c r="C25" s="120"/>
      <c r="D25" s="121"/>
      <c r="E25" s="123"/>
      <c r="F25" s="123"/>
      <c r="G25" s="117"/>
      <c r="H25" s="124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26">
      <c r="A26" s="105"/>
      <c r="B26" s="119" t="s">
        <v>398</v>
      </c>
      <c r="C26" s="119"/>
      <c r="D26" s="119"/>
      <c r="E26" s="651">
        <f>SUM(G27:G31)</f>
        <v>4339000</v>
      </c>
      <c r="F26" s="597"/>
      <c r="G26" s="125" t="s">
        <v>75</v>
      </c>
      <c r="H26" s="119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>
      <c r="A27" s="105"/>
      <c r="B27" s="119"/>
      <c r="C27" s="120" t="s">
        <v>1412</v>
      </c>
      <c r="D27" s="121" t="s">
        <v>1419</v>
      </c>
      <c r="E27" s="210"/>
      <c r="G27" s="117">
        <v>35700</v>
      </c>
      <c r="H27" s="124" t="s">
        <v>75</v>
      </c>
      <c r="I27" s="134">
        <v>35700</v>
      </c>
      <c r="J27" s="134"/>
      <c r="K27" s="134"/>
      <c r="L27" s="134"/>
      <c r="M27" s="134"/>
      <c r="N27" s="134"/>
      <c r="O27" s="134"/>
      <c r="P27" s="134"/>
      <c r="Q27" s="134"/>
      <c r="R27" s="349">
        <f t="shared" ref="R27:R28" si="0">SUM(I27:Q27)</f>
        <v>35700</v>
      </c>
      <c r="S27" s="134"/>
      <c r="T27" s="134"/>
      <c r="U27" s="134"/>
      <c r="V27" s="134"/>
      <c r="W27" s="134"/>
      <c r="X27" s="134"/>
      <c r="Y27" s="134"/>
      <c r="Z27" s="134"/>
    </row>
    <row r="28" spans="1:26">
      <c r="A28" s="105"/>
      <c r="B28" s="119"/>
      <c r="C28" s="120" t="s">
        <v>1417</v>
      </c>
      <c r="D28" s="608" t="s">
        <v>1418</v>
      </c>
      <c r="E28" s="608"/>
      <c r="G28" s="117">
        <v>133200</v>
      </c>
      <c r="H28" s="124" t="s">
        <v>75</v>
      </c>
      <c r="I28" s="134">
        <v>133200</v>
      </c>
      <c r="J28" s="134"/>
      <c r="K28" s="134"/>
      <c r="L28" s="134"/>
      <c r="M28" s="134"/>
      <c r="N28" s="134"/>
      <c r="O28" s="134"/>
      <c r="P28" s="134"/>
      <c r="Q28" s="134"/>
      <c r="R28" s="349">
        <f t="shared" si="0"/>
        <v>133200</v>
      </c>
      <c r="S28" s="134"/>
      <c r="T28" s="134"/>
      <c r="U28" s="134"/>
      <c r="V28" s="134"/>
      <c r="W28" s="134"/>
      <c r="X28" s="134"/>
      <c r="Y28" s="134"/>
      <c r="Z28" s="134"/>
    </row>
    <row r="29" spans="1:26" outlineLevel="1">
      <c r="A29" s="105"/>
      <c r="B29" s="123"/>
      <c r="C29" s="120" t="s">
        <v>399</v>
      </c>
      <c r="D29" s="121" t="s">
        <v>400</v>
      </c>
      <c r="E29" s="123"/>
      <c r="F29" s="123"/>
      <c r="G29" s="117">
        <v>1188700</v>
      </c>
      <c r="H29" s="124" t="s">
        <v>75</v>
      </c>
      <c r="I29" s="133">
        <v>70600</v>
      </c>
      <c r="J29" s="133">
        <v>10100</v>
      </c>
      <c r="K29" s="133">
        <v>541000</v>
      </c>
      <c r="L29" s="133">
        <v>70600</v>
      </c>
      <c r="M29" s="133">
        <v>211800</v>
      </c>
      <c r="N29" s="133">
        <v>254300</v>
      </c>
      <c r="O29" s="133">
        <v>30300</v>
      </c>
      <c r="P29" s="133"/>
      <c r="Q29" s="133"/>
      <c r="R29" s="349">
        <f>SUM(I29:Q29)</f>
        <v>1188700</v>
      </c>
      <c r="S29" s="133"/>
      <c r="T29" s="133"/>
      <c r="U29" s="133"/>
      <c r="V29" s="133"/>
      <c r="W29" s="133"/>
      <c r="X29" s="133"/>
      <c r="Y29" s="133"/>
      <c r="Z29" s="133"/>
    </row>
    <row r="30" spans="1:26" outlineLevel="1">
      <c r="A30" s="105"/>
      <c r="B30" s="123"/>
      <c r="C30" s="120" t="s">
        <v>401</v>
      </c>
      <c r="D30" s="121" t="s">
        <v>402</v>
      </c>
      <c r="E30" s="123"/>
      <c r="F30" s="123"/>
      <c r="G30" s="117">
        <v>2791300</v>
      </c>
      <c r="H30" s="124" t="s">
        <v>75</v>
      </c>
      <c r="I30" s="133">
        <v>7200</v>
      </c>
      <c r="J30" s="133">
        <v>7200</v>
      </c>
      <c r="K30" s="133">
        <v>1159200</v>
      </c>
      <c r="L30" s="133">
        <v>93600</v>
      </c>
      <c r="M30" s="133">
        <v>14400</v>
      </c>
      <c r="N30" s="133">
        <v>65000</v>
      </c>
      <c r="O30" s="133">
        <v>386300</v>
      </c>
      <c r="P30" s="133">
        <v>7200</v>
      </c>
      <c r="Q30" s="133">
        <v>1051200</v>
      </c>
      <c r="R30" s="349">
        <f t="shared" ref="R30:R31" si="1">SUM(I30:Q30)</f>
        <v>2791300</v>
      </c>
      <c r="S30" s="133"/>
      <c r="T30" s="133"/>
      <c r="U30" s="133"/>
      <c r="V30" s="133"/>
      <c r="W30" s="133"/>
      <c r="X30" s="133"/>
      <c r="Y30" s="133"/>
      <c r="Z30" s="133"/>
    </row>
    <row r="31" spans="1:26" outlineLevel="1">
      <c r="A31" s="105"/>
      <c r="B31" s="123"/>
      <c r="C31" s="120" t="s">
        <v>403</v>
      </c>
      <c r="D31" s="121" t="s">
        <v>404</v>
      </c>
      <c r="E31" s="123"/>
      <c r="F31" s="123"/>
      <c r="G31" s="117">
        <v>190100</v>
      </c>
      <c r="H31" s="124" t="s">
        <v>75</v>
      </c>
      <c r="I31" s="133">
        <v>190100</v>
      </c>
      <c r="J31" s="133"/>
      <c r="K31" s="133"/>
      <c r="L31" s="133"/>
      <c r="M31" s="133"/>
      <c r="N31" s="133"/>
      <c r="O31" s="133"/>
      <c r="P31" s="133"/>
      <c r="Q31" s="133"/>
      <c r="R31" s="349">
        <f t="shared" si="1"/>
        <v>190100</v>
      </c>
      <c r="S31" s="133"/>
      <c r="T31" s="133"/>
      <c r="U31" s="133"/>
      <c r="V31" s="133"/>
      <c r="W31" s="133"/>
      <c r="X31" s="133"/>
      <c r="Y31" s="133"/>
      <c r="Z31" s="133"/>
    </row>
    <row r="32" spans="1:26" outlineLevel="1">
      <c r="A32" s="105"/>
      <c r="B32" s="123"/>
      <c r="C32" s="120"/>
      <c r="D32" s="121"/>
      <c r="E32" s="123"/>
      <c r="F32" s="123"/>
      <c r="G32" s="117"/>
      <c r="H32" s="124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</row>
    <row r="33" spans="1:26" outlineLevel="1">
      <c r="A33" s="105"/>
      <c r="B33" s="123"/>
      <c r="C33" s="120"/>
      <c r="D33" s="121"/>
      <c r="E33" s="123"/>
      <c r="F33" s="123"/>
      <c r="G33" s="117"/>
      <c r="H33" s="124"/>
      <c r="I33" s="133"/>
      <c r="J33" s="133"/>
      <c r="K33" s="133"/>
      <c r="L33" s="133"/>
      <c r="M33" s="133"/>
      <c r="N33" s="133"/>
      <c r="O33" s="133"/>
      <c r="P33" s="133"/>
      <c r="Q33" s="133"/>
      <c r="R33" s="133">
        <f>SUM(R27:R31)</f>
        <v>4339000</v>
      </c>
      <c r="S33" s="133"/>
      <c r="T33" s="133"/>
      <c r="U33" s="133"/>
      <c r="V33" s="133"/>
      <c r="W33" s="133"/>
      <c r="X33" s="133"/>
      <c r="Y33" s="133"/>
      <c r="Z33" s="133"/>
    </row>
    <row r="34" spans="1:26" outlineLevel="1">
      <c r="A34" s="105"/>
      <c r="B34" s="123"/>
      <c r="C34" s="120"/>
      <c r="D34" s="121"/>
      <c r="E34" s="123"/>
      <c r="F34" s="123"/>
      <c r="G34" s="117"/>
      <c r="H34" s="124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 spans="1:26" outlineLevel="1">
      <c r="A35" s="105"/>
      <c r="B35" s="123"/>
      <c r="C35" s="120"/>
      <c r="D35" s="121"/>
      <c r="E35" s="123"/>
      <c r="F35" s="123"/>
      <c r="G35" s="117"/>
      <c r="H35" s="124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spans="1:26" outlineLevel="1">
      <c r="A36" s="105"/>
      <c r="B36" s="123"/>
      <c r="C36" s="120"/>
      <c r="D36" s="121"/>
      <c r="E36" s="123"/>
      <c r="F36" s="123"/>
      <c r="G36" s="117"/>
      <c r="H36" s="124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 spans="1:26" outlineLevel="1">
      <c r="A37" s="105"/>
      <c r="B37" s="123"/>
      <c r="C37" s="120"/>
      <c r="D37" s="121"/>
      <c r="E37" s="123"/>
      <c r="F37" s="123"/>
      <c r="G37" s="117"/>
      <c r="H37" s="124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 spans="1:26">
      <c r="A38" s="105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6" outlineLevel="1">
      <c r="A39" s="102"/>
      <c r="B39" s="102" t="s">
        <v>82</v>
      </c>
      <c r="C39" s="102"/>
      <c r="D39" s="102"/>
      <c r="E39" s="102"/>
      <c r="F39" s="652">
        <f>SUM(E40,E55)</f>
        <v>10666700</v>
      </c>
      <c r="G39" s="597"/>
      <c r="H39" s="106" t="s">
        <v>75</v>
      </c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spans="1:26" outlineLevel="1">
      <c r="A40" s="123"/>
      <c r="B40" s="102" t="s">
        <v>405</v>
      </c>
      <c r="C40" s="102"/>
      <c r="D40" s="102"/>
      <c r="E40" s="653">
        <f>E41+E52</f>
        <v>10666700</v>
      </c>
      <c r="F40" s="597"/>
      <c r="G40" s="106" t="s">
        <v>75</v>
      </c>
      <c r="H40" s="102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 spans="1:26" outlineLevel="1">
      <c r="A41" s="123"/>
      <c r="B41" s="119" t="s">
        <v>406</v>
      </c>
      <c r="C41" s="119"/>
      <c r="D41" s="119"/>
      <c r="E41" s="651">
        <f>SUM(E42,E44,E48,)</f>
        <v>7671300</v>
      </c>
      <c r="F41" s="597"/>
      <c r="G41" s="125" t="s">
        <v>75</v>
      </c>
      <c r="H41" s="119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 spans="1:26" outlineLevel="1">
      <c r="A42" s="123"/>
      <c r="B42" s="119" t="s">
        <v>407</v>
      </c>
      <c r="C42" s="119"/>
      <c r="D42" s="119"/>
      <c r="E42" s="651">
        <v>485000</v>
      </c>
      <c r="F42" s="597"/>
      <c r="G42" s="125" t="s">
        <v>75</v>
      </c>
      <c r="H42" s="119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3" spans="1:26" outlineLevel="1">
      <c r="A43" s="123"/>
      <c r="B43" s="104"/>
      <c r="C43" s="658" t="s">
        <v>408</v>
      </c>
      <c r="D43" s="658"/>
      <c r="E43" s="210"/>
      <c r="F43" s="210"/>
      <c r="G43" s="117"/>
      <c r="H43" s="124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spans="1:26" outlineLevel="1">
      <c r="A44" s="123"/>
      <c r="B44" s="119" t="s">
        <v>409</v>
      </c>
      <c r="C44" s="119"/>
      <c r="D44" s="119"/>
      <c r="E44" s="651">
        <v>6714100</v>
      </c>
      <c r="F44" s="597"/>
      <c r="G44" s="125" t="s">
        <v>75</v>
      </c>
      <c r="H44" s="119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spans="1:26" outlineLevel="1">
      <c r="A45" s="123"/>
      <c r="B45" s="104"/>
      <c r="C45" s="123" t="s">
        <v>410</v>
      </c>
      <c r="D45" s="123"/>
      <c r="E45" s="123"/>
      <c r="F45" s="123"/>
      <c r="G45" s="117"/>
      <c r="H45" s="124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 spans="1:26" outlineLevel="1">
      <c r="A46" s="123"/>
      <c r="B46" s="104"/>
      <c r="C46" s="120" t="s">
        <v>411</v>
      </c>
      <c r="D46" s="120"/>
      <c r="E46" s="123"/>
      <c r="F46" s="123"/>
      <c r="G46" s="117"/>
      <c r="H46" s="124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spans="1:26" ht="24" customHeight="1" outlineLevel="1">
      <c r="A47" s="123"/>
      <c r="B47" s="104"/>
      <c r="C47" s="120" t="s">
        <v>412</v>
      </c>
      <c r="D47" s="121"/>
      <c r="E47" s="123"/>
      <c r="F47" s="123"/>
      <c r="G47" s="117"/>
      <c r="H47" s="124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spans="1:26" outlineLevel="1">
      <c r="A48" s="123"/>
      <c r="B48" s="119" t="s">
        <v>413</v>
      </c>
      <c r="C48" s="119"/>
      <c r="D48" s="119"/>
      <c r="E48" s="651">
        <v>472200</v>
      </c>
      <c r="F48" s="597"/>
      <c r="G48" s="125" t="s">
        <v>75</v>
      </c>
      <c r="H48" s="119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26" outlineLevel="1">
      <c r="A49" s="123"/>
      <c r="B49" s="123" t="s">
        <v>1134</v>
      </c>
      <c r="C49" s="123"/>
      <c r="D49" s="123"/>
      <c r="E49" s="123"/>
      <c r="F49" s="123"/>
      <c r="G49" s="117"/>
      <c r="H49" s="124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1:26" outlineLevel="1">
      <c r="A50" s="123"/>
      <c r="B50" s="123" t="s">
        <v>1135</v>
      </c>
      <c r="C50" s="121"/>
      <c r="E50" s="123"/>
      <c r="F50" s="123"/>
      <c r="G50" s="117"/>
      <c r="H50" s="124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spans="1:26" outlineLevel="1">
      <c r="A51" s="123"/>
      <c r="B51" s="123" t="s">
        <v>1136</v>
      </c>
      <c r="C51" s="126"/>
      <c r="D51" s="121"/>
      <c r="E51" s="123"/>
      <c r="F51" s="123"/>
      <c r="G51" s="117"/>
      <c r="H51" s="124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spans="1:26" outlineLevel="1">
      <c r="A52" s="123"/>
      <c r="B52" s="119" t="s">
        <v>414</v>
      </c>
      <c r="C52" s="119"/>
      <c r="D52" s="119"/>
      <c r="E52" s="651">
        <v>2995400</v>
      </c>
      <c r="F52" s="597"/>
      <c r="G52" s="125" t="s">
        <v>75</v>
      </c>
      <c r="H52" s="119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6" outlineLevel="1">
      <c r="A53" s="123"/>
      <c r="B53" s="608" t="s">
        <v>415</v>
      </c>
      <c r="C53" s="608"/>
      <c r="D53" s="608"/>
      <c r="E53" s="123"/>
      <c r="F53" s="123"/>
      <c r="G53" s="117"/>
      <c r="H53" s="124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spans="1:26">
      <c r="A54" s="123"/>
      <c r="B54" s="123"/>
      <c r="C54" s="120"/>
      <c r="D54" s="121"/>
      <c r="E54" s="123"/>
      <c r="F54" s="123"/>
      <c r="G54" s="117"/>
      <c r="H54" s="12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outlineLevel="1">
      <c r="A55" s="123"/>
      <c r="B55" s="102"/>
      <c r="C55" s="102"/>
      <c r="D55" s="102"/>
      <c r="E55" s="653"/>
      <c r="F55" s="597"/>
      <c r="G55" s="106"/>
      <c r="H55" s="102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spans="1:26" outlineLevel="1">
      <c r="A56" s="123"/>
      <c r="B56" s="119"/>
      <c r="C56" s="119"/>
      <c r="D56" s="119"/>
      <c r="E56" s="651"/>
      <c r="F56" s="597"/>
      <c r="G56" s="125"/>
      <c r="H56" s="119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spans="1:26" outlineLevel="1">
      <c r="A57" s="120"/>
      <c r="B57" s="119"/>
      <c r="C57" s="119"/>
      <c r="D57" s="119"/>
      <c r="E57" s="651"/>
      <c r="F57" s="597"/>
      <c r="G57" s="125"/>
      <c r="H57" s="119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23.25" customHeight="1" outlineLevel="1">
      <c r="A58" s="120"/>
      <c r="B58" s="120"/>
      <c r="C58" s="120"/>
      <c r="D58" s="209"/>
      <c r="E58" s="209"/>
      <c r="F58" s="209"/>
      <c r="G58" s="209"/>
      <c r="H58" s="209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24" customHeight="1" outlineLevel="1">
      <c r="A59" s="120"/>
      <c r="B59" s="104"/>
      <c r="C59" s="120"/>
      <c r="D59" s="120"/>
      <c r="E59" s="120"/>
      <c r="F59" s="120"/>
      <c r="G59" s="114"/>
      <c r="H59" s="12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24" customHeight="1" outlineLevel="1">
      <c r="A60" s="120"/>
      <c r="B60" s="104"/>
      <c r="C60" s="120"/>
      <c r="D60" s="120"/>
      <c r="E60" s="120"/>
      <c r="F60" s="120"/>
      <c r="G60" s="114"/>
      <c r="H60" s="12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24" customHeight="1" outlineLevel="1">
      <c r="A61" s="120"/>
      <c r="B61" s="104"/>
      <c r="C61" s="120"/>
      <c r="D61" s="120"/>
      <c r="E61" s="120"/>
      <c r="F61" s="120"/>
      <c r="G61" s="114"/>
      <c r="H61" s="12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24" customHeight="1" outlineLevel="1">
      <c r="A62" s="120"/>
      <c r="B62" s="104"/>
      <c r="C62" s="120"/>
      <c r="D62" s="120"/>
      <c r="E62" s="120"/>
      <c r="F62" s="120"/>
      <c r="G62" s="114"/>
      <c r="H62" s="12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24" customHeight="1" outlineLevel="1">
      <c r="A63" s="120"/>
      <c r="B63" s="104"/>
      <c r="C63" s="120"/>
      <c r="D63" s="120"/>
      <c r="E63" s="120"/>
      <c r="F63" s="120"/>
      <c r="G63" s="114"/>
      <c r="H63" s="12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24" customHeight="1" outlineLevel="1">
      <c r="A64" s="120"/>
      <c r="B64" s="104"/>
      <c r="C64" s="120"/>
      <c r="D64" s="120"/>
      <c r="E64" s="120"/>
      <c r="F64" s="120"/>
      <c r="G64" s="114"/>
      <c r="H64" s="12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24" customHeight="1" outlineLevel="1">
      <c r="A65" s="120"/>
      <c r="B65" s="104"/>
      <c r="C65" s="120"/>
      <c r="D65" s="120"/>
      <c r="E65" s="120"/>
      <c r="F65" s="120"/>
      <c r="G65" s="114"/>
      <c r="H65" s="12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24" customHeight="1" outlineLevel="1">
      <c r="A66" s="120"/>
      <c r="B66" s="104"/>
      <c r="C66" s="120"/>
      <c r="D66" s="120"/>
      <c r="E66" s="120"/>
      <c r="F66" s="120"/>
      <c r="G66" s="114"/>
      <c r="H66" s="12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24" customHeight="1" outlineLevel="1">
      <c r="A67" s="120"/>
      <c r="B67" s="104"/>
      <c r="C67" s="120"/>
      <c r="D67" s="120"/>
      <c r="E67" s="120"/>
      <c r="F67" s="120"/>
      <c r="G67" s="114"/>
      <c r="H67" s="12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24" customHeight="1" outlineLevel="1">
      <c r="A68" s="120"/>
      <c r="B68" s="104"/>
      <c r="C68" s="120"/>
      <c r="D68" s="120"/>
      <c r="E68" s="120"/>
      <c r="F68" s="120"/>
      <c r="G68" s="114"/>
      <c r="H68" s="12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24" customHeight="1" outlineLevel="1">
      <c r="A69" s="120"/>
      <c r="B69" s="104"/>
      <c r="C69" s="120"/>
      <c r="D69" s="120"/>
      <c r="E69" s="120"/>
      <c r="F69" s="120"/>
      <c r="G69" s="114"/>
      <c r="H69" s="12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24" customHeight="1" outlineLevel="1">
      <c r="A70" s="120"/>
      <c r="B70" s="104"/>
      <c r="C70" s="120"/>
      <c r="D70" s="120"/>
      <c r="E70" s="120"/>
      <c r="F70" s="120"/>
      <c r="G70" s="114"/>
      <c r="H70" s="12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24" customHeight="1" outlineLevel="1">
      <c r="A71" s="120"/>
      <c r="B71" s="104"/>
      <c r="C71" s="120"/>
      <c r="D71" s="120"/>
      <c r="E71" s="120"/>
      <c r="F71" s="120"/>
      <c r="G71" s="114"/>
      <c r="H71" s="12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24" customHeight="1" outlineLevel="1">
      <c r="A72" s="120"/>
      <c r="B72" s="104"/>
      <c r="C72" s="120"/>
      <c r="D72" s="120"/>
      <c r="E72" s="120"/>
      <c r="F72" s="120"/>
      <c r="G72" s="114"/>
      <c r="H72" s="12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24" customHeight="1" outlineLevel="1">
      <c r="A73" s="120"/>
      <c r="B73" s="104"/>
      <c r="C73" s="120"/>
      <c r="D73" s="120"/>
      <c r="E73" s="120"/>
      <c r="F73" s="120"/>
      <c r="G73" s="114"/>
      <c r="H73" s="12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outlineLevel="1">
      <c r="A74" s="120"/>
      <c r="B74" s="120"/>
      <c r="C74" s="120"/>
      <c r="D74" s="176"/>
      <c r="E74" s="120"/>
      <c r="F74" s="120"/>
      <c r="G74" s="114"/>
      <c r="H74" s="12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>
      <c r="A75" s="105"/>
      <c r="B75" s="120"/>
      <c r="C75" s="120"/>
      <c r="D75" s="176"/>
      <c r="E75" s="120"/>
      <c r="F75" s="120"/>
      <c r="G75" s="114"/>
      <c r="H75" s="12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</row>
    <row r="76" spans="1:26" outlineLevel="1">
      <c r="A76" s="102"/>
      <c r="B76" s="102" t="s">
        <v>83</v>
      </c>
      <c r="C76" s="102"/>
      <c r="D76" s="102"/>
      <c r="E76" s="102"/>
      <c r="F76" s="652">
        <f>SUM(E77,E86)</f>
        <v>597000</v>
      </c>
      <c r="G76" s="597"/>
      <c r="H76" s="106" t="s">
        <v>75</v>
      </c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spans="1:26" outlineLevel="1">
      <c r="A77" s="123"/>
      <c r="B77" s="102" t="s">
        <v>405</v>
      </c>
      <c r="C77" s="102"/>
      <c r="D77" s="102"/>
      <c r="E77" s="653">
        <f>SUM(E78)</f>
        <v>406100</v>
      </c>
      <c r="F77" s="597"/>
      <c r="G77" s="106" t="s">
        <v>75</v>
      </c>
      <c r="H77" s="102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spans="1:26" outlineLevel="1">
      <c r="A78" s="123"/>
      <c r="B78" s="119" t="s">
        <v>406</v>
      </c>
      <c r="C78" s="119"/>
      <c r="D78" s="119"/>
      <c r="E78" s="651">
        <f>SUM(E79+E81)</f>
        <v>406100</v>
      </c>
      <c r="F78" s="651"/>
      <c r="G78" s="125" t="s">
        <v>75</v>
      </c>
      <c r="H78" s="119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spans="1:26" outlineLevel="1">
      <c r="A79" s="123"/>
      <c r="B79" s="119" t="s">
        <v>407</v>
      </c>
      <c r="C79" s="119"/>
      <c r="D79" s="119"/>
      <c r="E79" s="651">
        <v>292000</v>
      </c>
      <c r="F79" s="651"/>
      <c r="G79" s="125" t="s">
        <v>75</v>
      </c>
      <c r="H79" s="119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spans="1:26" outlineLevel="1">
      <c r="A80" s="123"/>
      <c r="B80" s="104"/>
      <c r="C80" s="658" t="s">
        <v>1137</v>
      </c>
      <c r="D80" s="658"/>
      <c r="E80" s="210"/>
      <c r="F80" s="210"/>
      <c r="G80" s="117"/>
      <c r="H80" s="124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spans="1:26" outlineLevel="1">
      <c r="A81" s="123"/>
      <c r="B81" s="119" t="s">
        <v>1138</v>
      </c>
      <c r="C81" s="119"/>
      <c r="D81" s="119"/>
      <c r="E81" s="651">
        <v>114100</v>
      </c>
      <c r="F81" s="651"/>
      <c r="G81" s="125" t="s">
        <v>75</v>
      </c>
      <c r="H81" s="119"/>
      <c r="I81" s="133">
        <f>SUM(I82:I84)</f>
        <v>114100</v>
      </c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spans="1:26" outlineLevel="1">
      <c r="A82" s="123"/>
      <c r="B82" s="123" t="s">
        <v>1141</v>
      </c>
      <c r="C82" s="123"/>
      <c r="D82" s="123"/>
      <c r="E82" s="123"/>
      <c r="F82" s="123"/>
      <c r="G82" s="117"/>
      <c r="H82" s="124"/>
      <c r="I82" s="133">
        <v>60000</v>
      </c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spans="1:26" outlineLevel="1">
      <c r="A83" s="123"/>
      <c r="B83" s="123" t="s">
        <v>1139</v>
      </c>
      <c r="C83" s="121"/>
      <c r="E83" s="123"/>
      <c r="F83" s="123"/>
      <c r="G83" s="117"/>
      <c r="H83" s="124"/>
      <c r="I83" s="133">
        <v>42100</v>
      </c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spans="1:26" outlineLevel="1">
      <c r="A84" s="123"/>
      <c r="B84" s="123" t="s">
        <v>1140</v>
      </c>
      <c r="C84" s="126"/>
      <c r="D84" s="121"/>
      <c r="E84" s="123"/>
      <c r="F84" s="123"/>
      <c r="G84" s="117"/>
      <c r="H84" s="124"/>
      <c r="I84" s="133">
        <v>12000</v>
      </c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spans="1:26" outlineLevel="1">
      <c r="A85" s="102"/>
      <c r="B85" s="123"/>
      <c r="C85" s="120"/>
      <c r="D85" s="121"/>
      <c r="E85" s="123"/>
      <c r="F85" s="123"/>
      <c r="G85" s="117"/>
      <c r="H85" s="124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spans="1:26" outlineLevel="1">
      <c r="A86" s="120"/>
      <c r="B86" s="102" t="s">
        <v>418</v>
      </c>
      <c r="C86" s="102"/>
      <c r="D86" s="102"/>
      <c r="E86" s="653">
        <f>SUM(G88:G90)</f>
        <v>190900</v>
      </c>
      <c r="F86" s="597"/>
      <c r="G86" s="106" t="s">
        <v>75</v>
      </c>
      <c r="H86" s="10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>
      <c r="A87" s="123"/>
      <c r="B87" s="120"/>
      <c r="C87" s="304" t="s">
        <v>516</v>
      </c>
      <c r="D87" s="635" t="s">
        <v>1129</v>
      </c>
      <c r="E87" s="635"/>
      <c r="F87" s="120"/>
      <c r="G87" s="114"/>
      <c r="H87" s="122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>
      <c r="A88" s="123"/>
      <c r="B88" s="120"/>
      <c r="C88" s="120"/>
      <c r="D88" s="629" t="s">
        <v>1130</v>
      </c>
      <c r="E88" s="629"/>
      <c r="F88" s="120"/>
      <c r="G88" s="320">
        <v>41500</v>
      </c>
      <c r="H88" s="321" t="s">
        <v>75</v>
      </c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>
      <c r="A89" s="123"/>
      <c r="B89" s="120"/>
      <c r="C89" s="335" t="s">
        <v>420</v>
      </c>
      <c r="D89" s="660" t="s">
        <v>1131</v>
      </c>
      <c r="E89" s="659"/>
      <c r="F89" s="659"/>
      <c r="G89" s="114"/>
      <c r="H89" s="122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>
      <c r="A90" s="123"/>
      <c r="B90" s="120"/>
      <c r="C90" s="120"/>
      <c r="D90" s="328" t="s">
        <v>1132</v>
      </c>
      <c r="E90" s="120"/>
      <c r="F90" s="120"/>
      <c r="G90" s="114">
        <v>149400</v>
      </c>
      <c r="H90" s="122" t="s">
        <v>75</v>
      </c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>
      <c r="A91" s="123"/>
      <c r="B91" s="120"/>
      <c r="C91" s="120"/>
      <c r="D91" s="176"/>
      <c r="E91" s="120"/>
      <c r="F91" s="120"/>
      <c r="G91" s="114"/>
      <c r="H91" s="122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>
      <c r="A92" s="123"/>
      <c r="B92" s="120"/>
      <c r="C92" s="120"/>
      <c r="D92" s="176"/>
      <c r="E92" s="120"/>
      <c r="F92" s="120"/>
      <c r="G92" s="114"/>
      <c r="H92" s="122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>
      <c r="A93" s="123"/>
      <c r="B93" s="120"/>
      <c r="C93" s="120"/>
      <c r="D93" s="176"/>
      <c r="E93" s="120"/>
      <c r="F93" s="120"/>
      <c r="G93" s="114"/>
      <c r="H93" s="122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>
      <c r="A94" s="123"/>
      <c r="B94" s="120"/>
      <c r="C94" s="120"/>
      <c r="D94" s="176"/>
      <c r="E94" s="120"/>
      <c r="F94" s="120"/>
      <c r="G94" s="114"/>
      <c r="H94" s="122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>
      <c r="A95" s="123"/>
      <c r="B95" s="120"/>
      <c r="C95" s="120"/>
      <c r="D95" s="176"/>
      <c r="E95" s="120"/>
      <c r="F95" s="120"/>
      <c r="G95" s="114"/>
      <c r="H95" s="122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>
      <c r="A96" s="123"/>
      <c r="B96" s="120"/>
      <c r="C96" s="120"/>
      <c r="D96" s="176"/>
      <c r="E96" s="120"/>
      <c r="F96" s="120"/>
      <c r="G96" s="114"/>
      <c r="H96" s="122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>
      <c r="A97" s="123"/>
      <c r="B97" s="120"/>
      <c r="C97" s="120"/>
      <c r="D97" s="176"/>
      <c r="E97" s="120"/>
      <c r="F97" s="120"/>
      <c r="G97" s="114"/>
      <c r="H97" s="122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>
      <c r="A98" s="123"/>
      <c r="B98" s="120"/>
      <c r="C98" s="120"/>
      <c r="D98" s="176"/>
      <c r="E98" s="120"/>
      <c r="F98" s="120"/>
      <c r="G98" s="114"/>
      <c r="H98" s="122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>
      <c r="A99" s="123"/>
      <c r="B99" s="120"/>
      <c r="C99" s="120"/>
      <c r="D99" s="176"/>
      <c r="E99" s="120"/>
      <c r="F99" s="120"/>
      <c r="G99" s="114"/>
      <c r="H99" s="122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>
      <c r="A100" s="123"/>
      <c r="B100" s="120"/>
      <c r="C100" s="120"/>
      <c r="D100" s="176"/>
      <c r="E100" s="120"/>
      <c r="F100" s="120"/>
      <c r="G100" s="114"/>
      <c r="H100" s="122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>
      <c r="A101" s="123"/>
      <c r="B101" s="120"/>
      <c r="C101" s="120"/>
      <c r="D101" s="176"/>
      <c r="E101" s="120"/>
      <c r="F101" s="120"/>
      <c r="G101" s="114"/>
      <c r="H101" s="122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>
      <c r="A102" s="123"/>
      <c r="B102" s="120"/>
      <c r="C102" s="120"/>
      <c r="D102" s="176"/>
      <c r="E102" s="120"/>
      <c r="F102" s="120"/>
      <c r="G102" s="114"/>
      <c r="H102" s="122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>
      <c r="A103" s="123"/>
      <c r="B103" s="120"/>
      <c r="C103" s="120"/>
      <c r="D103" s="176"/>
      <c r="E103" s="120"/>
      <c r="F103" s="120"/>
      <c r="G103" s="114"/>
      <c r="H103" s="122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>
      <c r="A104" s="123"/>
      <c r="B104" s="120"/>
      <c r="C104" s="120"/>
      <c r="D104" s="176"/>
      <c r="E104" s="120"/>
      <c r="F104" s="120"/>
      <c r="G104" s="114"/>
      <c r="H104" s="122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>
      <c r="A105" s="123"/>
      <c r="B105" s="120"/>
      <c r="C105" s="120"/>
      <c r="D105" s="176"/>
      <c r="E105" s="120"/>
      <c r="F105" s="120"/>
      <c r="G105" s="114"/>
      <c r="H105" s="122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>
      <c r="A106" s="123"/>
      <c r="B106" s="120"/>
      <c r="C106" s="120"/>
      <c r="D106" s="176"/>
      <c r="E106" s="120"/>
      <c r="F106" s="120"/>
      <c r="G106" s="114"/>
      <c r="H106" s="122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>
      <c r="A107" s="123"/>
      <c r="B107" s="120"/>
      <c r="C107" s="120"/>
      <c r="D107" s="176"/>
      <c r="E107" s="120"/>
      <c r="F107" s="120"/>
      <c r="G107" s="114"/>
      <c r="H107" s="122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>
      <c r="A108" s="123"/>
      <c r="B108" s="120"/>
      <c r="C108" s="120"/>
      <c r="D108" s="176"/>
      <c r="E108" s="120"/>
      <c r="F108" s="120"/>
      <c r="G108" s="114"/>
      <c r="H108" s="122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>
      <c r="A109" s="105"/>
      <c r="B109" s="102"/>
      <c r="C109" s="102"/>
      <c r="D109" s="102"/>
      <c r="E109" s="102"/>
      <c r="F109" s="109"/>
      <c r="G109" s="109"/>
      <c r="H109" s="106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</row>
    <row r="110" spans="1:26" outlineLevel="1">
      <c r="A110" s="102"/>
      <c r="B110" s="102" t="s">
        <v>85</v>
      </c>
      <c r="C110" s="102"/>
      <c r="D110" s="102"/>
      <c r="E110" s="102"/>
      <c r="F110" s="652">
        <f>E111</f>
        <v>743600</v>
      </c>
      <c r="G110" s="597"/>
      <c r="H110" s="106" t="s">
        <v>75</v>
      </c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spans="1:26" outlineLevel="1">
      <c r="A111" s="123"/>
      <c r="B111" s="102" t="s">
        <v>405</v>
      </c>
      <c r="C111" s="102"/>
      <c r="D111" s="102"/>
      <c r="E111" s="653">
        <f>E112+E124</f>
        <v>743600</v>
      </c>
      <c r="F111" s="597"/>
      <c r="G111" s="106" t="s">
        <v>75</v>
      </c>
      <c r="H111" s="102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spans="1:26" outlineLevel="1">
      <c r="A112" s="123"/>
      <c r="B112" s="119" t="s">
        <v>406</v>
      </c>
      <c r="C112" s="119"/>
      <c r="D112" s="119"/>
      <c r="E112" s="651">
        <f>SUM(E113,E115,E119,)</f>
        <v>743600</v>
      </c>
      <c r="F112" s="597"/>
      <c r="G112" s="125" t="s">
        <v>75</v>
      </c>
      <c r="H112" s="119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spans="1:26">
      <c r="A113" s="123"/>
      <c r="B113" s="119" t="s">
        <v>407</v>
      </c>
      <c r="C113" s="119"/>
      <c r="D113" s="119"/>
      <c r="E113" s="651">
        <v>378600</v>
      </c>
      <c r="F113" s="597"/>
      <c r="G113" s="125" t="s">
        <v>75</v>
      </c>
      <c r="H113" s="119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24" customHeight="1">
      <c r="A114" s="123"/>
      <c r="B114" s="104"/>
      <c r="C114" s="658" t="s">
        <v>465</v>
      </c>
      <c r="D114" s="658"/>
      <c r="E114" s="210"/>
      <c r="F114" s="210"/>
      <c r="G114" s="117"/>
      <c r="H114" s="12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outlineLevel="1">
      <c r="A115" s="123"/>
      <c r="B115" s="119" t="s">
        <v>409</v>
      </c>
      <c r="C115" s="119"/>
      <c r="D115" s="119"/>
      <c r="E115" s="651">
        <v>246900</v>
      </c>
      <c r="F115" s="597"/>
      <c r="G115" s="125" t="s">
        <v>75</v>
      </c>
      <c r="H115" s="119"/>
      <c r="I115" s="133">
        <f>SUM(I116:I118)</f>
        <v>246900</v>
      </c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spans="1:26" outlineLevel="1">
      <c r="A116" s="123"/>
      <c r="B116" s="104"/>
      <c r="C116" s="123" t="s">
        <v>1142</v>
      </c>
      <c r="D116" s="123"/>
      <c r="E116" s="123"/>
      <c r="F116" s="123"/>
      <c r="G116" s="117"/>
      <c r="H116" s="124"/>
      <c r="I116" s="133">
        <v>216000</v>
      </c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spans="1:26" outlineLevel="1">
      <c r="A117" s="123"/>
      <c r="B117" s="104"/>
      <c r="C117" s="120" t="s">
        <v>1144</v>
      </c>
      <c r="D117" s="120"/>
      <c r="E117" s="123"/>
      <c r="F117" s="123"/>
      <c r="G117" s="117"/>
      <c r="H117" s="124"/>
      <c r="I117" s="133">
        <v>18100</v>
      </c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spans="1:26" ht="25.5" customHeight="1" outlineLevel="1">
      <c r="A118" s="123"/>
      <c r="B118" s="104"/>
      <c r="C118" s="120" t="s">
        <v>1143</v>
      </c>
      <c r="D118" s="121"/>
      <c r="E118" s="123"/>
      <c r="F118" s="123"/>
      <c r="G118" s="117"/>
      <c r="H118" s="124"/>
      <c r="I118" s="133">
        <v>12800</v>
      </c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spans="1:26" outlineLevel="1">
      <c r="A119" s="123"/>
      <c r="B119" s="119" t="s">
        <v>413</v>
      </c>
      <c r="C119" s="119"/>
      <c r="D119" s="119"/>
      <c r="E119" s="651">
        <v>118100</v>
      </c>
      <c r="F119" s="597"/>
      <c r="G119" s="125" t="s">
        <v>75</v>
      </c>
      <c r="H119" s="119"/>
      <c r="I119" s="133">
        <f>SUM(I120:I123)</f>
        <v>118100</v>
      </c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spans="1:26" outlineLevel="1">
      <c r="A120" s="123"/>
      <c r="B120" s="123" t="s">
        <v>1145</v>
      </c>
      <c r="C120" s="123"/>
      <c r="D120" s="123"/>
      <c r="E120" s="123"/>
      <c r="F120" s="123"/>
      <c r="G120" s="117"/>
      <c r="H120" s="124"/>
      <c r="I120" s="133">
        <v>87400</v>
      </c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spans="1:26" ht="24" customHeight="1" outlineLevel="1">
      <c r="A121" s="123"/>
      <c r="B121" s="123" t="s">
        <v>1140</v>
      </c>
      <c r="C121" s="121"/>
      <c r="E121" s="123"/>
      <c r="F121" s="123"/>
      <c r="G121" s="117"/>
      <c r="H121" s="124"/>
      <c r="I121" s="133">
        <v>16500</v>
      </c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spans="1:26" ht="24" customHeight="1" outlineLevel="1">
      <c r="A122" s="123"/>
      <c r="B122" s="123" t="s">
        <v>1135</v>
      </c>
      <c r="C122" s="126"/>
      <c r="D122" s="121"/>
      <c r="E122" s="123"/>
      <c r="F122" s="123"/>
      <c r="G122" s="117"/>
      <c r="H122" s="124"/>
      <c r="I122" s="133">
        <v>12000</v>
      </c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spans="1:26" ht="24" customHeight="1" outlineLevel="1">
      <c r="A123" s="123"/>
      <c r="B123" s="123" t="s">
        <v>1136</v>
      </c>
      <c r="C123" s="126"/>
      <c r="D123" s="121"/>
      <c r="E123" s="123"/>
      <c r="F123" s="123"/>
      <c r="G123" s="117"/>
      <c r="H123" s="124"/>
      <c r="I123" s="133">
        <v>2200</v>
      </c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spans="1:26" outlineLevel="1">
      <c r="A124" s="123"/>
      <c r="B124" s="119"/>
      <c r="C124" s="119"/>
      <c r="D124" s="119"/>
      <c r="E124" s="651"/>
      <c r="F124" s="597"/>
      <c r="G124" s="125"/>
      <c r="H124" s="119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spans="1:26" outlineLevel="1">
      <c r="A125" s="123"/>
      <c r="B125" s="608"/>
      <c r="C125" s="608"/>
      <c r="D125" s="608"/>
      <c r="E125" s="123"/>
      <c r="F125" s="123"/>
      <c r="G125" s="117"/>
      <c r="H125" s="124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spans="1:26" outlineLevel="1">
      <c r="A126" s="102"/>
      <c r="B126" s="102" t="s">
        <v>86</v>
      </c>
      <c r="C126" s="102"/>
      <c r="D126" s="102"/>
      <c r="E126" s="102"/>
      <c r="F126" s="652">
        <f>SUM(E127,)</f>
        <v>1088100</v>
      </c>
      <c r="G126" s="597"/>
      <c r="H126" s="106" t="s">
        <v>75</v>
      </c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spans="1:26" outlineLevel="1">
      <c r="A127" s="123"/>
      <c r="B127" s="102" t="s">
        <v>127</v>
      </c>
      <c r="C127" s="102"/>
      <c r="D127" s="102"/>
      <c r="E127" s="653">
        <f>E128+E141</f>
        <v>1088100</v>
      </c>
      <c r="F127" s="597"/>
      <c r="G127" s="106" t="s">
        <v>75</v>
      </c>
      <c r="H127" s="102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spans="1:26" outlineLevel="1">
      <c r="A128" s="123"/>
      <c r="B128" s="119" t="s">
        <v>427</v>
      </c>
      <c r="C128" s="119"/>
      <c r="D128" s="119"/>
      <c r="E128" s="651">
        <f>SUM(E129,E131,E136)</f>
        <v>986200</v>
      </c>
      <c r="F128" s="597"/>
      <c r="G128" s="125" t="s">
        <v>75</v>
      </c>
      <c r="H128" s="119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spans="1:26">
      <c r="A129" s="123"/>
      <c r="B129" s="119" t="s">
        <v>428</v>
      </c>
      <c r="C129" s="119"/>
      <c r="D129" s="119"/>
      <c r="E129" s="651">
        <v>321300</v>
      </c>
      <c r="F129" s="597"/>
      <c r="G129" s="125" t="s">
        <v>75</v>
      </c>
      <c r="H129" s="119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</row>
    <row r="130" spans="1:26" ht="24" customHeight="1">
      <c r="A130" s="123"/>
      <c r="B130" s="608" t="s">
        <v>429</v>
      </c>
      <c r="C130" s="608"/>
      <c r="D130" s="608"/>
      <c r="E130" s="123"/>
      <c r="F130" s="123"/>
      <c r="G130" s="117"/>
      <c r="H130" s="124"/>
      <c r="I130" s="134">
        <v>321300</v>
      </c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outlineLevel="1">
      <c r="A131" s="123"/>
      <c r="B131" s="119" t="s">
        <v>430</v>
      </c>
      <c r="C131" s="119"/>
      <c r="D131" s="119"/>
      <c r="E131" s="651">
        <v>550100</v>
      </c>
      <c r="F131" s="597"/>
      <c r="G131" s="125" t="s">
        <v>75</v>
      </c>
      <c r="H131" s="119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spans="1:26" ht="24" customHeight="1">
      <c r="A132" s="123"/>
      <c r="B132" s="608" t="s">
        <v>431</v>
      </c>
      <c r="C132" s="608"/>
      <c r="D132" s="608"/>
      <c r="E132" s="123"/>
      <c r="F132" s="123"/>
      <c r="G132" s="114"/>
      <c r="H132" s="122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>
      <c r="A133" s="123"/>
      <c r="B133" s="659" t="s">
        <v>432</v>
      </c>
      <c r="C133" s="659"/>
      <c r="D133" s="659"/>
      <c r="E133" s="659"/>
      <c r="F133" s="659"/>
      <c r="G133" s="120"/>
      <c r="H133" s="122"/>
      <c r="I133" s="134">
        <f>SUM(I134:I135)</f>
        <v>550100</v>
      </c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>
      <c r="A134" s="123"/>
      <c r="B134" s="659" t="s">
        <v>1147</v>
      </c>
      <c r="C134" s="659"/>
      <c r="D134" s="659"/>
      <c r="E134" s="123"/>
      <c r="F134" s="123"/>
      <c r="G134" s="114"/>
      <c r="H134" s="122"/>
      <c r="I134" s="134">
        <v>518400</v>
      </c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>
      <c r="A135" s="123"/>
      <c r="B135" s="659" t="s">
        <v>1146</v>
      </c>
      <c r="C135" s="659"/>
      <c r="D135" s="659"/>
      <c r="E135" s="123"/>
      <c r="F135" s="123"/>
      <c r="G135" s="114"/>
      <c r="H135" s="122"/>
      <c r="I135" s="134">
        <f>22800+8900</f>
        <v>31700</v>
      </c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outlineLevel="1">
      <c r="A136" s="123"/>
      <c r="B136" s="119" t="s">
        <v>433</v>
      </c>
      <c r="C136" s="119"/>
      <c r="D136" s="119"/>
      <c r="E136" s="651">
        <v>114800</v>
      </c>
      <c r="F136" s="597"/>
      <c r="G136" s="125" t="s">
        <v>75</v>
      </c>
      <c r="H136" s="119"/>
      <c r="I136" s="133">
        <f>SUM(I137:I140)</f>
        <v>114800</v>
      </c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spans="1:26" ht="24" customHeight="1" outlineLevel="1">
      <c r="A137" s="123"/>
      <c r="B137" s="608" t="s">
        <v>434</v>
      </c>
      <c r="C137" s="608"/>
      <c r="D137" s="608"/>
      <c r="E137" s="210"/>
      <c r="G137" s="125"/>
      <c r="H137" s="119"/>
      <c r="I137" s="133">
        <v>57300</v>
      </c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spans="1:26" ht="24" customHeight="1" outlineLevel="1">
      <c r="A138" s="123"/>
      <c r="B138" s="608" t="s">
        <v>435</v>
      </c>
      <c r="C138" s="608"/>
      <c r="D138" s="608"/>
      <c r="E138" s="608"/>
      <c r="F138" s="123"/>
      <c r="G138" s="117"/>
      <c r="H138" s="124"/>
      <c r="I138" s="133">
        <v>47200</v>
      </c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spans="1:26" ht="24" customHeight="1" outlineLevel="1">
      <c r="A139" s="123"/>
      <c r="B139" s="608" t="s">
        <v>1148</v>
      </c>
      <c r="C139" s="608"/>
      <c r="D139" s="608"/>
      <c r="E139" s="123"/>
      <c r="F139" s="123"/>
      <c r="G139" s="117"/>
      <c r="H139" s="124"/>
      <c r="I139" s="133">
        <v>5900</v>
      </c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spans="1:26" ht="24" customHeight="1" outlineLevel="1">
      <c r="A140" s="123"/>
      <c r="B140" s="608" t="s">
        <v>436</v>
      </c>
      <c r="C140" s="608"/>
      <c r="D140" s="608"/>
      <c r="E140" s="123"/>
      <c r="F140" s="123"/>
      <c r="G140" s="117"/>
      <c r="H140" s="124"/>
      <c r="I140" s="133">
        <v>4400</v>
      </c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spans="1:26" outlineLevel="1">
      <c r="A141" s="123"/>
      <c r="B141" s="119" t="s">
        <v>437</v>
      </c>
      <c r="C141" s="119"/>
      <c r="D141" s="119"/>
      <c r="E141" s="651">
        <v>101900</v>
      </c>
      <c r="F141" s="597"/>
      <c r="G141" s="125" t="s">
        <v>75</v>
      </c>
      <c r="H141" s="119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spans="1:26" outlineLevel="1">
      <c r="A142" s="123"/>
      <c r="B142" s="658" t="s">
        <v>438</v>
      </c>
      <c r="C142" s="658"/>
      <c r="D142" s="658"/>
      <c r="E142" s="123"/>
      <c r="F142" s="123"/>
      <c r="G142" s="117"/>
      <c r="H142" s="124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spans="1:26">
      <c r="A143" s="123"/>
      <c r="B143" s="123"/>
      <c r="C143" s="120"/>
      <c r="D143" s="121"/>
      <c r="E143" s="123"/>
      <c r="F143" s="123"/>
      <c r="G143" s="117"/>
      <c r="H143" s="12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outlineLevel="1">
      <c r="A144" s="102"/>
      <c r="B144" s="102" t="s">
        <v>87</v>
      </c>
      <c r="C144" s="102"/>
      <c r="D144" s="102"/>
      <c r="E144" s="102"/>
      <c r="F144" s="652">
        <f>E145</f>
        <v>2563100</v>
      </c>
      <c r="G144" s="597"/>
      <c r="H144" s="106" t="s">
        <v>75</v>
      </c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spans="1:26" outlineLevel="1">
      <c r="A145" s="123"/>
      <c r="B145" s="102" t="s">
        <v>127</v>
      </c>
      <c r="C145" s="102"/>
      <c r="D145" s="102"/>
      <c r="E145" s="653">
        <f>E146+E157</f>
        <v>2563100</v>
      </c>
      <c r="F145" s="597"/>
      <c r="G145" s="106" t="s">
        <v>75</v>
      </c>
      <c r="H145" s="102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spans="1:26" outlineLevel="1">
      <c r="A146" s="123"/>
      <c r="B146" s="119" t="s">
        <v>427</v>
      </c>
      <c r="C146" s="119"/>
      <c r="D146" s="119"/>
      <c r="E146" s="651">
        <f>SUM(E147,E149,E152)</f>
        <v>1003100</v>
      </c>
      <c r="F146" s="597"/>
      <c r="G146" s="125" t="s">
        <v>75</v>
      </c>
      <c r="H146" s="119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spans="1:26">
      <c r="A147" s="123"/>
      <c r="B147" s="119" t="s">
        <v>439</v>
      </c>
      <c r="C147" s="119"/>
      <c r="D147" s="119"/>
      <c r="E147" s="651">
        <v>144000</v>
      </c>
      <c r="F147" s="597"/>
      <c r="G147" s="125" t="s">
        <v>75</v>
      </c>
      <c r="H147" s="119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24" customHeight="1">
      <c r="A148" s="123"/>
      <c r="B148" s="608" t="s">
        <v>440</v>
      </c>
      <c r="C148" s="608"/>
      <c r="D148" s="608"/>
      <c r="E148" s="123"/>
      <c r="F148" s="123"/>
      <c r="G148" s="117"/>
      <c r="H148" s="12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outlineLevel="1">
      <c r="A149" s="123"/>
      <c r="B149" s="119" t="s">
        <v>441</v>
      </c>
      <c r="C149" s="119"/>
      <c r="D149" s="119"/>
      <c r="E149" s="651">
        <v>658600</v>
      </c>
      <c r="F149" s="597"/>
      <c r="G149" s="125" t="s">
        <v>75</v>
      </c>
      <c r="H149" s="119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spans="1:26" outlineLevel="1">
      <c r="A150" s="123"/>
      <c r="B150" s="659" t="s">
        <v>442</v>
      </c>
      <c r="C150" s="659"/>
      <c r="D150" s="659"/>
      <c r="E150" s="210"/>
      <c r="G150" s="125"/>
      <c r="H150" s="119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spans="1:26" ht="24" customHeight="1" outlineLevel="1">
      <c r="A151" s="123"/>
      <c r="B151" s="608" t="s">
        <v>443</v>
      </c>
      <c r="C151" s="608"/>
      <c r="D151" s="608"/>
      <c r="E151" s="123"/>
      <c r="F151" s="123"/>
      <c r="G151" s="117"/>
      <c r="H151" s="124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spans="1:26" outlineLevel="1">
      <c r="A152" s="123"/>
      <c r="B152" s="661" t="s">
        <v>444</v>
      </c>
      <c r="C152" s="661"/>
      <c r="D152" s="661"/>
      <c r="E152" s="651">
        <v>200500</v>
      </c>
      <c r="F152" s="597"/>
      <c r="G152" s="125" t="s">
        <v>75</v>
      </c>
      <c r="H152" s="119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spans="1:26" ht="24" customHeight="1" outlineLevel="1">
      <c r="A153" s="123"/>
      <c r="B153" s="608" t="s">
        <v>1151</v>
      </c>
      <c r="C153" s="608"/>
      <c r="D153" s="608"/>
      <c r="E153" s="123"/>
      <c r="F153" s="123"/>
      <c r="G153" s="117"/>
      <c r="H153" s="124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spans="1:26" ht="24" customHeight="1" outlineLevel="1">
      <c r="A154" s="123"/>
      <c r="B154" s="608" t="s">
        <v>1152</v>
      </c>
      <c r="C154" s="608"/>
      <c r="D154" s="608"/>
      <c r="E154" s="123"/>
      <c r="F154" s="123"/>
      <c r="G154" s="117"/>
      <c r="H154" s="124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spans="1:26" ht="24" customHeight="1" outlineLevel="1">
      <c r="A155" s="123"/>
      <c r="B155" s="608" t="s">
        <v>1149</v>
      </c>
      <c r="C155" s="608"/>
      <c r="D155" s="608"/>
      <c r="E155" s="123"/>
      <c r="F155" s="123"/>
      <c r="G155" s="117"/>
      <c r="H155" s="124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spans="1:26" ht="24" customHeight="1" outlineLevel="1">
      <c r="A156" s="123"/>
      <c r="B156" s="608"/>
      <c r="C156" s="608"/>
      <c r="D156" s="608"/>
      <c r="E156" s="123"/>
      <c r="F156" s="123"/>
      <c r="G156" s="117"/>
      <c r="H156" s="124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spans="1:26" outlineLevel="1">
      <c r="A157" s="123"/>
      <c r="B157" s="119" t="s">
        <v>437</v>
      </c>
      <c r="C157" s="119"/>
      <c r="D157" s="119"/>
      <c r="E157" s="651">
        <v>1560000</v>
      </c>
      <c r="F157" s="597"/>
      <c r="G157" s="125" t="s">
        <v>75</v>
      </c>
      <c r="H157" s="119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spans="1:26" outlineLevel="1">
      <c r="A158" s="123"/>
      <c r="B158" s="608" t="s">
        <v>445</v>
      </c>
      <c r="C158" s="608"/>
      <c r="D158" s="608"/>
      <c r="E158" s="123"/>
      <c r="F158" s="123"/>
      <c r="G158" s="117"/>
      <c r="H158" s="124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spans="1:26" outlineLevel="1">
      <c r="A159" s="123"/>
      <c r="B159" s="123"/>
      <c r="C159" s="120"/>
      <c r="D159" s="121"/>
      <c r="E159" s="123"/>
      <c r="F159" s="123"/>
      <c r="G159" s="117"/>
      <c r="H159" s="124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spans="1:26" outlineLevel="1">
      <c r="A160" s="123"/>
      <c r="B160" s="123"/>
      <c r="C160" s="120"/>
      <c r="D160" s="121"/>
      <c r="E160" s="123"/>
      <c r="F160" s="123"/>
      <c r="G160" s="117"/>
      <c r="H160" s="124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spans="1:26" outlineLevel="1">
      <c r="A161" s="102"/>
      <c r="B161" s="102" t="s">
        <v>88</v>
      </c>
      <c r="C161" s="102"/>
      <c r="D161" s="102"/>
      <c r="E161" s="102"/>
      <c r="F161" s="652">
        <f>SUM(E162)</f>
        <v>11239200</v>
      </c>
      <c r="G161" s="597"/>
      <c r="H161" s="106" t="s">
        <v>75</v>
      </c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spans="1:26" outlineLevel="1">
      <c r="A162" s="123"/>
      <c r="B162" s="102" t="s">
        <v>127</v>
      </c>
      <c r="C162" s="102"/>
      <c r="D162" s="102"/>
      <c r="E162" s="653">
        <f>SUM(E163)</f>
        <v>11239200</v>
      </c>
      <c r="F162" s="597"/>
      <c r="G162" s="106" t="s">
        <v>75</v>
      </c>
      <c r="H162" s="102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spans="1:26" outlineLevel="1">
      <c r="A163" s="123"/>
      <c r="B163" s="119" t="s">
        <v>421</v>
      </c>
      <c r="C163" s="119"/>
      <c r="D163" s="119"/>
      <c r="E163" s="651">
        <f>SUM(E164,E166,E168)</f>
        <v>11239200</v>
      </c>
      <c r="F163" s="597"/>
      <c r="G163" s="125" t="s">
        <v>75</v>
      </c>
      <c r="H163" s="119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spans="1:26">
      <c r="A164" s="123"/>
      <c r="B164" s="119" t="s">
        <v>446</v>
      </c>
      <c r="C164" s="119"/>
      <c r="D164" s="119"/>
      <c r="E164" s="651">
        <v>11076200</v>
      </c>
      <c r="F164" s="597"/>
      <c r="G164" s="125" t="s">
        <v>75</v>
      </c>
      <c r="H164" s="119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</row>
    <row r="165" spans="1:26" ht="24" customHeight="1">
      <c r="A165" s="123"/>
      <c r="B165" s="608" t="s">
        <v>423</v>
      </c>
      <c r="C165" s="608"/>
      <c r="D165" s="608"/>
      <c r="E165" s="123"/>
      <c r="F165" s="123"/>
      <c r="G165" s="117"/>
      <c r="H165" s="124"/>
      <c r="I165" s="134">
        <v>11076200</v>
      </c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outlineLevel="1">
      <c r="A166" s="123"/>
      <c r="B166" s="119" t="s">
        <v>424</v>
      </c>
      <c r="C166" s="119"/>
      <c r="D166" s="119"/>
      <c r="E166" s="651">
        <v>59000</v>
      </c>
      <c r="F166" s="597"/>
      <c r="G166" s="125" t="s">
        <v>75</v>
      </c>
      <c r="H166" s="119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spans="1:26" ht="24" customHeight="1" outlineLevel="1">
      <c r="A167" s="123"/>
      <c r="B167" s="608" t="s">
        <v>447</v>
      </c>
      <c r="C167" s="608"/>
      <c r="D167" s="608"/>
      <c r="E167" s="123"/>
      <c r="F167" s="123"/>
      <c r="G167" s="117"/>
      <c r="H167" s="124"/>
      <c r="I167" s="133">
        <f>36200+22800</f>
        <v>59000</v>
      </c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spans="1:26" outlineLevel="1">
      <c r="A168" s="123"/>
      <c r="B168" s="119" t="s">
        <v>425</v>
      </c>
      <c r="C168" s="119"/>
      <c r="D168" s="119"/>
      <c r="E168" s="651">
        <v>104000</v>
      </c>
      <c r="F168" s="597"/>
      <c r="G168" s="125" t="s">
        <v>75</v>
      </c>
      <c r="H168" s="119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spans="1:26" ht="24" customHeight="1" outlineLevel="1">
      <c r="A169" s="123"/>
      <c r="B169" s="608" t="s">
        <v>1153</v>
      </c>
      <c r="C169" s="608"/>
      <c r="D169" s="608"/>
      <c r="E169" s="123"/>
      <c r="F169" s="123"/>
      <c r="G169" s="117"/>
      <c r="H169" s="124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spans="1:26" ht="24" customHeight="1" outlineLevel="1">
      <c r="A170" s="123"/>
      <c r="B170" s="608" t="s">
        <v>1154</v>
      </c>
      <c r="C170" s="608"/>
      <c r="D170" s="608"/>
      <c r="E170" s="123"/>
      <c r="F170" s="123"/>
      <c r="G170" s="117"/>
      <c r="H170" s="124"/>
      <c r="I170" s="133">
        <f>14000+24000+4400+61600</f>
        <v>104000</v>
      </c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spans="1:26" ht="24" customHeight="1" outlineLevel="1">
      <c r="A171" s="123"/>
      <c r="B171" s="608" t="s">
        <v>1155</v>
      </c>
      <c r="C171" s="608"/>
      <c r="D171" s="608"/>
      <c r="E171" s="123"/>
      <c r="F171" s="123"/>
      <c r="G171" s="117"/>
      <c r="H171" s="124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spans="1:26" ht="24" customHeight="1" outlineLevel="1">
      <c r="A172" s="123"/>
      <c r="B172" s="608" t="s">
        <v>1156</v>
      </c>
      <c r="C172" s="608"/>
      <c r="D172" s="608"/>
      <c r="E172" s="123"/>
      <c r="F172" s="123"/>
      <c r="G172" s="117"/>
      <c r="H172" s="124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spans="1:26" outlineLevel="1">
      <c r="A173" s="123"/>
      <c r="B173" s="123"/>
      <c r="C173" s="120"/>
      <c r="D173" s="121"/>
      <c r="E173" s="123"/>
      <c r="F173" s="123"/>
      <c r="G173" s="117"/>
      <c r="H173" s="124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spans="1:26" outlineLevel="1">
      <c r="A174" s="102"/>
      <c r="B174" s="102" t="s">
        <v>89</v>
      </c>
      <c r="C174" s="102"/>
      <c r="D174" s="102"/>
      <c r="E174" s="102"/>
      <c r="F174" s="652">
        <f>E175</f>
        <v>897600</v>
      </c>
      <c r="G174" s="597"/>
      <c r="H174" s="106" t="s">
        <v>75</v>
      </c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spans="1:26" outlineLevel="1">
      <c r="A175" s="123"/>
      <c r="B175" s="102" t="s">
        <v>127</v>
      </c>
      <c r="C175" s="102"/>
      <c r="D175" s="102"/>
      <c r="E175" s="653">
        <f>E176</f>
        <v>897600</v>
      </c>
      <c r="F175" s="597"/>
      <c r="G175" s="106" t="s">
        <v>75</v>
      </c>
      <c r="H175" s="102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spans="1:26" outlineLevel="1">
      <c r="A176" s="123"/>
      <c r="B176" s="119" t="s">
        <v>421</v>
      </c>
      <c r="C176" s="119"/>
      <c r="D176" s="119"/>
      <c r="E176" s="651">
        <f>SUM(E177:F179)</f>
        <v>897600</v>
      </c>
      <c r="F176" s="597"/>
      <c r="G176" s="125" t="s">
        <v>75</v>
      </c>
      <c r="H176" s="119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spans="1:26" outlineLevel="1">
      <c r="A177" s="123"/>
      <c r="B177" s="119" t="s">
        <v>448</v>
      </c>
      <c r="C177" s="119"/>
      <c r="D177" s="119"/>
      <c r="E177" s="651">
        <v>25200</v>
      </c>
      <c r="F177" s="597"/>
      <c r="G177" s="125" t="s">
        <v>75</v>
      </c>
      <c r="H177" s="119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spans="1:26" ht="24" customHeight="1" outlineLevel="1">
      <c r="A178" s="123"/>
      <c r="B178" s="608" t="s">
        <v>449</v>
      </c>
      <c r="C178" s="608"/>
      <c r="D178" s="608"/>
      <c r="E178" s="123"/>
      <c r="F178" s="123"/>
      <c r="G178" s="117"/>
      <c r="H178" s="124"/>
      <c r="I178" s="133">
        <v>25200</v>
      </c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spans="1:26" outlineLevel="1">
      <c r="A179" s="123"/>
      <c r="B179" s="119" t="s">
        <v>450</v>
      </c>
      <c r="C179" s="119"/>
      <c r="D179" s="119"/>
      <c r="E179" s="651">
        <v>872400</v>
      </c>
      <c r="F179" s="597"/>
      <c r="G179" s="125" t="s">
        <v>75</v>
      </c>
      <c r="H179" s="119"/>
      <c r="I179" s="133">
        <f>SUM(I180:I184)</f>
        <v>872400</v>
      </c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spans="1:26" ht="24" customHeight="1" outlineLevel="1">
      <c r="A180" s="123"/>
      <c r="B180" s="608" t="s">
        <v>451</v>
      </c>
      <c r="C180" s="608"/>
      <c r="D180" s="608"/>
      <c r="E180" s="123"/>
      <c r="F180" s="123"/>
      <c r="G180" s="117"/>
      <c r="H180" s="124"/>
      <c r="I180" s="133">
        <v>17100</v>
      </c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spans="1:26" ht="24" customHeight="1" outlineLevel="1">
      <c r="A181" s="123"/>
      <c r="B181" s="608" t="s">
        <v>452</v>
      </c>
      <c r="C181" s="608"/>
      <c r="D181" s="608"/>
      <c r="E181" s="123"/>
      <c r="F181" s="123"/>
      <c r="G181" s="117"/>
      <c r="H181" s="124"/>
      <c r="I181" s="133">
        <v>295500</v>
      </c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spans="1:26" ht="24" customHeight="1" outlineLevel="1">
      <c r="A182" s="123"/>
      <c r="B182" s="176"/>
      <c r="C182" s="176"/>
      <c r="D182" s="176"/>
      <c r="E182" s="123"/>
      <c r="F182" s="123"/>
      <c r="G182" s="117"/>
      <c r="H182" s="124"/>
      <c r="I182" s="133">
        <v>6600</v>
      </c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spans="1:26" ht="24" customHeight="1" outlineLevel="1">
      <c r="A183" s="123"/>
      <c r="B183" s="176"/>
      <c r="C183" s="176"/>
      <c r="D183" s="176"/>
      <c r="E183" s="123"/>
      <c r="F183" s="123"/>
      <c r="G183" s="117"/>
      <c r="H183" s="124"/>
      <c r="I183" s="133">
        <v>159800</v>
      </c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spans="1:26" outlineLevel="1">
      <c r="A184" s="102"/>
      <c r="B184" s="123"/>
      <c r="C184" s="608" t="s">
        <v>453</v>
      </c>
      <c r="D184" s="608"/>
      <c r="E184" s="123"/>
      <c r="F184" s="123"/>
      <c r="G184" s="117"/>
      <c r="H184" s="124"/>
      <c r="I184" s="133">
        <v>393400</v>
      </c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spans="1:26">
      <c r="A185" s="105"/>
      <c r="B185" s="102"/>
      <c r="C185" s="102"/>
      <c r="D185" s="102"/>
      <c r="E185" s="149"/>
      <c r="F185" s="149"/>
      <c r="G185" s="106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>
      <c r="A186" s="105"/>
      <c r="B186" s="102"/>
      <c r="C186" s="102"/>
      <c r="D186" s="102"/>
      <c r="E186" s="149"/>
      <c r="F186" s="149"/>
      <c r="G186" s="106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>
      <c r="A187" s="105"/>
      <c r="B187" s="102"/>
      <c r="C187" s="102"/>
      <c r="D187" s="102"/>
      <c r="E187" s="149"/>
      <c r="F187" s="149"/>
      <c r="G187" s="106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spans="1:26" outlineLevel="1">
      <c r="A188" s="102"/>
      <c r="B188" s="102" t="s">
        <v>90</v>
      </c>
      <c r="C188" s="102"/>
      <c r="D188" s="102"/>
      <c r="E188" s="102"/>
      <c r="F188" s="652">
        <f>SUM(E189)</f>
        <v>4614400</v>
      </c>
      <c r="G188" s="597"/>
      <c r="H188" s="106" t="s">
        <v>75</v>
      </c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spans="1:26" outlineLevel="1">
      <c r="A189" s="123"/>
      <c r="B189" s="102" t="s">
        <v>405</v>
      </c>
      <c r="C189" s="102"/>
      <c r="D189" s="102"/>
      <c r="E189" s="653">
        <f>SUM(E190,E202)</f>
        <v>4614400</v>
      </c>
      <c r="F189" s="597"/>
      <c r="G189" s="106" t="s">
        <v>75</v>
      </c>
      <c r="H189" s="102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spans="1:26" outlineLevel="1">
      <c r="A190" s="123"/>
      <c r="B190" s="119" t="s">
        <v>454</v>
      </c>
      <c r="C190" s="119"/>
      <c r="D190" s="119"/>
      <c r="E190" s="651">
        <f>SUM(E191,E194,E198)</f>
        <v>4559700</v>
      </c>
      <c r="F190" s="597"/>
      <c r="G190" s="125" t="s">
        <v>75</v>
      </c>
      <c r="H190" s="119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spans="1:26">
      <c r="A191" s="123"/>
      <c r="B191" s="119" t="s">
        <v>455</v>
      </c>
      <c r="C191" s="119"/>
      <c r="D191" s="119"/>
      <c r="E191" s="651">
        <v>3240000</v>
      </c>
      <c r="F191" s="597"/>
      <c r="G191" s="125" t="s">
        <v>75</v>
      </c>
      <c r="H191" s="119"/>
      <c r="I191" s="102">
        <f>SUM(I192:I193)</f>
        <v>3240000</v>
      </c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</row>
    <row r="192" spans="1:26">
      <c r="A192" s="123"/>
      <c r="B192" s="123"/>
      <c r="C192" s="608" t="s">
        <v>456</v>
      </c>
      <c r="D192" s="608"/>
      <c r="E192" s="123"/>
      <c r="F192" s="123"/>
      <c r="G192" s="117"/>
      <c r="H192" s="124"/>
      <c r="I192" s="102">
        <v>2940000</v>
      </c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</row>
    <row r="193" spans="1:26">
      <c r="A193" s="123"/>
      <c r="B193" s="123"/>
      <c r="C193" s="608" t="s">
        <v>457</v>
      </c>
      <c r="D193" s="608"/>
      <c r="E193" s="123"/>
      <c r="F193" s="123"/>
      <c r="G193" s="117"/>
      <c r="H193" s="124"/>
      <c r="I193" s="134">
        <v>300000</v>
      </c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outlineLevel="1">
      <c r="A194" s="123"/>
      <c r="B194" s="119" t="s">
        <v>458</v>
      </c>
      <c r="C194" s="119"/>
      <c r="D194" s="119"/>
      <c r="E194" s="651">
        <v>411400</v>
      </c>
      <c r="F194" s="597"/>
      <c r="G194" s="125" t="s">
        <v>75</v>
      </c>
      <c r="H194" s="119"/>
      <c r="I194" s="133">
        <f>SUM(I195:I197)</f>
        <v>411400</v>
      </c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spans="1:26" outlineLevel="1">
      <c r="A195" s="123"/>
      <c r="B195" s="123"/>
      <c r="C195" s="608" t="s">
        <v>459</v>
      </c>
      <c r="D195" s="608"/>
      <c r="E195" s="123"/>
      <c r="F195" s="123"/>
      <c r="G195" s="117"/>
      <c r="H195" s="124"/>
      <c r="I195" s="133">
        <v>401400</v>
      </c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spans="1:26" outlineLevel="1">
      <c r="A196" s="123"/>
      <c r="B196" s="123"/>
      <c r="C196" s="608" t="s">
        <v>460</v>
      </c>
      <c r="D196" s="608"/>
      <c r="E196" s="123"/>
      <c r="F196" s="123"/>
      <c r="G196" s="117"/>
      <c r="H196" s="124"/>
      <c r="I196" s="133">
        <v>6000</v>
      </c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spans="1:26" outlineLevel="1">
      <c r="A197" s="123"/>
      <c r="B197" s="123"/>
      <c r="C197" s="608" t="s">
        <v>461</v>
      </c>
      <c r="D197" s="608"/>
      <c r="E197" s="123"/>
      <c r="F197" s="123"/>
      <c r="G197" s="117"/>
      <c r="H197" s="124"/>
      <c r="I197" s="133">
        <v>4000</v>
      </c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spans="1:26" outlineLevel="1">
      <c r="A198" s="123"/>
      <c r="B198" s="119" t="s">
        <v>462</v>
      </c>
      <c r="C198" s="119"/>
      <c r="D198" s="119"/>
      <c r="E198" s="651">
        <v>908300</v>
      </c>
      <c r="F198" s="597"/>
      <c r="G198" s="125" t="s">
        <v>75</v>
      </c>
      <c r="H198" s="119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spans="1:26" outlineLevel="1">
      <c r="A199" s="123"/>
      <c r="B199" s="123"/>
      <c r="C199" s="608" t="s">
        <v>1157</v>
      </c>
      <c r="D199" s="608"/>
      <c r="E199" s="123"/>
      <c r="F199" s="123"/>
      <c r="G199" s="117"/>
      <c r="H199" s="124"/>
      <c r="I199" s="133">
        <v>11400</v>
      </c>
      <c r="J199" s="133">
        <v>8900</v>
      </c>
      <c r="K199" s="133">
        <v>350400</v>
      </c>
      <c r="L199" s="133">
        <v>147400</v>
      </c>
      <c r="M199" s="133">
        <v>68100</v>
      </c>
      <c r="N199" s="133">
        <v>166800</v>
      </c>
      <c r="O199" s="133">
        <v>155300</v>
      </c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spans="1:26" ht="24" customHeight="1" outlineLevel="1">
      <c r="A200" s="123"/>
      <c r="B200" s="123"/>
      <c r="C200" s="608" t="s">
        <v>1158</v>
      </c>
      <c r="D200" s="608"/>
      <c r="E200" s="123"/>
      <c r="F200" s="123"/>
      <c r="G200" s="117"/>
      <c r="H200" s="124"/>
      <c r="I200" s="133">
        <f>SUM(I199:O199)</f>
        <v>908300</v>
      </c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spans="1:26" outlineLevel="1">
      <c r="A201" s="123"/>
      <c r="B201" s="123"/>
      <c r="C201" s="608" t="s">
        <v>1159</v>
      </c>
      <c r="D201" s="608"/>
      <c r="E201" s="123"/>
      <c r="F201" s="123"/>
      <c r="G201" s="117"/>
      <c r="H201" s="124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spans="1:26" outlineLevel="1">
      <c r="A202" s="123"/>
      <c r="B202" s="119" t="s">
        <v>463</v>
      </c>
      <c r="C202" s="119"/>
      <c r="D202" s="119"/>
      <c r="E202" s="651">
        <v>54700</v>
      </c>
      <c r="F202" s="597"/>
      <c r="G202" s="125" t="s">
        <v>75</v>
      </c>
      <c r="H202" s="119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spans="1:26" outlineLevel="1">
      <c r="A203" s="123"/>
      <c r="B203" s="608" t="s">
        <v>464</v>
      </c>
      <c r="C203" s="608"/>
      <c r="D203" s="608"/>
      <c r="E203" s="123"/>
      <c r="F203" s="123"/>
      <c r="G203" s="117"/>
      <c r="H203" s="124"/>
      <c r="I203" s="133">
        <f>46500+8200</f>
        <v>54700</v>
      </c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spans="1:26" outlineLevel="1">
      <c r="A204" s="102"/>
      <c r="B204" s="123"/>
      <c r="C204" s="120"/>
      <c r="D204" s="121"/>
      <c r="E204" s="123"/>
      <c r="F204" s="123"/>
      <c r="G204" s="117"/>
      <c r="H204" s="124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spans="1:26">
      <c r="A205" s="105"/>
      <c r="B205" s="123"/>
      <c r="C205" s="120"/>
      <c r="D205" s="121"/>
      <c r="E205" s="123"/>
      <c r="F205" s="123"/>
      <c r="G205" s="117"/>
      <c r="H205" s="124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outlineLevel="1">
      <c r="A206" s="102"/>
      <c r="B206" s="102" t="s">
        <v>91</v>
      </c>
      <c r="C206" s="102"/>
      <c r="D206" s="102"/>
      <c r="E206" s="102"/>
      <c r="F206" s="652">
        <f>SUM(E207,E230,E223)</f>
        <v>4234200</v>
      </c>
      <c r="G206" s="597"/>
      <c r="H206" s="106" t="s">
        <v>75</v>
      </c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spans="1:26" outlineLevel="1">
      <c r="A207" s="123"/>
      <c r="B207" s="102" t="s">
        <v>405</v>
      </c>
      <c r="C207" s="102"/>
      <c r="D207" s="102"/>
      <c r="E207" s="653">
        <f>SUM(E208,E220)</f>
        <v>4234200</v>
      </c>
      <c r="F207" s="597"/>
      <c r="G207" s="106" t="s">
        <v>75</v>
      </c>
      <c r="H207" s="102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spans="1:26" outlineLevel="1">
      <c r="A208" s="123"/>
      <c r="B208" s="119" t="s">
        <v>406</v>
      </c>
      <c r="C208" s="119"/>
      <c r="D208" s="119"/>
      <c r="E208" s="651">
        <f>SUM(E209,E211,E215)</f>
        <v>4195200</v>
      </c>
      <c r="F208" s="597"/>
      <c r="G208" s="125" t="s">
        <v>75</v>
      </c>
      <c r="H208" s="119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spans="1:26">
      <c r="A209" s="123"/>
      <c r="B209" s="119" t="s">
        <v>407</v>
      </c>
      <c r="C209" s="119"/>
      <c r="D209" s="119"/>
      <c r="E209" s="651">
        <v>1232000</v>
      </c>
      <c r="F209" s="597"/>
      <c r="G209" s="125" t="s">
        <v>75</v>
      </c>
      <c r="H209" s="119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</row>
    <row r="210" spans="1:26">
      <c r="A210" s="123"/>
      <c r="B210" s="123"/>
      <c r="C210" s="608" t="s">
        <v>465</v>
      </c>
      <c r="D210" s="608"/>
      <c r="E210" s="123"/>
      <c r="F210" s="123"/>
      <c r="G210" s="117"/>
      <c r="H210" s="12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outlineLevel="1">
      <c r="A211" s="123"/>
      <c r="B211" s="119" t="s">
        <v>466</v>
      </c>
      <c r="C211" s="119"/>
      <c r="D211" s="119"/>
      <c r="E211" s="651">
        <v>1089500</v>
      </c>
      <c r="F211" s="597"/>
      <c r="G211" s="125" t="s">
        <v>75</v>
      </c>
      <c r="H211" s="119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spans="1:26" outlineLevel="1">
      <c r="A212" s="123"/>
      <c r="B212" s="123"/>
      <c r="C212" s="608" t="s">
        <v>467</v>
      </c>
      <c r="D212" s="608"/>
      <c r="E212" s="123"/>
      <c r="F212" s="123"/>
      <c r="G212" s="117"/>
      <c r="H212" s="124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spans="1:26">
      <c r="A213" s="123"/>
      <c r="B213" s="123"/>
      <c r="C213" s="608" t="s">
        <v>468</v>
      </c>
      <c r="D213" s="608"/>
      <c r="E213" s="123"/>
      <c r="F213" s="123"/>
      <c r="G213" s="117"/>
      <c r="H213" s="12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outlineLevel="1">
      <c r="A214" s="123"/>
      <c r="B214" s="123"/>
      <c r="C214" s="608" t="s">
        <v>469</v>
      </c>
      <c r="D214" s="608"/>
      <c r="E214" s="123"/>
      <c r="F214" s="123"/>
      <c r="G214" s="117"/>
      <c r="H214" s="124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spans="1:26" outlineLevel="1">
      <c r="A215" s="123"/>
      <c r="B215" s="119" t="s">
        <v>470</v>
      </c>
      <c r="C215" s="119"/>
      <c r="D215" s="119"/>
      <c r="E215" s="651">
        <v>1873700</v>
      </c>
      <c r="F215" s="597"/>
      <c r="G215" s="125" t="s">
        <v>75</v>
      </c>
      <c r="H215" s="119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spans="1:26" outlineLevel="1">
      <c r="A216" s="123"/>
      <c r="B216" s="123"/>
      <c r="C216" s="209" t="s">
        <v>1288</v>
      </c>
      <c r="D216" s="209"/>
      <c r="E216" s="338"/>
      <c r="F216" s="123"/>
      <c r="G216" s="117"/>
      <c r="H216" s="124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spans="1:26" outlineLevel="1">
      <c r="A217" s="123"/>
      <c r="B217" s="123"/>
      <c r="C217" s="659" t="s">
        <v>1289</v>
      </c>
      <c r="D217" s="659"/>
      <c r="E217" s="123"/>
      <c r="F217" s="123"/>
      <c r="G217" s="117"/>
      <c r="H217" s="124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spans="1:26" ht="24" customHeight="1" outlineLevel="1">
      <c r="A218" s="123"/>
      <c r="B218" s="123"/>
      <c r="C218" s="659" t="s">
        <v>1290</v>
      </c>
      <c r="D218" s="659"/>
      <c r="E218" s="123"/>
      <c r="F218" s="123"/>
      <c r="G218" s="117"/>
      <c r="H218" s="124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spans="1:26" ht="24" customHeight="1" outlineLevel="1">
      <c r="A219" s="123"/>
      <c r="B219" s="123"/>
      <c r="C219" s="209"/>
      <c r="D219" s="209"/>
      <c r="E219" s="123"/>
      <c r="F219" s="123"/>
      <c r="G219" s="117"/>
      <c r="H219" s="124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spans="1:26" outlineLevel="1">
      <c r="B220" s="102" t="s">
        <v>471</v>
      </c>
      <c r="C220" s="102"/>
      <c r="D220" s="102"/>
      <c r="E220" s="653">
        <v>39000</v>
      </c>
      <c r="F220" s="597"/>
      <c r="G220" s="149" t="s">
        <v>75</v>
      </c>
      <c r="H220" s="102"/>
    </row>
    <row r="221" spans="1:26" outlineLevel="1">
      <c r="C221" s="608" t="s">
        <v>472</v>
      </c>
      <c r="D221" s="608"/>
      <c r="G221" s="135"/>
      <c r="H221" s="136"/>
    </row>
    <row r="222" spans="1:26" outlineLevel="1">
      <c r="A222" s="102"/>
      <c r="C222" s="120"/>
      <c r="D222" s="121"/>
      <c r="G222" s="135"/>
      <c r="H222" s="136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spans="1:26" outlineLevel="1">
      <c r="A223" s="123"/>
      <c r="B223" s="102"/>
      <c r="C223" s="102"/>
      <c r="D223" s="102"/>
      <c r="E223" s="653"/>
      <c r="F223" s="597"/>
      <c r="G223" s="106"/>
      <c r="H223" s="102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spans="1:26" outlineLevel="1">
      <c r="A224" s="123"/>
      <c r="B224" s="119"/>
      <c r="C224" s="119"/>
      <c r="D224" s="119"/>
      <c r="E224" s="651"/>
      <c r="F224" s="597"/>
      <c r="G224" s="125"/>
      <c r="H224" s="119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spans="1:26" outlineLevel="1">
      <c r="A225" s="120"/>
      <c r="B225" s="119"/>
      <c r="C225" s="119"/>
      <c r="D225" s="119"/>
      <c r="E225" s="651"/>
      <c r="F225" s="597"/>
      <c r="G225" s="125"/>
      <c r="H225" s="119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24.75" customHeight="1" outlineLevel="1">
      <c r="A226" s="102"/>
      <c r="B226" s="120"/>
      <c r="C226" s="120"/>
      <c r="D226" s="659"/>
      <c r="E226" s="659"/>
      <c r="F226" s="659"/>
      <c r="G226" s="114"/>
      <c r="H226" s="122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spans="1:26" ht="24.75" customHeight="1" outlineLevel="1">
      <c r="A227" s="102"/>
      <c r="B227" s="120"/>
      <c r="C227" s="120"/>
      <c r="D227" s="659"/>
      <c r="E227" s="659"/>
      <c r="F227" s="659"/>
      <c r="G227" s="114"/>
      <c r="H227" s="122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spans="1:26" ht="24.75" customHeight="1" outlineLevel="1">
      <c r="A228" s="102"/>
      <c r="B228" s="120"/>
      <c r="C228" s="120"/>
      <c r="D228" s="659"/>
      <c r="E228" s="659"/>
      <c r="F228" s="659"/>
      <c r="G228" s="114"/>
      <c r="H228" s="122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spans="1:26" ht="24.75" customHeight="1" outlineLevel="1">
      <c r="A229" s="102"/>
      <c r="B229" s="120"/>
      <c r="C229" s="120"/>
      <c r="D229" s="176"/>
      <c r="E229" s="120"/>
      <c r="F229" s="120"/>
      <c r="G229" s="114"/>
      <c r="H229" s="122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spans="1:26" outlineLevel="1">
      <c r="A230" s="120"/>
      <c r="B230" s="102"/>
      <c r="C230" s="102"/>
      <c r="D230" s="102"/>
      <c r="E230" s="653"/>
      <c r="F230" s="597"/>
      <c r="G230" s="106"/>
      <c r="H230" s="10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24.75" customHeight="1">
      <c r="A231" s="123"/>
      <c r="B231" s="120"/>
      <c r="C231" s="120"/>
      <c r="D231" s="659"/>
      <c r="E231" s="659"/>
      <c r="F231" s="659"/>
      <c r="G231" s="114"/>
      <c r="H231" s="12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</row>
    <row r="232" spans="1:26">
      <c r="A232" s="123"/>
      <c r="B232" s="120"/>
      <c r="C232" s="120"/>
      <c r="D232" s="176"/>
      <c r="E232" s="120"/>
      <c r="F232" s="120"/>
      <c r="G232" s="114"/>
      <c r="H232" s="12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</row>
    <row r="233" spans="1:26" outlineLevel="1">
      <c r="A233" s="102"/>
      <c r="B233" s="102" t="s">
        <v>92</v>
      </c>
      <c r="C233" s="102"/>
      <c r="D233" s="102"/>
      <c r="E233" s="102"/>
      <c r="F233" s="652">
        <f>SUM(E234)</f>
        <v>4634800</v>
      </c>
      <c r="G233" s="597"/>
      <c r="H233" s="106" t="s">
        <v>75</v>
      </c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spans="1:26" outlineLevel="1">
      <c r="A234" s="123"/>
      <c r="B234" s="102" t="s">
        <v>127</v>
      </c>
      <c r="C234" s="102"/>
      <c r="D234" s="102"/>
      <c r="E234" s="653">
        <f>E235</f>
        <v>4634800</v>
      </c>
      <c r="F234" s="597"/>
      <c r="G234" s="106" t="s">
        <v>75</v>
      </c>
      <c r="H234" s="102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spans="1:26" outlineLevel="1">
      <c r="A235" s="123"/>
      <c r="B235" s="119" t="s">
        <v>421</v>
      </c>
      <c r="C235" s="119"/>
      <c r="D235" s="119"/>
      <c r="E235" s="651">
        <f>SUM(E236,E238,E240)</f>
        <v>4634800</v>
      </c>
      <c r="F235" s="597"/>
      <c r="G235" s="125" t="s">
        <v>75</v>
      </c>
      <c r="H235" s="119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spans="1:26">
      <c r="A236" s="123"/>
      <c r="B236" s="661" t="s">
        <v>422</v>
      </c>
      <c r="C236" s="661"/>
      <c r="D236" s="119"/>
      <c r="E236" s="651">
        <v>4366300</v>
      </c>
      <c r="F236" s="597"/>
      <c r="G236" s="125" t="s">
        <v>75</v>
      </c>
      <c r="H236" s="119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</row>
    <row r="237" spans="1:26" ht="24" customHeight="1">
      <c r="A237" s="123"/>
      <c r="B237" s="608" t="s">
        <v>474</v>
      </c>
      <c r="C237" s="608"/>
      <c r="D237" s="608"/>
      <c r="E237" s="123"/>
      <c r="F237" s="123"/>
      <c r="G237" s="117"/>
      <c r="H237" s="124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</row>
    <row r="238" spans="1:26" outlineLevel="1">
      <c r="A238" s="123"/>
      <c r="B238" s="119" t="s">
        <v>424</v>
      </c>
      <c r="C238" s="211"/>
      <c r="D238" s="119"/>
      <c r="E238" s="651">
        <v>98400</v>
      </c>
      <c r="F238" s="597"/>
      <c r="G238" s="125" t="s">
        <v>75</v>
      </c>
      <c r="H238" s="119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spans="1:26" ht="24" customHeight="1" outlineLevel="1">
      <c r="A239" s="123"/>
      <c r="B239" s="120" t="s">
        <v>447</v>
      </c>
      <c r="C239" s="120"/>
      <c r="D239" s="121"/>
      <c r="E239" s="123"/>
      <c r="F239" s="123"/>
      <c r="G239" s="117"/>
      <c r="H239" s="124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spans="1:26" outlineLevel="1">
      <c r="A240" s="123"/>
      <c r="B240" s="119" t="s">
        <v>425</v>
      </c>
      <c r="C240" s="119"/>
      <c r="D240" s="119"/>
      <c r="E240" s="651">
        <v>170100</v>
      </c>
      <c r="F240" s="597"/>
      <c r="G240" s="125" t="s">
        <v>75</v>
      </c>
      <c r="H240" s="119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spans="1:26" ht="24" customHeight="1" outlineLevel="1">
      <c r="A241" s="123"/>
      <c r="B241" s="659" t="s">
        <v>451</v>
      </c>
      <c r="C241" s="659"/>
      <c r="D241" s="659"/>
      <c r="E241" s="123"/>
      <c r="F241" s="123"/>
      <c r="G241" s="117"/>
      <c r="H241" s="124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spans="1:26" ht="24" customHeight="1" outlineLevel="1">
      <c r="A242" s="123"/>
      <c r="B242" s="659" t="s">
        <v>1161</v>
      </c>
      <c r="C242" s="659"/>
      <c r="D242" s="659"/>
      <c r="E242" s="123"/>
      <c r="F242" s="123"/>
      <c r="G242" s="117"/>
      <c r="H242" s="124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spans="1:26" outlineLevel="1">
      <c r="A243" s="123"/>
      <c r="B243" s="659" t="s">
        <v>1160</v>
      </c>
      <c r="C243" s="659"/>
      <c r="D243" s="659"/>
      <c r="E243" s="123"/>
      <c r="F243" s="123"/>
      <c r="G243" s="117"/>
      <c r="H243" s="124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spans="1:26">
      <c r="A244" s="123"/>
      <c r="B244" s="123"/>
      <c r="C244" s="120"/>
      <c r="D244" s="121"/>
      <c r="E244" s="123"/>
      <c r="F244" s="123"/>
      <c r="G244" s="117"/>
      <c r="H244" s="12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outlineLevel="1">
      <c r="A245" s="102"/>
      <c r="B245" s="102" t="s">
        <v>93</v>
      </c>
      <c r="C245" s="102"/>
      <c r="D245" s="102"/>
      <c r="E245" s="102"/>
      <c r="F245" s="652">
        <f>E246</f>
        <v>178600</v>
      </c>
      <c r="G245" s="597"/>
      <c r="H245" s="106" t="s">
        <v>75</v>
      </c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spans="1:26" outlineLevel="1">
      <c r="A246" s="123"/>
      <c r="B246" s="102" t="s">
        <v>127</v>
      </c>
      <c r="C246" s="102"/>
      <c r="D246" s="102"/>
      <c r="E246" s="653">
        <f>E247</f>
        <v>178600</v>
      </c>
      <c r="F246" s="597"/>
      <c r="G246" s="106" t="s">
        <v>75</v>
      </c>
      <c r="H246" s="102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spans="1:26" outlineLevel="1">
      <c r="A247" s="123"/>
      <c r="B247" s="119" t="s">
        <v>421</v>
      </c>
      <c r="C247" s="119"/>
      <c r="D247" s="119"/>
      <c r="E247" s="651">
        <f>SUM(E248)</f>
        <v>178600</v>
      </c>
      <c r="F247" s="597"/>
      <c r="G247" s="125" t="s">
        <v>75</v>
      </c>
      <c r="H247" s="119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spans="1:26" outlineLevel="1">
      <c r="A248" s="123"/>
      <c r="B248" s="119" t="s">
        <v>475</v>
      </c>
      <c r="C248" s="119"/>
      <c r="D248" s="119"/>
      <c r="E248" s="651">
        <v>178600</v>
      </c>
      <c r="F248" s="597"/>
      <c r="G248" s="125" t="s">
        <v>75</v>
      </c>
      <c r="H248" s="119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spans="1:26" ht="24.75" customHeight="1" outlineLevel="1">
      <c r="A249" s="123"/>
      <c r="B249" s="608" t="s">
        <v>476</v>
      </c>
      <c r="C249" s="608"/>
      <c r="D249" s="608"/>
      <c r="E249" s="210"/>
      <c r="G249" s="125"/>
      <c r="H249" s="119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spans="1:26" outlineLevel="1">
      <c r="A250" s="123"/>
      <c r="B250" s="123"/>
      <c r="C250" s="120"/>
      <c r="D250" s="121"/>
      <c r="E250" s="123"/>
      <c r="F250" s="123"/>
      <c r="G250" s="117"/>
      <c r="H250" s="124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spans="1:26">
      <c r="B251" s="123"/>
      <c r="C251" s="120"/>
      <c r="D251" s="121"/>
      <c r="E251" s="123"/>
      <c r="F251" s="123"/>
      <c r="G251" s="117"/>
      <c r="H251" s="124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outlineLevel="1">
      <c r="A252" s="102"/>
      <c r="B252" s="102" t="s">
        <v>94</v>
      </c>
      <c r="C252" s="102"/>
      <c r="D252" s="102"/>
      <c r="E252" s="102"/>
      <c r="F252" s="652">
        <f>E253</f>
        <v>1280100</v>
      </c>
      <c r="G252" s="597"/>
      <c r="H252" s="106" t="s">
        <v>75</v>
      </c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spans="1:26" outlineLevel="1">
      <c r="A253" s="123"/>
      <c r="B253" s="102" t="s">
        <v>127</v>
      </c>
      <c r="C253" s="102"/>
      <c r="D253" s="102"/>
      <c r="E253" s="653">
        <f>E254</f>
        <v>1280100</v>
      </c>
      <c r="F253" s="597"/>
      <c r="G253" s="106" t="s">
        <v>75</v>
      </c>
      <c r="H253" s="102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spans="1:26" outlineLevel="1">
      <c r="A254" s="123"/>
      <c r="B254" s="119" t="s">
        <v>421</v>
      </c>
      <c r="C254" s="119"/>
      <c r="D254" s="119"/>
      <c r="E254" s="651">
        <f>SUM(E255,E257,E259)</f>
        <v>1280100</v>
      </c>
      <c r="F254" s="597"/>
      <c r="G254" s="125" t="s">
        <v>75</v>
      </c>
      <c r="H254" s="119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spans="1:26">
      <c r="A255" s="123"/>
      <c r="B255" s="119" t="s">
        <v>446</v>
      </c>
      <c r="C255" s="119"/>
      <c r="D255" s="119"/>
      <c r="E255" s="651">
        <v>996400</v>
      </c>
      <c r="F255" s="597"/>
      <c r="G255" s="125" t="s">
        <v>75</v>
      </c>
      <c r="H255" s="119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</row>
    <row r="256" spans="1:26">
      <c r="A256" s="123"/>
      <c r="B256" s="608" t="s">
        <v>423</v>
      </c>
      <c r="C256" s="608"/>
      <c r="D256" s="608"/>
      <c r="E256" s="123"/>
      <c r="F256" s="123"/>
      <c r="G256" s="117"/>
      <c r="H256" s="12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outlineLevel="1">
      <c r="A257" s="123"/>
      <c r="B257" s="119" t="s">
        <v>424</v>
      </c>
      <c r="C257" s="119"/>
      <c r="D257" s="119"/>
      <c r="E257" s="651">
        <v>132900</v>
      </c>
      <c r="F257" s="597"/>
      <c r="G257" s="125" t="s">
        <v>75</v>
      </c>
      <c r="H257" s="119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spans="1:26" outlineLevel="1">
      <c r="A258" s="123"/>
      <c r="B258" s="608" t="s">
        <v>447</v>
      </c>
      <c r="C258" s="608"/>
      <c r="D258" s="608"/>
      <c r="E258" s="123"/>
      <c r="F258" s="123"/>
      <c r="G258" s="117"/>
      <c r="H258" s="124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spans="1:26" outlineLevel="1">
      <c r="A259" s="123"/>
      <c r="B259" s="119" t="s">
        <v>425</v>
      </c>
      <c r="C259" s="119"/>
      <c r="D259" s="119"/>
      <c r="E259" s="651">
        <v>150800</v>
      </c>
      <c r="F259" s="597"/>
      <c r="G259" s="125" t="s">
        <v>75</v>
      </c>
      <c r="H259" s="119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spans="1:26" outlineLevel="1">
      <c r="A260" s="123"/>
      <c r="B260" s="659" t="s">
        <v>426</v>
      </c>
      <c r="C260" s="659"/>
      <c r="D260" s="659"/>
      <c r="E260" s="123"/>
      <c r="F260" s="123"/>
      <c r="G260" s="117"/>
      <c r="H260" s="124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spans="1:26" outlineLevel="1">
      <c r="A261" s="123"/>
      <c r="B261" s="659" t="s">
        <v>1162</v>
      </c>
      <c r="C261" s="659"/>
      <c r="D261" s="659"/>
      <c r="E261" s="123"/>
      <c r="F261" s="123"/>
      <c r="G261" s="117"/>
      <c r="H261" s="124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 spans="1:26" outlineLevel="1">
      <c r="A262" s="123"/>
      <c r="B262" s="123"/>
      <c r="C262" s="120"/>
      <c r="D262" s="121"/>
      <c r="E262" s="123"/>
      <c r="F262" s="123"/>
      <c r="G262" s="117"/>
      <c r="H262" s="124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 spans="1:26" outlineLevel="1">
      <c r="A263" s="123"/>
      <c r="B263" s="119" t="s">
        <v>95</v>
      </c>
      <c r="C263" s="120"/>
      <c r="D263" s="121"/>
      <c r="E263" s="123"/>
      <c r="F263" s="123"/>
      <c r="G263" s="332">
        <f>E264</f>
        <v>17100</v>
      </c>
      <c r="H263" s="124" t="s">
        <v>75</v>
      </c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 spans="1:26" outlineLevel="1">
      <c r="A264" s="123"/>
      <c r="B264" s="119" t="s">
        <v>127</v>
      </c>
      <c r="C264" s="120"/>
      <c r="D264" s="121"/>
      <c r="E264" s="653">
        <f>E265</f>
        <v>17100</v>
      </c>
      <c r="F264" s="597">
        <v>10800</v>
      </c>
      <c r="G264" s="106" t="s">
        <v>75</v>
      </c>
      <c r="H264" s="124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 spans="1:26" outlineLevel="1">
      <c r="A265" s="123"/>
      <c r="B265" s="119" t="s">
        <v>421</v>
      </c>
      <c r="C265" s="120"/>
      <c r="D265" s="121"/>
      <c r="E265" s="651">
        <f>E266</f>
        <v>17100</v>
      </c>
      <c r="F265" s="597"/>
      <c r="G265" s="106" t="s">
        <v>75</v>
      </c>
      <c r="H265" s="124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 spans="1:26" outlineLevel="1">
      <c r="A266" s="123"/>
      <c r="B266" s="119" t="s">
        <v>475</v>
      </c>
      <c r="C266" s="120"/>
      <c r="D266" s="121"/>
      <c r="E266" s="653">
        <v>17100</v>
      </c>
      <c r="F266" s="597"/>
      <c r="G266" s="106" t="s">
        <v>75</v>
      </c>
      <c r="H266" s="124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 spans="1:26" outlineLevel="1">
      <c r="A267" s="123"/>
      <c r="B267" s="658" t="s">
        <v>477</v>
      </c>
      <c r="C267" s="658"/>
      <c r="D267" s="658"/>
      <c r="E267" s="123"/>
      <c r="F267" s="123"/>
      <c r="G267" s="117"/>
      <c r="H267" s="124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 spans="1:26" outlineLevel="1">
      <c r="A268" s="123"/>
      <c r="B268" s="123"/>
      <c r="C268" s="120"/>
      <c r="D268" s="121"/>
      <c r="E268" s="123"/>
      <c r="F268" s="123"/>
      <c r="G268" s="117"/>
      <c r="H268" s="124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 spans="1:26" outlineLevel="1">
      <c r="A269" s="102"/>
      <c r="B269" s="102" t="s">
        <v>96</v>
      </c>
      <c r="C269" s="102"/>
      <c r="D269" s="102"/>
      <c r="E269" s="102"/>
      <c r="F269" s="652">
        <f>E270+E492+E281</f>
        <v>116217300</v>
      </c>
      <c r="G269" s="597"/>
      <c r="H269" s="106" t="s">
        <v>75</v>
      </c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 spans="1:26" outlineLevel="1">
      <c r="A270" s="123"/>
      <c r="B270" s="102" t="s">
        <v>405</v>
      </c>
      <c r="C270" s="102"/>
      <c r="D270" s="102"/>
      <c r="E270" s="653">
        <f>E271</f>
        <v>21587300</v>
      </c>
      <c r="F270" s="597"/>
      <c r="G270" s="106" t="s">
        <v>75</v>
      </c>
      <c r="H270" s="102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 spans="1:26" outlineLevel="1">
      <c r="B271" s="119" t="s">
        <v>478</v>
      </c>
      <c r="C271" s="119"/>
      <c r="D271" s="119"/>
      <c r="E271" s="651">
        <f>SUM(E276,E272)</f>
        <v>21587300</v>
      </c>
      <c r="F271" s="597"/>
      <c r="G271" s="125" t="s">
        <v>75</v>
      </c>
      <c r="H271" s="119"/>
    </row>
    <row r="272" spans="1:26" outlineLevel="1">
      <c r="B272" s="102" t="s">
        <v>479</v>
      </c>
      <c r="C272" s="102"/>
      <c r="D272" s="102"/>
      <c r="E272" s="653">
        <v>20062000</v>
      </c>
      <c r="F272" s="597"/>
      <c r="G272" s="106" t="s">
        <v>75</v>
      </c>
      <c r="H272" s="102"/>
    </row>
    <row r="273" spans="1:26" ht="24" customHeight="1" outlineLevel="1">
      <c r="B273" s="659" t="s">
        <v>480</v>
      </c>
      <c r="C273" s="659"/>
      <c r="D273" s="659"/>
      <c r="E273" s="137"/>
      <c r="F273" s="137"/>
      <c r="G273" s="135"/>
      <c r="H273" s="136"/>
    </row>
    <row r="274" spans="1:26" ht="24" customHeight="1" outlineLevel="1">
      <c r="A274" s="123"/>
      <c r="B274" s="671" t="s">
        <v>1128</v>
      </c>
      <c r="C274" s="665"/>
      <c r="D274" s="665"/>
      <c r="E274" s="137"/>
      <c r="F274" s="137"/>
      <c r="G274" s="135"/>
      <c r="H274" s="136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 spans="1:26" ht="24" customHeight="1" outlineLevel="1">
      <c r="A275" s="123"/>
      <c r="B275" s="659" t="s">
        <v>481</v>
      </c>
      <c r="C275" s="659"/>
      <c r="D275" s="659"/>
      <c r="E275" s="137"/>
      <c r="F275" s="137"/>
      <c r="G275" s="135"/>
      <c r="H275" s="136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 spans="1:26" outlineLevel="1">
      <c r="A276" s="123"/>
      <c r="B276" s="119" t="s">
        <v>482</v>
      </c>
      <c r="C276" s="119"/>
      <c r="D276" s="139"/>
      <c r="E276" s="651">
        <v>1525300</v>
      </c>
      <c r="F276" s="597"/>
      <c r="G276" s="125" t="s">
        <v>75</v>
      </c>
      <c r="H276" s="119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 spans="1:26" outlineLevel="1">
      <c r="A277" s="123"/>
      <c r="B277" s="658" t="s">
        <v>483</v>
      </c>
      <c r="C277" s="658"/>
      <c r="D277" s="658"/>
      <c r="E277" s="210"/>
      <c r="G277" s="125"/>
      <c r="H277" s="119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 spans="1:26" outlineLevel="1">
      <c r="A278" s="123"/>
      <c r="B278" s="658" t="s">
        <v>484</v>
      </c>
      <c r="C278" s="658"/>
      <c r="D278" s="658"/>
      <c r="E278" s="210"/>
      <c r="G278" s="125"/>
      <c r="H278" s="119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 spans="1:26" outlineLevel="1">
      <c r="A279" s="123"/>
      <c r="B279" s="659" t="s">
        <v>485</v>
      </c>
      <c r="C279" s="659"/>
      <c r="D279" s="659"/>
      <c r="E279" s="123"/>
      <c r="F279" s="123"/>
      <c r="G279" s="117"/>
      <c r="H279" s="124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 spans="1:26" outlineLevel="1">
      <c r="A280" s="102"/>
      <c r="B280" s="123"/>
      <c r="C280" s="120"/>
      <c r="D280" s="121"/>
      <c r="E280" s="123"/>
      <c r="F280" s="123"/>
      <c r="G280" s="114"/>
      <c r="H280" s="122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 spans="1:26" outlineLevel="1">
      <c r="A281" s="123"/>
      <c r="B281" s="102" t="s">
        <v>416</v>
      </c>
      <c r="C281" s="102"/>
      <c r="D281" s="102"/>
      <c r="E281" s="653">
        <f t="shared" ref="E281:E282" si="2">E282</f>
        <v>94630000</v>
      </c>
      <c r="F281" s="597"/>
      <c r="G281" s="106" t="s">
        <v>75</v>
      </c>
      <c r="H281" s="102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 spans="1:26" outlineLevel="1">
      <c r="A282" s="123"/>
      <c r="B282" s="119" t="s">
        <v>473</v>
      </c>
      <c r="C282" s="119"/>
      <c r="D282" s="119"/>
      <c r="E282" s="651">
        <f t="shared" si="2"/>
        <v>94630000</v>
      </c>
      <c r="F282" s="597"/>
      <c r="G282" s="125" t="s">
        <v>75</v>
      </c>
      <c r="H282" s="119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 spans="1:26" outlineLevel="1">
      <c r="A283" s="120"/>
      <c r="B283" s="119" t="s">
        <v>486</v>
      </c>
      <c r="C283" s="119"/>
      <c r="D283" s="119"/>
      <c r="E283" s="651">
        <f>G285+G306+G325+G346+G365+G384+G398+G412+G426+G478</f>
        <v>94630000</v>
      </c>
      <c r="F283" s="597"/>
      <c r="G283" s="125" t="s">
        <v>75</v>
      </c>
      <c r="H283" s="119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24.75" customHeight="1" outlineLevel="1">
      <c r="A284" s="120"/>
      <c r="B284" s="120"/>
      <c r="C284" s="120" t="s">
        <v>1163</v>
      </c>
      <c r="D284" s="662" t="s">
        <v>1164</v>
      </c>
      <c r="E284" s="659"/>
      <c r="F284" s="120"/>
      <c r="G284" s="114"/>
      <c r="H284" s="12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24.75" customHeight="1" outlineLevel="1">
      <c r="A285" s="120"/>
      <c r="B285" s="120"/>
      <c r="C285" s="120"/>
      <c r="D285" s="659" t="s">
        <v>1165</v>
      </c>
      <c r="E285" s="659"/>
      <c r="F285" s="659"/>
      <c r="G285" s="114">
        <v>9844000</v>
      </c>
      <c r="H285" s="122" t="s">
        <v>75</v>
      </c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24.75" customHeight="1" outlineLevel="1">
      <c r="A286" s="120"/>
      <c r="B286" s="120"/>
      <c r="C286" s="120"/>
      <c r="D286" s="340" t="s">
        <v>1166</v>
      </c>
      <c r="E286" s="120"/>
      <c r="F286" s="120"/>
      <c r="G286" s="114"/>
      <c r="H286" s="12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24.75" customHeight="1" outlineLevel="1">
      <c r="A287" s="120"/>
      <c r="B287" s="120"/>
      <c r="C287" s="120"/>
      <c r="D287" s="196" t="s">
        <v>1167</v>
      </c>
      <c r="E287" s="120"/>
      <c r="F287" s="120"/>
      <c r="G287" s="114"/>
      <c r="H287" s="12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24.75" customHeight="1" outlineLevel="1">
      <c r="A288" s="120"/>
      <c r="B288" s="120"/>
      <c r="C288" s="120"/>
      <c r="D288" s="341" t="s">
        <v>1168</v>
      </c>
      <c r="E288" s="120"/>
      <c r="F288" s="120"/>
      <c r="G288" s="114"/>
      <c r="H288" s="12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24.75" customHeight="1" outlineLevel="1">
      <c r="A289" s="120"/>
      <c r="B289" s="120"/>
      <c r="C289" s="120"/>
      <c r="D289" s="196" t="s">
        <v>1169</v>
      </c>
      <c r="E289" s="120"/>
      <c r="F289" s="120"/>
      <c r="G289" s="114"/>
      <c r="H289" s="12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24.75" customHeight="1" outlineLevel="1">
      <c r="A290" s="120"/>
      <c r="B290" s="120"/>
      <c r="C290" s="120"/>
      <c r="D290" s="196" t="s">
        <v>1170</v>
      </c>
      <c r="E290" s="120"/>
      <c r="F290" s="120"/>
      <c r="G290" s="114"/>
      <c r="H290" s="12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24.75" customHeight="1" outlineLevel="1">
      <c r="A291" s="120"/>
      <c r="B291" s="120"/>
      <c r="C291" s="120"/>
      <c r="D291" s="342" t="s">
        <v>1171</v>
      </c>
      <c r="E291" s="120"/>
      <c r="F291" s="120"/>
      <c r="G291" s="114"/>
      <c r="H291" s="12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24.75" customHeight="1" outlineLevel="1">
      <c r="A292" s="120"/>
      <c r="B292" s="120"/>
      <c r="C292" s="120"/>
      <c r="D292" s="195" t="s">
        <v>1172</v>
      </c>
      <c r="E292" s="120"/>
      <c r="F292" s="120"/>
      <c r="G292" s="114"/>
      <c r="H292" s="12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24.75" customHeight="1" outlineLevel="1">
      <c r="A293" s="120"/>
      <c r="B293" s="120"/>
      <c r="C293" s="120"/>
      <c r="D293" s="196" t="s">
        <v>1173</v>
      </c>
      <c r="E293" s="120"/>
      <c r="F293" s="120"/>
      <c r="G293" s="114"/>
      <c r="H293" s="12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24.75" customHeight="1" outlineLevel="1">
      <c r="A294" s="120"/>
      <c r="B294" s="120"/>
      <c r="C294" s="120"/>
      <c r="D294" s="196" t="s">
        <v>1174</v>
      </c>
      <c r="E294" s="120"/>
      <c r="F294" s="120"/>
      <c r="G294" s="114"/>
      <c r="H294" s="12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24.75" customHeight="1" outlineLevel="1">
      <c r="A295" s="120"/>
      <c r="B295" s="120"/>
      <c r="C295" s="120"/>
      <c r="D295" s="340" t="s">
        <v>1175</v>
      </c>
      <c r="E295" s="120"/>
      <c r="F295" s="120"/>
      <c r="G295" s="114"/>
      <c r="H295" s="12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24.75" customHeight="1" outlineLevel="1">
      <c r="A296" s="120"/>
      <c r="B296" s="120"/>
      <c r="C296" s="120"/>
      <c r="D296" s="196" t="s">
        <v>1176</v>
      </c>
      <c r="E296" s="120"/>
      <c r="F296" s="120"/>
      <c r="G296" s="114"/>
      <c r="H296" s="12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24.75" customHeight="1" outlineLevel="1">
      <c r="A297" s="120"/>
      <c r="B297" s="120"/>
      <c r="C297" s="120"/>
      <c r="D297" s="195" t="s">
        <v>1167</v>
      </c>
      <c r="E297" s="120"/>
      <c r="F297" s="120"/>
      <c r="G297" s="114"/>
      <c r="H297" s="12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24.75" customHeight="1" outlineLevel="1">
      <c r="A298" s="120"/>
      <c r="B298" s="120"/>
      <c r="C298" s="120"/>
      <c r="D298" s="342" t="s">
        <v>1177</v>
      </c>
      <c r="E298" s="121"/>
      <c r="F298" s="120"/>
      <c r="G298" s="114"/>
      <c r="H298" s="12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24.75" customHeight="1" outlineLevel="1">
      <c r="A299" s="120"/>
      <c r="B299" s="120"/>
      <c r="C299" s="120"/>
      <c r="D299" s="195" t="s">
        <v>1167</v>
      </c>
      <c r="E299" s="176"/>
      <c r="F299" s="120"/>
      <c r="G299" s="114"/>
      <c r="H299" s="12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24.75" customHeight="1" outlineLevel="1">
      <c r="A300" s="120"/>
      <c r="B300" s="120"/>
      <c r="C300" s="120"/>
      <c r="D300" s="340" t="s">
        <v>1178</v>
      </c>
      <c r="E300" s="176"/>
      <c r="F300" s="120"/>
      <c r="G300" s="114"/>
      <c r="H300" s="12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24.75" customHeight="1" outlineLevel="1">
      <c r="A301" s="120"/>
      <c r="B301" s="120"/>
      <c r="C301" s="120"/>
      <c r="D301" s="196" t="s">
        <v>1179</v>
      </c>
      <c r="E301" s="176"/>
      <c r="F301" s="120"/>
      <c r="G301" s="114"/>
      <c r="H301" s="12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24.75" customHeight="1" outlineLevel="1">
      <c r="A302" s="120"/>
      <c r="B302" s="120"/>
      <c r="C302" s="120"/>
      <c r="D302" s="196" t="s">
        <v>1167</v>
      </c>
      <c r="E302" s="176"/>
      <c r="F302" s="120"/>
      <c r="G302" s="114"/>
      <c r="H302" s="12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24.75" customHeight="1" outlineLevel="1">
      <c r="A303" s="120"/>
      <c r="B303" s="120"/>
      <c r="C303" s="120"/>
      <c r="D303" s="176"/>
      <c r="E303" s="176"/>
      <c r="F303" s="120"/>
      <c r="G303" s="114"/>
      <c r="H303" s="12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24.75" customHeight="1" outlineLevel="1">
      <c r="A304" s="120"/>
      <c r="B304" s="120"/>
      <c r="C304" s="120"/>
      <c r="D304" s="176"/>
      <c r="E304" s="176"/>
      <c r="F304" s="120"/>
      <c r="G304" s="114"/>
      <c r="H304" s="12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24" customHeight="1" outlineLevel="1">
      <c r="A305" s="102"/>
      <c r="B305" s="120"/>
      <c r="C305" s="120" t="s">
        <v>1180</v>
      </c>
      <c r="D305" s="662" t="s">
        <v>1181</v>
      </c>
      <c r="E305" s="659"/>
      <c r="F305" s="659"/>
      <c r="G305" s="114"/>
      <c r="H305" s="122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 spans="1:26" ht="24" customHeight="1" outlineLevel="1">
      <c r="A306" s="102"/>
      <c r="B306" s="120"/>
      <c r="C306" s="120"/>
      <c r="D306" s="659" t="s">
        <v>1182</v>
      </c>
      <c r="E306" s="659"/>
      <c r="F306" s="659"/>
      <c r="G306" s="114">
        <v>9457000</v>
      </c>
      <c r="H306" s="122" t="s">
        <v>75</v>
      </c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 spans="1:26" ht="24" customHeight="1" outlineLevel="1">
      <c r="A307" s="102"/>
      <c r="B307" s="120"/>
      <c r="C307" s="120"/>
      <c r="D307" s="340" t="s">
        <v>1166</v>
      </c>
      <c r="E307" s="120"/>
      <c r="F307" s="120"/>
      <c r="G307" s="114"/>
      <c r="H307" s="122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 spans="1:26" ht="24" customHeight="1" outlineLevel="1">
      <c r="A308" s="102"/>
      <c r="B308" s="120"/>
      <c r="C308" s="120"/>
      <c r="D308" s="343" t="s">
        <v>1183</v>
      </c>
      <c r="E308" s="120"/>
      <c r="F308" s="120"/>
      <c r="G308" s="114"/>
      <c r="H308" s="122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 spans="1:26" ht="24" customHeight="1" outlineLevel="1">
      <c r="A309" s="102"/>
      <c r="B309" s="120"/>
      <c r="C309" s="120"/>
      <c r="D309" s="340" t="s">
        <v>1168</v>
      </c>
      <c r="E309" s="120"/>
      <c r="F309" s="120"/>
      <c r="G309" s="114"/>
      <c r="H309" s="122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 spans="1:26" ht="24" customHeight="1" outlineLevel="1">
      <c r="A310" s="102"/>
      <c r="B310" s="120"/>
      <c r="C310" s="120"/>
      <c r="D310" s="342" t="s">
        <v>1169</v>
      </c>
      <c r="E310" s="120"/>
      <c r="F310" s="120"/>
      <c r="G310" s="114"/>
      <c r="H310" s="122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 spans="1:26" ht="24.75" customHeight="1" outlineLevel="1">
      <c r="A311" s="102"/>
      <c r="B311" s="120"/>
      <c r="C311" s="120"/>
      <c r="D311" s="196" t="s">
        <v>1184</v>
      </c>
      <c r="E311" s="120"/>
      <c r="F311" s="120"/>
      <c r="G311" s="114"/>
      <c r="H311" s="122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 spans="1:26" ht="24.75" customHeight="1" outlineLevel="1">
      <c r="A312" s="102"/>
      <c r="B312" s="120"/>
      <c r="C312" s="120"/>
      <c r="D312" s="662" t="s">
        <v>1185</v>
      </c>
      <c r="E312" s="659"/>
      <c r="F312" s="120"/>
      <c r="G312" s="114"/>
      <c r="H312" s="122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 spans="1:26" ht="24.75" customHeight="1" outlineLevel="1">
      <c r="A313" s="102"/>
      <c r="B313" s="120"/>
      <c r="C313" s="120"/>
      <c r="D313" s="195" t="s">
        <v>1186</v>
      </c>
      <c r="E313" s="120"/>
      <c r="F313" s="120"/>
      <c r="G313" s="114"/>
      <c r="H313" s="122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 spans="1:26" ht="24.75" customHeight="1" outlineLevel="1">
      <c r="A314" s="102"/>
      <c r="B314" s="120"/>
      <c r="C314" s="120"/>
      <c r="D314" s="195" t="s">
        <v>1187</v>
      </c>
      <c r="E314" s="121"/>
      <c r="F314" s="120"/>
      <c r="G314" s="114"/>
      <c r="H314" s="122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 spans="1:26" ht="24.75" customHeight="1" outlineLevel="1">
      <c r="A315" s="102"/>
      <c r="B315" s="120"/>
      <c r="C315" s="120"/>
      <c r="D315" s="340" t="s">
        <v>1175</v>
      </c>
      <c r="E315" s="176"/>
      <c r="F315" s="120"/>
      <c r="G315" s="114"/>
      <c r="H315" s="122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 spans="1:26" ht="24.75" customHeight="1" outlineLevel="1">
      <c r="A316" s="102"/>
      <c r="B316" s="120"/>
      <c r="C316" s="304"/>
      <c r="D316" s="195" t="s">
        <v>1176</v>
      </c>
      <c r="E316" s="304"/>
      <c r="F316" s="304"/>
      <c r="G316" s="114"/>
      <c r="H316" s="122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 spans="1:26" ht="24.75" customHeight="1" outlineLevel="1">
      <c r="A317" s="102"/>
      <c r="B317" s="120"/>
      <c r="C317" s="304"/>
      <c r="D317" s="195" t="s">
        <v>1183</v>
      </c>
      <c r="E317" s="323"/>
      <c r="F317" s="323"/>
      <c r="G317" s="320"/>
      <c r="H317" s="321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 spans="1:26" ht="24.75" customHeight="1" outlineLevel="1">
      <c r="A318" s="102"/>
      <c r="B318" s="120"/>
      <c r="C318" s="304"/>
      <c r="D318" s="342" t="s">
        <v>1177</v>
      </c>
      <c r="E318" s="322"/>
      <c r="F318" s="323"/>
      <c r="G318" s="114"/>
      <c r="H318" s="122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 spans="1:26" ht="24.75" customHeight="1" outlineLevel="1">
      <c r="A319" s="102"/>
      <c r="B319" s="120"/>
      <c r="C319" s="304"/>
      <c r="D319" s="195" t="s">
        <v>1183</v>
      </c>
      <c r="E319" s="307"/>
      <c r="F319" s="323"/>
      <c r="G319" s="114"/>
      <c r="H319" s="122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 spans="1:26" ht="24.75" customHeight="1" outlineLevel="1">
      <c r="A320" s="102"/>
      <c r="B320" s="120"/>
      <c r="C320" s="304"/>
      <c r="D320" s="340" t="s">
        <v>1178</v>
      </c>
      <c r="E320" s="307"/>
      <c r="F320" s="323"/>
      <c r="G320" s="114"/>
      <c r="H320" s="122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 spans="1:26" ht="24.75" customHeight="1" outlineLevel="1">
      <c r="A321" s="102"/>
      <c r="B321" s="120"/>
      <c r="C321" s="304"/>
      <c r="D321" s="196" t="s">
        <v>1188</v>
      </c>
      <c r="E321" s="304"/>
      <c r="F321" s="304"/>
      <c r="G321" s="114"/>
      <c r="H321" s="122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 spans="1:26" ht="24.75" customHeight="1" outlineLevel="1">
      <c r="A322" s="102"/>
      <c r="B322" s="120"/>
      <c r="C322" s="304"/>
      <c r="D322" s="195" t="s">
        <v>1189</v>
      </c>
      <c r="E322" s="307"/>
      <c r="F322" s="323"/>
      <c r="G322" s="114"/>
      <c r="H322" s="122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 spans="1:26" ht="24.75" customHeight="1" outlineLevel="1">
      <c r="A323" s="102"/>
      <c r="B323" s="120"/>
      <c r="C323" s="304"/>
      <c r="D323" s="195"/>
      <c r="E323" s="307"/>
      <c r="F323" s="323"/>
      <c r="G323" s="114"/>
      <c r="H323" s="122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 spans="1:26" ht="24.75" customHeight="1" outlineLevel="1">
      <c r="A324" s="102"/>
      <c r="B324" s="120"/>
      <c r="C324" s="344" t="s">
        <v>1190</v>
      </c>
      <c r="D324" s="672" t="s">
        <v>1191</v>
      </c>
      <c r="E324" s="672"/>
      <c r="F324" s="672"/>
      <c r="G324" s="114"/>
      <c r="H324" s="122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 spans="1:26" ht="24.75" customHeight="1" outlineLevel="1">
      <c r="A325" s="102"/>
      <c r="B325" s="120"/>
      <c r="C325" s="304"/>
      <c r="D325" s="673" t="s">
        <v>1192</v>
      </c>
      <c r="E325" s="629"/>
      <c r="F325" s="629"/>
      <c r="G325" s="114">
        <v>10327000</v>
      </c>
      <c r="H325" s="122" t="s">
        <v>75</v>
      </c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 spans="1:26" ht="24.75" customHeight="1" outlineLevel="1">
      <c r="A326" s="102"/>
      <c r="B326" s="120"/>
      <c r="C326" s="304"/>
      <c r="D326" s="342" t="s">
        <v>1193</v>
      </c>
      <c r="E326" s="307"/>
      <c r="F326" s="323"/>
      <c r="G326" s="114"/>
      <c r="H326" s="122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 spans="1:26" ht="24.75" customHeight="1" outlineLevel="1">
      <c r="A327" s="102"/>
      <c r="B327" s="120"/>
      <c r="C327" s="304"/>
      <c r="D327" s="195" t="s">
        <v>1194</v>
      </c>
      <c r="E327" s="304"/>
      <c r="F327" s="304"/>
      <c r="G327" s="114"/>
      <c r="H327" s="122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 spans="1:26" ht="24.75" customHeight="1" outlineLevel="1">
      <c r="A328" s="102"/>
      <c r="B328" s="120"/>
      <c r="C328" s="304"/>
      <c r="D328" s="342" t="s">
        <v>1195</v>
      </c>
      <c r="E328" s="304"/>
      <c r="F328" s="304"/>
      <c r="G328" s="114"/>
      <c r="H328" s="122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 spans="1:26" ht="24.75" customHeight="1" outlineLevel="1">
      <c r="A329" s="102"/>
      <c r="B329" s="120"/>
      <c r="C329" s="304"/>
      <c r="D329" s="195" t="s">
        <v>1196</v>
      </c>
      <c r="E329" s="304"/>
      <c r="F329" s="304"/>
      <c r="G329" s="114"/>
      <c r="H329" s="122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 spans="1:26" ht="24.75" customHeight="1" outlineLevel="1">
      <c r="A330" s="102"/>
      <c r="B330" s="120"/>
      <c r="C330" s="304"/>
      <c r="D330" s="195" t="s">
        <v>1173</v>
      </c>
      <c r="E330" s="307"/>
      <c r="F330" s="323"/>
      <c r="G330" s="114"/>
      <c r="H330" s="122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 spans="1:26" ht="24.75" customHeight="1" outlineLevel="1">
      <c r="A331" s="102"/>
      <c r="B331" s="120"/>
      <c r="C331" s="304"/>
      <c r="D331" s="195" t="s">
        <v>1197</v>
      </c>
      <c r="E331" s="304"/>
      <c r="F331" s="304"/>
      <c r="G331" s="320"/>
      <c r="H331" s="321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 spans="1:26" ht="24.75" customHeight="1" outlineLevel="1">
      <c r="A332" s="102"/>
      <c r="B332" s="120"/>
      <c r="C332" s="304"/>
      <c r="D332" s="342" t="s">
        <v>1175</v>
      </c>
      <c r="E332" s="323"/>
      <c r="F332" s="323"/>
      <c r="G332" s="320"/>
      <c r="H332" s="321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 spans="1:26" ht="24.75" customHeight="1" outlineLevel="1">
      <c r="A333" s="102"/>
      <c r="B333" s="120"/>
      <c r="C333" s="304"/>
      <c r="D333" s="195" t="s">
        <v>1176</v>
      </c>
      <c r="E333" s="322"/>
      <c r="F333" s="323"/>
      <c r="G333" s="320"/>
      <c r="H333" s="321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 spans="1:26" ht="24.75" customHeight="1" outlineLevel="1">
      <c r="A334" s="102"/>
      <c r="B334" s="120"/>
      <c r="C334" s="304"/>
      <c r="D334" s="195" t="s">
        <v>1198</v>
      </c>
      <c r="E334" s="307"/>
      <c r="F334" s="323"/>
      <c r="G334" s="320"/>
      <c r="H334" s="321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 spans="1:26" ht="24.75" customHeight="1" outlineLevel="1">
      <c r="A335" s="102"/>
      <c r="B335" s="120"/>
      <c r="C335" s="304"/>
      <c r="D335" s="342" t="s">
        <v>1177</v>
      </c>
      <c r="E335" s="304"/>
      <c r="F335" s="304"/>
      <c r="G335" s="320"/>
      <c r="H335" s="321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 spans="1:26" ht="24.75" customHeight="1" outlineLevel="1">
      <c r="A336" s="102"/>
      <c r="B336" s="120"/>
      <c r="C336" s="304"/>
      <c r="D336" s="195" t="s">
        <v>1198</v>
      </c>
      <c r="E336" s="307"/>
      <c r="F336" s="323"/>
      <c r="G336" s="320"/>
      <c r="H336" s="321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 spans="1:26" ht="24.75" customHeight="1" outlineLevel="1">
      <c r="A337" s="102"/>
      <c r="B337" s="120"/>
      <c r="C337" s="304"/>
      <c r="D337" s="340" t="s">
        <v>1178</v>
      </c>
      <c r="E337" s="307"/>
      <c r="F337" s="323"/>
      <c r="G337" s="320"/>
      <c r="H337" s="321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 spans="1:26" ht="24.75" customHeight="1" outlineLevel="1">
      <c r="A338" s="102"/>
      <c r="B338" s="120"/>
      <c r="C338" s="304"/>
      <c r="D338" s="196" t="s">
        <v>1179</v>
      </c>
      <c r="E338" s="307"/>
      <c r="F338" s="323"/>
      <c r="G338" s="320"/>
      <c r="H338" s="321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 spans="1:26" ht="24.75" customHeight="1" outlineLevel="1">
      <c r="A339" s="102"/>
      <c r="B339" s="120"/>
      <c r="C339" s="304"/>
      <c r="D339" s="195" t="s">
        <v>1199</v>
      </c>
      <c r="E339" s="307"/>
      <c r="F339" s="323"/>
      <c r="G339" s="320"/>
      <c r="H339" s="321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 spans="1:26" ht="24.75" customHeight="1" outlineLevel="1">
      <c r="A340" s="102"/>
      <c r="B340" s="120"/>
      <c r="C340" s="304"/>
      <c r="D340" s="342"/>
      <c r="E340" s="304"/>
      <c r="F340" s="304"/>
      <c r="G340" s="320"/>
      <c r="H340" s="321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 spans="1:26" ht="24.75" customHeight="1" outlineLevel="1">
      <c r="A341" s="102"/>
      <c r="B341" s="120"/>
      <c r="C341" s="304"/>
      <c r="D341" s="342" t="s">
        <v>1168</v>
      </c>
      <c r="E341" s="304"/>
      <c r="F341" s="323"/>
      <c r="G341" s="320"/>
      <c r="H341" s="321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 spans="1:26" ht="24.75" customHeight="1" outlineLevel="1">
      <c r="A342" s="102"/>
      <c r="B342" s="120"/>
      <c r="C342" s="304"/>
      <c r="D342" s="195" t="s">
        <v>1169</v>
      </c>
      <c r="E342" s="304"/>
      <c r="F342" s="304"/>
      <c r="G342" s="320"/>
      <c r="H342" s="321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 spans="1:26" ht="24.75" customHeight="1" outlineLevel="1">
      <c r="A343" s="102"/>
      <c r="B343" s="120"/>
      <c r="C343" s="304"/>
      <c r="D343" s="195" t="s">
        <v>1200</v>
      </c>
      <c r="E343" s="304"/>
      <c r="F343" s="304"/>
      <c r="G343" s="320"/>
      <c r="H343" s="321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 spans="1:26" ht="24.75" customHeight="1" outlineLevel="1">
      <c r="A344" s="102"/>
      <c r="B344" s="120"/>
      <c r="C344" s="304"/>
      <c r="D344" s="195"/>
      <c r="E344" s="304"/>
      <c r="F344" s="304"/>
      <c r="G344" s="320"/>
      <c r="H344" s="321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 spans="1:26" ht="24.75" customHeight="1" outlineLevel="1">
      <c r="A345" s="102"/>
      <c r="B345" s="120"/>
      <c r="C345" s="344" t="s">
        <v>1201</v>
      </c>
      <c r="D345" s="345" t="s">
        <v>1202</v>
      </c>
      <c r="E345" s="304"/>
      <c r="F345" s="304"/>
      <c r="G345" s="320"/>
      <c r="H345" s="321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 spans="1:26" ht="24.75" customHeight="1" outlineLevel="1">
      <c r="A346" s="102"/>
      <c r="B346" s="120"/>
      <c r="C346" s="304"/>
      <c r="D346" s="195" t="s">
        <v>1203</v>
      </c>
      <c r="E346" s="304"/>
      <c r="F346" s="304"/>
      <c r="G346" s="320">
        <v>11420000</v>
      </c>
      <c r="H346" s="346" t="s">
        <v>75</v>
      </c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 spans="1:26" ht="24.75" customHeight="1" outlineLevel="1">
      <c r="A347" s="102"/>
      <c r="B347" s="120"/>
      <c r="C347" s="304"/>
      <c r="D347" s="342" t="s">
        <v>1193</v>
      </c>
      <c r="E347" s="304"/>
      <c r="F347" s="304"/>
      <c r="G347" s="320"/>
      <c r="H347" s="321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 spans="1:26" ht="24.75" customHeight="1" outlineLevel="1">
      <c r="A348" s="102"/>
      <c r="B348" s="120"/>
      <c r="C348" s="304"/>
      <c r="D348" s="195" t="s">
        <v>1204</v>
      </c>
      <c r="E348" s="322"/>
      <c r="F348" s="323"/>
      <c r="G348" s="320"/>
      <c r="H348" s="321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 spans="1:26" ht="24.75" customHeight="1" outlineLevel="1">
      <c r="A349" s="102"/>
      <c r="B349" s="120"/>
      <c r="C349" s="304"/>
      <c r="D349" s="342" t="s">
        <v>1185</v>
      </c>
      <c r="E349" s="322"/>
      <c r="F349" s="323"/>
      <c r="G349" s="320"/>
      <c r="H349" s="321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 spans="1:26" ht="24.75" customHeight="1" outlineLevel="1">
      <c r="A350" s="102"/>
      <c r="B350" s="120"/>
      <c r="C350" s="304"/>
      <c r="D350" s="195" t="s">
        <v>1186</v>
      </c>
      <c r="E350" s="307"/>
      <c r="F350" s="323"/>
      <c r="G350" s="320"/>
      <c r="H350" s="321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 spans="1:26" ht="24.75" customHeight="1" outlineLevel="1">
      <c r="A351" s="102"/>
      <c r="B351" s="120"/>
      <c r="C351" s="304"/>
      <c r="D351" s="340" t="s">
        <v>1205</v>
      </c>
      <c r="E351" s="304"/>
      <c r="F351" s="304"/>
      <c r="G351" s="320"/>
      <c r="H351" s="321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 spans="1:26" ht="24.75" customHeight="1" outlineLevel="1">
      <c r="A352" s="102"/>
      <c r="B352" s="120"/>
      <c r="C352" s="304"/>
      <c r="D352" s="340" t="s">
        <v>1175</v>
      </c>
      <c r="E352" s="304"/>
      <c r="F352" s="323"/>
      <c r="G352" s="320"/>
      <c r="H352" s="321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 spans="1:26" ht="24.75" customHeight="1" outlineLevel="1">
      <c r="A353" s="102"/>
      <c r="B353" s="120"/>
      <c r="C353" s="304"/>
      <c r="D353" s="195" t="s">
        <v>1206</v>
      </c>
      <c r="E353" s="307"/>
      <c r="F353" s="323"/>
      <c r="G353" s="320"/>
      <c r="H353" s="321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 spans="1:26" ht="24.75" customHeight="1" outlineLevel="1">
      <c r="A354" s="102"/>
      <c r="B354" s="120"/>
      <c r="C354" s="304"/>
      <c r="D354" s="195" t="s">
        <v>1207</v>
      </c>
      <c r="E354" s="307"/>
      <c r="F354" s="323"/>
      <c r="G354" s="320"/>
      <c r="H354" s="321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 spans="1:26" ht="24.75" customHeight="1" outlineLevel="1">
      <c r="A355" s="102"/>
      <c r="B355" s="120"/>
      <c r="C355" s="304"/>
      <c r="D355" s="342" t="s">
        <v>1177</v>
      </c>
      <c r="E355" s="307"/>
      <c r="F355" s="323"/>
      <c r="G355" s="320"/>
      <c r="H355" s="321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 spans="1:26" ht="24.75" customHeight="1" outlineLevel="1">
      <c r="A356" s="102"/>
      <c r="B356" s="120"/>
      <c r="C356" s="304"/>
      <c r="D356" s="195" t="s">
        <v>1207</v>
      </c>
      <c r="E356" s="304"/>
      <c r="F356" s="304"/>
      <c r="G356" s="320"/>
      <c r="H356" s="321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 spans="1:26" ht="24.75" customHeight="1" outlineLevel="1">
      <c r="A357" s="102"/>
      <c r="B357" s="120"/>
      <c r="C357" s="304"/>
      <c r="D357" s="340" t="s">
        <v>1178</v>
      </c>
      <c r="E357" s="304"/>
      <c r="F357" s="323"/>
      <c r="G357" s="320"/>
      <c r="H357" s="321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 spans="1:26" ht="24.75" customHeight="1" outlineLevel="1">
      <c r="A358" s="102"/>
      <c r="B358" s="120"/>
      <c r="C358" s="304"/>
      <c r="D358" s="196" t="s">
        <v>1179</v>
      </c>
      <c r="E358" s="304"/>
      <c r="F358" s="304"/>
      <c r="G358" s="320"/>
      <c r="H358" s="321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 spans="1:26" ht="24.75" customHeight="1" outlineLevel="1">
      <c r="A359" s="102"/>
      <c r="B359" s="120"/>
      <c r="C359" s="304"/>
      <c r="D359" s="195" t="s">
        <v>1208</v>
      </c>
      <c r="E359" s="304"/>
      <c r="F359" s="304"/>
      <c r="G359" s="320"/>
      <c r="H359" s="321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 spans="1:26" ht="24.75" customHeight="1" outlineLevel="1">
      <c r="A360" s="102"/>
      <c r="B360" s="120"/>
      <c r="C360" s="304"/>
      <c r="D360" s="342" t="s">
        <v>1168</v>
      </c>
      <c r="E360" s="304"/>
      <c r="F360" s="304"/>
      <c r="G360" s="320"/>
      <c r="H360" s="321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 spans="1:26" ht="24.75" customHeight="1" outlineLevel="1">
      <c r="A361" s="102"/>
      <c r="B361" s="120"/>
      <c r="C361" s="304"/>
      <c r="D361" s="340" t="s">
        <v>1209</v>
      </c>
      <c r="E361" s="304"/>
      <c r="F361" s="304"/>
      <c r="G361" s="320"/>
      <c r="H361" s="321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 spans="1:26" ht="24.75" customHeight="1" outlineLevel="1">
      <c r="A362" s="102"/>
      <c r="B362" s="120"/>
      <c r="C362" s="304"/>
      <c r="D362" s="342" t="s">
        <v>1210</v>
      </c>
      <c r="E362" s="304"/>
      <c r="F362" s="304"/>
      <c r="G362" s="320"/>
      <c r="H362" s="321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 spans="1:26" ht="24.75" customHeight="1" outlineLevel="1">
      <c r="A363" s="102"/>
      <c r="B363" s="120"/>
      <c r="C363" s="304"/>
      <c r="D363" s="342"/>
      <c r="E363" s="304"/>
      <c r="F363" s="304"/>
      <c r="G363" s="320"/>
      <c r="H363" s="321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 spans="1:26" ht="24.75" customHeight="1" outlineLevel="1">
      <c r="A364" s="102"/>
      <c r="B364" s="120"/>
      <c r="C364" s="344" t="s">
        <v>1211</v>
      </c>
      <c r="D364" s="345" t="s">
        <v>1212</v>
      </c>
      <c r="E364" s="304"/>
      <c r="F364" s="304"/>
      <c r="G364" s="320"/>
      <c r="H364" s="321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 spans="1:26" ht="24.75" customHeight="1" outlineLevel="1">
      <c r="A365" s="102"/>
      <c r="B365" s="120"/>
      <c r="C365" s="304"/>
      <c r="D365" s="196" t="s">
        <v>1213</v>
      </c>
      <c r="E365" s="323"/>
      <c r="F365" s="323"/>
      <c r="G365" s="320">
        <v>11892000</v>
      </c>
      <c r="H365" s="346" t="s">
        <v>75</v>
      </c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 spans="1:26" ht="24.75" customHeight="1" outlineLevel="1">
      <c r="A366" s="102"/>
      <c r="B366" s="120"/>
      <c r="C366" s="304"/>
      <c r="D366" s="340" t="s">
        <v>1166</v>
      </c>
      <c r="E366" s="304"/>
      <c r="F366" s="304"/>
      <c r="G366" s="320"/>
      <c r="H366" s="321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spans="1:26" ht="24.75" customHeight="1" outlineLevel="1">
      <c r="A367" s="102"/>
      <c r="B367" s="120"/>
      <c r="C367" s="304"/>
      <c r="D367" s="196" t="s">
        <v>1214</v>
      </c>
      <c r="E367" s="307"/>
      <c r="F367" s="323"/>
      <c r="G367" s="320"/>
      <c r="H367" s="321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spans="1:26" ht="24.75" customHeight="1" outlineLevel="1">
      <c r="A368" s="102"/>
      <c r="B368" s="120"/>
      <c r="C368" s="304"/>
      <c r="D368" s="342" t="s">
        <v>1171</v>
      </c>
      <c r="E368" s="307"/>
      <c r="F368" s="323"/>
      <c r="G368" s="320"/>
      <c r="H368" s="321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 spans="1:26" ht="24.75" customHeight="1" outlineLevel="1">
      <c r="A369" s="102"/>
      <c r="B369" s="120"/>
      <c r="C369" s="304"/>
      <c r="D369" s="195" t="s">
        <v>1215</v>
      </c>
      <c r="E369" s="307"/>
      <c r="F369" s="323"/>
      <c r="G369" s="320"/>
      <c r="H369" s="321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spans="1:26" ht="24.75" customHeight="1" outlineLevel="1">
      <c r="A370" s="102"/>
      <c r="B370" s="120"/>
      <c r="C370" s="304"/>
      <c r="D370" s="196" t="s">
        <v>1186</v>
      </c>
      <c r="E370" s="307"/>
      <c r="F370" s="323"/>
      <c r="G370" s="320"/>
      <c r="H370" s="321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spans="1:26" ht="24.75" customHeight="1" outlineLevel="1">
      <c r="A371" s="102"/>
      <c r="B371" s="120"/>
      <c r="C371" s="304"/>
      <c r="D371" s="195" t="s">
        <v>1216</v>
      </c>
      <c r="E371" s="304"/>
      <c r="F371" s="323"/>
      <c r="G371" s="320"/>
      <c r="H371" s="321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spans="1:26" ht="24.75" customHeight="1" outlineLevel="1">
      <c r="A372" s="102"/>
      <c r="B372" s="120"/>
      <c r="C372" s="304"/>
      <c r="D372" s="340" t="s">
        <v>1175</v>
      </c>
      <c r="E372" s="304"/>
      <c r="F372" s="304"/>
      <c r="G372" s="320"/>
      <c r="H372" s="321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spans="1:26" ht="24.75" customHeight="1" outlineLevel="1">
      <c r="A373" s="102"/>
      <c r="B373" s="120"/>
      <c r="C373" s="304"/>
      <c r="D373" s="196" t="s">
        <v>1176</v>
      </c>
      <c r="E373" s="304"/>
      <c r="F373" s="323"/>
      <c r="G373" s="320"/>
      <c r="H373" s="321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spans="1:26" ht="24.75" customHeight="1" outlineLevel="1">
      <c r="A374" s="102"/>
      <c r="B374" s="120"/>
      <c r="C374" s="304"/>
      <c r="D374" s="195" t="s">
        <v>1214</v>
      </c>
      <c r="E374" s="304"/>
      <c r="F374" s="304"/>
      <c r="G374" s="320"/>
      <c r="H374" s="321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spans="1:26" ht="24.75" customHeight="1" outlineLevel="1">
      <c r="A375" s="102"/>
      <c r="B375" s="120"/>
      <c r="C375" s="304"/>
      <c r="D375" s="195"/>
      <c r="E375" s="304"/>
      <c r="F375" s="304"/>
      <c r="G375" s="320"/>
      <c r="H375" s="321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spans="1:26" ht="24.75" customHeight="1" outlineLevel="1">
      <c r="A376" s="102"/>
      <c r="B376" s="120"/>
      <c r="C376" s="304"/>
      <c r="D376" s="342" t="s">
        <v>1177</v>
      </c>
      <c r="E376" s="304"/>
      <c r="F376" s="304"/>
      <c r="G376" s="320"/>
      <c r="H376" s="321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spans="1:26" ht="24.75" customHeight="1" outlineLevel="1">
      <c r="A377" s="102"/>
      <c r="B377" s="120"/>
      <c r="C377" s="304"/>
      <c r="D377" s="195" t="s">
        <v>1214</v>
      </c>
      <c r="E377" s="304"/>
      <c r="F377" s="304"/>
      <c r="G377" s="320"/>
      <c r="H377" s="321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spans="1:26" ht="24.75" customHeight="1" outlineLevel="1">
      <c r="A378" s="102"/>
      <c r="B378" s="120"/>
      <c r="C378" s="304"/>
      <c r="D378" s="340" t="s">
        <v>1178</v>
      </c>
      <c r="E378" s="304"/>
      <c r="F378" s="304"/>
      <c r="G378" s="320"/>
      <c r="H378" s="321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spans="1:26" ht="24.75" customHeight="1" outlineLevel="1">
      <c r="A379" s="102"/>
      <c r="B379" s="120"/>
      <c r="C379" s="304"/>
      <c r="D379" s="196" t="s">
        <v>1173</v>
      </c>
      <c r="E379" s="304"/>
      <c r="F379" s="304"/>
      <c r="G379" s="320"/>
      <c r="H379" s="321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spans="1:26" ht="24.75" customHeight="1" outlineLevel="1">
      <c r="A380" s="102"/>
      <c r="B380" s="120"/>
      <c r="C380" s="304"/>
      <c r="D380" s="196" t="s">
        <v>1217</v>
      </c>
      <c r="E380" s="304"/>
      <c r="F380" s="304"/>
      <c r="G380" s="320"/>
      <c r="H380" s="321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spans="1:26" ht="24.75" customHeight="1" outlineLevel="1">
      <c r="A381" s="102"/>
      <c r="B381" s="120"/>
      <c r="C381" s="304"/>
      <c r="D381" s="196" t="s">
        <v>1218</v>
      </c>
      <c r="E381" s="304"/>
      <c r="F381" s="304"/>
      <c r="G381" s="320"/>
      <c r="H381" s="321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spans="1:26" ht="24.75" customHeight="1" outlineLevel="1">
      <c r="A382" s="102"/>
      <c r="B382" s="120"/>
      <c r="C382" s="304"/>
      <c r="D382" s="196"/>
      <c r="E382" s="304"/>
      <c r="F382" s="304"/>
      <c r="G382" s="320"/>
      <c r="H382" s="321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spans="1:26" ht="24.75" customHeight="1" outlineLevel="1">
      <c r="A383" s="102"/>
      <c r="B383" s="120"/>
      <c r="C383" s="344" t="s">
        <v>1219</v>
      </c>
      <c r="D383" s="345" t="s">
        <v>1224</v>
      </c>
      <c r="E383" s="304"/>
      <c r="F383" s="304"/>
      <c r="G383" s="320"/>
      <c r="H383" s="321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spans="1:26" ht="24.75" customHeight="1" outlineLevel="1">
      <c r="A384" s="102"/>
      <c r="B384" s="120"/>
      <c r="C384" s="304"/>
      <c r="D384" s="340" t="s">
        <v>1220</v>
      </c>
      <c r="E384" s="304"/>
      <c r="F384" s="304"/>
      <c r="G384" s="320">
        <v>4493000</v>
      </c>
      <c r="H384" s="346" t="s">
        <v>75</v>
      </c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spans="1:26" ht="24.75" customHeight="1" outlineLevel="1">
      <c r="A385" s="102"/>
      <c r="B385" s="120"/>
      <c r="C385" s="304"/>
      <c r="D385" s="342" t="s">
        <v>1193</v>
      </c>
      <c r="E385" s="304"/>
      <c r="F385" s="304"/>
      <c r="G385" s="320"/>
      <c r="H385" s="321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spans="1:26" ht="24.75" customHeight="1" outlineLevel="1">
      <c r="A386" s="102"/>
      <c r="B386" s="120"/>
      <c r="C386" s="304"/>
      <c r="D386" s="195" t="s">
        <v>1221</v>
      </c>
      <c r="E386" s="304"/>
      <c r="F386" s="304"/>
      <c r="G386" s="320"/>
      <c r="H386" s="321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spans="1:26" ht="24.75" customHeight="1" outlineLevel="1">
      <c r="A387" s="102"/>
      <c r="B387" s="120"/>
      <c r="C387" s="304"/>
      <c r="D387" s="340" t="s">
        <v>1175</v>
      </c>
      <c r="E387" s="304"/>
      <c r="F387" s="304"/>
      <c r="G387" s="320"/>
      <c r="H387" s="321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spans="1:26" ht="24.75" customHeight="1" outlineLevel="1">
      <c r="A388" s="102"/>
      <c r="B388" s="120"/>
      <c r="C388" s="304"/>
      <c r="D388" s="195" t="s">
        <v>1176</v>
      </c>
      <c r="E388" s="304"/>
      <c r="F388" s="304"/>
      <c r="G388" s="320"/>
      <c r="H388" s="321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spans="1:26" ht="24.75" customHeight="1" outlineLevel="1">
      <c r="A389" s="102"/>
      <c r="B389" s="120"/>
      <c r="C389" s="304"/>
      <c r="D389" s="195" t="s">
        <v>1221</v>
      </c>
      <c r="E389" s="304"/>
      <c r="F389" s="304"/>
      <c r="G389" s="320"/>
      <c r="H389" s="321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spans="1:26" ht="24.75" customHeight="1" outlineLevel="1">
      <c r="A390" s="102"/>
      <c r="B390" s="120"/>
      <c r="C390" s="304"/>
      <c r="D390" s="342" t="s">
        <v>1177</v>
      </c>
      <c r="E390" s="306"/>
      <c r="F390" s="306"/>
      <c r="G390" s="320"/>
      <c r="H390" s="321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spans="1:26" ht="24.75" customHeight="1" outlineLevel="1">
      <c r="A391" s="102"/>
      <c r="B391" s="120"/>
      <c r="C391" s="304"/>
      <c r="D391" s="195" t="s">
        <v>1221</v>
      </c>
      <c r="E391" s="304"/>
      <c r="F391" s="304"/>
      <c r="G391" s="320"/>
      <c r="H391" s="321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spans="1:26" ht="24.75" customHeight="1" outlineLevel="1">
      <c r="A392" s="102"/>
      <c r="B392" s="120"/>
      <c r="C392" s="304"/>
      <c r="D392" s="340" t="s">
        <v>1178</v>
      </c>
      <c r="E392" s="304"/>
      <c r="F392" s="304"/>
      <c r="G392" s="320"/>
      <c r="H392" s="321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spans="1:26" ht="24.75" customHeight="1" outlineLevel="1">
      <c r="A393" s="102"/>
      <c r="B393" s="120"/>
      <c r="C393" s="304"/>
      <c r="D393" s="196" t="s">
        <v>1222</v>
      </c>
      <c r="E393" s="304"/>
      <c r="F393" s="304"/>
      <c r="G393" s="320"/>
      <c r="H393" s="321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spans="1:26" ht="24.75" customHeight="1" outlineLevel="1">
      <c r="A394" s="102"/>
      <c r="B394" s="120"/>
      <c r="C394" s="304"/>
      <c r="D394" s="195" t="s">
        <v>1217</v>
      </c>
      <c r="E394" s="322"/>
      <c r="F394" s="322"/>
      <c r="G394" s="320"/>
      <c r="H394" s="321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spans="1:26" ht="24.75" customHeight="1" outlineLevel="1">
      <c r="A395" s="102"/>
      <c r="B395" s="120"/>
      <c r="C395" s="304"/>
      <c r="D395" s="195" t="s">
        <v>1223</v>
      </c>
      <c r="E395" s="306"/>
      <c r="F395" s="306"/>
      <c r="G395" s="320"/>
      <c r="H395" s="321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spans="1:26" ht="24.75" customHeight="1" outlineLevel="1">
      <c r="A396" s="102"/>
      <c r="B396" s="120"/>
      <c r="C396" s="304"/>
      <c r="D396" s="195"/>
      <c r="E396" s="306"/>
      <c r="F396" s="306"/>
      <c r="G396" s="320"/>
      <c r="H396" s="321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spans="1:26" ht="24.75" customHeight="1" outlineLevel="1">
      <c r="A397" s="102"/>
      <c r="B397" s="120"/>
      <c r="C397" s="344" t="s">
        <v>1225</v>
      </c>
      <c r="D397" s="342" t="s">
        <v>1226</v>
      </c>
      <c r="E397" s="306"/>
      <c r="F397" s="306"/>
      <c r="G397" s="320"/>
      <c r="H397" s="321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spans="1:26" ht="24.75" customHeight="1" outlineLevel="1">
      <c r="A398" s="102"/>
      <c r="B398" s="120"/>
      <c r="C398" s="304"/>
      <c r="D398" s="195" t="s">
        <v>1227</v>
      </c>
      <c r="E398" s="322"/>
      <c r="F398" s="322"/>
      <c r="G398" s="320">
        <v>1543000</v>
      </c>
      <c r="H398" s="346" t="s">
        <v>75</v>
      </c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spans="1:26" ht="24.75" customHeight="1" outlineLevel="1">
      <c r="A399" s="102"/>
      <c r="B399" s="120"/>
      <c r="C399" s="304"/>
      <c r="D399" s="342" t="s">
        <v>1193</v>
      </c>
      <c r="E399" s="304"/>
      <c r="F399" s="304"/>
      <c r="G399" s="320"/>
      <c r="H399" s="321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spans="1:26" ht="24.75" customHeight="1" outlineLevel="1">
      <c r="A400" s="102"/>
      <c r="B400" s="120"/>
      <c r="C400" s="304"/>
      <c r="D400" s="195" t="s">
        <v>1228</v>
      </c>
      <c r="E400" s="323"/>
      <c r="F400" s="323"/>
      <c r="G400" s="316"/>
      <c r="H400" s="316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spans="1:26" ht="24.75" customHeight="1" outlineLevel="1">
      <c r="A401" s="102"/>
      <c r="B401" s="120"/>
      <c r="C401" s="304"/>
      <c r="D401" s="340" t="s">
        <v>1175</v>
      </c>
      <c r="E401" s="323"/>
      <c r="F401" s="323"/>
      <c r="G401" s="320"/>
      <c r="H401" s="321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spans="1:26" ht="24.75" customHeight="1" outlineLevel="1">
      <c r="A402" s="102"/>
      <c r="B402" s="120"/>
      <c r="C402" s="304"/>
      <c r="D402" s="195" t="s">
        <v>1176</v>
      </c>
      <c r="E402" s="322"/>
      <c r="F402" s="323"/>
      <c r="G402" s="320"/>
      <c r="H402" s="321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spans="1:26" ht="24.75" customHeight="1" outlineLevel="1">
      <c r="A403" s="102"/>
      <c r="B403" s="120"/>
      <c r="C403" s="304"/>
      <c r="D403" s="195" t="s">
        <v>1228</v>
      </c>
      <c r="E403" s="307"/>
      <c r="F403" s="323"/>
      <c r="G403" s="320"/>
      <c r="H403" s="321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spans="1:26" ht="24.75" customHeight="1" outlineLevel="1">
      <c r="A404" s="102"/>
      <c r="B404" s="120"/>
      <c r="C404" s="304"/>
      <c r="D404" s="342" t="s">
        <v>1177</v>
      </c>
      <c r="E404" s="304"/>
      <c r="F404" s="304"/>
      <c r="G404" s="320"/>
      <c r="H404" s="321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spans="1:26" ht="24.75" customHeight="1" outlineLevel="1">
      <c r="A405" s="102"/>
      <c r="B405" s="120"/>
      <c r="C405" s="304"/>
      <c r="D405" s="195" t="s">
        <v>1228</v>
      </c>
      <c r="E405" s="307"/>
      <c r="F405" s="323"/>
      <c r="G405" s="320"/>
      <c r="H405" s="321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spans="1:26" ht="24.75" customHeight="1" outlineLevel="1">
      <c r="A406" s="102"/>
      <c r="B406" s="120"/>
      <c r="C406" s="304"/>
      <c r="D406" s="340" t="s">
        <v>1178</v>
      </c>
      <c r="E406" s="307"/>
      <c r="F406" s="323"/>
      <c r="G406" s="320"/>
      <c r="H406" s="321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spans="1:26" ht="24.75" customHeight="1" outlineLevel="1">
      <c r="A407" s="102"/>
      <c r="B407" s="120"/>
      <c r="C407" s="304"/>
      <c r="D407" s="196" t="s">
        <v>1222</v>
      </c>
      <c r="E407" s="304"/>
      <c r="F407" s="304"/>
      <c r="G407" s="320"/>
      <c r="H407" s="321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 spans="1:26" ht="24.75" customHeight="1" outlineLevel="1">
      <c r="A408" s="102"/>
      <c r="B408" s="120"/>
      <c r="C408" s="304"/>
      <c r="D408" s="195" t="s">
        <v>1229</v>
      </c>
      <c r="E408" s="304"/>
      <c r="F408" s="323"/>
      <c r="G408" s="320"/>
      <c r="H408" s="321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 spans="1:26" ht="24.75" customHeight="1" outlineLevel="1">
      <c r="A409" s="102"/>
      <c r="B409" s="120"/>
      <c r="C409" s="304"/>
      <c r="D409" s="195" t="s">
        <v>1228</v>
      </c>
      <c r="E409" s="307"/>
      <c r="F409" s="323"/>
      <c r="G409" s="320"/>
      <c r="H409" s="321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 spans="1:26" ht="24.75" customHeight="1" outlineLevel="1">
      <c r="A410" s="102"/>
      <c r="B410" s="120"/>
      <c r="C410" s="304"/>
      <c r="D410" s="195"/>
      <c r="E410" s="307"/>
      <c r="F410" s="323"/>
      <c r="G410" s="320"/>
      <c r="H410" s="321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 spans="1:26" ht="24.75" customHeight="1" outlineLevel="1">
      <c r="A411" s="102"/>
      <c r="B411" s="120"/>
      <c r="C411" s="344" t="s">
        <v>1230</v>
      </c>
      <c r="D411" s="345" t="s">
        <v>1231</v>
      </c>
      <c r="E411" s="304"/>
      <c r="F411" s="304"/>
      <c r="G411" s="320"/>
      <c r="H411" s="321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 spans="1:26" ht="24.75" customHeight="1" outlineLevel="1">
      <c r="A412" s="102"/>
      <c r="B412" s="120"/>
      <c r="C412" s="304"/>
      <c r="D412" s="344" t="s">
        <v>1232</v>
      </c>
      <c r="E412" s="304"/>
      <c r="F412" s="304"/>
      <c r="G412" s="320">
        <v>3744000</v>
      </c>
      <c r="H412" s="346" t="s">
        <v>75</v>
      </c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 spans="1:26" ht="24.75" customHeight="1" outlineLevel="1">
      <c r="A413" s="102"/>
      <c r="B413" s="120"/>
      <c r="C413" s="304"/>
      <c r="D413" s="340" t="s">
        <v>1166</v>
      </c>
      <c r="E413" s="215"/>
      <c r="F413" s="215"/>
      <c r="G413" s="320"/>
      <c r="H413" s="321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 spans="1:26" ht="24.75" customHeight="1" outlineLevel="1">
      <c r="A414" s="102"/>
      <c r="B414" s="120"/>
      <c r="C414" s="304"/>
      <c r="D414" s="196" t="s">
        <v>1233</v>
      </c>
      <c r="E414" s="304"/>
      <c r="F414" s="304"/>
      <c r="G414" s="320"/>
      <c r="H414" s="321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 spans="1:26" ht="24.75" customHeight="1" outlineLevel="1">
      <c r="A415" s="102"/>
      <c r="B415" s="120"/>
      <c r="C415" s="304"/>
      <c r="D415" s="340" t="s">
        <v>1234</v>
      </c>
      <c r="E415" s="304"/>
      <c r="F415" s="304"/>
      <c r="G415" s="320"/>
      <c r="H415" s="321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 spans="1:26" ht="24.75" customHeight="1" outlineLevel="1">
      <c r="A416" s="102"/>
      <c r="B416" s="120"/>
      <c r="C416" s="304"/>
      <c r="D416" s="196" t="s">
        <v>1176</v>
      </c>
      <c r="E416" s="304"/>
      <c r="F416" s="304"/>
      <c r="G416" s="320"/>
      <c r="H416" s="321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 spans="1:26" ht="24.75" customHeight="1" outlineLevel="1">
      <c r="A417" s="102"/>
      <c r="B417" s="120"/>
      <c r="C417" s="304"/>
      <c r="D417" s="195" t="s">
        <v>1233</v>
      </c>
      <c r="E417" s="304"/>
      <c r="F417" s="304"/>
      <c r="G417" s="320"/>
      <c r="H417" s="321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 spans="1:26" ht="24.75" customHeight="1" outlineLevel="1">
      <c r="A418" s="102"/>
      <c r="B418" s="120"/>
      <c r="C418" s="304"/>
      <c r="D418" s="342" t="s">
        <v>1177</v>
      </c>
      <c r="E418" s="304"/>
      <c r="F418" s="323"/>
      <c r="G418" s="320"/>
      <c r="H418" s="321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 spans="1:26" ht="24.75" customHeight="1" outlineLevel="1">
      <c r="A419" s="102"/>
      <c r="B419" s="120"/>
      <c r="C419" s="304"/>
      <c r="D419" s="195" t="s">
        <v>1233</v>
      </c>
      <c r="E419" s="304"/>
      <c r="F419" s="304"/>
      <c r="G419" s="320"/>
      <c r="H419" s="321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 spans="1:26" ht="24.75" customHeight="1" outlineLevel="1">
      <c r="A420" s="102"/>
      <c r="B420" s="120"/>
      <c r="C420" s="304"/>
      <c r="D420" s="340" t="s">
        <v>1178</v>
      </c>
      <c r="E420" s="307"/>
      <c r="F420" s="323"/>
      <c r="G420" s="320"/>
      <c r="H420" s="321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 spans="1:26" ht="24.75" customHeight="1" outlineLevel="1">
      <c r="A421" s="102"/>
      <c r="B421" s="120"/>
      <c r="C421" s="304"/>
      <c r="D421" s="196" t="s">
        <v>1173</v>
      </c>
      <c r="E421" s="307"/>
      <c r="F421" s="323"/>
      <c r="G421" s="320"/>
      <c r="H421" s="321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 spans="1:26" ht="24.75" customHeight="1" outlineLevel="1">
      <c r="A422" s="102"/>
      <c r="B422" s="120"/>
      <c r="C422" s="304"/>
      <c r="D422" s="196" t="s">
        <v>1217</v>
      </c>
      <c r="E422" s="304"/>
      <c r="F422" s="304"/>
      <c r="G422" s="320"/>
      <c r="H422" s="321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 spans="1:26" ht="24.75" customHeight="1" outlineLevel="1">
      <c r="A423" s="102"/>
      <c r="B423" s="120"/>
      <c r="C423" s="120"/>
      <c r="D423" s="196" t="s">
        <v>1233</v>
      </c>
      <c r="E423" s="176"/>
      <c r="F423" s="120"/>
      <c r="G423" s="114"/>
      <c r="H423" s="122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 spans="1:26" ht="24.75" customHeight="1" outlineLevel="1">
      <c r="A424" s="102"/>
      <c r="B424" s="120"/>
      <c r="C424" s="120"/>
      <c r="D424" s="196"/>
      <c r="E424" s="176"/>
      <c r="F424" s="120"/>
      <c r="G424" s="114"/>
      <c r="H424" s="122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 spans="1:26" ht="24.75" customHeight="1" outlineLevel="1">
      <c r="A425" s="102"/>
      <c r="B425" s="120"/>
      <c r="C425" s="120" t="s">
        <v>1113</v>
      </c>
      <c r="D425" s="340" t="s">
        <v>1235</v>
      </c>
      <c r="E425" s="176"/>
      <c r="F425" s="120"/>
      <c r="G425" s="114"/>
      <c r="H425" s="122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 spans="1:26" ht="24.75" customHeight="1" outlineLevel="1">
      <c r="A426" s="102"/>
      <c r="B426" s="120"/>
      <c r="C426" s="120"/>
      <c r="D426" s="196" t="s">
        <v>1236</v>
      </c>
      <c r="E426" s="176"/>
      <c r="F426" s="120"/>
      <c r="G426" s="114">
        <v>28639000</v>
      </c>
      <c r="H426" s="122" t="s">
        <v>75</v>
      </c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 spans="1:26" ht="24.75" customHeight="1" outlineLevel="1">
      <c r="A427" s="102"/>
      <c r="B427" s="120"/>
      <c r="C427" s="120"/>
      <c r="D427" s="340" t="s">
        <v>1237</v>
      </c>
      <c r="F427" s="120"/>
      <c r="G427" s="114"/>
      <c r="H427" s="122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 spans="1:26" ht="24.75" customHeight="1" outlineLevel="1">
      <c r="A428" s="102"/>
      <c r="B428" s="120"/>
      <c r="C428" s="120"/>
      <c r="D428" s="666" t="s">
        <v>1238</v>
      </c>
      <c r="E428" s="666"/>
      <c r="F428" s="120"/>
      <c r="G428" s="114"/>
      <c r="H428" s="122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 spans="1:26" ht="24.75" customHeight="1" outlineLevel="1">
      <c r="A429" s="102"/>
      <c r="B429" s="120"/>
      <c r="C429" s="120"/>
      <c r="D429" s="342" t="s">
        <v>1239</v>
      </c>
      <c r="F429" s="120"/>
      <c r="G429" s="114"/>
      <c r="H429" s="122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 spans="1:26" ht="24.75" customHeight="1" outlineLevel="1">
      <c r="A430" s="102"/>
      <c r="B430" s="120"/>
      <c r="C430" s="120"/>
      <c r="D430" s="340" t="s">
        <v>1175</v>
      </c>
      <c r="F430" s="120"/>
      <c r="G430" s="114"/>
      <c r="H430" s="122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 spans="1:26" ht="24.75" customHeight="1" outlineLevel="1">
      <c r="A431" s="102"/>
      <c r="B431" s="120"/>
      <c r="C431" s="120"/>
      <c r="D431" s="340" t="s">
        <v>1240</v>
      </c>
      <c r="F431" s="120"/>
      <c r="G431" s="114"/>
      <c r="H431" s="122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 spans="1:26" ht="24.75" customHeight="1" outlineLevel="1">
      <c r="A432" s="102"/>
      <c r="B432" s="120"/>
      <c r="C432" s="120"/>
      <c r="D432" s="340" t="s">
        <v>1241</v>
      </c>
      <c r="E432" s="123"/>
      <c r="F432" s="120"/>
      <c r="G432" s="114"/>
      <c r="H432" s="122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 spans="1:26" ht="24.75" customHeight="1" outlineLevel="1">
      <c r="A433" s="102"/>
      <c r="B433" s="120"/>
      <c r="C433" s="120"/>
      <c r="D433" s="666" t="s">
        <v>1242</v>
      </c>
      <c r="E433" s="666"/>
      <c r="F433" s="120"/>
      <c r="G433" s="114"/>
      <c r="H433" s="122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 spans="1:26" ht="24.75" customHeight="1" outlineLevel="1">
      <c r="A434" s="102"/>
      <c r="B434" s="120"/>
      <c r="C434" s="120"/>
      <c r="D434" s="195" t="s">
        <v>1243</v>
      </c>
      <c r="E434" s="123"/>
      <c r="F434" s="120"/>
      <c r="G434" s="114"/>
      <c r="H434" s="122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 spans="1:26" ht="24.75" customHeight="1" outlineLevel="1">
      <c r="A435" s="102"/>
      <c r="B435" s="120"/>
      <c r="C435" s="120"/>
      <c r="D435" s="195" t="s">
        <v>1244</v>
      </c>
      <c r="E435" s="123"/>
      <c r="F435" s="120"/>
      <c r="G435" s="114"/>
      <c r="H435" s="122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 spans="1:26" ht="24.75" customHeight="1" outlineLevel="1">
      <c r="A436" s="102"/>
      <c r="B436" s="120"/>
      <c r="C436" s="120"/>
      <c r="D436" s="340" t="s">
        <v>1245</v>
      </c>
      <c r="E436" s="123"/>
      <c r="F436" s="120"/>
      <c r="G436" s="114"/>
      <c r="H436" s="122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 spans="1:26" ht="24.75" customHeight="1" outlineLevel="1">
      <c r="A437" s="102"/>
      <c r="B437" s="120"/>
      <c r="C437" s="120"/>
      <c r="D437" s="195" t="s">
        <v>1246</v>
      </c>
      <c r="E437" s="123"/>
      <c r="F437" s="120"/>
      <c r="G437" s="114"/>
      <c r="H437" s="122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 spans="1:26" ht="24.75" customHeight="1" outlineLevel="1">
      <c r="A438" s="102"/>
      <c r="B438" s="120"/>
      <c r="C438" s="120"/>
      <c r="D438" s="195" t="s">
        <v>1247</v>
      </c>
      <c r="E438" s="123"/>
      <c r="F438" s="120"/>
      <c r="G438" s="114"/>
      <c r="H438" s="122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 spans="1:26" ht="24.75" customHeight="1" outlineLevel="1">
      <c r="A439" s="102"/>
      <c r="B439" s="120"/>
      <c r="C439" s="120"/>
      <c r="D439" s="342" t="s">
        <v>1248</v>
      </c>
      <c r="E439" s="123"/>
      <c r="F439" s="120"/>
      <c r="G439" s="114"/>
      <c r="H439" s="122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 spans="1:26" ht="24.75" customHeight="1" outlineLevel="1">
      <c r="A440" s="102"/>
      <c r="B440" s="120"/>
      <c r="C440" s="120"/>
      <c r="D440" s="195" t="s">
        <v>1249</v>
      </c>
      <c r="E440" s="123"/>
      <c r="F440" s="120"/>
      <c r="G440" s="114"/>
      <c r="H440" s="122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 spans="1:26" ht="24.75" customHeight="1" outlineLevel="1">
      <c r="A441" s="102"/>
      <c r="B441" s="120"/>
      <c r="C441" s="120"/>
      <c r="D441" s="340" t="s">
        <v>1250</v>
      </c>
      <c r="E441" s="123"/>
      <c r="F441" s="120"/>
      <c r="G441" s="114"/>
      <c r="H441" s="122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 spans="1:26" ht="24.75" customHeight="1" outlineLevel="1">
      <c r="A442" s="102"/>
      <c r="B442" s="120"/>
      <c r="C442" s="120"/>
      <c r="D442" s="196" t="s">
        <v>1251</v>
      </c>
      <c r="E442" s="123"/>
      <c r="F442" s="120"/>
      <c r="G442" s="114"/>
      <c r="H442" s="122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 spans="1:26" ht="24.75" customHeight="1" outlineLevel="1">
      <c r="A443" s="102"/>
      <c r="B443" s="120"/>
      <c r="C443" s="120"/>
      <c r="D443" s="195" t="s">
        <v>1252</v>
      </c>
      <c r="E443" s="123"/>
      <c r="F443" s="120"/>
      <c r="G443" s="114"/>
      <c r="H443" s="122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 spans="1:26" ht="24.75" customHeight="1" outlineLevel="1">
      <c r="A444" s="102"/>
      <c r="B444" s="120"/>
      <c r="C444" s="120"/>
      <c r="D444" s="195" t="s">
        <v>1253</v>
      </c>
      <c r="E444" s="123"/>
      <c r="F444" s="120"/>
      <c r="G444" s="114"/>
      <c r="H444" s="122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 spans="1:26" ht="24.75" customHeight="1" outlineLevel="1">
      <c r="A445" s="102"/>
      <c r="B445" s="120"/>
      <c r="C445" s="120"/>
      <c r="D445" s="195"/>
      <c r="E445" s="123"/>
      <c r="F445" s="120"/>
      <c r="G445" s="114"/>
      <c r="H445" s="122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 spans="1:26" ht="24.75" customHeight="1" outlineLevel="1">
      <c r="A446" s="102"/>
      <c r="B446" s="120"/>
      <c r="C446" s="120"/>
      <c r="D446" s="340" t="s">
        <v>1254</v>
      </c>
      <c r="F446" s="120"/>
      <c r="G446" s="114"/>
      <c r="H446" s="122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 spans="1:26" ht="24.75" customHeight="1" outlineLevel="1">
      <c r="A447" s="102"/>
      <c r="B447" s="120"/>
      <c r="C447" s="120"/>
      <c r="D447" s="195" t="s">
        <v>1255</v>
      </c>
      <c r="F447" s="120"/>
      <c r="G447" s="114"/>
      <c r="H447" s="122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 spans="1:26" ht="24.75" customHeight="1" outlineLevel="1">
      <c r="A448" s="102"/>
      <c r="B448" s="120"/>
      <c r="C448" s="120"/>
      <c r="D448" s="342" t="s">
        <v>1256</v>
      </c>
      <c r="F448" s="120"/>
      <c r="G448" s="114"/>
      <c r="H448" s="122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 spans="1:26" ht="24.75" customHeight="1" outlineLevel="1">
      <c r="A449" s="102"/>
      <c r="B449" s="120"/>
      <c r="C449" s="120"/>
      <c r="D449" s="195" t="s">
        <v>1248</v>
      </c>
      <c r="F449" s="120"/>
      <c r="G449" s="114"/>
      <c r="H449" s="122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 spans="1:26" ht="24.75" customHeight="1" outlineLevel="1">
      <c r="A450" s="102"/>
      <c r="B450" s="120"/>
      <c r="C450" s="120"/>
      <c r="D450" s="342" t="s">
        <v>1257</v>
      </c>
      <c r="F450" s="120"/>
      <c r="G450" s="114"/>
      <c r="H450" s="122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 spans="1:26" ht="24.75" customHeight="1" outlineLevel="1">
      <c r="A451" s="102"/>
      <c r="B451" s="120"/>
      <c r="C451" s="120"/>
      <c r="D451" s="342" t="s">
        <v>1250</v>
      </c>
      <c r="F451" s="120"/>
      <c r="G451" s="114"/>
      <c r="H451" s="122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 spans="1:26" ht="24.75" customHeight="1" outlineLevel="1">
      <c r="A452" s="102"/>
      <c r="B452" s="120"/>
      <c r="C452" s="120"/>
      <c r="D452" s="340" t="s">
        <v>1258</v>
      </c>
      <c r="F452" s="120"/>
      <c r="G452" s="114"/>
      <c r="H452" s="122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 spans="1:26" ht="24.75" customHeight="1" outlineLevel="1">
      <c r="A453" s="102"/>
      <c r="B453" s="120"/>
      <c r="C453" s="120"/>
      <c r="D453" s="195" t="s">
        <v>1259</v>
      </c>
      <c r="F453" s="120"/>
      <c r="G453" s="114"/>
      <c r="H453" s="122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 spans="1:26" ht="24.75" customHeight="1" outlineLevel="1">
      <c r="A454" s="102"/>
      <c r="B454" s="120"/>
      <c r="C454" s="120"/>
      <c r="D454" s="195" t="s">
        <v>1260</v>
      </c>
      <c r="F454" s="120"/>
      <c r="G454" s="114"/>
      <c r="H454" s="122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 spans="1:26" ht="24.75" customHeight="1" outlineLevel="1">
      <c r="A455" s="102"/>
      <c r="B455" s="120"/>
      <c r="C455" s="120"/>
      <c r="D455" s="342" t="s">
        <v>1261</v>
      </c>
      <c r="F455" s="120"/>
      <c r="G455" s="114"/>
      <c r="H455" s="122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 spans="1:26" ht="24.75" customHeight="1" outlineLevel="1">
      <c r="A456" s="102"/>
      <c r="B456" s="120"/>
      <c r="C456" s="120"/>
      <c r="D456" s="340" t="s">
        <v>1262</v>
      </c>
      <c r="F456" s="120"/>
      <c r="G456" s="114"/>
      <c r="H456" s="122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 spans="1:26" ht="24.75" customHeight="1" outlineLevel="1">
      <c r="A457" s="102"/>
      <c r="B457" s="120"/>
      <c r="C457" s="120"/>
      <c r="D457" s="196" t="s">
        <v>1263</v>
      </c>
      <c r="F457" s="120"/>
      <c r="G457" s="114"/>
      <c r="H457" s="122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 spans="1:26" ht="24.75" customHeight="1" outlineLevel="1">
      <c r="A458" s="102"/>
      <c r="B458" s="120"/>
      <c r="C458" s="120"/>
      <c r="D458" s="195" t="s">
        <v>1264</v>
      </c>
      <c r="F458" s="120"/>
      <c r="G458" s="114"/>
      <c r="H458" s="122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 spans="1:26" ht="24.75" customHeight="1" outlineLevel="1">
      <c r="A459" s="102"/>
      <c r="B459" s="120"/>
      <c r="C459" s="120"/>
      <c r="D459" s="342" t="s">
        <v>1265</v>
      </c>
      <c r="F459" s="120"/>
      <c r="G459" s="114"/>
      <c r="H459" s="122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 spans="1:26" ht="24.75" customHeight="1" outlineLevel="1">
      <c r="A460" s="102"/>
      <c r="B460" s="120"/>
      <c r="C460" s="120"/>
      <c r="D460" s="340" t="s">
        <v>1266</v>
      </c>
      <c r="F460" s="120"/>
      <c r="G460" s="114"/>
      <c r="H460" s="122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 spans="1:26" ht="24.75" customHeight="1" outlineLevel="1">
      <c r="A461" s="102"/>
      <c r="B461" s="120"/>
      <c r="C461" s="120"/>
      <c r="D461" s="196" t="s">
        <v>1267</v>
      </c>
      <c r="E461" s="120"/>
      <c r="F461" s="120"/>
      <c r="G461" s="114"/>
      <c r="H461" s="122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 spans="1:26" ht="24.75" customHeight="1" outlineLevel="1">
      <c r="A462" s="102"/>
      <c r="B462" s="120"/>
      <c r="C462" s="120"/>
      <c r="D462" s="342" t="s">
        <v>1268</v>
      </c>
      <c r="E462" s="195"/>
      <c r="F462" s="120"/>
      <c r="G462" s="114"/>
      <c r="H462" s="122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 spans="1:26" ht="24.75" customHeight="1" outlineLevel="1">
      <c r="A463" s="102"/>
      <c r="B463" s="120"/>
      <c r="C463" s="120"/>
      <c r="D463" s="340" t="s">
        <v>1269</v>
      </c>
      <c r="F463" s="120"/>
      <c r="G463" s="114"/>
      <c r="H463" s="122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 spans="1:26" ht="24.75" customHeight="1" outlineLevel="1">
      <c r="A464" s="102"/>
      <c r="B464" s="120"/>
      <c r="C464" s="120"/>
      <c r="D464" s="347" t="s">
        <v>1270</v>
      </c>
      <c r="F464" s="120"/>
      <c r="G464" s="114"/>
      <c r="H464" s="122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 spans="1:26" ht="24.75" customHeight="1" outlineLevel="1">
      <c r="A465" s="102"/>
      <c r="B465" s="120"/>
      <c r="C465" s="120"/>
      <c r="D465" s="103" t="s">
        <v>1271</v>
      </c>
      <c r="F465" s="120"/>
      <c r="G465" s="114"/>
      <c r="H465" s="122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 spans="1:26" ht="24.75" customHeight="1" outlineLevel="1">
      <c r="A466" s="102"/>
      <c r="B466" s="120"/>
      <c r="C466" s="120"/>
      <c r="D466" s="347" t="s">
        <v>1272</v>
      </c>
      <c r="F466" s="120"/>
      <c r="G466" s="114"/>
      <c r="H466" s="122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 spans="1:26" ht="24.75" customHeight="1" outlineLevel="1">
      <c r="A467" s="102"/>
      <c r="B467" s="120"/>
      <c r="C467" s="120"/>
      <c r="D467" s="196" t="s">
        <v>1277</v>
      </c>
      <c r="E467" s="120"/>
      <c r="F467" s="120"/>
      <c r="G467" s="114"/>
      <c r="H467" s="122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 spans="1:26" ht="24.75" customHeight="1" outlineLevel="1">
      <c r="A468" s="102"/>
      <c r="B468" s="120"/>
      <c r="C468" s="120"/>
      <c r="D468" s="103" t="s">
        <v>1273</v>
      </c>
      <c r="F468" s="120"/>
      <c r="G468" s="114"/>
      <c r="H468" s="122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 spans="1:26" ht="24.75" customHeight="1" outlineLevel="1">
      <c r="A469" s="102"/>
      <c r="B469" s="120"/>
      <c r="C469" s="120"/>
      <c r="D469" s="347" t="s">
        <v>1274</v>
      </c>
      <c r="F469" s="120"/>
      <c r="G469" s="114"/>
      <c r="H469" s="122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 spans="1:26" ht="24.75" customHeight="1" outlineLevel="1">
      <c r="A470" s="102"/>
      <c r="B470" s="120"/>
      <c r="C470" s="120"/>
      <c r="D470" s="347" t="s">
        <v>1276</v>
      </c>
      <c r="F470" s="120"/>
      <c r="G470" s="114"/>
      <c r="H470" s="122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 spans="1:26" ht="24.75" customHeight="1" outlineLevel="1">
      <c r="A471" s="102"/>
      <c r="B471" s="120"/>
      <c r="C471" s="120"/>
      <c r="D471" s="347" t="s">
        <v>1278</v>
      </c>
      <c r="F471" s="120"/>
      <c r="G471" s="114"/>
      <c r="H471" s="122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 spans="1:26" ht="24.75" customHeight="1" outlineLevel="1">
      <c r="A472" s="102"/>
      <c r="B472" s="120"/>
      <c r="C472" s="120"/>
      <c r="D472" s="103" t="s">
        <v>1275</v>
      </c>
      <c r="F472" s="120"/>
      <c r="G472" s="114"/>
      <c r="H472" s="122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 spans="1:26" ht="24.75" customHeight="1" outlineLevel="1">
      <c r="A473" s="102"/>
      <c r="B473" s="120"/>
      <c r="C473" s="120"/>
      <c r="D473" s="347" t="s">
        <v>1274</v>
      </c>
      <c r="F473" s="120"/>
      <c r="G473" s="114"/>
      <c r="H473" s="122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 spans="1:26" ht="24.75" customHeight="1" outlineLevel="1">
      <c r="A474" s="102"/>
      <c r="B474" s="120"/>
      <c r="C474" s="120"/>
      <c r="D474" s="347"/>
      <c r="F474" s="120"/>
      <c r="G474" s="114"/>
      <c r="H474" s="122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 spans="1:26" ht="24.75" customHeight="1" outlineLevel="1">
      <c r="A475" s="102"/>
      <c r="B475" s="120"/>
      <c r="C475" s="120" t="s">
        <v>1279</v>
      </c>
      <c r="D475" s="347" t="s">
        <v>1280</v>
      </c>
      <c r="F475" s="120"/>
      <c r="G475" s="114"/>
      <c r="H475" s="122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 spans="1:26" ht="24.75" customHeight="1" outlineLevel="1">
      <c r="A476" s="102"/>
      <c r="B476" s="120"/>
      <c r="C476" s="120"/>
      <c r="D476" s="103" t="s">
        <v>1281</v>
      </c>
      <c r="F476" s="120"/>
      <c r="G476" s="114"/>
      <c r="H476" s="122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 spans="1:26" ht="24.75" customHeight="1" outlineLevel="1">
      <c r="A477" s="102"/>
      <c r="B477" s="120"/>
      <c r="C477" s="120"/>
      <c r="D477" s="103" t="s">
        <v>1282</v>
      </c>
      <c r="F477" s="120"/>
      <c r="G477" s="114"/>
      <c r="H477" s="122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 spans="1:26" ht="24.75" customHeight="1" outlineLevel="1">
      <c r="A478" s="102"/>
      <c r="B478" s="120"/>
      <c r="C478" s="120"/>
      <c r="D478" s="103" t="s">
        <v>1283</v>
      </c>
      <c r="F478" s="120"/>
      <c r="G478" s="114">
        <v>3271000</v>
      </c>
      <c r="H478" s="122" t="s">
        <v>75</v>
      </c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 spans="1:26" ht="24.75" customHeight="1" outlineLevel="1">
      <c r="A479" s="102"/>
      <c r="B479" s="120"/>
      <c r="C479" s="120"/>
      <c r="D479" s="347" t="s">
        <v>1193</v>
      </c>
      <c r="F479" s="120"/>
      <c r="G479" s="114"/>
      <c r="H479" s="122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 spans="1:26" ht="24.75" customHeight="1" outlineLevel="1">
      <c r="A480" s="102"/>
      <c r="B480" s="120"/>
      <c r="C480" s="120"/>
      <c r="D480" s="347"/>
      <c r="F480" s="120"/>
      <c r="G480" s="114"/>
      <c r="H480" s="122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 spans="1:26" ht="24.75" customHeight="1" outlineLevel="1">
      <c r="A481" s="102"/>
      <c r="B481" s="120"/>
      <c r="C481" s="120"/>
      <c r="D481" s="195" t="s">
        <v>1284</v>
      </c>
      <c r="F481" s="120"/>
      <c r="G481" s="114"/>
      <c r="H481" s="122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 spans="1:26" ht="24.75" customHeight="1" outlineLevel="1">
      <c r="A482" s="102"/>
      <c r="B482" s="120"/>
      <c r="C482" s="120"/>
      <c r="D482" s="340" t="s">
        <v>1175</v>
      </c>
      <c r="F482" s="120"/>
      <c r="G482" s="114"/>
      <c r="H482" s="122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 spans="1:26" ht="24.75" customHeight="1" outlineLevel="1">
      <c r="A483" s="102"/>
      <c r="B483" s="120"/>
      <c r="C483" s="120"/>
      <c r="D483" s="195" t="s">
        <v>1206</v>
      </c>
      <c r="F483" s="120"/>
      <c r="G483" s="114"/>
      <c r="H483" s="122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 spans="1:26" ht="24.75" customHeight="1" outlineLevel="1">
      <c r="A484" s="102"/>
      <c r="B484" s="120"/>
      <c r="C484" s="120"/>
      <c r="D484" s="195" t="s">
        <v>1284</v>
      </c>
      <c r="F484" s="120"/>
      <c r="G484" s="114"/>
      <c r="H484" s="122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 spans="1:26" ht="24.75" customHeight="1" outlineLevel="1">
      <c r="A485" s="102"/>
      <c r="B485" s="120"/>
      <c r="C485" s="120"/>
      <c r="D485" s="342" t="s">
        <v>1177</v>
      </c>
      <c r="F485" s="120"/>
      <c r="G485" s="114"/>
      <c r="H485" s="122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 spans="1:26" ht="24.75" customHeight="1" outlineLevel="1">
      <c r="A486" s="102"/>
      <c r="B486" s="120"/>
      <c r="C486" s="120"/>
      <c r="D486" s="195" t="s">
        <v>1284</v>
      </c>
      <c r="F486" s="120"/>
      <c r="G486" s="114"/>
      <c r="H486" s="122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 spans="1:26" ht="24.75" customHeight="1" outlineLevel="1">
      <c r="A487" s="102"/>
      <c r="B487" s="120"/>
      <c r="C487" s="120"/>
      <c r="D487" s="340" t="s">
        <v>1178</v>
      </c>
      <c r="F487" s="120"/>
      <c r="G487" s="114"/>
      <c r="H487" s="122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 spans="1:26" ht="24.75" customHeight="1" outlineLevel="1">
      <c r="A488" s="102"/>
      <c r="B488" s="120"/>
      <c r="C488" s="120"/>
      <c r="D488" s="196" t="s">
        <v>1222</v>
      </c>
      <c r="F488" s="120"/>
      <c r="G488" s="114"/>
      <c r="H488" s="122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 spans="1:26" ht="24.75" customHeight="1" outlineLevel="1">
      <c r="A489" s="102"/>
      <c r="B489" s="120"/>
      <c r="C489" s="120"/>
      <c r="D489" s="195" t="s">
        <v>1217</v>
      </c>
      <c r="F489" s="120"/>
      <c r="G489" s="114"/>
      <c r="H489" s="122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 spans="1:26" ht="24.75" customHeight="1" outlineLevel="1">
      <c r="A490" s="102"/>
      <c r="B490" s="120"/>
      <c r="C490" s="120"/>
      <c r="D490" s="103" t="s">
        <v>1285</v>
      </c>
      <c r="F490" s="120"/>
      <c r="G490" s="114"/>
      <c r="H490" s="122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 spans="1:26" ht="24.75" customHeight="1" outlineLevel="1">
      <c r="A491" s="102"/>
      <c r="B491" s="120"/>
      <c r="C491" s="120"/>
      <c r="D491" s="347"/>
      <c r="F491" s="120"/>
      <c r="G491" s="114"/>
      <c r="H491" s="122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 spans="1:26" outlineLevel="1">
      <c r="A492" s="120"/>
      <c r="B492" s="102"/>
      <c r="C492" s="102"/>
      <c r="D492" s="102"/>
      <c r="E492" s="653"/>
      <c r="F492" s="653"/>
      <c r="G492" s="106"/>
      <c r="H492" s="10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spans="1:26">
      <c r="A493" s="123"/>
      <c r="B493" s="120"/>
      <c r="C493" s="120"/>
      <c r="D493" s="659"/>
      <c r="E493" s="659"/>
      <c r="F493" s="659"/>
      <c r="G493" s="114"/>
      <c r="H493" s="12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</row>
    <row r="494" spans="1:26" ht="24" customHeight="1">
      <c r="A494" s="123"/>
      <c r="B494" s="123"/>
      <c r="C494" s="120"/>
      <c r="D494" s="659"/>
      <c r="E494" s="659"/>
      <c r="F494" s="659"/>
      <c r="G494" s="117"/>
      <c r="H494" s="124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</row>
    <row r="495" spans="1:26">
      <c r="A495" s="123"/>
      <c r="B495" s="123"/>
      <c r="C495" s="120"/>
      <c r="D495" s="120"/>
      <c r="E495" s="123"/>
      <c r="F495" s="123"/>
      <c r="G495" s="114"/>
      <c r="H495" s="12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</row>
    <row r="496" spans="1:26">
      <c r="A496" s="123"/>
      <c r="B496" s="123"/>
      <c r="C496" s="120"/>
      <c r="D496" s="121"/>
      <c r="E496" s="123"/>
      <c r="F496" s="123"/>
      <c r="G496" s="117"/>
      <c r="H496" s="124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</row>
    <row r="497" spans="1:26" outlineLevel="1">
      <c r="A497" s="102"/>
      <c r="B497" s="102" t="s">
        <v>97</v>
      </c>
      <c r="C497" s="102"/>
      <c r="D497" s="102"/>
      <c r="E497" s="102"/>
      <c r="F497" s="652">
        <f>SUM(E498)</f>
        <v>3544600</v>
      </c>
      <c r="G497" s="597"/>
      <c r="H497" s="106" t="s">
        <v>75</v>
      </c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 spans="1:26" outlineLevel="1">
      <c r="A498" s="123"/>
      <c r="B498" s="102" t="s">
        <v>127</v>
      </c>
      <c r="C498" s="102"/>
      <c r="D498" s="102"/>
      <c r="E498" s="653">
        <f>E499</f>
        <v>3544600</v>
      </c>
      <c r="F498" s="597"/>
      <c r="G498" s="106" t="s">
        <v>75</v>
      </c>
      <c r="H498" s="102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 spans="1:26" outlineLevel="1">
      <c r="A499" s="123"/>
      <c r="B499" s="119" t="s">
        <v>421</v>
      </c>
      <c r="C499" s="119"/>
      <c r="D499" s="119"/>
      <c r="E499" s="651">
        <f>E500+E502+E505</f>
        <v>3544600</v>
      </c>
      <c r="F499" s="597"/>
      <c r="G499" s="125" t="s">
        <v>75</v>
      </c>
      <c r="H499" s="119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 spans="1:26">
      <c r="A500" s="123"/>
      <c r="B500" s="119" t="s">
        <v>446</v>
      </c>
      <c r="C500" s="119"/>
      <c r="D500" s="119"/>
      <c r="E500" s="651">
        <v>793700</v>
      </c>
      <c r="F500" s="597"/>
      <c r="G500" s="125" t="s">
        <v>75</v>
      </c>
      <c r="H500" s="119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</row>
    <row r="501" spans="1:26">
      <c r="A501" s="123"/>
      <c r="B501" s="608" t="s">
        <v>423</v>
      </c>
      <c r="C501" s="608"/>
      <c r="D501" s="608"/>
      <c r="E501" s="123"/>
      <c r="F501" s="123"/>
      <c r="G501" s="117"/>
      <c r="H501" s="12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outlineLevel="1">
      <c r="A502" s="123"/>
      <c r="B502" s="119" t="s">
        <v>424</v>
      </c>
      <c r="C502" s="119"/>
      <c r="D502" s="119"/>
      <c r="E502" s="651">
        <v>2435500</v>
      </c>
      <c r="F502" s="597"/>
      <c r="G502" s="125" t="s">
        <v>75</v>
      </c>
      <c r="H502" s="119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 spans="1:26" outlineLevel="1">
      <c r="A503" s="123"/>
      <c r="B503" s="608" t="s">
        <v>487</v>
      </c>
      <c r="C503" s="608"/>
      <c r="D503" s="608"/>
      <c r="E503" s="210"/>
      <c r="G503" s="125"/>
      <c r="H503" s="119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 spans="1:26" outlineLevel="1">
      <c r="A504" s="123"/>
      <c r="B504" s="659" t="s">
        <v>488</v>
      </c>
      <c r="C504" s="659"/>
      <c r="D504" s="659"/>
      <c r="E504" s="659"/>
      <c r="F504" s="123"/>
      <c r="G504" s="117"/>
      <c r="H504" s="124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 spans="1:26" outlineLevel="1">
      <c r="A505" s="123"/>
      <c r="B505" s="119" t="s">
        <v>425</v>
      </c>
      <c r="C505" s="119"/>
      <c r="D505" s="119"/>
      <c r="E505" s="651">
        <v>315400</v>
      </c>
      <c r="F505" s="597"/>
      <c r="G505" s="125" t="s">
        <v>75</v>
      </c>
      <c r="H505" s="119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 spans="1:26" outlineLevel="1">
      <c r="A506" s="123"/>
      <c r="B506" s="608" t="s">
        <v>1286</v>
      </c>
      <c r="C506" s="608"/>
      <c r="D506" s="608"/>
      <c r="E506" s="123"/>
      <c r="F506" s="123"/>
      <c r="G506" s="117"/>
      <c r="H506" s="124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 spans="1:26" outlineLevel="1">
      <c r="A507" s="123"/>
      <c r="B507" s="659" t="s">
        <v>1287</v>
      </c>
      <c r="C507" s="659"/>
      <c r="D507" s="659"/>
      <c r="E507" s="659"/>
      <c r="F507" s="123"/>
      <c r="G507" s="117"/>
      <c r="H507" s="124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 spans="1:26" outlineLevel="1">
      <c r="A508" s="123"/>
      <c r="B508" s="123"/>
      <c r="C508" s="120"/>
      <c r="D508" s="121"/>
      <c r="E508" s="123"/>
      <c r="F508" s="123"/>
      <c r="G508" s="117"/>
      <c r="H508" s="124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 spans="1:26" outlineLevel="1">
      <c r="A509" s="102"/>
      <c r="B509" s="102" t="s">
        <v>98</v>
      </c>
      <c r="C509" s="102"/>
      <c r="D509" s="102"/>
      <c r="E509" s="102"/>
      <c r="F509" s="652">
        <f>E510</f>
        <v>2357400</v>
      </c>
      <c r="G509" s="597"/>
      <c r="H509" s="106" t="s">
        <v>75</v>
      </c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 spans="1:26" outlineLevel="1">
      <c r="A510" s="123"/>
      <c r="B510" s="102" t="s">
        <v>405</v>
      </c>
      <c r="C510" s="102"/>
      <c r="D510" s="102"/>
      <c r="E510" s="653">
        <f>E511</f>
        <v>2357400</v>
      </c>
      <c r="F510" s="597"/>
      <c r="G510" s="106" t="s">
        <v>75</v>
      </c>
      <c r="H510" s="102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 spans="1:26" outlineLevel="1">
      <c r="A511" s="123"/>
      <c r="B511" s="119" t="s">
        <v>406</v>
      </c>
      <c r="C511" s="119"/>
      <c r="D511" s="119"/>
      <c r="E511" s="651">
        <f>SUM(E512,E515,E517)</f>
        <v>2357400</v>
      </c>
      <c r="F511" s="597"/>
      <c r="G511" s="125" t="s">
        <v>75</v>
      </c>
      <c r="H511" s="119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 spans="1:26">
      <c r="A512" s="123"/>
      <c r="B512" s="119" t="s">
        <v>407</v>
      </c>
      <c r="C512" s="119"/>
      <c r="D512" s="119"/>
      <c r="E512" s="651">
        <v>2022400</v>
      </c>
      <c r="F512" s="597"/>
      <c r="G512" s="125" t="s">
        <v>75</v>
      </c>
      <c r="H512" s="119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</row>
    <row r="513" spans="1:26">
      <c r="A513" s="123"/>
      <c r="B513" s="123"/>
      <c r="C513" s="608" t="s">
        <v>465</v>
      </c>
      <c r="D513" s="608"/>
      <c r="E513" s="123"/>
      <c r="F513" s="123"/>
      <c r="G513" s="117"/>
      <c r="H513" s="12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>
      <c r="A514" s="123"/>
      <c r="B514" s="123"/>
      <c r="C514" s="608" t="s">
        <v>1291</v>
      </c>
      <c r="D514" s="608"/>
      <c r="E514" s="123"/>
      <c r="F514" s="123"/>
      <c r="G514" s="117"/>
      <c r="H514" s="12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outlineLevel="1">
      <c r="A515" s="123"/>
      <c r="B515" s="119" t="s">
        <v>409</v>
      </c>
      <c r="C515" s="119"/>
      <c r="D515" s="119"/>
      <c r="E515" s="651">
        <v>67000</v>
      </c>
      <c r="F515" s="597"/>
      <c r="G515" s="125" t="s">
        <v>75</v>
      </c>
      <c r="H515" s="119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 spans="1:26">
      <c r="A516" s="123"/>
      <c r="B516" s="123"/>
      <c r="C516" s="608" t="s">
        <v>489</v>
      </c>
      <c r="D516" s="608"/>
      <c r="E516" s="123"/>
      <c r="F516" s="123"/>
      <c r="G516" s="117"/>
      <c r="H516" s="12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outlineLevel="1">
      <c r="A517" s="123"/>
      <c r="B517" s="119" t="s">
        <v>413</v>
      </c>
      <c r="C517" s="119"/>
      <c r="D517" s="119"/>
      <c r="E517" s="651">
        <v>268000</v>
      </c>
      <c r="F517" s="597"/>
      <c r="G517" s="125" t="s">
        <v>75</v>
      </c>
      <c r="H517" s="119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 spans="1:26" ht="24" customHeight="1" outlineLevel="1">
      <c r="A518" s="123"/>
      <c r="B518" s="119"/>
      <c r="C518" s="659" t="s">
        <v>490</v>
      </c>
      <c r="D518" s="659"/>
      <c r="E518" s="210"/>
      <c r="G518" s="125"/>
      <c r="H518" s="119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 spans="1:26" outlineLevel="1">
      <c r="A519" s="123"/>
      <c r="B519" s="123"/>
      <c r="C519" s="608" t="s">
        <v>1292</v>
      </c>
      <c r="D519" s="608"/>
      <c r="E519" s="123"/>
      <c r="F519" s="123"/>
      <c r="G519" s="117"/>
      <c r="H519" s="124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 spans="1:26" outlineLevel="1">
      <c r="A520" s="123"/>
      <c r="B520" s="123"/>
      <c r="C520" s="608" t="s">
        <v>1293</v>
      </c>
      <c r="D520" s="608"/>
      <c r="E520" s="123"/>
      <c r="F520" s="123"/>
      <c r="G520" s="117"/>
      <c r="H520" s="124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 spans="1:26" outlineLevel="1">
      <c r="A521" s="123"/>
      <c r="B521" s="123"/>
      <c r="C521" s="176"/>
      <c r="D521" s="176"/>
      <c r="E521" s="123"/>
      <c r="F521" s="123"/>
      <c r="G521" s="117"/>
      <c r="H521" s="124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 spans="1:26" outlineLevel="1">
      <c r="A522" s="123"/>
      <c r="B522" s="123"/>
      <c r="C522" s="176"/>
      <c r="D522" s="176"/>
      <c r="E522" s="123"/>
      <c r="F522" s="123"/>
      <c r="G522" s="117"/>
      <c r="H522" s="124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 spans="1:26" outlineLevel="1">
      <c r="A523" s="123"/>
      <c r="B523" s="123"/>
      <c r="C523" s="176"/>
      <c r="D523" s="176"/>
      <c r="E523" s="123"/>
      <c r="F523" s="123"/>
      <c r="G523" s="117"/>
      <c r="H523" s="124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 spans="1:26" outlineLevel="1">
      <c r="A524" s="123"/>
      <c r="B524" s="123"/>
      <c r="C524" s="176"/>
      <c r="D524" s="176"/>
      <c r="E524" s="123"/>
      <c r="F524" s="123"/>
      <c r="G524" s="117"/>
      <c r="H524" s="124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 spans="1:26" outlineLevel="1">
      <c r="A525" s="123"/>
      <c r="B525" s="123"/>
      <c r="C525" s="176"/>
      <c r="D525" s="176"/>
      <c r="E525" s="123"/>
      <c r="F525" s="123"/>
      <c r="G525" s="117"/>
      <c r="H525" s="124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 spans="1:26" outlineLevel="1">
      <c r="A526" s="123"/>
      <c r="B526" s="123"/>
      <c r="C526" s="176"/>
      <c r="D526" s="176"/>
      <c r="E526" s="123"/>
      <c r="F526" s="123"/>
      <c r="G526" s="117"/>
      <c r="H526" s="124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 spans="1:26" outlineLevel="1">
      <c r="A527" s="123"/>
      <c r="B527" s="123"/>
      <c r="C527" s="176"/>
      <c r="D527" s="176"/>
      <c r="E527" s="123"/>
      <c r="F527" s="123"/>
      <c r="G527" s="117"/>
      <c r="H527" s="124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 spans="1:26" outlineLevel="1">
      <c r="A528" s="123"/>
      <c r="B528" s="123"/>
      <c r="C528" s="176"/>
      <c r="D528" s="176"/>
      <c r="E528" s="123"/>
      <c r="F528" s="123"/>
      <c r="G528" s="117"/>
      <c r="H528" s="124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 spans="1:26" outlineLevel="1">
      <c r="A529" s="123"/>
      <c r="B529" s="123"/>
      <c r="C529" s="176"/>
      <c r="D529" s="176"/>
      <c r="E529" s="123"/>
      <c r="F529" s="123"/>
      <c r="G529" s="117"/>
      <c r="H529" s="124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 spans="1:26" outlineLevel="1">
      <c r="A530" s="123"/>
      <c r="B530" s="123"/>
      <c r="C530" s="176"/>
      <c r="D530" s="176"/>
      <c r="E530" s="123"/>
      <c r="F530" s="123"/>
      <c r="G530" s="117"/>
      <c r="H530" s="124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 spans="1:26" outlineLevel="1">
      <c r="A531" s="123"/>
      <c r="B531" s="123"/>
      <c r="C531" s="176"/>
      <c r="D531" s="176"/>
      <c r="E531" s="123"/>
      <c r="F531" s="123"/>
      <c r="G531" s="117"/>
      <c r="H531" s="124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 spans="1:26" outlineLevel="1">
      <c r="A532" s="123"/>
      <c r="B532" s="123"/>
      <c r="C532" s="176"/>
      <c r="D532" s="176"/>
      <c r="E532" s="123"/>
      <c r="F532" s="123"/>
      <c r="G532" s="117"/>
      <c r="H532" s="124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 spans="1:26" outlineLevel="1">
      <c r="A533" s="123"/>
      <c r="B533" s="123"/>
      <c r="C533" s="176"/>
      <c r="D533" s="176"/>
      <c r="E533" s="123"/>
      <c r="F533" s="123"/>
      <c r="G533" s="117"/>
      <c r="H533" s="124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 spans="1:26" outlineLevel="1">
      <c r="A534" s="123"/>
      <c r="B534" s="123"/>
      <c r="C534" s="176"/>
      <c r="D534" s="176"/>
      <c r="E534" s="123"/>
      <c r="F534" s="123"/>
      <c r="G534" s="117"/>
      <c r="H534" s="124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 spans="1:26" outlineLevel="1">
      <c r="A535" s="123"/>
      <c r="B535" s="123"/>
      <c r="C535" s="176"/>
      <c r="D535" s="176"/>
      <c r="E535" s="123"/>
      <c r="F535" s="123"/>
      <c r="G535" s="117"/>
      <c r="H535" s="124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 spans="1:26" outlineLevel="1">
      <c r="A536" s="123"/>
      <c r="B536" s="123"/>
      <c r="C536" s="176"/>
      <c r="D536" s="176"/>
      <c r="E536" s="123"/>
      <c r="F536" s="123"/>
      <c r="G536" s="117"/>
      <c r="H536" s="124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 spans="1:26" outlineLevel="1">
      <c r="A537" s="123"/>
      <c r="B537" s="123"/>
      <c r="C537" s="176"/>
      <c r="D537" s="176"/>
      <c r="E537" s="123"/>
      <c r="F537" s="123"/>
      <c r="G537" s="117"/>
      <c r="H537" s="124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 spans="1:26" outlineLevel="1">
      <c r="A538" s="123"/>
      <c r="B538" s="123"/>
      <c r="C538" s="176"/>
      <c r="D538" s="176"/>
      <c r="E538" s="123"/>
      <c r="F538" s="123"/>
      <c r="G538" s="117"/>
      <c r="H538" s="124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 spans="1:26" outlineLevel="1">
      <c r="A539" s="123"/>
      <c r="B539" s="123"/>
      <c r="C539" s="176"/>
      <c r="D539" s="176"/>
      <c r="E539" s="123"/>
      <c r="F539" s="123"/>
      <c r="G539" s="117"/>
      <c r="H539" s="124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 spans="1:26" outlineLevel="1">
      <c r="A540" s="123"/>
      <c r="B540" s="123"/>
      <c r="C540" s="176"/>
      <c r="D540" s="176"/>
      <c r="E540" s="123"/>
      <c r="F540" s="123"/>
      <c r="G540" s="117"/>
      <c r="H540" s="124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 spans="1:26" outlineLevel="1">
      <c r="A541" s="123"/>
      <c r="B541" s="123"/>
      <c r="C541" s="176"/>
      <c r="D541" s="176"/>
      <c r="E541" s="123"/>
      <c r="F541" s="123"/>
      <c r="G541" s="117"/>
      <c r="H541" s="124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 spans="1:26" outlineLevel="1">
      <c r="A542" s="123"/>
      <c r="B542" s="123"/>
      <c r="C542" s="176"/>
      <c r="D542" s="176"/>
      <c r="E542" s="123"/>
      <c r="F542" s="123"/>
      <c r="G542" s="117"/>
      <c r="H542" s="124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 spans="1:26" outlineLevel="1">
      <c r="A543" s="123"/>
      <c r="B543" s="123"/>
      <c r="C543" s="176"/>
      <c r="D543" s="176"/>
      <c r="E543" s="123"/>
      <c r="F543" s="123"/>
      <c r="G543" s="117"/>
      <c r="H543" s="124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 spans="1:26">
      <c r="A544" s="105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</row>
    <row r="545" spans="1:26" outlineLevel="1">
      <c r="A545" s="102"/>
      <c r="B545" s="102" t="s">
        <v>100</v>
      </c>
      <c r="C545" s="102"/>
      <c r="D545" s="102"/>
      <c r="E545" s="102"/>
      <c r="F545" s="652">
        <f>SUM(E546+E562)</f>
        <v>75684900</v>
      </c>
      <c r="G545" s="597"/>
      <c r="H545" s="106" t="s">
        <v>75</v>
      </c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 spans="1:26" outlineLevel="1">
      <c r="A546" s="123"/>
      <c r="B546" s="102" t="s">
        <v>405</v>
      </c>
      <c r="C546" s="102"/>
      <c r="D546" s="102"/>
      <c r="E546" s="653">
        <f>E547+E558</f>
        <v>62376500</v>
      </c>
      <c r="F546" s="597"/>
      <c r="G546" s="106" t="s">
        <v>75</v>
      </c>
      <c r="H546" s="102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 spans="1:26" outlineLevel="1">
      <c r="A547" s="123"/>
      <c r="B547" s="119" t="s">
        <v>1294</v>
      </c>
      <c r="C547" s="119"/>
      <c r="D547" s="119"/>
      <c r="E547" s="651">
        <f>SUM(E548,E551,E553)</f>
        <v>62286200</v>
      </c>
      <c r="F547" s="597"/>
      <c r="G547" s="125" t="s">
        <v>75</v>
      </c>
      <c r="H547" s="119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 spans="1:26">
      <c r="A548" s="123"/>
      <c r="B548" s="119" t="s">
        <v>1295</v>
      </c>
      <c r="C548" s="119"/>
      <c r="D548" s="119"/>
      <c r="E548" s="651">
        <v>41692700</v>
      </c>
      <c r="F548" s="597"/>
      <c r="G548" s="125" t="s">
        <v>75</v>
      </c>
      <c r="H548" s="119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</row>
    <row r="549" spans="1:26">
      <c r="A549" s="123"/>
      <c r="B549" s="659" t="s">
        <v>1298</v>
      </c>
      <c r="C549" s="659"/>
      <c r="D549" s="659"/>
      <c r="E549" s="659"/>
      <c r="F549" s="123"/>
      <c r="G549" s="117"/>
      <c r="H549" s="124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</row>
    <row r="550" spans="1:26">
      <c r="A550" s="123"/>
      <c r="B550" s="608" t="s">
        <v>1299</v>
      </c>
      <c r="C550" s="608"/>
      <c r="D550" s="608"/>
      <c r="E550" s="123"/>
      <c r="F550" s="123"/>
      <c r="G550" s="117"/>
      <c r="H550" s="12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outlineLevel="1">
      <c r="A551" s="123"/>
      <c r="B551" s="119" t="s">
        <v>1296</v>
      </c>
      <c r="C551" s="119"/>
      <c r="D551" s="119"/>
      <c r="E551" s="651">
        <v>461800</v>
      </c>
      <c r="F551" s="597"/>
      <c r="G551" s="125" t="s">
        <v>75</v>
      </c>
      <c r="H551" s="119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 spans="1:26">
      <c r="A552" s="123"/>
      <c r="B552" s="608" t="s">
        <v>1300</v>
      </c>
      <c r="C552" s="608"/>
      <c r="D552" s="608"/>
      <c r="E552" s="123"/>
      <c r="F552" s="123"/>
      <c r="G552" s="117"/>
      <c r="H552" s="12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outlineLevel="1">
      <c r="A553" s="123"/>
      <c r="B553" s="119" t="s">
        <v>1297</v>
      </c>
      <c r="C553" s="119"/>
      <c r="D553" s="119"/>
      <c r="E553" s="651">
        <v>20131700</v>
      </c>
      <c r="F553" s="597"/>
      <c r="G553" s="125" t="s">
        <v>75</v>
      </c>
      <c r="H553" s="119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 spans="1:26" outlineLevel="1">
      <c r="A554" s="123"/>
      <c r="B554" s="608" t="s">
        <v>1301</v>
      </c>
      <c r="C554" s="608"/>
      <c r="D554" s="608"/>
      <c r="E554" s="210"/>
      <c r="G554" s="125"/>
      <c r="H554" s="119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 spans="1:26" outlineLevel="1">
      <c r="A555" s="123"/>
      <c r="B555" s="659" t="s">
        <v>1302</v>
      </c>
      <c r="C555" s="659"/>
      <c r="D555" s="659"/>
      <c r="E555" s="659"/>
      <c r="G555" s="125"/>
      <c r="H555" s="119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 spans="1:26" outlineLevel="1">
      <c r="A556" s="123"/>
      <c r="B556" s="608" t="s">
        <v>1303</v>
      </c>
      <c r="C556" s="608"/>
      <c r="D556" s="608"/>
      <c r="E556" s="123"/>
      <c r="F556" s="123"/>
      <c r="G556" s="117"/>
      <c r="H556" s="124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 spans="1:26" outlineLevel="1">
      <c r="A557" s="123"/>
      <c r="B557" s="176"/>
      <c r="C557" s="176"/>
      <c r="D557" s="176"/>
      <c r="E557" s="123"/>
      <c r="F557" s="123"/>
      <c r="G557" s="117"/>
      <c r="H557" s="124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 spans="1:26" outlineLevel="1">
      <c r="A558" s="123"/>
      <c r="B558" s="102" t="s">
        <v>1304</v>
      </c>
      <c r="C558" s="102"/>
      <c r="D558" s="102"/>
      <c r="E558" s="651">
        <v>90300</v>
      </c>
      <c r="F558" s="597"/>
      <c r="G558" s="125" t="s">
        <v>75</v>
      </c>
      <c r="H558" s="149"/>
      <c r="I558" s="102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 spans="1:26" outlineLevel="1">
      <c r="A559" s="123"/>
      <c r="B559" s="665" t="s">
        <v>1306</v>
      </c>
      <c r="C559" s="665"/>
      <c r="D559" s="665"/>
      <c r="E559" s="665"/>
      <c r="H559" s="135"/>
      <c r="I559" s="136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 spans="1:26" outlineLevel="1">
      <c r="A560" s="123"/>
      <c r="B560" s="665" t="s">
        <v>1305</v>
      </c>
      <c r="C560" s="665"/>
      <c r="D560" s="665"/>
      <c r="E560" s="665"/>
      <c r="H560" s="135"/>
      <c r="I560" s="136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 spans="1:26" outlineLevel="1">
      <c r="A561" s="123"/>
      <c r="B561" s="665"/>
      <c r="C561" s="665"/>
      <c r="D561" s="665"/>
      <c r="E561" s="665"/>
      <c r="F561" s="123"/>
      <c r="G561" s="117"/>
      <c r="H561" s="124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 spans="1:26" outlineLevel="1">
      <c r="A562" s="120"/>
      <c r="B562" s="102" t="s">
        <v>418</v>
      </c>
      <c r="C562" s="102"/>
      <c r="D562" s="102"/>
      <c r="E562" s="653">
        <f>SUM(G563:G575)</f>
        <v>13308400</v>
      </c>
      <c r="F562" s="597"/>
      <c r="G562" s="106" t="s">
        <v>75</v>
      </c>
      <c r="H562" s="10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spans="1:26" ht="23.25" customHeight="1">
      <c r="B563" s="120"/>
      <c r="C563" s="120" t="s">
        <v>499</v>
      </c>
      <c r="D563" s="664" t="s">
        <v>1116</v>
      </c>
      <c r="E563" s="659"/>
      <c r="F563" s="659"/>
      <c r="G563" s="114"/>
      <c r="H563" s="122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spans="1:26" ht="23.25" customHeight="1">
      <c r="B564" s="120"/>
      <c r="C564" s="120"/>
      <c r="D564" s="209" t="s">
        <v>1308</v>
      </c>
      <c r="E564" s="209"/>
      <c r="F564" s="209"/>
      <c r="G564" s="114">
        <v>7080000</v>
      </c>
      <c r="H564" s="122" t="s">
        <v>75</v>
      </c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spans="1:26" ht="23.25" customHeight="1">
      <c r="B565" s="120"/>
      <c r="C565" s="120" t="s">
        <v>501</v>
      </c>
      <c r="D565" s="209" t="s">
        <v>1307</v>
      </c>
      <c r="E565" s="120"/>
      <c r="F565" s="120"/>
      <c r="G565" s="104"/>
      <c r="H565" s="104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spans="1:26" ht="23.25" customHeight="1">
      <c r="B566" s="120"/>
      <c r="C566" s="120"/>
      <c r="D566" s="209" t="s">
        <v>1115</v>
      </c>
      <c r="E566" s="120"/>
      <c r="F566" s="120"/>
      <c r="G566" s="114">
        <v>500000</v>
      </c>
      <c r="H566" s="122" t="s">
        <v>75</v>
      </c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spans="1:26" ht="23.25" customHeight="1">
      <c r="B567" s="120"/>
      <c r="C567" s="344" t="s">
        <v>502</v>
      </c>
      <c r="D567" s="675" t="s">
        <v>1310</v>
      </c>
      <c r="E567" s="636"/>
      <c r="F567" s="636"/>
      <c r="G567" s="320"/>
      <c r="H567" s="321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spans="1:26" ht="23.25" customHeight="1">
      <c r="B568" s="120"/>
      <c r="C568" s="304"/>
      <c r="D568" s="674" t="s">
        <v>1309</v>
      </c>
      <c r="E568" s="636"/>
      <c r="F568" s="636"/>
      <c r="G568" s="320">
        <v>202000</v>
      </c>
      <c r="H568" s="346" t="s">
        <v>75</v>
      </c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spans="1:26" ht="23.25" customHeight="1">
      <c r="B569" s="120"/>
      <c r="C569" s="120" t="s">
        <v>503</v>
      </c>
      <c r="D569" s="608" t="s">
        <v>1311</v>
      </c>
      <c r="E569" s="608"/>
      <c r="F569" s="608"/>
      <c r="G569" s="114">
        <v>20000</v>
      </c>
      <c r="H569" s="122" t="s">
        <v>75</v>
      </c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spans="1:26" ht="23.25" customHeight="1">
      <c r="B570" s="120"/>
      <c r="C570" s="120" t="s">
        <v>504</v>
      </c>
      <c r="D570" s="659" t="s">
        <v>1312</v>
      </c>
      <c r="E570" s="659"/>
      <c r="F570" s="659"/>
      <c r="G570" s="114">
        <v>3373900</v>
      </c>
      <c r="H570" s="122" t="s">
        <v>75</v>
      </c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spans="1:26" ht="23.25" customHeight="1">
      <c r="B571" s="120"/>
      <c r="C571" s="120" t="s">
        <v>505</v>
      </c>
      <c r="D571" s="659" t="s">
        <v>1313</v>
      </c>
      <c r="E571" s="660"/>
      <c r="F571" s="660"/>
      <c r="G571" s="114"/>
      <c r="H571" s="122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spans="1:26" ht="24" customHeight="1">
      <c r="C572" s="120"/>
      <c r="D572" s="328" t="s">
        <v>1117</v>
      </c>
      <c r="E572" s="328"/>
      <c r="F572" s="328"/>
      <c r="G572" s="114">
        <v>853800</v>
      </c>
      <c r="H572" s="122" t="s">
        <v>75</v>
      </c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spans="1:26">
      <c r="C573" s="120" t="s">
        <v>508</v>
      </c>
      <c r="D573" s="176" t="s">
        <v>1314</v>
      </c>
      <c r="E573" s="120"/>
      <c r="F573" s="120"/>
      <c r="G573" s="104"/>
      <c r="H573" s="104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spans="1:26">
      <c r="C574" s="120"/>
      <c r="D574" s="176" t="s">
        <v>507</v>
      </c>
      <c r="E574" s="120"/>
      <c r="F574" s="120"/>
      <c r="G574" s="114">
        <v>920700</v>
      </c>
      <c r="H574" s="122" t="s">
        <v>75</v>
      </c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spans="1:26">
      <c r="C575" s="120" t="s">
        <v>506</v>
      </c>
      <c r="D575" s="608" t="s">
        <v>1315</v>
      </c>
      <c r="E575" s="608"/>
      <c r="F575" s="608"/>
      <c r="G575" s="114">
        <v>358000</v>
      </c>
      <c r="H575" s="122" t="s">
        <v>75</v>
      </c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spans="1:26">
      <c r="C576" s="120"/>
      <c r="D576" s="176"/>
      <c r="E576" s="120"/>
      <c r="F576" s="120"/>
      <c r="G576" s="114"/>
      <c r="H576" s="122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spans="1:26">
      <c r="C577" s="120"/>
      <c r="D577" s="328"/>
      <c r="E577" s="328"/>
      <c r="F577" s="328"/>
      <c r="G577" s="114"/>
      <c r="H577" s="122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spans="1:26">
      <c r="C578" s="120"/>
      <c r="D578" s="660"/>
      <c r="E578" s="659"/>
      <c r="F578" s="659"/>
      <c r="G578" s="114"/>
      <c r="H578" s="122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spans="1:26">
      <c r="A579" s="105"/>
      <c r="C579" s="120"/>
      <c r="D579" s="176"/>
      <c r="E579" s="120"/>
      <c r="F579" s="120"/>
      <c r="G579" s="104"/>
      <c r="H579" s="104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spans="1:26">
      <c r="A580" s="105"/>
      <c r="C580" s="120"/>
      <c r="D580" s="176"/>
      <c r="E580" s="120"/>
      <c r="F580" s="120"/>
      <c r="G580" s="114"/>
      <c r="H580" s="12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spans="1:26">
      <c r="A581" s="105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spans="1:26" outlineLevel="1">
      <c r="A582" s="102"/>
      <c r="B582" s="102" t="s">
        <v>102</v>
      </c>
      <c r="C582" s="102"/>
      <c r="D582" s="102"/>
      <c r="E582" s="102"/>
      <c r="F582" s="652">
        <f>SUM(E583)</f>
        <v>211300</v>
      </c>
      <c r="G582" s="652"/>
      <c r="H582" s="106" t="s">
        <v>75</v>
      </c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 spans="1:26" outlineLevel="1">
      <c r="A583" s="123"/>
      <c r="B583" s="102" t="s">
        <v>127</v>
      </c>
      <c r="C583" s="102"/>
      <c r="D583" s="102"/>
      <c r="E583" s="653">
        <f>E584</f>
        <v>211300</v>
      </c>
      <c r="F583" s="597"/>
      <c r="G583" s="106" t="s">
        <v>75</v>
      </c>
      <c r="H583" s="102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 spans="1:26" outlineLevel="1">
      <c r="A584" s="123"/>
      <c r="B584" s="119" t="s">
        <v>421</v>
      </c>
      <c r="C584" s="119"/>
      <c r="D584" s="119"/>
      <c r="E584" s="651">
        <f>SUM(E585,E587,E589)</f>
        <v>211300</v>
      </c>
      <c r="F584" s="597"/>
      <c r="G584" s="125" t="s">
        <v>75</v>
      </c>
      <c r="H584" s="119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 spans="1:26">
      <c r="A585" s="123"/>
      <c r="B585" s="119" t="s">
        <v>422</v>
      </c>
      <c r="C585" s="119"/>
      <c r="D585" s="119"/>
      <c r="E585" s="651">
        <v>11700</v>
      </c>
      <c r="F585" s="597"/>
      <c r="G585" s="125" t="s">
        <v>75</v>
      </c>
      <c r="H585" s="119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spans="1:26">
      <c r="A586" s="123"/>
      <c r="B586" s="608" t="s">
        <v>423</v>
      </c>
      <c r="C586" s="608"/>
      <c r="D586" s="608"/>
      <c r="E586" s="123"/>
      <c r="F586" s="123"/>
      <c r="G586" s="117"/>
      <c r="H586" s="12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outlineLevel="1">
      <c r="A587" s="123"/>
      <c r="B587" s="119" t="s">
        <v>424</v>
      </c>
      <c r="C587" s="119"/>
      <c r="D587" s="119"/>
      <c r="E587" s="651">
        <v>64300</v>
      </c>
      <c r="F587" s="597"/>
      <c r="G587" s="125" t="s">
        <v>75</v>
      </c>
      <c r="H587" s="119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 spans="1:26" outlineLevel="1">
      <c r="A588" s="123"/>
      <c r="B588" s="608" t="s">
        <v>447</v>
      </c>
      <c r="C588" s="608"/>
      <c r="D588" s="608"/>
      <c r="E588" s="123"/>
      <c r="F588" s="123"/>
      <c r="G588" s="117"/>
      <c r="H588" s="124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 spans="1:26" outlineLevel="1">
      <c r="A589" s="123"/>
      <c r="B589" s="119" t="s">
        <v>425</v>
      </c>
      <c r="C589" s="119"/>
      <c r="D589" s="119"/>
      <c r="E589" s="651">
        <v>135300</v>
      </c>
      <c r="F589" s="597"/>
      <c r="G589" s="125" t="s">
        <v>75</v>
      </c>
      <c r="H589" s="119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 spans="1:26" outlineLevel="1">
      <c r="A590" s="123" t="s">
        <v>453</v>
      </c>
      <c r="B590" s="658" t="s">
        <v>1318</v>
      </c>
      <c r="C590" s="658"/>
      <c r="D590" s="658"/>
      <c r="E590" s="210"/>
      <c r="G590" s="125"/>
      <c r="H590" s="119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 spans="1:26" outlineLevel="1">
      <c r="A591" s="123"/>
      <c r="B591" s="608" t="s">
        <v>1316</v>
      </c>
      <c r="C591" s="608"/>
      <c r="D591" s="608"/>
      <c r="E591" s="123"/>
      <c r="F591" s="123"/>
      <c r="G591" s="117"/>
      <c r="H591" s="124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 spans="1:26" outlineLevel="1">
      <c r="A592" s="123"/>
      <c r="B592" s="608" t="s">
        <v>1317</v>
      </c>
      <c r="C592" s="608"/>
      <c r="D592" s="608"/>
      <c r="E592" s="123"/>
      <c r="F592" s="123"/>
      <c r="G592" s="117"/>
      <c r="H592" s="124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 spans="1:26" outlineLevel="1">
      <c r="A593" s="123"/>
      <c r="B593" s="123"/>
      <c r="C593" s="120"/>
      <c r="D593" s="121"/>
      <c r="E593" s="123"/>
      <c r="F593" s="123"/>
      <c r="G593" s="117"/>
      <c r="H593" s="124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 spans="1:26" outlineLevel="1">
      <c r="A594" s="102"/>
      <c r="B594" s="102" t="s">
        <v>103</v>
      </c>
      <c r="C594" s="102"/>
      <c r="D594" s="102"/>
      <c r="E594" s="102"/>
      <c r="F594" s="652">
        <f>SUM(E595,E602)</f>
        <v>966800</v>
      </c>
      <c r="G594" s="652"/>
      <c r="H594" s="106" t="s">
        <v>75</v>
      </c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 spans="1:26" outlineLevel="1">
      <c r="A595" s="123"/>
      <c r="B595" s="102" t="s">
        <v>405</v>
      </c>
      <c r="C595" s="102"/>
      <c r="D595" s="102"/>
      <c r="E595" s="653">
        <f>E596</f>
        <v>847200</v>
      </c>
      <c r="F595" s="597"/>
      <c r="G595" s="106" t="s">
        <v>75</v>
      </c>
      <c r="H595" s="102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 spans="1:26" outlineLevel="1">
      <c r="A596" s="123"/>
      <c r="B596" s="119" t="s">
        <v>478</v>
      </c>
      <c r="C596" s="119"/>
      <c r="D596" s="119"/>
      <c r="E596" s="651">
        <f>SUM(E597,E599)</f>
        <v>847200</v>
      </c>
      <c r="F596" s="597"/>
      <c r="G596" s="125" t="s">
        <v>75</v>
      </c>
      <c r="H596" s="119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 spans="1:26">
      <c r="A597" s="123"/>
      <c r="B597" s="119" t="s">
        <v>510</v>
      </c>
      <c r="C597" s="119"/>
      <c r="D597" s="119"/>
      <c r="E597" s="651">
        <v>820800</v>
      </c>
      <c r="F597" s="597"/>
      <c r="G597" s="125" t="s">
        <v>75</v>
      </c>
      <c r="H597" s="119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spans="1:26">
      <c r="A598" s="123"/>
      <c r="B598" s="659" t="s">
        <v>1319</v>
      </c>
      <c r="C598" s="659"/>
      <c r="D598" s="659"/>
      <c r="E598" s="659"/>
      <c r="F598" s="123"/>
      <c r="G598" s="117"/>
      <c r="H598" s="124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spans="1:26" outlineLevel="1">
      <c r="A599" s="123"/>
      <c r="B599" s="119" t="s">
        <v>482</v>
      </c>
      <c r="C599" s="119"/>
      <c r="D599" s="119"/>
      <c r="E599" s="651">
        <v>26400</v>
      </c>
      <c r="F599" s="597"/>
      <c r="G599" s="125" t="s">
        <v>75</v>
      </c>
      <c r="H599" s="119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 spans="1:26" outlineLevel="1">
      <c r="A600" s="123"/>
      <c r="B600" s="659" t="s">
        <v>1320</v>
      </c>
      <c r="C600" s="660"/>
      <c r="D600" s="660"/>
      <c r="E600" s="660"/>
      <c r="F600" s="123"/>
      <c r="G600" s="117"/>
      <c r="H600" s="124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 spans="1:26" outlineLevel="1">
      <c r="A601" s="123"/>
      <c r="B601" s="660"/>
      <c r="C601" s="660"/>
      <c r="D601" s="660"/>
      <c r="E601" s="660"/>
      <c r="F601" s="123"/>
      <c r="G601" s="117"/>
      <c r="H601" s="124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 spans="1:26" outlineLevel="1">
      <c r="A602" s="120"/>
      <c r="B602" s="102" t="s">
        <v>418</v>
      </c>
      <c r="C602" s="102"/>
      <c r="D602" s="102"/>
      <c r="E602" s="653">
        <f>SUM(G603:G606)</f>
        <v>119600</v>
      </c>
      <c r="F602" s="597"/>
      <c r="G602" s="106" t="s">
        <v>75</v>
      </c>
      <c r="H602" s="10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spans="1:26" outlineLevel="1">
      <c r="A603" s="120"/>
      <c r="B603" s="120"/>
      <c r="C603" s="335" t="s">
        <v>420</v>
      </c>
      <c r="D603" s="663" t="s">
        <v>1133</v>
      </c>
      <c r="E603" s="659"/>
      <c r="F603" s="659"/>
      <c r="G603" s="114">
        <v>119600</v>
      </c>
      <c r="H603" s="122" t="s">
        <v>75</v>
      </c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spans="1:26" outlineLevel="1">
      <c r="A604" s="120"/>
      <c r="B604" s="120"/>
      <c r="C604" s="335"/>
      <c r="D604" s="663"/>
      <c r="E604" s="659"/>
      <c r="F604" s="659"/>
      <c r="G604" s="114"/>
      <c r="H604" s="12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spans="1:26" outlineLevel="1">
      <c r="A605" s="120"/>
      <c r="B605" s="120"/>
      <c r="C605" s="120"/>
      <c r="D605" s="664"/>
      <c r="E605" s="608"/>
      <c r="F605" s="608"/>
      <c r="G605" s="114"/>
      <c r="H605" s="12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spans="1:26" outlineLevel="1">
      <c r="A606" s="120"/>
      <c r="B606" s="120"/>
      <c r="C606" s="120"/>
      <c r="D606" s="334"/>
      <c r="E606" s="120"/>
      <c r="F606" s="120"/>
      <c r="G606" s="114"/>
      <c r="H606" s="336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spans="1:26" outlineLevel="1">
      <c r="A607" s="120"/>
      <c r="B607" s="120"/>
      <c r="C607" s="120"/>
      <c r="D607" s="176"/>
      <c r="E607" s="120"/>
      <c r="F607" s="120"/>
      <c r="G607" s="114"/>
      <c r="H607" s="12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spans="1:26" outlineLevel="1">
      <c r="A608" s="120"/>
      <c r="B608" s="120"/>
      <c r="C608" s="120"/>
      <c r="D608" s="176"/>
      <c r="E608" s="120"/>
      <c r="F608" s="120"/>
      <c r="G608" s="114"/>
      <c r="H608" s="12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spans="1:26" outlineLevel="1">
      <c r="A609" s="120"/>
      <c r="B609" s="120"/>
      <c r="C609" s="120"/>
      <c r="D609" s="176"/>
      <c r="E609" s="120"/>
      <c r="F609" s="120"/>
      <c r="G609" s="114"/>
      <c r="H609" s="12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spans="1:26" outlineLevel="1">
      <c r="A610" s="120"/>
      <c r="B610" s="120"/>
      <c r="C610" s="120"/>
      <c r="D610" s="176"/>
      <c r="E610" s="120"/>
      <c r="F610" s="120"/>
      <c r="G610" s="114"/>
      <c r="H610" s="12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spans="1:26" outlineLevel="1">
      <c r="A611" s="120"/>
      <c r="B611" s="120"/>
      <c r="C611" s="120"/>
      <c r="D611" s="176"/>
      <c r="E611" s="120"/>
      <c r="F611" s="120"/>
      <c r="G611" s="114"/>
      <c r="H611" s="12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spans="1:26" outlineLevel="1">
      <c r="A612" s="120"/>
      <c r="B612" s="120"/>
      <c r="C612" s="120"/>
      <c r="D612" s="176"/>
      <c r="E612" s="120"/>
      <c r="F612" s="120"/>
      <c r="G612" s="114"/>
      <c r="H612" s="12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spans="1:26" outlineLevel="1">
      <c r="A613" s="120"/>
      <c r="B613" s="120"/>
      <c r="C613" s="120"/>
      <c r="D613" s="176"/>
      <c r="E613" s="120"/>
      <c r="F613" s="120"/>
      <c r="G613" s="114"/>
      <c r="H613" s="12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spans="1:26" outlineLevel="1">
      <c r="A614" s="120"/>
      <c r="B614" s="120"/>
      <c r="C614" s="120"/>
      <c r="D614" s="176"/>
      <c r="E614" s="120"/>
      <c r="F614" s="120"/>
      <c r="G614" s="114"/>
      <c r="H614" s="12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spans="1:26" outlineLevel="1">
      <c r="A615" s="120"/>
      <c r="B615" s="120"/>
      <c r="C615" s="120"/>
      <c r="D615" s="176"/>
      <c r="E615" s="120"/>
      <c r="F615" s="120"/>
      <c r="G615" s="114"/>
      <c r="H615" s="12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spans="1:26" outlineLevel="1">
      <c r="A616" s="120"/>
      <c r="B616" s="120"/>
      <c r="C616" s="120"/>
      <c r="D616" s="176"/>
      <c r="E616" s="120"/>
      <c r="F616" s="120"/>
      <c r="G616" s="114"/>
      <c r="H616" s="12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spans="1:26" outlineLevel="1">
      <c r="A617" s="120"/>
      <c r="B617" s="120"/>
      <c r="C617" s="120"/>
      <c r="D617" s="176"/>
      <c r="E617" s="120"/>
      <c r="F617" s="120"/>
      <c r="G617" s="114"/>
      <c r="H617" s="12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spans="1:26" outlineLevel="1">
      <c r="A618" s="120"/>
      <c r="B618" s="120"/>
      <c r="C618" s="120"/>
      <c r="D618" s="176"/>
      <c r="E618" s="120"/>
      <c r="F618" s="120"/>
      <c r="G618" s="114"/>
      <c r="H618" s="12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spans="1:26" outlineLevel="1">
      <c r="A619" s="120"/>
      <c r="B619" s="120"/>
      <c r="C619" s="120"/>
      <c r="D619" s="176"/>
      <c r="E619" s="120"/>
      <c r="F619" s="120"/>
      <c r="G619" s="114"/>
      <c r="H619" s="12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spans="1:26" outlineLevel="1">
      <c r="A620" s="120"/>
      <c r="B620" s="120"/>
      <c r="C620" s="120"/>
      <c r="D620" s="176"/>
      <c r="E620" s="120"/>
      <c r="F620" s="120"/>
      <c r="G620" s="114"/>
      <c r="H620" s="12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spans="1:26" outlineLevel="1">
      <c r="A621" s="120"/>
      <c r="B621" s="120"/>
      <c r="C621" s="120"/>
      <c r="D621" s="176"/>
      <c r="E621" s="120"/>
      <c r="F621" s="120"/>
      <c r="G621" s="114"/>
      <c r="H621" s="12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spans="1:26" outlineLevel="1">
      <c r="A622" s="120"/>
      <c r="B622" s="120"/>
      <c r="C622" s="120"/>
      <c r="D622" s="176"/>
      <c r="E622" s="120"/>
      <c r="F622" s="120"/>
      <c r="G622" s="114"/>
      <c r="H622" s="12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spans="1:26" outlineLevel="1">
      <c r="A623" s="120"/>
      <c r="B623" s="120"/>
      <c r="C623" s="120"/>
      <c r="D623" s="176"/>
      <c r="E623" s="120"/>
      <c r="F623" s="120"/>
      <c r="G623" s="114"/>
      <c r="H623" s="12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spans="1:26" outlineLevel="1">
      <c r="A624" s="120"/>
      <c r="B624" s="120"/>
      <c r="C624" s="120"/>
      <c r="D624" s="176"/>
      <c r="E624" s="120"/>
      <c r="F624" s="120"/>
      <c r="G624" s="114"/>
      <c r="H624" s="12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spans="1:26" outlineLevel="1">
      <c r="A625" s="120"/>
      <c r="B625" s="120"/>
      <c r="C625" s="120"/>
      <c r="D625" s="176"/>
      <c r="E625" s="120"/>
      <c r="F625" s="120"/>
      <c r="G625" s="114"/>
      <c r="H625" s="12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spans="1:26" outlineLevel="1">
      <c r="A626" s="120"/>
      <c r="B626" s="120"/>
      <c r="C626" s="120"/>
      <c r="D626" s="176"/>
      <c r="E626" s="120"/>
      <c r="F626" s="120"/>
      <c r="G626" s="114"/>
      <c r="H626" s="12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spans="1:26" outlineLevel="1">
      <c r="A627" s="120"/>
      <c r="B627" s="120"/>
      <c r="C627" s="120"/>
      <c r="D627" s="176"/>
      <c r="E627" s="120"/>
      <c r="F627" s="120"/>
      <c r="G627" s="114"/>
      <c r="H627" s="12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spans="1:26" outlineLevel="1">
      <c r="A628" s="120"/>
      <c r="B628" s="120"/>
      <c r="C628" s="120"/>
      <c r="D628" s="176"/>
      <c r="E628" s="120"/>
      <c r="F628" s="120"/>
      <c r="G628" s="114"/>
      <c r="H628" s="12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spans="1:26" outlineLevel="1">
      <c r="A629" s="120"/>
      <c r="B629" s="120"/>
      <c r="C629" s="120"/>
      <c r="D629" s="176"/>
      <c r="E629" s="120"/>
      <c r="F629" s="120"/>
      <c r="G629" s="114"/>
      <c r="H629" s="12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spans="1:26" outlineLevel="1">
      <c r="A630" s="102"/>
      <c r="B630" s="102" t="s">
        <v>105</v>
      </c>
      <c r="C630" s="102"/>
      <c r="D630" s="102"/>
      <c r="E630" s="102"/>
      <c r="F630" s="652">
        <f>SUM(E631,E638)</f>
        <v>11200</v>
      </c>
      <c r="G630" s="652"/>
      <c r="H630" s="106" t="s">
        <v>75</v>
      </c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 spans="1:26" outlineLevel="1">
      <c r="A631" s="123"/>
      <c r="B631" s="102" t="s">
        <v>405</v>
      </c>
      <c r="C631" s="102"/>
      <c r="D631" s="102"/>
      <c r="E631" s="653">
        <f>E632</f>
        <v>11200</v>
      </c>
      <c r="F631" s="597"/>
      <c r="G631" s="106" t="s">
        <v>75</v>
      </c>
      <c r="H631" s="102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 spans="1:26" outlineLevel="1">
      <c r="A632" s="123"/>
      <c r="B632" s="119" t="s">
        <v>417</v>
      </c>
      <c r="C632" s="119"/>
      <c r="D632" s="119"/>
      <c r="E632" s="651">
        <f>SUM(E633,E635)</f>
        <v>11200</v>
      </c>
      <c r="F632" s="597"/>
      <c r="G632" s="125" t="s">
        <v>75</v>
      </c>
      <c r="H632" s="119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 spans="1:26">
      <c r="A633" s="123"/>
      <c r="B633" s="119" t="s">
        <v>510</v>
      </c>
      <c r="C633" s="119"/>
      <c r="D633" s="119"/>
      <c r="E633" s="651">
        <v>7000</v>
      </c>
      <c r="F633" s="597"/>
      <c r="G633" s="125" t="s">
        <v>75</v>
      </c>
      <c r="H633" s="119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</row>
    <row r="634" spans="1:26" ht="24" customHeight="1">
      <c r="A634" s="123"/>
      <c r="B634" s="608" t="s">
        <v>511</v>
      </c>
      <c r="C634" s="608"/>
      <c r="D634" s="608"/>
      <c r="E634" s="123"/>
      <c r="F634" s="123"/>
      <c r="G634" s="117"/>
      <c r="H634" s="124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</row>
    <row r="635" spans="1:26" outlineLevel="1">
      <c r="A635" s="123"/>
      <c r="B635" s="119" t="s">
        <v>512</v>
      </c>
      <c r="C635" s="119"/>
      <c r="D635" s="119"/>
      <c r="E635" s="651">
        <v>4200</v>
      </c>
      <c r="F635" s="597"/>
      <c r="G635" s="125" t="s">
        <v>75</v>
      </c>
      <c r="H635" s="119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 spans="1:26" outlineLevel="1">
      <c r="A636" s="123"/>
      <c r="B636" s="659" t="s">
        <v>1150</v>
      </c>
      <c r="C636" s="659"/>
      <c r="D636" s="659"/>
      <c r="E636" s="659"/>
      <c r="F636" s="123"/>
      <c r="G636" s="117"/>
      <c r="H636" s="124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 spans="1:26" outlineLevel="1">
      <c r="A637" s="102"/>
      <c r="B637" s="123"/>
      <c r="C637" s="120"/>
      <c r="D637" s="121"/>
      <c r="E637" s="123"/>
      <c r="F637" s="123"/>
      <c r="G637" s="117"/>
      <c r="H637" s="124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 spans="1:26" outlineLevel="1">
      <c r="A638" s="120"/>
      <c r="B638" s="102"/>
      <c r="C638" s="102"/>
      <c r="D638" s="102"/>
      <c r="E638" s="653"/>
      <c r="F638" s="597"/>
      <c r="G638" s="106"/>
      <c r="H638" s="10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spans="1:26">
      <c r="B639" s="120"/>
      <c r="C639" s="120"/>
      <c r="D639" s="659"/>
      <c r="E639" s="659"/>
      <c r="F639" s="659"/>
      <c r="G639" s="114"/>
      <c r="H639" s="122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spans="1:26">
      <c r="B640" s="120"/>
      <c r="C640" s="120"/>
      <c r="D640" s="659"/>
      <c r="E640" s="659"/>
      <c r="F640" s="659"/>
      <c r="G640" s="114"/>
      <c r="H640" s="122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spans="2:26">
      <c r="B641" s="120"/>
      <c r="C641" s="120"/>
      <c r="D641" s="176"/>
      <c r="E641" s="120"/>
      <c r="F641" s="120"/>
      <c r="G641" s="114"/>
      <c r="H641" s="122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spans="2:26">
      <c r="B642" s="120"/>
      <c r="C642" s="120"/>
      <c r="D642" s="176"/>
      <c r="E642" s="120"/>
      <c r="F642" s="120"/>
      <c r="G642" s="114"/>
      <c r="H642" s="122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spans="2:26">
      <c r="B643" s="120"/>
      <c r="C643" s="120"/>
      <c r="D643" s="176"/>
      <c r="E643" s="120"/>
      <c r="F643" s="120"/>
      <c r="G643" s="114"/>
      <c r="H643" s="122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spans="2:26">
      <c r="B644" s="120"/>
      <c r="C644" s="120"/>
      <c r="D644" s="176"/>
      <c r="E644" s="120"/>
      <c r="F644" s="120"/>
      <c r="G644" s="114"/>
      <c r="H644" s="122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spans="2:26">
      <c r="B645" s="120"/>
      <c r="C645" s="120"/>
      <c r="D645" s="176"/>
      <c r="E645" s="120"/>
      <c r="F645" s="120"/>
      <c r="G645" s="114"/>
      <c r="H645" s="122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spans="2:26">
      <c r="B646" s="120"/>
      <c r="C646" s="120"/>
      <c r="D646" s="176"/>
      <c r="E646" s="120"/>
      <c r="F646" s="120"/>
      <c r="G646" s="114"/>
      <c r="H646" s="122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spans="2:26">
      <c r="B647" s="120"/>
      <c r="C647" s="120"/>
      <c r="D647" s="176"/>
      <c r="E647" s="120"/>
      <c r="F647" s="120"/>
      <c r="G647" s="114"/>
      <c r="H647" s="122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spans="2:26">
      <c r="B648" s="120"/>
      <c r="C648" s="120"/>
      <c r="D648" s="176"/>
      <c r="E648" s="120"/>
      <c r="F648" s="120"/>
      <c r="G648" s="114"/>
      <c r="H648" s="122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spans="2:26">
      <c r="B649" s="120"/>
      <c r="C649" s="120"/>
      <c r="D649" s="176"/>
      <c r="E649" s="120"/>
      <c r="F649" s="120"/>
      <c r="G649" s="114"/>
      <c r="H649" s="122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spans="2:26">
      <c r="B650" s="120"/>
      <c r="C650" s="120"/>
      <c r="D650" s="176"/>
      <c r="E650" s="120"/>
      <c r="F650" s="120"/>
      <c r="G650" s="114"/>
      <c r="H650" s="122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spans="2:26">
      <c r="B651" s="120"/>
      <c r="C651" s="120"/>
      <c r="D651" s="176"/>
      <c r="E651" s="120"/>
      <c r="F651" s="120"/>
      <c r="G651" s="114"/>
      <c r="H651" s="122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spans="2:26">
      <c r="B652" s="120"/>
      <c r="C652" s="120"/>
      <c r="D652" s="176"/>
      <c r="E652" s="120"/>
      <c r="F652" s="120"/>
      <c r="G652" s="114"/>
      <c r="H652" s="122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spans="2:26">
      <c r="B653" s="120"/>
      <c r="C653" s="120"/>
      <c r="D653" s="176"/>
      <c r="E653" s="120"/>
      <c r="F653" s="120"/>
      <c r="G653" s="114"/>
      <c r="H653" s="122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spans="2:26">
      <c r="B654" s="120"/>
      <c r="C654" s="120"/>
      <c r="D654" s="176"/>
      <c r="E654" s="120"/>
      <c r="F654" s="120"/>
      <c r="G654" s="114"/>
      <c r="H654" s="122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spans="2:26">
      <c r="B655" s="120"/>
      <c r="C655" s="120"/>
      <c r="D655" s="176"/>
      <c r="E655" s="120"/>
      <c r="F655" s="120"/>
      <c r="G655" s="114"/>
      <c r="H655" s="122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spans="2:26">
      <c r="B656" s="120"/>
      <c r="C656" s="120"/>
      <c r="D656" s="176"/>
      <c r="E656" s="120"/>
      <c r="F656" s="120"/>
      <c r="G656" s="114"/>
      <c r="H656" s="122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spans="1:26">
      <c r="B657" s="120"/>
      <c r="C657" s="120"/>
      <c r="D657" s="176"/>
      <c r="E657" s="120"/>
      <c r="F657" s="120"/>
      <c r="G657" s="114"/>
      <c r="H657" s="122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spans="1:26">
      <c r="B658" s="120"/>
      <c r="C658" s="120"/>
      <c r="D658" s="176"/>
      <c r="E658" s="120"/>
      <c r="F658" s="120"/>
      <c r="G658" s="114"/>
      <c r="H658" s="122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spans="1:26">
      <c r="B659" s="120"/>
      <c r="C659" s="120"/>
      <c r="D659" s="176"/>
      <c r="E659" s="120"/>
      <c r="F659" s="120"/>
      <c r="G659" s="114"/>
      <c r="H659" s="122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spans="1:26">
      <c r="B660" s="120"/>
      <c r="C660" s="120"/>
      <c r="D660" s="176"/>
      <c r="E660" s="120"/>
      <c r="F660" s="120"/>
      <c r="G660" s="114"/>
      <c r="H660" s="122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spans="1:26">
      <c r="B661" s="120"/>
      <c r="C661" s="120"/>
      <c r="D661" s="176"/>
      <c r="E661" s="120"/>
      <c r="F661" s="120"/>
      <c r="G661" s="114"/>
      <c r="H661" s="122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spans="1:26">
      <c r="B662" s="120"/>
      <c r="C662" s="120"/>
      <c r="D662" s="176"/>
      <c r="E662" s="120"/>
      <c r="F662" s="120"/>
      <c r="G662" s="114"/>
      <c r="H662" s="122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spans="1:26">
      <c r="B663" s="120"/>
      <c r="C663" s="120"/>
      <c r="D663" s="176"/>
      <c r="E663" s="120"/>
      <c r="F663" s="120"/>
      <c r="G663" s="114"/>
      <c r="H663" s="122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spans="1:26">
      <c r="B664" s="120"/>
      <c r="C664" s="120"/>
      <c r="D664" s="176"/>
      <c r="E664" s="120"/>
      <c r="F664" s="120"/>
      <c r="G664" s="114"/>
      <c r="H664" s="122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spans="1:26">
      <c r="B665" s="120"/>
      <c r="C665" s="120"/>
      <c r="D665" s="176"/>
      <c r="E665" s="120"/>
      <c r="F665" s="120"/>
      <c r="G665" s="114"/>
      <c r="H665" s="122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spans="1:26" outlineLevel="1">
      <c r="A666" s="102"/>
      <c r="B666" s="102" t="s">
        <v>107</v>
      </c>
      <c r="C666" s="102"/>
      <c r="D666" s="102"/>
      <c r="E666" s="102"/>
      <c r="F666" s="652">
        <f>SUM(E667+E678)</f>
        <v>1576000</v>
      </c>
      <c r="G666" s="652"/>
      <c r="H666" s="106" t="s">
        <v>75</v>
      </c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 spans="1:26" outlineLevel="1">
      <c r="A667" s="123"/>
      <c r="B667" s="102" t="s">
        <v>405</v>
      </c>
      <c r="C667" s="102"/>
      <c r="D667" s="102"/>
      <c r="E667" s="653">
        <f>E668</f>
        <v>1259000</v>
      </c>
      <c r="F667" s="597"/>
      <c r="G667" s="106" t="s">
        <v>75</v>
      </c>
      <c r="H667" s="102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 spans="1:26" outlineLevel="1">
      <c r="A668" s="123"/>
      <c r="B668" s="119" t="s">
        <v>417</v>
      </c>
      <c r="C668" s="119"/>
      <c r="D668" s="119"/>
      <c r="E668" s="651">
        <f>SUM(E669,E671,E673)</f>
        <v>1259000</v>
      </c>
      <c r="F668" s="597"/>
      <c r="G668" s="125" t="s">
        <v>75</v>
      </c>
      <c r="H668" s="119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 spans="1:26">
      <c r="A669" s="123"/>
      <c r="B669" s="119" t="s">
        <v>496</v>
      </c>
      <c r="C669" s="119"/>
      <c r="D669" s="119"/>
      <c r="E669" s="651">
        <v>954000</v>
      </c>
      <c r="F669" s="597"/>
      <c r="G669" s="125" t="s">
        <v>75</v>
      </c>
      <c r="H669" s="119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</row>
    <row r="670" spans="1:26">
      <c r="A670" s="123"/>
      <c r="B670" s="608" t="s">
        <v>513</v>
      </c>
      <c r="C670" s="608"/>
      <c r="D670" s="608"/>
      <c r="E670" s="123"/>
      <c r="F670" s="123"/>
      <c r="G670" s="117"/>
      <c r="H670" s="12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outlineLevel="1">
      <c r="A671" s="123"/>
      <c r="B671" s="119" t="s">
        <v>497</v>
      </c>
      <c r="C671" s="119"/>
      <c r="D671" s="119"/>
      <c r="E671" s="651">
        <v>67100</v>
      </c>
      <c r="F671" s="597"/>
      <c r="G671" s="125" t="s">
        <v>75</v>
      </c>
      <c r="H671" s="119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 spans="1:26" outlineLevel="1">
      <c r="A672" s="123"/>
      <c r="B672" s="608" t="s">
        <v>514</v>
      </c>
      <c r="C672" s="608"/>
      <c r="D672" s="608"/>
      <c r="E672" s="123"/>
      <c r="F672" s="141"/>
      <c r="G672" s="117"/>
      <c r="H672" s="124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 spans="1:26" outlineLevel="1">
      <c r="A673" s="123"/>
      <c r="B673" s="119" t="s">
        <v>498</v>
      </c>
      <c r="C673" s="119"/>
      <c r="D673" s="119"/>
      <c r="E673" s="651">
        <v>237900</v>
      </c>
      <c r="F673" s="597"/>
      <c r="G673" s="125" t="s">
        <v>75</v>
      </c>
      <c r="H673" s="119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 spans="1:26" outlineLevel="1">
      <c r="A674" s="123"/>
      <c r="B674" s="608" t="s">
        <v>515</v>
      </c>
      <c r="C674" s="608"/>
      <c r="D674" s="608"/>
      <c r="E674" s="123"/>
      <c r="F674" s="123"/>
      <c r="G674" s="117"/>
      <c r="H674" s="124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 spans="1:26" outlineLevel="1">
      <c r="A675" s="123"/>
      <c r="B675" s="608" t="s">
        <v>1324</v>
      </c>
      <c r="C675" s="608"/>
      <c r="D675" s="608"/>
      <c r="E675" s="123"/>
      <c r="F675" s="123"/>
      <c r="G675" s="117"/>
      <c r="H675" s="124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 spans="1:26" outlineLevel="1">
      <c r="A676" s="123"/>
      <c r="B676" s="608" t="s">
        <v>1325</v>
      </c>
      <c r="C676" s="608"/>
      <c r="D676" s="608"/>
      <c r="E676" s="123"/>
      <c r="F676" s="123"/>
      <c r="G676" s="117"/>
      <c r="H676" s="124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 spans="1:26" outlineLevel="1">
      <c r="A677" s="102"/>
      <c r="B677" s="123"/>
      <c r="C677" s="120"/>
      <c r="D677" s="121"/>
      <c r="E677" s="123"/>
      <c r="F677" s="123"/>
      <c r="G677" s="117"/>
      <c r="H677" s="124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 spans="1:26" outlineLevel="1">
      <c r="A678" s="120"/>
      <c r="B678" s="142" t="s">
        <v>418</v>
      </c>
      <c r="C678" s="142"/>
      <c r="D678" s="142"/>
      <c r="E678" s="668">
        <f>SUM(G679:G683)</f>
        <v>317000</v>
      </c>
      <c r="F678" s="604"/>
      <c r="G678" s="144" t="s">
        <v>75</v>
      </c>
      <c r="H678" s="14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spans="1:26" outlineLevel="1">
      <c r="A679" s="120"/>
      <c r="B679" s="145"/>
      <c r="C679" s="145" t="s">
        <v>516</v>
      </c>
      <c r="D679" s="146" t="s">
        <v>517</v>
      </c>
      <c r="E679" s="145"/>
      <c r="F679" s="145"/>
      <c r="G679" s="147">
        <v>27600</v>
      </c>
      <c r="H679" s="148" t="s">
        <v>75</v>
      </c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spans="1:26" outlineLevel="1">
      <c r="A680" s="120"/>
      <c r="B680" s="145"/>
      <c r="C680" s="145" t="s">
        <v>518</v>
      </c>
      <c r="D680" s="669" t="s">
        <v>519</v>
      </c>
      <c r="E680" s="669"/>
      <c r="F680" s="669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spans="1:26" outlineLevel="1">
      <c r="A681" s="120"/>
      <c r="B681" s="145"/>
      <c r="C681" s="145"/>
      <c r="D681" s="669" t="s">
        <v>520</v>
      </c>
      <c r="E681" s="669"/>
      <c r="F681" s="669"/>
      <c r="G681" s="147">
        <v>226000</v>
      </c>
      <c r="H681" s="148" t="s">
        <v>75</v>
      </c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spans="1:26" ht="23.25" customHeight="1" outlineLevel="1">
      <c r="A682" s="120"/>
      <c r="B682" s="145"/>
      <c r="C682" s="145" t="s">
        <v>521</v>
      </c>
      <c r="D682" s="669" t="s">
        <v>522</v>
      </c>
      <c r="E682" s="669"/>
      <c r="F682" s="669"/>
      <c r="G682" s="147"/>
      <c r="H682" s="148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spans="1:26" ht="23.25" customHeight="1" outlineLevel="1">
      <c r="A683" s="120"/>
      <c r="B683" s="145"/>
      <c r="C683" s="145"/>
      <c r="D683" s="212" t="s">
        <v>523</v>
      </c>
      <c r="E683" s="212"/>
      <c r="F683" s="212"/>
      <c r="G683" s="147">
        <v>63400</v>
      </c>
      <c r="H683" s="148" t="s">
        <v>75</v>
      </c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spans="1:26" ht="23.25" customHeight="1" outlineLevel="1">
      <c r="A684" s="120"/>
      <c r="B684" s="145"/>
      <c r="C684" s="145"/>
      <c r="D684" s="212"/>
      <c r="E684" s="212"/>
      <c r="F684" s="212"/>
      <c r="G684" s="147"/>
      <c r="H684" s="148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spans="1:26" outlineLevel="1">
      <c r="A685" s="120"/>
      <c r="B685" s="120"/>
      <c r="C685" s="120"/>
      <c r="D685" s="659"/>
      <c r="E685" s="659"/>
      <c r="F685" s="659"/>
      <c r="G685" s="104"/>
      <c r="H685" s="104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spans="1:26" outlineLevel="1">
      <c r="A686" s="120"/>
      <c r="B686" s="120"/>
      <c r="C686" s="120"/>
      <c r="D686" s="209"/>
      <c r="E686" s="120"/>
      <c r="F686" s="120"/>
      <c r="G686" s="114"/>
      <c r="H686" s="12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spans="1:26" ht="24" customHeight="1" outlineLevel="1">
      <c r="A687" s="120"/>
      <c r="B687" s="120"/>
      <c r="C687" s="120"/>
      <c r="D687" s="608"/>
      <c r="E687" s="659"/>
      <c r="F687" s="659"/>
      <c r="G687" s="114"/>
      <c r="H687" s="12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spans="1:26">
      <c r="B688" s="120"/>
      <c r="C688" s="120"/>
      <c r="D688" s="209"/>
      <c r="E688" s="120"/>
      <c r="F688" s="120"/>
      <c r="G688" s="114"/>
      <c r="H688" s="122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spans="1:26">
      <c r="B689" s="120"/>
      <c r="C689" s="120"/>
      <c r="D689" s="659"/>
      <c r="E689" s="659"/>
      <c r="F689" s="659"/>
      <c r="G689" s="114"/>
      <c r="H689" s="122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spans="1:26">
      <c r="B690" s="120"/>
      <c r="C690" s="120"/>
      <c r="D690" s="176"/>
      <c r="E690" s="120"/>
      <c r="F690" s="120"/>
      <c r="G690" s="114"/>
      <c r="H690" s="122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spans="1:26" outlineLevel="1">
      <c r="A691" s="102"/>
      <c r="B691" s="102" t="s">
        <v>108</v>
      </c>
      <c r="C691" s="102"/>
      <c r="D691" s="102"/>
      <c r="E691" s="102"/>
      <c r="F691" s="652">
        <f>SUM(E692,E709,E799,E810)</f>
        <v>251547500</v>
      </c>
      <c r="G691" s="652"/>
      <c r="H691" s="106" t="s">
        <v>75</v>
      </c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 spans="1:26" outlineLevel="1">
      <c r="A692" s="123"/>
      <c r="B692" s="102" t="s">
        <v>405</v>
      </c>
      <c r="C692" s="102"/>
      <c r="D692" s="102"/>
      <c r="E692" s="653">
        <f>SUM(E693,E705)</f>
        <v>105575800</v>
      </c>
      <c r="F692" s="597"/>
      <c r="G692" s="106" t="s">
        <v>75</v>
      </c>
      <c r="H692" s="102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 spans="1:26" outlineLevel="1">
      <c r="A693" s="123"/>
      <c r="B693" s="119" t="s">
        <v>406</v>
      </c>
      <c r="C693" s="119"/>
      <c r="D693" s="119"/>
      <c r="E693" s="651">
        <f>SUM(E694,E698,E702)</f>
        <v>97288100</v>
      </c>
      <c r="F693" s="597"/>
      <c r="G693" s="125" t="s">
        <v>75</v>
      </c>
      <c r="H693" s="119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 spans="1:26">
      <c r="A694" s="123"/>
      <c r="B694" s="661" t="s">
        <v>407</v>
      </c>
      <c r="C694" s="661"/>
      <c r="D694" s="661"/>
      <c r="E694" s="651">
        <v>32640000</v>
      </c>
      <c r="F694" s="597"/>
      <c r="G694" s="125" t="s">
        <v>75</v>
      </c>
      <c r="H694" s="119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</row>
    <row r="695" spans="1:26" ht="24" customHeight="1">
      <c r="A695" s="123"/>
      <c r="B695" s="123"/>
      <c r="C695" s="659" t="s">
        <v>1326</v>
      </c>
      <c r="D695" s="659"/>
      <c r="E695" s="659"/>
      <c r="F695" s="659"/>
      <c r="G695" s="117"/>
      <c r="H695" s="12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24" customHeight="1">
      <c r="A696" s="123"/>
      <c r="B696" s="123"/>
      <c r="C696" s="659" t="s">
        <v>524</v>
      </c>
      <c r="D696" s="659"/>
      <c r="E696" s="659"/>
      <c r="F696" s="659"/>
      <c r="G696" s="117"/>
      <c r="H696" s="12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>
      <c r="A697" s="123"/>
      <c r="B697" s="123"/>
      <c r="C697" s="608" t="s">
        <v>525</v>
      </c>
      <c r="D697" s="608"/>
      <c r="E697" s="123"/>
      <c r="F697" s="123"/>
      <c r="G697" s="117"/>
      <c r="H697" s="12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outlineLevel="1">
      <c r="A698" s="123"/>
      <c r="B698" s="661" t="s">
        <v>409</v>
      </c>
      <c r="C698" s="661"/>
      <c r="D698" s="661"/>
      <c r="E698" s="651">
        <v>55058800</v>
      </c>
      <c r="F698" s="597"/>
      <c r="G698" s="125" t="s">
        <v>75</v>
      </c>
      <c r="H698" s="119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 spans="1:26" outlineLevel="1">
      <c r="A699" s="123"/>
      <c r="B699" s="119"/>
      <c r="C699" s="658" t="s">
        <v>526</v>
      </c>
      <c r="D699" s="658"/>
      <c r="E699" s="658"/>
      <c r="G699" s="125"/>
      <c r="H699" s="119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 spans="1:26" outlineLevel="1">
      <c r="A700" s="123"/>
      <c r="B700" s="211"/>
      <c r="C700" s="658" t="s">
        <v>527</v>
      </c>
      <c r="D700" s="658"/>
      <c r="E700" s="658"/>
      <c r="G700" s="125"/>
      <c r="H700" s="119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 spans="1:26" outlineLevel="1">
      <c r="A701" s="123"/>
      <c r="B701" s="123"/>
      <c r="C701" s="659" t="s">
        <v>1327</v>
      </c>
      <c r="D701" s="659"/>
      <c r="E701" s="659"/>
      <c r="F701" s="123"/>
      <c r="G701" s="114"/>
      <c r="H701" s="122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 spans="1:26" outlineLevel="1">
      <c r="A702" s="123"/>
      <c r="B702" s="119" t="s">
        <v>413</v>
      </c>
      <c r="C702" s="119"/>
      <c r="D702" s="119"/>
      <c r="E702" s="651">
        <v>9589300</v>
      </c>
      <c r="F702" s="597"/>
      <c r="G702" s="125" t="s">
        <v>75</v>
      </c>
      <c r="H702" s="119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 spans="1:26" outlineLevel="1">
      <c r="A703" s="123"/>
      <c r="B703" s="119"/>
      <c r="C703" s="658" t="s">
        <v>1328</v>
      </c>
      <c r="D703" s="658"/>
      <c r="E703" s="658"/>
      <c r="F703" s="658"/>
      <c r="G703" s="125"/>
      <c r="H703" s="119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 spans="1:26" outlineLevel="1">
      <c r="A704" s="123"/>
      <c r="B704" s="119"/>
      <c r="C704" s="608" t="s">
        <v>1329</v>
      </c>
      <c r="D704" s="608"/>
      <c r="E704" s="608"/>
      <c r="F704" s="608"/>
      <c r="G704" s="125"/>
      <c r="H704" s="119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 spans="1:26" outlineLevel="1">
      <c r="A705" s="123"/>
      <c r="B705" s="119" t="s">
        <v>414</v>
      </c>
      <c r="C705" s="119"/>
      <c r="D705" s="119"/>
      <c r="E705" s="651">
        <v>8287700</v>
      </c>
      <c r="F705" s="597"/>
      <c r="G705" s="125" t="s">
        <v>75</v>
      </c>
      <c r="H705" s="119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 spans="1:26" outlineLevel="1">
      <c r="A706" s="123"/>
      <c r="B706" s="608" t="s">
        <v>528</v>
      </c>
      <c r="C706" s="608"/>
      <c r="D706" s="608"/>
      <c r="E706" s="123"/>
      <c r="F706" s="123"/>
      <c r="G706" s="117"/>
      <c r="H706" s="124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 spans="1:26" outlineLevel="1">
      <c r="A707" s="123"/>
      <c r="B707" s="608" t="s">
        <v>529</v>
      </c>
      <c r="C707" s="608"/>
      <c r="D707" s="608"/>
      <c r="E707" s="123"/>
      <c r="F707" s="123"/>
      <c r="G707" s="117"/>
      <c r="H707" s="124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 spans="1:26" outlineLevel="1">
      <c r="A708" s="102"/>
      <c r="B708" s="123"/>
      <c r="C708" s="120"/>
      <c r="D708" s="121"/>
      <c r="E708" s="123"/>
      <c r="F708" s="123"/>
      <c r="G708" s="117"/>
      <c r="H708" s="124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 spans="1:26" outlineLevel="1">
      <c r="A709" s="123"/>
      <c r="B709" s="102" t="s">
        <v>416</v>
      </c>
      <c r="C709" s="102"/>
      <c r="D709" s="102"/>
      <c r="E709" s="653">
        <f>E710</f>
        <v>22223000</v>
      </c>
      <c r="F709" s="597"/>
      <c r="G709" s="106" t="s">
        <v>75</v>
      </c>
      <c r="H709" s="102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 spans="1:26" outlineLevel="1">
      <c r="A710" s="123"/>
      <c r="B710" s="119" t="s">
        <v>530</v>
      </c>
      <c r="C710" s="119"/>
      <c r="D710" s="119"/>
      <c r="E710" s="651">
        <f>SUM(E711,E719)</f>
        <v>22223000</v>
      </c>
      <c r="F710" s="597"/>
      <c r="G710" s="125" t="s">
        <v>75</v>
      </c>
      <c r="H710" s="119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 spans="1:26" outlineLevel="1">
      <c r="A711" s="120"/>
      <c r="B711" s="661" t="s">
        <v>531</v>
      </c>
      <c r="C711" s="661"/>
      <c r="D711" s="661"/>
      <c r="E711" s="651">
        <f>G717</f>
        <v>2664000</v>
      </c>
      <c r="F711" s="597"/>
      <c r="G711" s="125" t="s">
        <v>75</v>
      </c>
      <c r="H711" s="119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spans="1:26" outlineLevel="1">
      <c r="A712" s="120"/>
      <c r="B712" s="120"/>
      <c r="C712" s="120" t="s">
        <v>1330</v>
      </c>
      <c r="D712" s="608" t="s">
        <v>1496</v>
      </c>
      <c r="E712" s="659"/>
      <c r="F712" s="659"/>
      <c r="G712" s="114"/>
      <c r="H712" s="12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spans="1:26" ht="24" customHeight="1" outlineLevel="1">
      <c r="A713" s="120"/>
      <c r="B713" s="120"/>
      <c r="D713" s="659" t="s">
        <v>1331</v>
      </c>
      <c r="E713" s="660"/>
      <c r="F713" s="660"/>
      <c r="G713" s="120"/>
      <c r="H713" s="12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spans="1:26" ht="24" customHeight="1" outlineLevel="1">
      <c r="A714" s="120"/>
      <c r="B714" s="120"/>
      <c r="C714" s="209"/>
      <c r="D714" s="659" t="s">
        <v>1332</v>
      </c>
      <c r="E714" s="659"/>
      <c r="F714" s="209"/>
      <c r="G714" s="209"/>
      <c r="H714" s="12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spans="1:26" outlineLevel="1">
      <c r="A715" s="120"/>
      <c r="B715" s="120"/>
      <c r="C715" s="120"/>
      <c r="D715" s="176" t="s">
        <v>1333</v>
      </c>
      <c r="E715" s="120"/>
      <c r="F715" s="120"/>
      <c r="G715" s="114"/>
      <c r="H715" s="12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spans="1:26" outlineLevel="1">
      <c r="A716" s="120"/>
      <c r="B716" s="120"/>
      <c r="C716" s="120"/>
      <c r="D716" s="209" t="s">
        <v>1494</v>
      </c>
      <c r="E716" s="120"/>
      <c r="F716" s="120"/>
      <c r="G716" s="114"/>
      <c r="H716" s="12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spans="1:26" outlineLevel="1">
      <c r="A717" s="120"/>
      <c r="B717" s="120"/>
      <c r="C717" s="120"/>
      <c r="D717" s="209" t="s">
        <v>1495</v>
      </c>
      <c r="E717" s="120"/>
      <c r="F717" s="120"/>
      <c r="G717" s="114">
        <v>2664000</v>
      </c>
      <c r="H717" s="122" t="s">
        <v>75</v>
      </c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spans="1:26" ht="24.75" customHeight="1" outlineLevel="1">
      <c r="A718" s="120"/>
      <c r="B718" s="120"/>
      <c r="C718" s="120"/>
      <c r="D718" s="121"/>
      <c r="E718" s="120"/>
      <c r="F718" s="120"/>
      <c r="G718" s="114"/>
      <c r="H718" s="12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spans="1:26" outlineLevel="1">
      <c r="A719" s="120"/>
      <c r="B719" s="119" t="s">
        <v>532</v>
      </c>
      <c r="C719" s="119"/>
      <c r="D719" s="119"/>
      <c r="E719" s="651">
        <f>SUM(G720:G780)</f>
        <v>19559000</v>
      </c>
      <c r="F719" s="597"/>
      <c r="G719" s="125" t="s">
        <v>75</v>
      </c>
      <c r="H719" s="119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spans="1:26" outlineLevel="1">
      <c r="A720" s="120"/>
      <c r="B720" s="120"/>
      <c r="C720" s="120" t="s">
        <v>1334</v>
      </c>
      <c r="D720" s="348" t="s">
        <v>1340</v>
      </c>
      <c r="E720" s="120"/>
      <c r="F720" s="120"/>
      <c r="G720" s="114">
        <v>4238000</v>
      </c>
      <c r="H720" s="122" t="s">
        <v>75</v>
      </c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spans="1:26" outlineLevel="1">
      <c r="A721" s="120"/>
      <c r="B721" s="120"/>
      <c r="C721" s="120"/>
      <c r="D721" s="339" t="s">
        <v>1335</v>
      </c>
      <c r="E721" s="120"/>
      <c r="F721" s="120"/>
      <c r="G721" s="114"/>
      <c r="H721" s="12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spans="1:26" outlineLevel="1">
      <c r="A722" s="120"/>
      <c r="B722" s="120"/>
      <c r="C722" s="120"/>
      <c r="D722" s="339" t="s">
        <v>1336</v>
      </c>
      <c r="E722" s="120"/>
      <c r="F722" s="120"/>
      <c r="G722" s="114"/>
      <c r="H722" s="12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spans="1:26" ht="24" customHeight="1" outlineLevel="1">
      <c r="A723" s="120"/>
      <c r="B723" s="120"/>
      <c r="C723" s="120"/>
      <c r="D723" s="339" t="s">
        <v>1362</v>
      </c>
      <c r="E723" s="120"/>
      <c r="F723" s="120"/>
      <c r="G723" s="114"/>
      <c r="H723" s="12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spans="1:26" ht="24" customHeight="1" outlineLevel="1">
      <c r="A724" s="120"/>
      <c r="B724" s="120"/>
      <c r="C724" s="120"/>
      <c r="D724" s="339" t="s">
        <v>1363</v>
      </c>
      <c r="E724" s="120"/>
      <c r="F724" s="120"/>
      <c r="G724" s="114"/>
      <c r="H724" s="12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spans="1:26" ht="24" customHeight="1" outlineLevel="1">
      <c r="A725" s="120"/>
      <c r="B725" s="120"/>
      <c r="C725" s="120"/>
      <c r="D725" s="339"/>
      <c r="E725" s="120"/>
      <c r="F725" s="120"/>
      <c r="G725" s="114"/>
      <c r="H725" s="12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spans="1:26" ht="24" customHeight="1" outlineLevel="1">
      <c r="A726" s="120"/>
      <c r="B726" s="120"/>
      <c r="C726" s="120"/>
      <c r="D726" s="339"/>
      <c r="E726" s="120"/>
      <c r="F726" s="120"/>
      <c r="G726" s="114"/>
      <c r="H726" s="12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spans="1:26" ht="24" customHeight="1" outlineLevel="1">
      <c r="A727" s="120"/>
      <c r="B727" s="120"/>
      <c r="C727" s="120"/>
      <c r="D727" s="339" t="s">
        <v>1364</v>
      </c>
      <c r="E727" s="120"/>
      <c r="F727" s="120"/>
      <c r="G727" s="114"/>
      <c r="H727" s="12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spans="1:26" ht="24" customHeight="1" outlineLevel="1">
      <c r="A728" s="120"/>
      <c r="B728" s="120"/>
      <c r="C728" s="120"/>
      <c r="D728" s="339" t="s">
        <v>1365</v>
      </c>
      <c r="E728" s="120"/>
      <c r="F728" s="120"/>
      <c r="G728" s="114"/>
      <c r="H728" s="12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spans="1:26" outlineLevel="1">
      <c r="A729" s="120"/>
      <c r="B729" s="120"/>
      <c r="C729" s="120"/>
      <c r="D729" s="348" t="s">
        <v>1338</v>
      </c>
      <c r="E729" s="120"/>
      <c r="F729" s="120"/>
      <c r="G729" s="114"/>
      <c r="H729" s="12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spans="1:26" outlineLevel="1">
      <c r="A730" s="120"/>
      <c r="B730" s="120"/>
      <c r="C730" s="120"/>
      <c r="D730" s="348"/>
      <c r="E730" s="120"/>
      <c r="F730" s="120"/>
      <c r="G730" s="114"/>
      <c r="H730" s="12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spans="1:26" outlineLevel="1">
      <c r="A731" s="120"/>
      <c r="B731" s="120"/>
      <c r="C731" s="120" t="s">
        <v>1339</v>
      </c>
      <c r="D731" s="342" t="s">
        <v>1349</v>
      </c>
      <c r="E731" s="120"/>
      <c r="F731" s="120"/>
      <c r="G731" s="114">
        <v>2890000</v>
      </c>
      <c r="H731" s="122" t="s">
        <v>75</v>
      </c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spans="1:26" outlineLevel="1">
      <c r="A732" s="120"/>
      <c r="B732" s="120"/>
      <c r="C732" s="120"/>
      <c r="D732" s="340" t="s">
        <v>1335</v>
      </c>
      <c r="E732" s="120"/>
      <c r="F732" s="120"/>
      <c r="G732" s="114"/>
      <c r="H732" s="12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spans="1:26" outlineLevel="1">
      <c r="A733" s="120"/>
      <c r="B733" s="120"/>
      <c r="C733" s="120"/>
      <c r="D733" s="342" t="s">
        <v>1341</v>
      </c>
      <c r="E733" s="120"/>
      <c r="F733" s="120"/>
      <c r="G733" s="114"/>
      <c r="H733" s="12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spans="1:26" outlineLevel="1">
      <c r="A734" s="120"/>
      <c r="B734" s="120"/>
      <c r="C734" s="120"/>
      <c r="D734" s="340" t="s">
        <v>1342</v>
      </c>
      <c r="E734" s="120"/>
      <c r="F734" s="120"/>
      <c r="G734" s="114"/>
      <c r="H734" s="12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spans="1:26" outlineLevel="1">
      <c r="A735" s="120"/>
      <c r="B735" s="120"/>
      <c r="C735" s="120"/>
      <c r="D735" s="342" t="s">
        <v>1343</v>
      </c>
      <c r="E735" s="120"/>
      <c r="F735" s="120"/>
      <c r="G735" s="114"/>
      <c r="H735" s="12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spans="1:26" outlineLevel="1">
      <c r="A736" s="120"/>
      <c r="B736" s="120"/>
      <c r="C736" s="120"/>
      <c r="D736" s="195" t="s">
        <v>1344</v>
      </c>
      <c r="E736" s="120"/>
      <c r="F736" s="120"/>
      <c r="G736" s="114"/>
      <c r="H736" s="12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spans="1:26" outlineLevel="1">
      <c r="A737" s="120"/>
      <c r="B737" s="120"/>
      <c r="C737" s="120"/>
      <c r="D737" s="340" t="s">
        <v>1336</v>
      </c>
      <c r="E737" s="120"/>
      <c r="F737" s="120"/>
      <c r="G737" s="114"/>
      <c r="H737" s="12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spans="1:26" outlineLevel="1">
      <c r="A738" s="120"/>
      <c r="B738" s="120"/>
      <c r="C738" s="120"/>
      <c r="D738" s="342" t="s">
        <v>1345</v>
      </c>
      <c r="E738" s="120"/>
      <c r="F738" s="120"/>
      <c r="G738" s="114"/>
      <c r="H738" s="12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spans="1:26" outlineLevel="1">
      <c r="A739" s="120"/>
      <c r="B739" s="120"/>
      <c r="C739" s="120"/>
      <c r="D739" s="342" t="s">
        <v>1346</v>
      </c>
      <c r="E739" s="120"/>
      <c r="F739" s="120"/>
      <c r="G739" s="114"/>
      <c r="H739" s="12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spans="1:26" outlineLevel="1">
      <c r="A740" s="120"/>
      <c r="B740" s="120"/>
      <c r="C740" s="120"/>
      <c r="D740" s="342" t="s">
        <v>1347</v>
      </c>
      <c r="E740" s="120"/>
      <c r="F740" s="120"/>
      <c r="G740" s="114"/>
      <c r="H740" s="12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spans="1:26" outlineLevel="1">
      <c r="A741" s="120"/>
      <c r="B741" s="120"/>
      <c r="C741" s="120"/>
      <c r="D741" s="195" t="s">
        <v>1344</v>
      </c>
      <c r="E741" s="120"/>
      <c r="F741" s="120"/>
      <c r="G741" s="114"/>
      <c r="H741" s="12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spans="1:26" outlineLevel="1">
      <c r="A742" s="120"/>
      <c r="B742" s="120"/>
      <c r="C742" s="120"/>
      <c r="D742" s="342" t="s">
        <v>1348</v>
      </c>
      <c r="E742" s="120"/>
      <c r="F742" s="120"/>
      <c r="G742" s="114"/>
      <c r="H742" s="12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spans="1:26" outlineLevel="1">
      <c r="A743" s="120"/>
      <c r="B743" s="120"/>
      <c r="C743" s="120"/>
      <c r="D743" s="195" t="s">
        <v>1344</v>
      </c>
      <c r="E743" s="120"/>
      <c r="F743" s="120"/>
      <c r="G743" s="114"/>
      <c r="H743" s="12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spans="1:26" outlineLevel="1">
      <c r="A744" s="120"/>
      <c r="B744" s="120"/>
      <c r="C744" s="120"/>
      <c r="D744" s="195"/>
      <c r="E744" s="120"/>
      <c r="F744" s="120"/>
      <c r="G744" s="114"/>
      <c r="H744" s="12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spans="1:26" outlineLevel="1">
      <c r="A745" s="120"/>
      <c r="B745" s="120"/>
      <c r="C745" s="120" t="s">
        <v>1350</v>
      </c>
      <c r="D745" s="340" t="s">
        <v>1353</v>
      </c>
      <c r="E745" s="120"/>
      <c r="F745" s="120"/>
      <c r="G745" s="114">
        <v>1242000</v>
      </c>
      <c r="H745" s="122" t="s">
        <v>75</v>
      </c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spans="1:26" outlineLevel="1">
      <c r="A746" s="120"/>
      <c r="B746" s="120"/>
      <c r="C746" s="120"/>
      <c r="D746" s="340" t="s">
        <v>1351</v>
      </c>
      <c r="E746" s="120"/>
      <c r="F746" s="120"/>
      <c r="G746" s="114"/>
      <c r="H746" s="12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spans="1:26" outlineLevel="1">
      <c r="A747" s="120"/>
      <c r="B747" s="120"/>
      <c r="C747" s="120"/>
      <c r="D747" s="341" t="s">
        <v>1352</v>
      </c>
      <c r="E747" s="120"/>
      <c r="F747" s="120"/>
      <c r="G747" s="114"/>
      <c r="H747" s="12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spans="1:26" outlineLevel="1">
      <c r="A748" s="120"/>
      <c r="B748" s="120"/>
      <c r="C748" s="120"/>
      <c r="D748" s="341"/>
      <c r="E748" s="120"/>
      <c r="F748" s="120"/>
      <c r="G748" s="114"/>
      <c r="H748" s="12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spans="1:26" outlineLevel="1">
      <c r="A749" s="120"/>
      <c r="B749" s="120"/>
      <c r="C749" s="120" t="s">
        <v>1354</v>
      </c>
      <c r="D749" s="340" t="s">
        <v>1361</v>
      </c>
      <c r="F749" s="120"/>
      <c r="G749" s="114">
        <v>1873000</v>
      </c>
      <c r="H749" s="122" t="s">
        <v>75</v>
      </c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spans="1:26" outlineLevel="1">
      <c r="A750" s="120"/>
      <c r="B750" s="120"/>
      <c r="C750" s="120"/>
      <c r="D750" s="340" t="s">
        <v>1355</v>
      </c>
      <c r="F750" s="120"/>
      <c r="G750" s="114"/>
      <c r="H750" s="12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spans="1:26" outlineLevel="1">
      <c r="A751" s="120"/>
      <c r="B751" s="120"/>
      <c r="C751" s="120"/>
      <c r="D751" s="666" t="s">
        <v>1356</v>
      </c>
      <c r="E751" s="666"/>
      <c r="F751" s="120"/>
      <c r="G751" s="114"/>
      <c r="H751" s="12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spans="1:26" outlineLevel="1">
      <c r="A752" s="120"/>
      <c r="B752" s="120"/>
      <c r="C752" s="120"/>
      <c r="D752" s="667" t="s">
        <v>1357</v>
      </c>
      <c r="E752" s="667"/>
      <c r="F752" s="120"/>
      <c r="G752" s="114"/>
      <c r="H752" s="12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spans="1:26" outlineLevel="1">
      <c r="A753" s="120"/>
      <c r="B753" s="120"/>
      <c r="C753" s="120"/>
      <c r="D753" s="342" t="s">
        <v>1358</v>
      </c>
      <c r="F753" s="120"/>
      <c r="G753" s="114"/>
      <c r="H753" s="12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spans="1:26" outlineLevel="1">
      <c r="A754" s="120"/>
      <c r="B754" s="120"/>
      <c r="C754" s="120"/>
      <c r="D754" s="340" t="s">
        <v>1359</v>
      </c>
      <c r="F754" s="120"/>
      <c r="G754" s="114"/>
      <c r="H754" s="12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spans="1:26" outlineLevel="1">
      <c r="A755" s="120"/>
      <c r="B755" s="120"/>
      <c r="C755" s="120"/>
      <c r="D755" s="340" t="s">
        <v>1360</v>
      </c>
      <c r="F755" s="120"/>
      <c r="G755" s="114"/>
      <c r="H755" s="12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spans="1:26" outlineLevel="1">
      <c r="A756" s="120"/>
      <c r="B756" s="120"/>
      <c r="C756" s="120"/>
      <c r="D756" s="195"/>
      <c r="E756" s="120"/>
      <c r="F756" s="120"/>
      <c r="G756" s="114"/>
      <c r="H756" s="12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spans="1:26" outlineLevel="1">
      <c r="A757" s="120"/>
      <c r="B757" s="120"/>
      <c r="C757" s="120" t="s">
        <v>1366</v>
      </c>
      <c r="D757" s="342" t="s">
        <v>1372</v>
      </c>
      <c r="E757" s="120"/>
      <c r="F757" s="120"/>
      <c r="G757" s="114">
        <v>1675000</v>
      </c>
      <c r="H757" s="122" t="s">
        <v>75</v>
      </c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spans="1:26" outlineLevel="1">
      <c r="A758" s="120"/>
      <c r="B758" s="120"/>
      <c r="C758" s="120"/>
      <c r="D758" s="340" t="s">
        <v>1367</v>
      </c>
      <c r="E758" s="120"/>
      <c r="F758" s="120"/>
      <c r="G758" s="114"/>
      <c r="H758" s="12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spans="1:26" outlineLevel="1">
      <c r="A759" s="120"/>
      <c r="B759" s="120"/>
      <c r="C759" s="120"/>
      <c r="D759" s="195" t="s">
        <v>1368</v>
      </c>
      <c r="E759" s="120"/>
      <c r="F759" s="120"/>
      <c r="G759" s="114"/>
      <c r="H759" s="12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spans="1:26" outlineLevel="1">
      <c r="A760" s="120"/>
      <c r="B760" s="120"/>
      <c r="C760" s="120"/>
      <c r="D760" s="347" t="s">
        <v>1369</v>
      </c>
      <c r="E760" s="120"/>
      <c r="F760" s="120"/>
      <c r="G760" s="114"/>
      <c r="H760" s="12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spans="1:26" outlineLevel="1">
      <c r="A761" s="120"/>
      <c r="B761" s="120"/>
      <c r="C761" s="120"/>
      <c r="D761" s="103" t="s">
        <v>1368</v>
      </c>
      <c r="E761" s="120"/>
      <c r="F761" s="120"/>
      <c r="G761" s="114"/>
      <c r="H761" s="12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spans="1:26" outlineLevel="1">
      <c r="A762" s="120"/>
      <c r="B762" s="120"/>
      <c r="C762" s="120"/>
      <c r="E762" s="120"/>
      <c r="F762" s="120"/>
      <c r="G762" s="114"/>
      <c r="H762" s="12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spans="1:26" outlineLevel="1">
      <c r="A763" s="120"/>
      <c r="B763" s="120"/>
      <c r="C763" s="120"/>
      <c r="D763" s="347" t="s">
        <v>1370</v>
      </c>
      <c r="E763" s="120"/>
      <c r="F763" s="120"/>
      <c r="G763" s="114"/>
      <c r="H763" s="12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spans="1:26" outlineLevel="1">
      <c r="A764" s="120"/>
      <c r="B764" s="120"/>
      <c r="C764" s="120"/>
      <c r="D764" s="103" t="s">
        <v>1371</v>
      </c>
      <c r="E764" s="120"/>
      <c r="F764" s="120"/>
      <c r="G764" s="114"/>
      <c r="H764" s="12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spans="1:26" outlineLevel="1">
      <c r="A765" s="120"/>
      <c r="B765" s="120"/>
      <c r="C765" s="120"/>
      <c r="D765" s="195"/>
      <c r="E765" s="120"/>
      <c r="F765" s="120"/>
      <c r="G765" s="114"/>
      <c r="H765" s="12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spans="1:26" outlineLevel="1">
      <c r="A766" s="120"/>
      <c r="B766" s="120"/>
      <c r="C766" s="120" t="s">
        <v>1373</v>
      </c>
      <c r="D766" s="340" t="s">
        <v>1377</v>
      </c>
      <c r="F766" s="120"/>
      <c r="G766" s="114">
        <v>3455000</v>
      </c>
      <c r="H766" s="122" t="s">
        <v>75</v>
      </c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spans="1:26" outlineLevel="1">
      <c r="A767" s="120"/>
      <c r="B767" s="120"/>
      <c r="C767" s="120"/>
      <c r="D767" s="340" t="s">
        <v>1374</v>
      </c>
      <c r="F767" s="120"/>
      <c r="G767" s="114"/>
      <c r="H767" s="12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spans="1:26" outlineLevel="1">
      <c r="A768" s="120"/>
      <c r="B768" s="120"/>
      <c r="C768" s="120"/>
      <c r="D768" s="666" t="s">
        <v>1375</v>
      </c>
      <c r="E768" s="666"/>
      <c r="F768" s="120"/>
      <c r="G768" s="114"/>
      <c r="H768" s="12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spans="1:26" outlineLevel="1">
      <c r="A769" s="120"/>
      <c r="B769" s="120"/>
      <c r="C769" s="120"/>
      <c r="D769" s="667" t="s">
        <v>1376</v>
      </c>
      <c r="E769" s="667"/>
      <c r="F769" s="120"/>
      <c r="G769" s="114"/>
      <c r="H769" s="12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spans="1:26" outlineLevel="1">
      <c r="A770" s="120"/>
      <c r="B770" s="120"/>
      <c r="C770" s="120"/>
      <c r="D770" s="342" t="s">
        <v>1338</v>
      </c>
      <c r="F770" s="120"/>
      <c r="G770" s="114"/>
      <c r="H770" s="12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spans="1:26" outlineLevel="1">
      <c r="A771" s="120"/>
      <c r="B771" s="120"/>
      <c r="C771" s="120"/>
      <c r="D771" s="195"/>
      <c r="E771" s="120"/>
      <c r="F771" s="120"/>
      <c r="G771" s="114"/>
      <c r="H771" s="12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spans="1:26" outlineLevel="1">
      <c r="A772" s="120"/>
      <c r="B772" s="120"/>
      <c r="C772" s="120" t="s">
        <v>1378</v>
      </c>
      <c r="D772" s="342" t="s">
        <v>1385</v>
      </c>
      <c r="E772" s="120"/>
      <c r="F772" s="120"/>
      <c r="G772" s="114">
        <v>2010000</v>
      </c>
      <c r="H772" s="122" t="s">
        <v>75</v>
      </c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spans="1:26" outlineLevel="1">
      <c r="A773" s="120"/>
      <c r="B773" s="120"/>
      <c r="C773" s="120"/>
      <c r="D773" s="340" t="s">
        <v>1379</v>
      </c>
      <c r="E773" s="120"/>
      <c r="F773" s="120"/>
      <c r="G773" s="114"/>
      <c r="H773" s="12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spans="1:26" outlineLevel="1">
      <c r="A774" s="120"/>
      <c r="B774" s="120"/>
      <c r="C774" s="120"/>
      <c r="D774" s="340" t="s">
        <v>1380</v>
      </c>
      <c r="E774" s="120"/>
      <c r="F774" s="120"/>
      <c r="G774" s="114"/>
      <c r="H774" s="12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spans="1:26" outlineLevel="1">
      <c r="A775" s="120"/>
      <c r="B775" s="120"/>
      <c r="C775" s="120"/>
      <c r="D775" s="342" t="s">
        <v>1381</v>
      </c>
      <c r="E775" s="120"/>
      <c r="F775" s="120"/>
      <c r="G775" s="114"/>
      <c r="H775" s="12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spans="1:26" outlineLevel="1">
      <c r="A776" s="120"/>
      <c r="B776" s="120"/>
      <c r="C776" s="120"/>
      <c r="D776" s="340" t="s">
        <v>1382</v>
      </c>
      <c r="E776" s="120"/>
      <c r="F776" s="120"/>
      <c r="G776" s="114"/>
      <c r="H776" s="12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spans="1:26" outlineLevel="1">
      <c r="A777" s="120"/>
      <c r="B777" s="120"/>
      <c r="C777" s="120"/>
      <c r="D777" s="195" t="s">
        <v>1383</v>
      </c>
      <c r="E777" s="120"/>
      <c r="F777" s="120"/>
      <c r="G777" s="114"/>
      <c r="H777" s="12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spans="1:26" outlineLevel="1">
      <c r="A778" s="120"/>
      <c r="B778" s="120"/>
      <c r="C778" s="120"/>
      <c r="D778" s="195" t="s">
        <v>1384</v>
      </c>
      <c r="E778" s="120"/>
      <c r="F778" s="120"/>
      <c r="G778" s="114"/>
      <c r="H778" s="12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spans="1:26" outlineLevel="1">
      <c r="A779" s="120"/>
      <c r="B779" s="120"/>
      <c r="C779" s="120"/>
      <c r="D779" s="195"/>
      <c r="E779" s="120"/>
      <c r="F779" s="120"/>
      <c r="G779" s="114"/>
      <c r="H779" s="12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spans="1:26" outlineLevel="1">
      <c r="A780" s="120"/>
      <c r="B780" s="120"/>
      <c r="C780" s="120" t="s">
        <v>1386</v>
      </c>
      <c r="D780" s="340" t="s">
        <v>1390</v>
      </c>
      <c r="F780" s="120"/>
      <c r="G780" s="114">
        <v>2176000</v>
      </c>
      <c r="H780" s="122" t="s">
        <v>75</v>
      </c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spans="1:26" outlineLevel="1">
      <c r="A781" s="120"/>
      <c r="B781" s="120"/>
      <c r="C781" s="120"/>
      <c r="D781" s="340" t="s">
        <v>1337</v>
      </c>
      <c r="F781" s="120"/>
      <c r="G781" s="114"/>
      <c r="H781" s="12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spans="1:26" outlineLevel="1">
      <c r="A782" s="120"/>
      <c r="B782" s="120"/>
      <c r="C782" s="120"/>
      <c r="D782" s="666" t="s">
        <v>1341</v>
      </c>
      <c r="E782" s="666"/>
      <c r="F782" s="120"/>
      <c r="G782" s="114"/>
      <c r="H782" s="12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spans="1:26" outlineLevel="1">
      <c r="A783" s="120"/>
      <c r="B783" s="120"/>
      <c r="C783" s="120"/>
      <c r="D783" s="667" t="s">
        <v>1342</v>
      </c>
      <c r="E783" s="667"/>
      <c r="F783" s="120"/>
      <c r="G783" s="114"/>
      <c r="H783" s="12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spans="1:26" outlineLevel="1">
      <c r="A784" s="120"/>
      <c r="B784" s="120"/>
      <c r="C784" s="120"/>
      <c r="D784" s="342" t="s">
        <v>1387</v>
      </c>
      <c r="F784" s="120"/>
      <c r="G784" s="114"/>
      <c r="H784" s="12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spans="1:26" outlineLevel="1">
      <c r="A785" s="120"/>
      <c r="B785" s="120"/>
      <c r="C785" s="120"/>
      <c r="D785" s="103" t="s">
        <v>1388</v>
      </c>
      <c r="F785" s="120"/>
      <c r="G785" s="114"/>
      <c r="H785" s="12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spans="1:26" outlineLevel="1">
      <c r="A786" s="120"/>
      <c r="B786" s="120"/>
      <c r="C786" s="120"/>
      <c r="D786" s="103" t="s">
        <v>1389</v>
      </c>
      <c r="F786" s="120"/>
      <c r="G786" s="114"/>
      <c r="H786" s="12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spans="1:26" outlineLevel="1">
      <c r="A787" s="120"/>
      <c r="B787" s="120"/>
      <c r="C787" s="120"/>
      <c r="D787" s="348"/>
      <c r="E787" s="120"/>
      <c r="F787" s="120"/>
      <c r="G787" s="114"/>
      <c r="H787" s="12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spans="1:26" outlineLevel="1">
      <c r="A788" s="120"/>
      <c r="B788" s="120"/>
      <c r="C788" s="120"/>
      <c r="D788" s="348"/>
      <c r="E788" s="120"/>
      <c r="F788" s="120"/>
      <c r="G788" s="114"/>
      <c r="H788" s="12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spans="1:26" outlineLevel="1">
      <c r="A789" s="120"/>
      <c r="B789" s="120"/>
      <c r="C789" s="120"/>
      <c r="D789" s="348"/>
      <c r="E789" s="120"/>
      <c r="F789" s="120"/>
      <c r="G789" s="114"/>
      <c r="H789" s="12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spans="1:26" outlineLevel="1">
      <c r="A790" s="120"/>
      <c r="B790" s="120"/>
      <c r="C790" s="120"/>
      <c r="D790" s="348"/>
      <c r="E790" s="120"/>
      <c r="F790" s="120"/>
      <c r="G790" s="114"/>
      <c r="H790" s="12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spans="1:26" outlineLevel="1">
      <c r="A791" s="120"/>
      <c r="B791" s="120"/>
      <c r="C791" s="120"/>
      <c r="D791" s="348"/>
      <c r="E791" s="120"/>
      <c r="F791" s="120"/>
      <c r="G791" s="114"/>
      <c r="H791" s="12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spans="1:26" outlineLevel="1">
      <c r="A792" s="120"/>
      <c r="B792" s="120"/>
      <c r="C792" s="120"/>
      <c r="D792" s="348"/>
      <c r="E792" s="120"/>
      <c r="F792" s="120"/>
      <c r="G792" s="114"/>
      <c r="H792" s="12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spans="1:26" outlineLevel="1">
      <c r="A793" s="120"/>
      <c r="B793" s="120"/>
      <c r="C793" s="120"/>
      <c r="D793" s="348"/>
      <c r="E793" s="120"/>
      <c r="F793" s="120"/>
      <c r="G793" s="114"/>
      <c r="H793" s="12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spans="1:26" outlineLevel="1">
      <c r="A794" s="120"/>
      <c r="B794" s="120"/>
      <c r="C794" s="120"/>
      <c r="D794" s="348"/>
      <c r="E794" s="120"/>
      <c r="F794" s="120"/>
      <c r="G794" s="114"/>
      <c r="H794" s="12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spans="1:26" outlineLevel="1">
      <c r="A795" s="120"/>
      <c r="B795" s="120"/>
      <c r="C795" s="120"/>
      <c r="D795" s="348"/>
      <c r="E795" s="120"/>
      <c r="F795" s="120"/>
      <c r="G795" s="114"/>
      <c r="H795" s="12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spans="1:26" outlineLevel="1">
      <c r="A796" s="120"/>
      <c r="B796" s="120"/>
      <c r="C796" s="120"/>
      <c r="D796" s="348"/>
      <c r="E796" s="120"/>
      <c r="F796" s="120"/>
      <c r="G796" s="114"/>
      <c r="H796" s="12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spans="1:26" outlineLevel="1">
      <c r="A797" s="120"/>
      <c r="B797" s="120"/>
      <c r="C797" s="120"/>
      <c r="D797" s="348"/>
      <c r="E797" s="120"/>
      <c r="F797" s="120"/>
      <c r="G797" s="114"/>
      <c r="H797" s="12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spans="1:26" outlineLevel="1">
      <c r="A798" s="120"/>
      <c r="B798" s="120"/>
      <c r="C798" s="120"/>
      <c r="D798" s="348"/>
      <c r="E798" s="120"/>
      <c r="F798" s="120"/>
      <c r="G798" s="114"/>
      <c r="H798" s="12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spans="1:26" outlineLevel="1">
      <c r="A799" s="120"/>
      <c r="B799" s="102" t="s">
        <v>533</v>
      </c>
      <c r="C799" s="102"/>
      <c r="D799" s="102"/>
      <c r="E799" s="653">
        <f>SUM(G800:G802)</f>
        <v>95897600</v>
      </c>
      <c r="F799" s="597"/>
      <c r="G799" s="106" t="s">
        <v>75</v>
      </c>
      <c r="H799" s="10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spans="1:26" outlineLevel="1">
      <c r="A800" s="120"/>
      <c r="B800" s="120"/>
      <c r="C800" s="120" t="s">
        <v>1391</v>
      </c>
      <c r="D800" s="662" t="s">
        <v>1392</v>
      </c>
      <c r="E800" s="659"/>
      <c r="F800" s="659"/>
      <c r="G800" s="114">
        <v>9314800</v>
      </c>
      <c r="H800" s="122" t="s">
        <v>75</v>
      </c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spans="1:26">
      <c r="B801" s="120"/>
      <c r="C801" s="120" t="s">
        <v>534</v>
      </c>
      <c r="D801" s="662" t="s">
        <v>1393</v>
      </c>
      <c r="E801" s="659"/>
      <c r="F801" s="659"/>
      <c r="G801" s="114">
        <v>41402800</v>
      </c>
      <c r="H801" s="122" t="s">
        <v>75</v>
      </c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spans="1:26" outlineLevel="1">
      <c r="A802" s="102"/>
      <c r="C802" s="103" t="s">
        <v>535</v>
      </c>
      <c r="D802" s="347" t="s">
        <v>1394</v>
      </c>
      <c r="G802" s="114">
        <v>45180000</v>
      </c>
      <c r="H802" s="122" t="s">
        <v>75</v>
      </c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 spans="1:26" outlineLevel="1">
      <c r="A803" s="102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 spans="1:26" outlineLevel="1">
      <c r="A804" s="102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 spans="1:26" outlineLevel="1">
      <c r="A805" s="102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 spans="1:26" outlineLevel="1">
      <c r="A806" s="102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 spans="1:26" outlineLevel="1">
      <c r="A807" s="102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 spans="1:26" outlineLevel="1">
      <c r="A808" s="102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 spans="1:26" outlineLevel="1">
      <c r="A809" s="102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 spans="1:26" outlineLevel="1">
      <c r="A810" s="120"/>
      <c r="B810" s="102" t="s">
        <v>536</v>
      </c>
      <c r="C810" s="102"/>
      <c r="D810" s="102"/>
      <c r="E810" s="653">
        <f>SUM(G811:G826)</f>
        <v>27851100</v>
      </c>
      <c r="F810" s="597"/>
      <c r="G810" s="106" t="s">
        <v>75</v>
      </c>
      <c r="H810" s="10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spans="1:26" outlineLevel="1">
      <c r="A811" s="120"/>
      <c r="B811" s="120"/>
      <c r="C811" s="120" t="s">
        <v>1395</v>
      </c>
      <c r="D811" s="120" t="s">
        <v>1411</v>
      </c>
      <c r="E811" s="120"/>
      <c r="F811" s="120"/>
      <c r="G811" s="114">
        <v>12699900</v>
      </c>
      <c r="H811" s="122" t="s">
        <v>75</v>
      </c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spans="1:26" outlineLevel="1">
      <c r="A812" s="120"/>
      <c r="B812" s="120"/>
      <c r="C812" s="120" t="s">
        <v>1396</v>
      </c>
      <c r="D812" s="670" t="s">
        <v>1410</v>
      </c>
      <c r="E812" s="670"/>
      <c r="F812" s="670"/>
      <c r="G812" s="114">
        <v>3205100</v>
      </c>
      <c r="H812" s="122" t="s">
        <v>75</v>
      </c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spans="1:26" outlineLevel="1">
      <c r="A813" s="120"/>
      <c r="B813" s="120"/>
      <c r="C813" s="120" t="s">
        <v>537</v>
      </c>
      <c r="D813" s="608" t="s">
        <v>1409</v>
      </c>
      <c r="E813" s="608"/>
      <c r="F813" s="608"/>
      <c r="G813" s="114"/>
      <c r="H813" s="12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spans="1:26" outlineLevel="1">
      <c r="A814" s="120"/>
      <c r="B814" s="120"/>
      <c r="C814" s="120"/>
      <c r="D814" s="608" t="s">
        <v>1397</v>
      </c>
      <c r="E814" s="659"/>
      <c r="F814" s="659"/>
      <c r="G814" s="114">
        <v>244200</v>
      </c>
      <c r="H814" s="122" t="s">
        <v>75</v>
      </c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spans="1:26" outlineLevel="1">
      <c r="A815" s="120"/>
      <c r="B815" s="120"/>
      <c r="C815" s="120" t="s">
        <v>538</v>
      </c>
      <c r="D815" s="662" t="s">
        <v>1408</v>
      </c>
      <c r="E815" s="659"/>
      <c r="F815" s="659"/>
      <c r="G815" s="114"/>
      <c r="H815" s="12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spans="1:26" outlineLevel="1">
      <c r="A816" s="120"/>
      <c r="B816" s="120"/>
      <c r="C816" s="120"/>
      <c r="D816" s="608" t="s">
        <v>1398</v>
      </c>
      <c r="E816" s="608"/>
      <c r="F816" s="608"/>
      <c r="G816" s="114">
        <v>82800</v>
      </c>
      <c r="H816" s="122" t="s">
        <v>75</v>
      </c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spans="1:26" outlineLevel="1">
      <c r="A817" s="120"/>
      <c r="B817" s="120"/>
      <c r="C817" s="120" t="s">
        <v>539</v>
      </c>
      <c r="D817" s="662" t="s">
        <v>1407</v>
      </c>
      <c r="E817" s="659"/>
      <c r="F817" s="659"/>
      <c r="G817" s="114"/>
      <c r="H817" s="12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spans="1:26" ht="24" customHeight="1" outlineLevel="1">
      <c r="A818" s="120"/>
      <c r="B818" s="120"/>
      <c r="C818" s="120"/>
      <c r="D818" s="659" t="s">
        <v>1406</v>
      </c>
      <c r="E818" s="659"/>
      <c r="F818" s="659"/>
      <c r="G818" s="114">
        <v>442700</v>
      </c>
      <c r="H818" s="122" t="s">
        <v>75</v>
      </c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spans="1:26" outlineLevel="1">
      <c r="A819" s="120"/>
      <c r="B819" s="120"/>
      <c r="C819" s="120" t="s">
        <v>420</v>
      </c>
      <c r="D819" s="662" t="s">
        <v>1405</v>
      </c>
      <c r="E819" s="659"/>
      <c r="F819" s="659"/>
      <c r="G819" s="114">
        <v>1056000</v>
      </c>
      <c r="H819" s="122" t="s">
        <v>75</v>
      </c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spans="1:26" outlineLevel="1">
      <c r="A820" s="120"/>
      <c r="B820" s="120"/>
      <c r="C820" s="120" t="s">
        <v>501</v>
      </c>
      <c r="D820" s="670" t="s">
        <v>1404</v>
      </c>
      <c r="E820" s="659"/>
      <c r="F820" s="659"/>
      <c r="G820" s="104"/>
      <c r="H820" s="104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spans="1:26" outlineLevel="1">
      <c r="A821" s="120"/>
      <c r="B821" s="120"/>
      <c r="C821" s="120"/>
      <c r="D821" s="659" t="s">
        <v>1403</v>
      </c>
      <c r="E821" s="659"/>
      <c r="F821" s="659"/>
      <c r="G821" s="114">
        <v>314400</v>
      </c>
      <c r="H821" s="122" t="s">
        <v>75</v>
      </c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spans="1:26" outlineLevel="1">
      <c r="A822" s="120"/>
      <c r="B822" s="120"/>
      <c r="C822" s="120" t="s">
        <v>491</v>
      </c>
      <c r="D822" s="209" t="s">
        <v>1402</v>
      </c>
      <c r="E822" s="209"/>
      <c r="F822" s="209"/>
      <c r="G822" s="114">
        <v>720000</v>
      </c>
      <c r="H822" s="122" t="s">
        <v>75</v>
      </c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spans="1:26" outlineLevel="1">
      <c r="A823" s="120"/>
      <c r="B823" s="120"/>
      <c r="C823" s="120" t="s">
        <v>505</v>
      </c>
      <c r="D823" s="209" t="s">
        <v>1401</v>
      </c>
      <c r="E823" s="120"/>
      <c r="F823" s="120"/>
      <c r="G823" s="114"/>
      <c r="H823" s="12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spans="1:26" outlineLevel="1">
      <c r="A824" s="120"/>
      <c r="B824" s="120"/>
      <c r="C824" s="120"/>
      <c r="D824" s="209" t="s">
        <v>1400</v>
      </c>
      <c r="E824" s="120"/>
      <c r="F824" s="120"/>
      <c r="G824" s="114">
        <v>50000</v>
      </c>
      <c r="H824" s="122" t="s">
        <v>75</v>
      </c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spans="1:26" outlineLevel="1">
      <c r="A825" s="120"/>
      <c r="B825" s="120"/>
      <c r="C825" s="120" t="s">
        <v>508</v>
      </c>
      <c r="D825" s="608" t="s">
        <v>1399</v>
      </c>
      <c r="E825" s="608"/>
      <c r="F825" s="608"/>
      <c r="G825" s="114"/>
      <c r="H825" s="12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spans="1:26" outlineLevel="1">
      <c r="A826" s="120"/>
      <c r="B826" s="120"/>
      <c r="C826" s="120"/>
      <c r="D826" s="176" t="s">
        <v>540</v>
      </c>
      <c r="E826" s="120"/>
      <c r="F826" s="120"/>
      <c r="G826" s="114">
        <v>9036000</v>
      </c>
      <c r="H826" s="122" t="s">
        <v>75</v>
      </c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spans="1:26" outlineLevel="1">
      <c r="A827" s="120"/>
      <c r="B827" s="120"/>
      <c r="C827" s="120"/>
      <c r="D827" s="176"/>
      <c r="E827" s="120"/>
      <c r="F827" s="120"/>
      <c r="G827" s="114"/>
      <c r="H827" s="12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spans="1:26" outlineLevel="1">
      <c r="A828" s="120"/>
      <c r="B828" s="120"/>
      <c r="C828" s="120"/>
      <c r="D828" s="659"/>
      <c r="E828" s="659"/>
      <c r="F828" s="659"/>
      <c r="G828" s="114"/>
      <c r="H828" s="12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spans="1:26" outlineLevel="1">
      <c r="A829" s="120"/>
      <c r="B829" s="120"/>
      <c r="C829" s="120"/>
      <c r="D829" s="659"/>
      <c r="E829" s="659"/>
      <c r="F829" s="659"/>
      <c r="G829" s="104"/>
      <c r="H829" s="104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spans="1:26" outlineLevel="1">
      <c r="A830" s="120"/>
      <c r="B830" s="120"/>
      <c r="C830" s="120"/>
      <c r="D830" s="660"/>
      <c r="E830" s="660"/>
      <c r="F830" s="660"/>
      <c r="G830" s="114"/>
      <c r="H830" s="12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spans="1:26" outlineLevel="1">
      <c r="A831" s="120"/>
      <c r="B831" s="120"/>
      <c r="C831" s="120"/>
      <c r="D831" s="659"/>
      <c r="E831" s="659"/>
      <c r="F831" s="659"/>
      <c r="G831" s="114"/>
      <c r="H831" s="12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spans="1:26" s="102" customFormat="1">
      <c r="A832" s="105"/>
      <c r="B832" s="120"/>
      <c r="C832" s="120"/>
      <c r="D832" s="659"/>
      <c r="E832" s="659"/>
      <c r="F832" s="659"/>
      <c r="G832" s="114"/>
      <c r="H832" s="122"/>
    </row>
    <row r="833" spans="1:26" s="102" customFormat="1">
      <c r="A833" s="105"/>
      <c r="B833" s="120"/>
      <c r="C833" s="120"/>
      <c r="D833" s="659"/>
      <c r="E833" s="659"/>
      <c r="F833" s="659"/>
      <c r="G833" s="114"/>
      <c r="H833" s="122"/>
    </row>
    <row r="834" spans="1:26" s="102" customFormat="1">
      <c r="A834" s="105"/>
      <c r="B834" s="120"/>
      <c r="C834" s="120"/>
      <c r="D834" s="659"/>
      <c r="E834" s="659"/>
      <c r="F834" s="659"/>
      <c r="G834" s="114"/>
      <c r="H834" s="122"/>
    </row>
    <row r="835" spans="1:26" s="102" customFormat="1">
      <c r="A835" s="105"/>
      <c r="B835" s="120"/>
      <c r="C835" s="120"/>
      <c r="D835" s="659"/>
      <c r="E835" s="659"/>
      <c r="F835" s="659"/>
      <c r="G835" s="104"/>
      <c r="H835" s="104"/>
    </row>
    <row r="836" spans="1:26" s="102" customFormat="1">
      <c r="A836" s="105"/>
      <c r="B836" s="120"/>
      <c r="C836" s="120"/>
      <c r="D836" s="659"/>
      <c r="E836" s="659"/>
      <c r="F836" s="659"/>
      <c r="G836" s="114"/>
      <c r="H836" s="122"/>
    </row>
    <row r="837" spans="1:26" s="102" customFormat="1">
      <c r="A837" s="105"/>
      <c r="B837" s="120"/>
      <c r="C837" s="120"/>
      <c r="D837" s="176"/>
      <c r="E837" s="120"/>
      <c r="F837" s="120"/>
      <c r="G837" s="114"/>
      <c r="H837" s="122"/>
    </row>
    <row r="838" spans="1:26" s="102" customFormat="1">
      <c r="A838" s="105"/>
      <c r="B838" s="120"/>
      <c r="C838" s="120"/>
      <c r="D838" s="176"/>
      <c r="E838" s="120"/>
      <c r="F838" s="120"/>
      <c r="G838" s="114"/>
      <c r="H838" s="122"/>
    </row>
    <row r="839" spans="1:26" s="102" customFormat="1">
      <c r="A839" s="105"/>
      <c r="B839" s="120"/>
      <c r="C839" s="120"/>
      <c r="D839" s="176"/>
      <c r="E839" s="120"/>
      <c r="F839" s="120"/>
      <c r="G839" s="114"/>
      <c r="H839" s="122"/>
    </row>
    <row r="840" spans="1:26" s="102" customFormat="1">
      <c r="A840" s="105"/>
      <c r="B840" s="120"/>
      <c r="C840" s="120"/>
      <c r="D840" s="176"/>
      <c r="E840" s="120"/>
      <c r="F840" s="120"/>
      <c r="G840" s="114"/>
      <c r="H840" s="122"/>
    </row>
    <row r="841" spans="1:26" s="102" customFormat="1">
      <c r="A841" s="123"/>
      <c r="B841" s="123"/>
      <c r="C841" s="176"/>
      <c r="D841" s="176"/>
      <c r="E841" s="123"/>
      <c r="F841" s="123"/>
      <c r="G841" s="117"/>
      <c r="H841" s="124"/>
    </row>
    <row r="842" spans="1:26" outlineLevel="1">
      <c r="B842" s="102" t="s">
        <v>419</v>
      </c>
      <c r="C842" s="120"/>
      <c r="D842" s="121"/>
      <c r="E842" s="123"/>
      <c r="F842" s="123"/>
      <c r="G842" s="114"/>
      <c r="H842" s="12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spans="1:26" outlineLevel="1">
      <c r="A843" s="105"/>
      <c r="B843" s="102" t="s">
        <v>492</v>
      </c>
      <c r="F843" s="652"/>
      <c r="G843" s="597"/>
      <c r="H843" s="106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spans="1:26" outlineLevel="1">
      <c r="A844" s="105"/>
      <c r="B844" s="102" t="s">
        <v>493</v>
      </c>
      <c r="F844" s="109"/>
      <c r="G844" s="140">
        <v>400000</v>
      </c>
      <c r="H844" s="106" t="s">
        <v>75</v>
      </c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spans="1:26" outlineLevel="1">
      <c r="A845" s="120"/>
      <c r="B845" s="102" t="s">
        <v>130</v>
      </c>
      <c r="C845" s="102"/>
      <c r="D845" s="102"/>
      <c r="E845" s="653">
        <v>400000</v>
      </c>
      <c r="F845" s="597"/>
      <c r="G845" s="106" t="s">
        <v>75</v>
      </c>
      <c r="H845" s="10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spans="1:26" outlineLevel="1">
      <c r="B846" s="120"/>
      <c r="C846" s="120" t="s">
        <v>420</v>
      </c>
      <c r="D846" s="659" t="s">
        <v>494</v>
      </c>
      <c r="E846" s="659"/>
      <c r="F846" s="659"/>
      <c r="G846" s="114"/>
      <c r="H846" s="12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spans="1:26" outlineLevel="1">
      <c r="B847" s="120"/>
      <c r="C847" s="120"/>
      <c r="D847" s="659" t="s">
        <v>495</v>
      </c>
      <c r="E847" s="659"/>
      <c r="F847" s="659"/>
      <c r="G847" s="114">
        <v>400000</v>
      </c>
      <c r="H847" s="122" t="s">
        <v>75</v>
      </c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spans="1:26" outlineLevel="1">
      <c r="B848" s="120"/>
      <c r="C848" s="120"/>
      <c r="D848" s="176"/>
      <c r="E848" s="120"/>
      <c r="F848" s="120"/>
      <c r="G848" s="114"/>
      <c r="H848" s="12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spans="1:16384">
      <c r="A849" s="102"/>
      <c r="B849" s="102" t="s">
        <v>1415</v>
      </c>
      <c r="C849" s="102"/>
      <c r="D849" s="102"/>
      <c r="E849" s="102"/>
      <c r="F849" s="652">
        <f>E851</f>
        <v>324600</v>
      </c>
      <c r="G849" s="652"/>
      <c r="H849" s="106" t="s">
        <v>75</v>
      </c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spans="1:16384">
      <c r="A850" s="102"/>
      <c r="B850" s="102" t="s">
        <v>1416</v>
      </c>
      <c r="C850" s="102"/>
      <c r="D850" s="102"/>
      <c r="E850" s="102"/>
      <c r="F850" s="109"/>
      <c r="G850" s="109"/>
      <c r="H850" s="106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spans="1:16384">
      <c r="A851" s="120"/>
      <c r="B851" s="102" t="s">
        <v>130</v>
      </c>
      <c r="C851" s="102"/>
      <c r="D851" s="102"/>
      <c r="E851" s="653">
        <f>G854</f>
        <v>324600</v>
      </c>
      <c r="F851" s="597"/>
      <c r="G851" s="106" t="s">
        <v>75</v>
      </c>
      <c r="H851" s="102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spans="1:16384">
      <c r="B852" s="120"/>
      <c r="C852" s="120" t="s">
        <v>501</v>
      </c>
      <c r="D852" s="608" t="s">
        <v>1321</v>
      </c>
      <c r="E852" s="608"/>
      <c r="F852" s="608"/>
      <c r="G852" s="114"/>
      <c r="H852" s="122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spans="1:16384">
      <c r="B853" s="120"/>
      <c r="C853" s="120"/>
      <c r="D853" s="608" t="s">
        <v>1322</v>
      </c>
      <c r="E853" s="608"/>
      <c r="F853" s="120"/>
      <c r="G853" s="114"/>
      <c r="H853" s="122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spans="1:16384">
      <c r="B854" s="120"/>
      <c r="C854" s="120"/>
      <c r="D854" s="608" t="s">
        <v>1323</v>
      </c>
      <c r="E854" s="608"/>
      <c r="F854" s="608"/>
      <c r="G854" s="114">
        <v>324600</v>
      </c>
      <c r="H854" s="122" t="s">
        <v>75</v>
      </c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spans="1:16384">
      <c r="B855" s="120"/>
      <c r="C855" s="120"/>
      <c r="D855" s="176"/>
      <c r="E855" s="176"/>
      <c r="F855" s="176"/>
      <c r="G855" s="114"/>
      <c r="H855" s="122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spans="1:16384">
      <c r="B856" s="102" t="s">
        <v>101</v>
      </c>
      <c r="C856" s="120"/>
      <c r="D856" s="176"/>
      <c r="E856" s="102"/>
      <c r="F856" s="109"/>
      <c r="G856" s="109">
        <f t="shared" ref="G856" si="3">E857</f>
        <v>200000</v>
      </c>
      <c r="H856" s="106" t="s">
        <v>75</v>
      </c>
      <c r="I856" s="103"/>
      <c r="J856" s="102"/>
      <c r="K856" s="120"/>
      <c r="L856" s="176"/>
      <c r="M856" s="102"/>
      <c r="N856" s="109"/>
      <c r="O856" s="109"/>
      <c r="P856" s="106"/>
      <c r="Q856" s="103"/>
      <c r="R856" s="102"/>
      <c r="S856" s="120"/>
      <c r="T856" s="176"/>
      <c r="U856" s="102"/>
      <c r="V856" s="109"/>
      <c r="W856" s="109"/>
      <c r="X856" s="106"/>
      <c r="Y856" s="103"/>
      <c r="Z856" s="102"/>
      <c r="AA856" s="120"/>
      <c r="AB856" s="176"/>
      <c r="AC856" s="102"/>
      <c r="AD856" s="109"/>
      <c r="AE856" s="109"/>
      <c r="AF856" s="106"/>
      <c r="AG856" s="103"/>
      <c r="AH856" s="102"/>
      <c r="AI856" s="120"/>
      <c r="AJ856" s="176"/>
      <c r="AK856" s="102"/>
      <c r="AL856" s="109"/>
      <c r="AM856" s="109"/>
      <c r="AN856" s="106"/>
      <c r="AO856" s="103"/>
      <c r="AP856" s="102"/>
      <c r="AQ856" s="120"/>
      <c r="AR856" s="176"/>
      <c r="AS856" s="102"/>
      <c r="AT856" s="109"/>
      <c r="AU856" s="109"/>
      <c r="AV856" s="106"/>
      <c r="AW856" s="103"/>
      <c r="AX856" s="102"/>
      <c r="AY856" s="120"/>
      <c r="AZ856" s="176"/>
      <c r="BA856" s="102"/>
      <c r="BB856" s="109"/>
      <c r="BC856" s="109"/>
      <c r="BD856" s="106"/>
      <c r="BE856" s="103"/>
      <c r="BF856" s="102"/>
      <c r="BG856" s="120"/>
      <c r="BH856" s="176"/>
      <c r="BI856" s="102"/>
      <c r="BJ856" s="109"/>
      <c r="BK856" s="109"/>
      <c r="BL856" s="106"/>
      <c r="BM856" s="103"/>
      <c r="BN856" s="102"/>
      <c r="BO856" s="120"/>
      <c r="BP856" s="176"/>
      <c r="BQ856" s="102"/>
      <c r="BR856" s="109"/>
      <c r="BS856" s="109"/>
      <c r="BT856" s="106"/>
      <c r="BU856" s="103"/>
      <c r="BV856" s="102"/>
      <c r="BW856" s="120"/>
      <c r="BX856" s="176"/>
      <c r="BY856" s="102"/>
      <c r="BZ856" s="109"/>
      <c r="CA856" s="109"/>
      <c r="CB856" s="106"/>
      <c r="CC856" s="103"/>
      <c r="CD856" s="102"/>
      <c r="CE856" s="120"/>
      <c r="CF856" s="176"/>
      <c r="CG856" s="102"/>
      <c r="CH856" s="109"/>
      <c r="CI856" s="109"/>
      <c r="CJ856" s="106"/>
      <c r="CK856" s="103"/>
      <c r="CL856" s="102"/>
      <c r="CM856" s="120"/>
      <c r="CN856" s="176"/>
      <c r="CO856" s="102"/>
      <c r="CP856" s="109"/>
      <c r="CQ856" s="109"/>
      <c r="CR856" s="106"/>
      <c r="CS856" s="103"/>
      <c r="CT856" s="102"/>
      <c r="CU856" s="120"/>
      <c r="CV856" s="176"/>
      <c r="CW856" s="102"/>
      <c r="CX856" s="109"/>
      <c r="CY856" s="109"/>
      <c r="CZ856" s="106"/>
      <c r="DA856" s="103"/>
      <c r="DB856" s="102"/>
      <c r="DC856" s="120"/>
      <c r="DD856" s="176"/>
      <c r="DE856" s="102"/>
      <c r="DF856" s="109"/>
      <c r="DG856" s="109"/>
      <c r="DH856" s="106"/>
      <c r="DI856" s="103"/>
      <c r="DJ856" s="102"/>
      <c r="DK856" s="120"/>
      <c r="DL856" s="176"/>
      <c r="DM856" s="102"/>
      <c r="DN856" s="109"/>
      <c r="DO856" s="109"/>
      <c r="DP856" s="106"/>
      <c r="DQ856" s="103"/>
      <c r="DR856" s="102"/>
      <c r="DS856" s="120"/>
      <c r="DT856" s="176"/>
      <c r="DU856" s="102"/>
      <c r="DV856" s="109"/>
      <c r="DW856" s="109"/>
      <c r="DX856" s="106"/>
      <c r="DY856" s="103"/>
      <c r="DZ856" s="102"/>
      <c r="EA856" s="120"/>
      <c r="EB856" s="176"/>
      <c r="EC856" s="102"/>
      <c r="ED856" s="109"/>
      <c r="EE856" s="109"/>
      <c r="EF856" s="106"/>
      <c r="EG856" s="103"/>
      <c r="EH856" s="102"/>
      <c r="EI856" s="120"/>
      <c r="EJ856" s="176"/>
      <c r="EK856" s="102"/>
      <c r="EL856" s="109"/>
      <c r="EM856" s="109"/>
      <c r="EN856" s="106"/>
      <c r="EO856" s="103"/>
      <c r="EP856" s="102"/>
      <c r="EQ856" s="120"/>
      <c r="ER856" s="176"/>
      <c r="ES856" s="102"/>
      <c r="ET856" s="109"/>
      <c r="EU856" s="109"/>
      <c r="EV856" s="106"/>
      <c r="EW856" s="103"/>
      <c r="EX856" s="102"/>
      <c r="EY856" s="120"/>
      <c r="EZ856" s="176"/>
      <c r="FA856" s="102"/>
      <c r="FB856" s="109"/>
      <c r="FC856" s="109"/>
      <c r="FD856" s="106"/>
      <c r="FE856" s="103"/>
      <c r="FF856" s="102"/>
      <c r="FG856" s="120"/>
      <c r="FH856" s="176"/>
      <c r="FI856" s="102"/>
      <c r="FJ856" s="109"/>
      <c r="FK856" s="109"/>
      <c r="FL856" s="106"/>
      <c r="FM856" s="103"/>
      <c r="FN856" s="102"/>
      <c r="FO856" s="120"/>
      <c r="FP856" s="176"/>
      <c r="FQ856" s="102"/>
      <c r="FR856" s="109"/>
      <c r="FS856" s="109"/>
      <c r="FT856" s="106"/>
      <c r="FU856" s="103"/>
      <c r="FV856" s="102"/>
      <c r="FW856" s="120"/>
      <c r="FX856" s="176"/>
      <c r="FY856" s="102"/>
      <c r="FZ856" s="109"/>
      <c r="GA856" s="109"/>
      <c r="GB856" s="106"/>
      <c r="GC856" s="103"/>
      <c r="GD856" s="102"/>
      <c r="GE856" s="120"/>
      <c r="GF856" s="176"/>
      <c r="GG856" s="102"/>
      <c r="GH856" s="109"/>
      <c r="GI856" s="109"/>
      <c r="GJ856" s="106"/>
      <c r="GK856" s="103"/>
      <c r="GL856" s="102"/>
      <c r="GM856" s="120"/>
      <c r="GN856" s="176"/>
      <c r="GO856" s="102"/>
      <c r="GP856" s="109"/>
      <c r="GQ856" s="109"/>
      <c r="GR856" s="106"/>
      <c r="GS856" s="103"/>
      <c r="GT856" s="102"/>
      <c r="GU856" s="120"/>
      <c r="GV856" s="176"/>
      <c r="GW856" s="102"/>
      <c r="GX856" s="109"/>
      <c r="GY856" s="109"/>
      <c r="GZ856" s="106"/>
      <c r="HA856" s="103"/>
      <c r="HB856" s="102"/>
      <c r="HC856" s="120"/>
      <c r="HD856" s="176"/>
      <c r="HE856" s="102"/>
      <c r="HF856" s="109"/>
      <c r="HG856" s="109"/>
      <c r="HH856" s="106"/>
      <c r="HI856" s="103"/>
      <c r="HJ856" s="102"/>
      <c r="HK856" s="120"/>
      <c r="HL856" s="176"/>
      <c r="HM856" s="102"/>
      <c r="HN856" s="109"/>
      <c r="HO856" s="109"/>
      <c r="HP856" s="106"/>
      <c r="HQ856" s="103"/>
      <c r="HR856" s="102"/>
      <c r="HS856" s="120"/>
      <c r="HT856" s="176"/>
      <c r="HU856" s="102"/>
      <c r="HV856" s="109"/>
      <c r="HW856" s="109"/>
      <c r="HX856" s="106"/>
      <c r="HY856" s="103"/>
      <c r="HZ856" s="102"/>
      <c r="IA856" s="120"/>
      <c r="IB856" s="176"/>
      <c r="IC856" s="102"/>
      <c r="ID856" s="109"/>
      <c r="IE856" s="109"/>
      <c r="IF856" s="106"/>
      <c r="IG856" s="103"/>
      <c r="IH856" s="102"/>
      <c r="II856" s="120"/>
      <c r="IJ856" s="176"/>
      <c r="IK856" s="102"/>
      <c r="IL856" s="109"/>
      <c r="IM856" s="109"/>
      <c r="IN856" s="106"/>
      <c r="IO856" s="103"/>
      <c r="IP856" s="102"/>
      <c r="IQ856" s="120"/>
      <c r="IR856" s="176"/>
      <c r="IS856" s="102"/>
      <c r="IT856" s="109"/>
      <c r="IU856" s="109"/>
      <c r="IV856" s="106"/>
      <c r="IW856" s="103"/>
      <c r="IX856" s="102"/>
      <c r="IY856" s="120"/>
      <c r="IZ856" s="176"/>
      <c r="JA856" s="102"/>
      <c r="JB856" s="109"/>
      <c r="JC856" s="109"/>
      <c r="JD856" s="106"/>
      <c r="JE856" s="103"/>
      <c r="JF856" s="102"/>
      <c r="JG856" s="120"/>
      <c r="JH856" s="176"/>
      <c r="JI856" s="102"/>
      <c r="JJ856" s="109"/>
      <c r="JK856" s="109"/>
      <c r="JL856" s="106"/>
      <c r="JM856" s="103"/>
      <c r="JN856" s="102"/>
      <c r="JO856" s="120"/>
      <c r="JP856" s="176"/>
      <c r="JQ856" s="102"/>
      <c r="JR856" s="109"/>
      <c r="JS856" s="109"/>
      <c r="JT856" s="106"/>
      <c r="JU856" s="103"/>
      <c r="JV856" s="102"/>
      <c r="JW856" s="120"/>
      <c r="JX856" s="176"/>
      <c r="JY856" s="102"/>
      <c r="JZ856" s="109"/>
      <c r="KA856" s="109"/>
      <c r="KB856" s="106"/>
      <c r="KC856" s="103"/>
      <c r="KD856" s="102"/>
      <c r="KE856" s="120"/>
      <c r="KF856" s="176"/>
      <c r="KG856" s="102"/>
      <c r="KH856" s="109"/>
      <c r="KI856" s="109"/>
      <c r="KJ856" s="106"/>
      <c r="KK856" s="103"/>
      <c r="KL856" s="102"/>
      <c r="KM856" s="120"/>
      <c r="KN856" s="176"/>
      <c r="KO856" s="102"/>
      <c r="KP856" s="109"/>
      <c r="KQ856" s="109"/>
      <c r="KR856" s="106"/>
      <c r="KS856" s="103"/>
      <c r="KT856" s="102"/>
      <c r="KU856" s="120"/>
      <c r="KV856" s="176"/>
      <c r="KW856" s="102"/>
      <c r="KX856" s="109"/>
      <c r="KY856" s="109"/>
      <c r="KZ856" s="106"/>
      <c r="LA856" s="103"/>
      <c r="LB856" s="102"/>
      <c r="LC856" s="120"/>
      <c r="LD856" s="176"/>
      <c r="LE856" s="102"/>
      <c r="LF856" s="109"/>
      <c r="LG856" s="109"/>
      <c r="LH856" s="106"/>
      <c r="LI856" s="103"/>
      <c r="LJ856" s="102"/>
      <c r="LK856" s="120"/>
      <c r="LL856" s="176"/>
      <c r="LM856" s="102"/>
      <c r="LN856" s="109"/>
      <c r="LO856" s="109"/>
      <c r="LP856" s="106"/>
      <c r="LQ856" s="103"/>
      <c r="LR856" s="102"/>
      <c r="LS856" s="120"/>
      <c r="LT856" s="176"/>
      <c r="LU856" s="102"/>
      <c r="LV856" s="109"/>
      <c r="LW856" s="109"/>
      <c r="LX856" s="106"/>
      <c r="LY856" s="103"/>
      <c r="LZ856" s="102"/>
      <c r="MA856" s="120"/>
      <c r="MB856" s="176"/>
      <c r="MC856" s="102"/>
      <c r="MD856" s="109"/>
      <c r="ME856" s="109"/>
      <c r="MF856" s="106"/>
      <c r="MG856" s="103"/>
      <c r="MH856" s="102"/>
      <c r="MI856" s="120"/>
      <c r="MJ856" s="176"/>
      <c r="MK856" s="102"/>
      <c r="ML856" s="109"/>
      <c r="MM856" s="109"/>
      <c r="MN856" s="106"/>
      <c r="MO856" s="103"/>
      <c r="MP856" s="102"/>
      <c r="MQ856" s="120"/>
      <c r="MR856" s="176"/>
      <c r="MS856" s="102"/>
      <c r="MT856" s="109"/>
      <c r="MU856" s="109"/>
      <c r="MV856" s="106"/>
      <c r="MW856" s="103"/>
      <c r="MX856" s="102"/>
      <c r="MY856" s="120"/>
      <c r="MZ856" s="176"/>
      <c r="NA856" s="102"/>
      <c r="NB856" s="109"/>
      <c r="NC856" s="109"/>
      <c r="ND856" s="106"/>
      <c r="NE856" s="103"/>
      <c r="NF856" s="102"/>
      <c r="NG856" s="120"/>
      <c r="NH856" s="176"/>
      <c r="NI856" s="102"/>
      <c r="NJ856" s="109"/>
      <c r="NK856" s="109"/>
      <c r="NL856" s="106"/>
      <c r="NM856" s="103"/>
      <c r="NN856" s="102"/>
      <c r="NO856" s="120"/>
      <c r="NP856" s="176"/>
      <c r="NQ856" s="102"/>
      <c r="NR856" s="109"/>
      <c r="NS856" s="109"/>
      <c r="NT856" s="106"/>
      <c r="NU856" s="103"/>
      <c r="NV856" s="102"/>
      <c r="NW856" s="120"/>
      <c r="NX856" s="176"/>
      <c r="NY856" s="102"/>
      <c r="NZ856" s="109"/>
      <c r="OA856" s="109"/>
      <c r="OB856" s="106"/>
      <c r="OC856" s="103"/>
      <c r="OD856" s="102"/>
      <c r="OE856" s="120"/>
      <c r="OF856" s="176"/>
      <c r="OG856" s="102"/>
      <c r="OH856" s="109"/>
      <c r="OI856" s="109"/>
      <c r="OJ856" s="106"/>
      <c r="OK856" s="103"/>
      <c r="OL856" s="102"/>
      <c r="OM856" s="120"/>
      <c r="ON856" s="176"/>
      <c r="OO856" s="102"/>
      <c r="OP856" s="109"/>
      <c r="OQ856" s="109"/>
      <c r="OR856" s="106"/>
      <c r="OS856" s="103"/>
      <c r="OT856" s="102"/>
      <c r="OU856" s="120"/>
      <c r="OV856" s="176"/>
      <c r="OW856" s="102"/>
      <c r="OX856" s="109"/>
      <c r="OY856" s="109"/>
      <c r="OZ856" s="106"/>
      <c r="PA856" s="103"/>
      <c r="PB856" s="102"/>
      <c r="PC856" s="120"/>
      <c r="PD856" s="176"/>
      <c r="PE856" s="102"/>
      <c r="PF856" s="109"/>
      <c r="PG856" s="109"/>
      <c r="PH856" s="106"/>
      <c r="PI856" s="103"/>
      <c r="PJ856" s="102"/>
      <c r="PK856" s="120"/>
      <c r="PL856" s="176"/>
      <c r="PM856" s="102"/>
      <c r="PN856" s="109"/>
      <c r="PO856" s="109"/>
      <c r="PP856" s="106"/>
      <c r="PQ856" s="103"/>
      <c r="PR856" s="102"/>
      <c r="PS856" s="120"/>
      <c r="PT856" s="176"/>
      <c r="PU856" s="102"/>
      <c r="PV856" s="109"/>
      <c r="PW856" s="109"/>
      <c r="PX856" s="106"/>
      <c r="PY856" s="103"/>
      <c r="PZ856" s="102"/>
      <c r="QA856" s="120"/>
      <c r="QB856" s="176"/>
      <c r="QC856" s="102"/>
      <c r="QD856" s="109"/>
      <c r="QE856" s="109"/>
      <c r="QF856" s="106"/>
      <c r="QG856" s="103"/>
      <c r="QH856" s="102"/>
      <c r="QI856" s="120"/>
      <c r="QJ856" s="176"/>
      <c r="QK856" s="102"/>
      <c r="QL856" s="109"/>
      <c r="QM856" s="109"/>
      <c r="QN856" s="106"/>
      <c r="QO856" s="103"/>
      <c r="QP856" s="102"/>
      <c r="QQ856" s="120"/>
      <c r="QR856" s="176"/>
      <c r="QS856" s="102"/>
      <c r="QT856" s="109"/>
      <c r="QU856" s="109"/>
      <c r="QV856" s="106"/>
      <c r="QW856" s="103"/>
      <c r="QX856" s="102"/>
      <c r="QY856" s="120"/>
      <c r="QZ856" s="176"/>
      <c r="RA856" s="102"/>
      <c r="RB856" s="109"/>
      <c r="RC856" s="109"/>
      <c r="RD856" s="106"/>
      <c r="RE856" s="103"/>
      <c r="RF856" s="102"/>
      <c r="RG856" s="120"/>
      <c r="RH856" s="176"/>
      <c r="RI856" s="102"/>
      <c r="RJ856" s="109"/>
      <c r="RK856" s="109"/>
      <c r="RL856" s="106"/>
      <c r="RM856" s="103"/>
      <c r="RN856" s="102"/>
      <c r="RO856" s="120"/>
      <c r="RP856" s="176"/>
      <c r="RQ856" s="102"/>
      <c r="RR856" s="109"/>
      <c r="RS856" s="109"/>
      <c r="RT856" s="106"/>
      <c r="RU856" s="103"/>
      <c r="RV856" s="102"/>
      <c r="RW856" s="120"/>
      <c r="RX856" s="176"/>
      <c r="RY856" s="102"/>
      <c r="RZ856" s="109"/>
      <c r="SA856" s="109"/>
      <c r="SB856" s="106"/>
      <c r="SC856" s="103"/>
      <c r="SD856" s="102"/>
      <c r="SE856" s="120"/>
      <c r="SF856" s="176"/>
      <c r="SG856" s="102"/>
      <c r="SH856" s="109"/>
      <c r="SI856" s="109"/>
      <c r="SJ856" s="106"/>
      <c r="SK856" s="103"/>
      <c r="SL856" s="102"/>
      <c r="SM856" s="120"/>
      <c r="SN856" s="176"/>
      <c r="SO856" s="102"/>
      <c r="SP856" s="109"/>
      <c r="SQ856" s="109"/>
      <c r="SR856" s="106"/>
      <c r="SS856" s="103"/>
      <c r="ST856" s="102"/>
      <c r="SU856" s="120"/>
      <c r="SV856" s="176"/>
      <c r="SW856" s="102"/>
      <c r="SX856" s="109"/>
      <c r="SY856" s="109"/>
      <c r="SZ856" s="106"/>
      <c r="TA856" s="103"/>
      <c r="TB856" s="102"/>
      <c r="TC856" s="120"/>
      <c r="TD856" s="176"/>
      <c r="TE856" s="102"/>
      <c r="TF856" s="109"/>
      <c r="TG856" s="109"/>
      <c r="TH856" s="106"/>
      <c r="TI856" s="103"/>
      <c r="TJ856" s="102"/>
      <c r="TK856" s="120"/>
      <c r="TL856" s="176"/>
      <c r="TM856" s="102"/>
      <c r="TN856" s="109"/>
      <c r="TO856" s="109"/>
      <c r="TP856" s="106"/>
      <c r="TQ856" s="103"/>
      <c r="TR856" s="102"/>
      <c r="TS856" s="120"/>
      <c r="TT856" s="176"/>
      <c r="TU856" s="102"/>
      <c r="TV856" s="109"/>
      <c r="TW856" s="109"/>
      <c r="TX856" s="106"/>
      <c r="TY856" s="103"/>
      <c r="TZ856" s="102"/>
      <c r="UA856" s="120"/>
      <c r="UB856" s="176"/>
      <c r="UC856" s="102"/>
      <c r="UD856" s="109"/>
      <c r="UE856" s="109"/>
      <c r="UF856" s="106"/>
      <c r="UG856" s="103"/>
      <c r="UH856" s="102"/>
      <c r="UI856" s="120"/>
      <c r="UJ856" s="176"/>
      <c r="UK856" s="102"/>
      <c r="UL856" s="109"/>
      <c r="UM856" s="109"/>
      <c r="UN856" s="106"/>
      <c r="UO856" s="103"/>
      <c r="UP856" s="102"/>
      <c r="UQ856" s="120"/>
      <c r="UR856" s="176"/>
      <c r="US856" s="102"/>
      <c r="UT856" s="109"/>
      <c r="UU856" s="109"/>
      <c r="UV856" s="106"/>
      <c r="UW856" s="103"/>
      <c r="UX856" s="102"/>
      <c r="UY856" s="120"/>
      <c r="UZ856" s="176"/>
      <c r="VA856" s="102"/>
      <c r="VB856" s="109"/>
      <c r="VC856" s="109"/>
      <c r="VD856" s="106"/>
      <c r="VE856" s="103"/>
      <c r="VF856" s="102"/>
      <c r="VG856" s="120"/>
      <c r="VH856" s="176"/>
      <c r="VI856" s="102"/>
      <c r="VJ856" s="109"/>
      <c r="VK856" s="109"/>
      <c r="VL856" s="106"/>
      <c r="VM856" s="103"/>
      <c r="VN856" s="102"/>
      <c r="VO856" s="120"/>
      <c r="VP856" s="176"/>
      <c r="VQ856" s="102"/>
      <c r="VR856" s="109"/>
      <c r="VS856" s="109"/>
      <c r="VT856" s="106"/>
      <c r="VU856" s="103"/>
      <c r="VV856" s="102"/>
      <c r="VW856" s="120"/>
      <c r="VX856" s="176"/>
      <c r="VY856" s="102"/>
      <c r="VZ856" s="109"/>
      <c r="WA856" s="109"/>
      <c r="WB856" s="106"/>
      <c r="WC856" s="103"/>
      <c r="WD856" s="102"/>
      <c r="WE856" s="120"/>
      <c r="WF856" s="176"/>
      <c r="WG856" s="102"/>
      <c r="WH856" s="109"/>
      <c r="WI856" s="109"/>
      <c r="WJ856" s="106"/>
      <c r="WK856" s="103"/>
      <c r="WL856" s="102"/>
      <c r="WM856" s="120"/>
      <c r="WN856" s="176"/>
      <c r="WO856" s="102"/>
      <c r="WP856" s="109"/>
      <c r="WQ856" s="109"/>
      <c r="WR856" s="106"/>
      <c r="WS856" s="103"/>
      <c r="WT856" s="102"/>
      <c r="WU856" s="120"/>
      <c r="WV856" s="176"/>
      <c r="WW856" s="102"/>
      <c r="WX856" s="109"/>
      <c r="WY856" s="109"/>
      <c r="WZ856" s="106"/>
      <c r="XA856" s="103"/>
      <c r="XB856" s="102"/>
      <c r="XC856" s="120"/>
      <c r="XD856" s="176"/>
      <c r="XE856" s="102"/>
      <c r="XF856" s="109"/>
      <c r="XG856" s="109"/>
      <c r="XH856" s="106"/>
      <c r="XI856" s="103"/>
      <c r="XJ856" s="102"/>
      <c r="XK856" s="120"/>
      <c r="XL856" s="176"/>
      <c r="XM856" s="102"/>
      <c r="XN856" s="109"/>
      <c r="XO856" s="109"/>
      <c r="XP856" s="106"/>
      <c r="XQ856" s="103"/>
      <c r="XR856" s="102"/>
      <c r="XS856" s="120"/>
      <c r="XT856" s="176"/>
      <c r="XU856" s="102"/>
      <c r="XV856" s="109"/>
      <c r="XW856" s="109"/>
      <c r="XX856" s="106"/>
      <c r="XY856" s="103"/>
      <c r="XZ856" s="102"/>
      <c r="YA856" s="120"/>
      <c r="YB856" s="176"/>
      <c r="YC856" s="102"/>
      <c r="YD856" s="109"/>
      <c r="YE856" s="109"/>
      <c r="YF856" s="106"/>
      <c r="YG856" s="103"/>
      <c r="YH856" s="102"/>
      <c r="YI856" s="120"/>
      <c r="YJ856" s="176"/>
      <c r="YK856" s="102"/>
      <c r="YL856" s="109"/>
      <c r="YM856" s="109"/>
      <c r="YN856" s="106"/>
      <c r="YO856" s="103"/>
      <c r="YP856" s="102"/>
      <c r="YQ856" s="120"/>
      <c r="YR856" s="176"/>
      <c r="YS856" s="102"/>
      <c r="YT856" s="109"/>
      <c r="YU856" s="109"/>
      <c r="YV856" s="106"/>
      <c r="YW856" s="103"/>
      <c r="YX856" s="102"/>
      <c r="YY856" s="120"/>
      <c r="YZ856" s="176"/>
      <c r="ZA856" s="102"/>
      <c r="ZB856" s="109"/>
      <c r="ZC856" s="109"/>
      <c r="ZD856" s="106"/>
      <c r="ZE856" s="103"/>
      <c r="ZF856" s="102"/>
      <c r="ZG856" s="120"/>
      <c r="ZH856" s="176"/>
      <c r="ZI856" s="102"/>
      <c r="ZJ856" s="109"/>
      <c r="ZK856" s="109"/>
      <c r="ZL856" s="106"/>
      <c r="ZM856" s="103"/>
      <c r="ZN856" s="102"/>
      <c r="ZO856" s="120"/>
      <c r="ZP856" s="176"/>
      <c r="ZQ856" s="102"/>
      <c r="ZR856" s="109"/>
      <c r="ZS856" s="109"/>
      <c r="ZT856" s="106"/>
      <c r="ZU856" s="103"/>
      <c r="ZV856" s="102"/>
      <c r="ZW856" s="120"/>
      <c r="ZX856" s="176"/>
      <c r="ZY856" s="102"/>
      <c r="ZZ856" s="109"/>
      <c r="AAA856" s="109"/>
      <c r="AAB856" s="106"/>
      <c r="AAC856" s="103"/>
      <c r="AAD856" s="102"/>
      <c r="AAE856" s="120"/>
      <c r="AAF856" s="176"/>
      <c r="AAG856" s="102"/>
      <c r="AAH856" s="109"/>
      <c r="AAI856" s="109"/>
      <c r="AAJ856" s="106"/>
      <c r="AAK856" s="103"/>
      <c r="AAL856" s="102"/>
      <c r="AAM856" s="120"/>
      <c r="AAN856" s="176"/>
      <c r="AAO856" s="102"/>
      <c r="AAP856" s="109"/>
      <c r="AAQ856" s="109"/>
      <c r="AAR856" s="106"/>
      <c r="AAS856" s="103"/>
      <c r="AAT856" s="102"/>
      <c r="AAU856" s="120"/>
      <c r="AAV856" s="176"/>
      <c r="AAW856" s="102"/>
      <c r="AAX856" s="109"/>
      <c r="AAY856" s="109"/>
      <c r="AAZ856" s="106"/>
      <c r="ABA856" s="103"/>
      <c r="ABB856" s="102"/>
      <c r="ABC856" s="120"/>
      <c r="ABD856" s="176"/>
      <c r="ABE856" s="102"/>
      <c r="ABF856" s="109"/>
      <c r="ABG856" s="109"/>
      <c r="ABH856" s="106"/>
      <c r="ABI856" s="103"/>
      <c r="ABJ856" s="102"/>
      <c r="ABK856" s="120"/>
      <c r="ABL856" s="176"/>
      <c r="ABM856" s="102"/>
      <c r="ABN856" s="109"/>
      <c r="ABO856" s="109"/>
      <c r="ABP856" s="106"/>
      <c r="ABQ856" s="103"/>
      <c r="ABR856" s="102"/>
      <c r="ABS856" s="120"/>
      <c r="ABT856" s="176"/>
      <c r="ABU856" s="102"/>
      <c r="ABV856" s="109"/>
      <c r="ABW856" s="109"/>
      <c r="ABX856" s="106"/>
      <c r="ABY856" s="103"/>
      <c r="ABZ856" s="102"/>
      <c r="ACA856" s="120"/>
      <c r="ACB856" s="176"/>
      <c r="ACC856" s="102"/>
      <c r="ACD856" s="109"/>
      <c r="ACE856" s="109"/>
      <c r="ACF856" s="106"/>
      <c r="ACG856" s="103"/>
      <c r="ACH856" s="102"/>
      <c r="ACI856" s="120"/>
      <c r="ACJ856" s="176"/>
      <c r="ACK856" s="102"/>
      <c r="ACL856" s="109"/>
      <c r="ACM856" s="109"/>
      <c r="ACN856" s="106"/>
      <c r="ACO856" s="103"/>
      <c r="ACP856" s="102"/>
      <c r="ACQ856" s="120"/>
      <c r="ACR856" s="176"/>
      <c r="ACS856" s="102"/>
      <c r="ACT856" s="109"/>
      <c r="ACU856" s="109"/>
      <c r="ACV856" s="106"/>
      <c r="ACW856" s="103"/>
      <c r="ACX856" s="102"/>
      <c r="ACY856" s="120"/>
      <c r="ACZ856" s="176"/>
      <c r="ADA856" s="102"/>
      <c r="ADB856" s="109"/>
      <c r="ADC856" s="109"/>
      <c r="ADD856" s="106"/>
      <c r="ADE856" s="103"/>
      <c r="ADF856" s="102"/>
      <c r="ADG856" s="120"/>
      <c r="ADH856" s="176"/>
      <c r="ADI856" s="102"/>
      <c r="ADJ856" s="109"/>
      <c r="ADK856" s="109"/>
      <c r="ADL856" s="106"/>
      <c r="ADM856" s="103"/>
      <c r="ADN856" s="102"/>
      <c r="ADO856" s="120"/>
      <c r="ADP856" s="176"/>
      <c r="ADQ856" s="102"/>
      <c r="ADR856" s="109"/>
      <c r="ADS856" s="109"/>
      <c r="ADT856" s="106"/>
      <c r="ADU856" s="103"/>
      <c r="ADV856" s="102"/>
      <c r="ADW856" s="120"/>
      <c r="ADX856" s="176"/>
      <c r="ADY856" s="102"/>
      <c r="ADZ856" s="109"/>
      <c r="AEA856" s="109"/>
      <c r="AEB856" s="106"/>
      <c r="AEC856" s="103"/>
      <c r="AED856" s="102"/>
      <c r="AEE856" s="120"/>
      <c r="AEF856" s="176"/>
      <c r="AEG856" s="102"/>
      <c r="AEH856" s="109"/>
      <c r="AEI856" s="109"/>
      <c r="AEJ856" s="106"/>
      <c r="AEK856" s="103"/>
      <c r="AEL856" s="102"/>
      <c r="AEM856" s="120"/>
      <c r="AEN856" s="176"/>
      <c r="AEO856" s="102"/>
      <c r="AEP856" s="109"/>
      <c r="AEQ856" s="109"/>
      <c r="AER856" s="106"/>
      <c r="AES856" s="103"/>
      <c r="AET856" s="102"/>
      <c r="AEU856" s="120"/>
      <c r="AEV856" s="176"/>
      <c r="AEW856" s="102"/>
      <c r="AEX856" s="109"/>
      <c r="AEY856" s="109"/>
      <c r="AEZ856" s="106"/>
      <c r="AFA856" s="103"/>
      <c r="AFB856" s="102"/>
      <c r="AFC856" s="120"/>
      <c r="AFD856" s="176"/>
      <c r="AFE856" s="102"/>
      <c r="AFF856" s="109"/>
      <c r="AFG856" s="109"/>
      <c r="AFH856" s="106"/>
      <c r="AFI856" s="103"/>
      <c r="AFJ856" s="102"/>
      <c r="AFK856" s="120"/>
      <c r="AFL856" s="176"/>
      <c r="AFM856" s="102"/>
      <c r="AFN856" s="109"/>
      <c r="AFO856" s="109"/>
      <c r="AFP856" s="106"/>
      <c r="AFQ856" s="103"/>
      <c r="AFR856" s="102"/>
      <c r="AFS856" s="120"/>
      <c r="AFT856" s="176"/>
      <c r="AFU856" s="102"/>
      <c r="AFV856" s="109"/>
      <c r="AFW856" s="109"/>
      <c r="AFX856" s="106"/>
      <c r="AFY856" s="103"/>
      <c r="AFZ856" s="102"/>
      <c r="AGA856" s="120"/>
      <c r="AGB856" s="176"/>
      <c r="AGC856" s="102"/>
      <c r="AGD856" s="109"/>
      <c r="AGE856" s="109"/>
      <c r="AGF856" s="106"/>
      <c r="AGG856" s="103"/>
      <c r="AGH856" s="102"/>
      <c r="AGI856" s="120"/>
      <c r="AGJ856" s="176"/>
      <c r="AGK856" s="102"/>
      <c r="AGL856" s="109"/>
      <c r="AGM856" s="109"/>
      <c r="AGN856" s="106"/>
      <c r="AGO856" s="103"/>
      <c r="AGP856" s="102"/>
      <c r="AGQ856" s="120"/>
      <c r="AGR856" s="176"/>
      <c r="AGS856" s="102"/>
      <c r="AGT856" s="109"/>
      <c r="AGU856" s="109"/>
      <c r="AGV856" s="106"/>
      <c r="AGW856" s="103"/>
      <c r="AGX856" s="102"/>
      <c r="AGY856" s="120"/>
      <c r="AGZ856" s="176"/>
      <c r="AHA856" s="102"/>
      <c r="AHB856" s="109"/>
      <c r="AHC856" s="109"/>
      <c r="AHD856" s="106"/>
      <c r="AHE856" s="103"/>
      <c r="AHF856" s="102"/>
      <c r="AHG856" s="120"/>
      <c r="AHH856" s="176"/>
      <c r="AHI856" s="102"/>
      <c r="AHJ856" s="109"/>
      <c r="AHK856" s="109"/>
      <c r="AHL856" s="106"/>
      <c r="AHM856" s="103"/>
      <c r="AHN856" s="102"/>
      <c r="AHO856" s="120"/>
      <c r="AHP856" s="176"/>
      <c r="AHQ856" s="102"/>
      <c r="AHR856" s="109"/>
      <c r="AHS856" s="109"/>
      <c r="AHT856" s="106"/>
      <c r="AHU856" s="103"/>
      <c r="AHV856" s="102"/>
      <c r="AHW856" s="120"/>
      <c r="AHX856" s="176"/>
      <c r="AHY856" s="102"/>
      <c r="AHZ856" s="109"/>
      <c r="AIA856" s="109"/>
      <c r="AIB856" s="106"/>
      <c r="AIC856" s="103"/>
      <c r="AID856" s="102"/>
      <c r="AIE856" s="120"/>
      <c r="AIF856" s="176"/>
      <c r="AIG856" s="102"/>
      <c r="AIH856" s="109"/>
      <c r="AII856" s="109"/>
      <c r="AIJ856" s="106"/>
      <c r="AIK856" s="103"/>
      <c r="AIL856" s="102"/>
      <c r="AIM856" s="120"/>
      <c r="AIN856" s="176"/>
      <c r="AIO856" s="102"/>
      <c r="AIP856" s="109"/>
      <c r="AIQ856" s="109"/>
      <c r="AIR856" s="106"/>
      <c r="AIS856" s="103"/>
      <c r="AIT856" s="102"/>
      <c r="AIU856" s="120"/>
      <c r="AIV856" s="176"/>
      <c r="AIW856" s="102"/>
      <c r="AIX856" s="109"/>
      <c r="AIY856" s="109"/>
      <c r="AIZ856" s="106"/>
      <c r="AJA856" s="103"/>
      <c r="AJB856" s="102"/>
      <c r="AJC856" s="120"/>
      <c r="AJD856" s="176"/>
      <c r="AJE856" s="102"/>
      <c r="AJF856" s="109"/>
      <c r="AJG856" s="109"/>
      <c r="AJH856" s="106"/>
      <c r="AJI856" s="103"/>
      <c r="AJJ856" s="102"/>
      <c r="AJK856" s="120"/>
      <c r="AJL856" s="176"/>
      <c r="AJM856" s="102"/>
      <c r="AJN856" s="109"/>
      <c r="AJO856" s="109"/>
      <c r="AJP856" s="106"/>
      <c r="AJQ856" s="103"/>
      <c r="AJR856" s="102"/>
      <c r="AJS856" s="120"/>
      <c r="AJT856" s="176"/>
      <c r="AJU856" s="102"/>
      <c r="AJV856" s="109"/>
      <c r="AJW856" s="109"/>
      <c r="AJX856" s="106"/>
      <c r="AJY856" s="103"/>
      <c r="AJZ856" s="102"/>
      <c r="AKA856" s="120"/>
      <c r="AKB856" s="176"/>
      <c r="AKC856" s="102"/>
      <c r="AKD856" s="109"/>
      <c r="AKE856" s="109"/>
      <c r="AKF856" s="106"/>
      <c r="AKG856" s="103"/>
      <c r="AKH856" s="102"/>
      <c r="AKI856" s="120"/>
      <c r="AKJ856" s="176"/>
      <c r="AKK856" s="102"/>
      <c r="AKL856" s="109"/>
      <c r="AKM856" s="109"/>
      <c r="AKN856" s="106"/>
      <c r="AKO856" s="103"/>
      <c r="AKP856" s="102"/>
      <c r="AKQ856" s="120"/>
      <c r="AKR856" s="176"/>
      <c r="AKS856" s="102"/>
      <c r="AKT856" s="109"/>
      <c r="AKU856" s="109"/>
      <c r="AKV856" s="106"/>
      <c r="AKW856" s="103"/>
      <c r="AKX856" s="102"/>
      <c r="AKY856" s="120"/>
      <c r="AKZ856" s="176"/>
      <c r="ALA856" s="102"/>
      <c r="ALB856" s="109"/>
      <c r="ALC856" s="109"/>
      <c r="ALD856" s="106"/>
      <c r="ALE856" s="103"/>
      <c r="ALF856" s="102"/>
      <c r="ALG856" s="120"/>
      <c r="ALH856" s="176"/>
      <c r="ALI856" s="102"/>
      <c r="ALJ856" s="109"/>
      <c r="ALK856" s="109"/>
      <c r="ALL856" s="106"/>
      <c r="ALM856" s="103"/>
      <c r="ALN856" s="102"/>
      <c r="ALO856" s="120"/>
      <c r="ALP856" s="176"/>
      <c r="ALQ856" s="102"/>
      <c r="ALR856" s="109"/>
      <c r="ALS856" s="109"/>
      <c r="ALT856" s="106"/>
      <c r="ALU856" s="103"/>
      <c r="ALV856" s="102"/>
      <c r="ALW856" s="120"/>
      <c r="ALX856" s="176"/>
      <c r="ALY856" s="102"/>
      <c r="ALZ856" s="109"/>
      <c r="AMA856" s="109"/>
      <c r="AMB856" s="106"/>
      <c r="AMC856" s="103"/>
      <c r="AMD856" s="102"/>
      <c r="AME856" s="120"/>
      <c r="AMF856" s="176"/>
      <c r="AMG856" s="102"/>
      <c r="AMH856" s="109"/>
      <c r="AMI856" s="109"/>
      <c r="AMJ856" s="106"/>
      <c r="AMK856" s="103"/>
      <c r="AML856" s="102"/>
      <c r="AMM856" s="120"/>
      <c r="AMN856" s="176"/>
      <c r="AMO856" s="102"/>
      <c r="AMP856" s="109"/>
      <c r="AMQ856" s="109"/>
      <c r="AMR856" s="106"/>
      <c r="AMS856" s="103"/>
      <c r="AMT856" s="102"/>
      <c r="AMU856" s="120"/>
      <c r="AMV856" s="176"/>
      <c r="AMW856" s="102"/>
      <c r="AMX856" s="109"/>
      <c r="AMY856" s="109"/>
      <c r="AMZ856" s="106"/>
      <c r="ANA856" s="103"/>
      <c r="ANB856" s="102"/>
      <c r="ANC856" s="120"/>
      <c r="AND856" s="176"/>
      <c r="ANE856" s="102"/>
      <c r="ANF856" s="109"/>
      <c r="ANG856" s="109"/>
      <c r="ANH856" s="106"/>
      <c r="ANI856" s="103"/>
      <c r="ANJ856" s="102"/>
      <c r="ANK856" s="120"/>
      <c r="ANL856" s="176"/>
      <c r="ANM856" s="102"/>
      <c r="ANN856" s="109"/>
      <c r="ANO856" s="109"/>
      <c r="ANP856" s="106"/>
      <c r="ANQ856" s="103"/>
      <c r="ANR856" s="102"/>
      <c r="ANS856" s="120"/>
      <c r="ANT856" s="176"/>
      <c r="ANU856" s="102"/>
      <c r="ANV856" s="109"/>
      <c r="ANW856" s="109"/>
      <c r="ANX856" s="106"/>
      <c r="ANY856" s="103"/>
      <c r="ANZ856" s="102"/>
      <c r="AOA856" s="120"/>
      <c r="AOB856" s="176"/>
      <c r="AOC856" s="102"/>
      <c r="AOD856" s="109"/>
      <c r="AOE856" s="109"/>
      <c r="AOF856" s="106"/>
      <c r="AOG856" s="103"/>
      <c r="AOH856" s="102"/>
      <c r="AOI856" s="120"/>
      <c r="AOJ856" s="176"/>
      <c r="AOK856" s="102"/>
      <c r="AOL856" s="109"/>
      <c r="AOM856" s="109"/>
      <c r="AON856" s="106"/>
      <c r="AOO856" s="103"/>
      <c r="AOP856" s="102"/>
      <c r="AOQ856" s="120"/>
      <c r="AOR856" s="176"/>
      <c r="AOS856" s="102"/>
      <c r="AOT856" s="109"/>
      <c r="AOU856" s="109"/>
      <c r="AOV856" s="106"/>
      <c r="AOW856" s="103"/>
      <c r="AOX856" s="102"/>
      <c r="AOY856" s="120"/>
      <c r="AOZ856" s="176"/>
      <c r="APA856" s="102"/>
      <c r="APB856" s="109"/>
      <c r="APC856" s="109"/>
      <c r="APD856" s="106"/>
      <c r="APE856" s="103"/>
      <c r="APF856" s="102"/>
      <c r="APG856" s="120"/>
      <c r="APH856" s="176"/>
      <c r="API856" s="102"/>
      <c r="APJ856" s="109"/>
      <c r="APK856" s="109"/>
      <c r="APL856" s="106"/>
      <c r="APM856" s="103"/>
      <c r="APN856" s="102"/>
      <c r="APO856" s="120"/>
      <c r="APP856" s="176"/>
      <c r="APQ856" s="102"/>
      <c r="APR856" s="109"/>
      <c r="APS856" s="109"/>
      <c r="APT856" s="106"/>
      <c r="APU856" s="103"/>
      <c r="APV856" s="102"/>
      <c r="APW856" s="120"/>
      <c r="APX856" s="176"/>
      <c r="APY856" s="102"/>
      <c r="APZ856" s="109"/>
      <c r="AQA856" s="109"/>
      <c r="AQB856" s="106"/>
      <c r="AQC856" s="103"/>
      <c r="AQD856" s="102"/>
      <c r="AQE856" s="120"/>
      <c r="AQF856" s="176"/>
      <c r="AQG856" s="102"/>
      <c r="AQH856" s="109"/>
      <c r="AQI856" s="109"/>
      <c r="AQJ856" s="106"/>
      <c r="AQK856" s="103"/>
      <c r="AQL856" s="102"/>
      <c r="AQM856" s="120"/>
      <c r="AQN856" s="176"/>
      <c r="AQO856" s="102"/>
      <c r="AQP856" s="109"/>
      <c r="AQQ856" s="109"/>
      <c r="AQR856" s="106"/>
      <c r="AQS856" s="103"/>
      <c r="AQT856" s="102"/>
      <c r="AQU856" s="120"/>
      <c r="AQV856" s="176"/>
      <c r="AQW856" s="102"/>
      <c r="AQX856" s="109"/>
      <c r="AQY856" s="109"/>
      <c r="AQZ856" s="106"/>
      <c r="ARA856" s="103"/>
      <c r="ARB856" s="102"/>
      <c r="ARC856" s="120"/>
      <c r="ARD856" s="176"/>
      <c r="ARE856" s="102"/>
      <c r="ARF856" s="109"/>
      <c r="ARG856" s="109"/>
      <c r="ARH856" s="106"/>
      <c r="ARI856" s="103"/>
      <c r="ARJ856" s="102"/>
      <c r="ARK856" s="120"/>
      <c r="ARL856" s="176"/>
      <c r="ARM856" s="102"/>
      <c r="ARN856" s="109"/>
      <c r="ARO856" s="109"/>
      <c r="ARP856" s="106"/>
      <c r="ARQ856" s="103"/>
      <c r="ARR856" s="102"/>
      <c r="ARS856" s="120"/>
      <c r="ART856" s="176"/>
      <c r="ARU856" s="102"/>
      <c r="ARV856" s="109"/>
      <c r="ARW856" s="109"/>
      <c r="ARX856" s="106"/>
      <c r="ARY856" s="103"/>
      <c r="ARZ856" s="102"/>
      <c r="ASA856" s="120"/>
      <c r="ASB856" s="176"/>
      <c r="ASC856" s="102"/>
      <c r="ASD856" s="109"/>
      <c r="ASE856" s="109"/>
      <c r="ASF856" s="106"/>
      <c r="ASG856" s="103"/>
      <c r="ASH856" s="102"/>
      <c r="ASI856" s="120"/>
      <c r="ASJ856" s="176"/>
      <c r="ASK856" s="102"/>
      <c r="ASL856" s="109"/>
      <c r="ASM856" s="109"/>
      <c r="ASN856" s="106"/>
      <c r="ASO856" s="103"/>
      <c r="ASP856" s="102"/>
      <c r="ASQ856" s="120"/>
      <c r="ASR856" s="176"/>
      <c r="ASS856" s="102"/>
      <c r="AST856" s="109"/>
      <c r="ASU856" s="109"/>
      <c r="ASV856" s="106"/>
      <c r="ASW856" s="103"/>
      <c r="ASX856" s="102"/>
      <c r="ASY856" s="120"/>
      <c r="ASZ856" s="176"/>
      <c r="ATA856" s="102"/>
      <c r="ATB856" s="109"/>
      <c r="ATC856" s="109"/>
      <c r="ATD856" s="106"/>
      <c r="ATE856" s="103"/>
      <c r="ATF856" s="102"/>
      <c r="ATG856" s="120"/>
      <c r="ATH856" s="176"/>
      <c r="ATI856" s="102"/>
      <c r="ATJ856" s="109"/>
      <c r="ATK856" s="109"/>
      <c r="ATL856" s="106"/>
      <c r="ATM856" s="103"/>
      <c r="ATN856" s="102"/>
      <c r="ATO856" s="120"/>
      <c r="ATP856" s="176"/>
      <c r="ATQ856" s="102"/>
      <c r="ATR856" s="109"/>
      <c r="ATS856" s="109"/>
      <c r="ATT856" s="106"/>
      <c r="ATU856" s="103"/>
      <c r="ATV856" s="102"/>
      <c r="ATW856" s="120"/>
      <c r="ATX856" s="176"/>
      <c r="ATY856" s="102"/>
      <c r="ATZ856" s="109"/>
      <c r="AUA856" s="109"/>
      <c r="AUB856" s="106"/>
      <c r="AUC856" s="103"/>
      <c r="AUD856" s="102"/>
      <c r="AUE856" s="120"/>
      <c r="AUF856" s="176"/>
      <c r="AUG856" s="102"/>
      <c r="AUH856" s="109"/>
      <c r="AUI856" s="109"/>
      <c r="AUJ856" s="106"/>
      <c r="AUK856" s="103"/>
      <c r="AUL856" s="102"/>
      <c r="AUM856" s="120"/>
      <c r="AUN856" s="176"/>
      <c r="AUO856" s="102"/>
      <c r="AUP856" s="109"/>
      <c r="AUQ856" s="109"/>
      <c r="AUR856" s="106"/>
      <c r="AUS856" s="103"/>
      <c r="AUT856" s="102"/>
      <c r="AUU856" s="120"/>
      <c r="AUV856" s="176"/>
      <c r="AUW856" s="102"/>
      <c r="AUX856" s="109"/>
      <c r="AUY856" s="109"/>
      <c r="AUZ856" s="106"/>
      <c r="AVA856" s="103"/>
      <c r="AVB856" s="102"/>
      <c r="AVC856" s="120"/>
      <c r="AVD856" s="176"/>
      <c r="AVE856" s="102"/>
      <c r="AVF856" s="109"/>
      <c r="AVG856" s="109"/>
      <c r="AVH856" s="106"/>
      <c r="AVI856" s="103"/>
      <c r="AVJ856" s="102"/>
      <c r="AVK856" s="120"/>
      <c r="AVL856" s="176"/>
      <c r="AVM856" s="102"/>
      <c r="AVN856" s="109"/>
      <c r="AVO856" s="109"/>
      <c r="AVP856" s="106"/>
      <c r="AVQ856" s="103"/>
      <c r="AVR856" s="102"/>
      <c r="AVS856" s="120"/>
      <c r="AVT856" s="176"/>
      <c r="AVU856" s="102"/>
      <c r="AVV856" s="109"/>
      <c r="AVW856" s="109"/>
      <c r="AVX856" s="106"/>
      <c r="AVY856" s="103"/>
      <c r="AVZ856" s="102"/>
      <c r="AWA856" s="120"/>
      <c r="AWB856" s="176"/>
      <c r="AWC856" s="102"/>
      <c r="AWD856" s="109"/>
      <c r="AWE856" s="109"/>
      <c r="AWF856" s="106"/>
      <c r="AWG856" s="103"/>
      <c r="AWH856" s="102"/>
      <c r="AWI856" s="120"/>
      <c r="AWJ856" s="176"/>
      <c r="AWK856" s="102"/>
      <c r="AWL856" s="109"/>
      <c r="AWM856" s="109"/>
      <c r="AWN856" s="106"/>
      <c r="AWO856" s="103"/>
      <c r="AWP856" s="102"/>
      <c r="AWQ856" s="120"/>
      <c r="AWR856" s="176"/>
      <c r="AWS856" s="102"/>
      <c r="AWT856" s="109"/>
      <c r="AWU856" s="109"/>
      <c r="AWV856" s="106"/>
      <c r="AWW856" s="103"/>
      <c r="AWX856" s="102"/>
      <c r="AWY856" s="120"/>
      <c r="AWZ856" s="176"/>
      <c r="AXA856" s="102"/>
      <c r="AXB856" s="109"/>
      <c r="AXC856" s="109"/>
      <c r="AXD856" s="106"/>
      <c r="AXE856" s="103"/>
      <c r="AXF856" s="102"/>
      <c r="AXG856" s="120"/>
      <c r="AXH856" s="176"/>
      <c r="AXI856" s="102"/>
      <c r="AXJ856" s="109"/>
      <c r="AXK856" s="109"/>
      <c r="AXL856" s="106"/>
      <c r="AXM856" s="103"/>
      <c r="AXN856" s="102"/>
      <c r="AXO856" s="120"/>
      <c r="AXP856" s="176"/>
      <c r="AXQ856" s="102"/>
      <c r="AXR856" s="109"/>
      <c r="AXS856" s="109"/>
      <c r="AXT856" s="106"/>
      <c r="AXU856" s="103"/>
      <c r="AXV856" s="102"/>
      <c r="AXW856" s="120"/>
      <c r="AXX856" s="176"/>
      <c r="AXY856" s="102"/>
      <c r="AXZ856" s="109"/>
      <c r="AYA856" s="109"/>
      <c r="AYB856" s="106"/>
      <c r="AYC856" s="103"/>
      <c r="AYD856" s="102"/>
      <c r="AYE856" s="120"/>
      <c r="AYF856" s="176"/>
      <c r="AYG856" s="102"/>
      <c r="AYH856" s="109"/>
      <c r="AYI856" s="109"/>
      <c r="AYJ856" s="106"/>
      <c r="AYK856" s="103"/>
      <c r="AYL856" s="102"/>
      <c r="AYM856" s="120"/>
      <c r="AYN856" s="176"/>
      <c r="AYO856" s="102"/>
      <c r="AYP856" s="109"/>
      <c r="AYQ856" s="109"/>
      <c r="AYR856" s="106"/>
      <c r="AYS856" s="103"/>
      <c r="AYT856" s="102"/>
      <c r="AYU856" s="120"/>
      <c r="AYV856" s="176"/>
      <c r="AYW856" s="102"/>
      <c r="AYX856" s="109"/>
      <c r="AYY856" s="109"/>
      <c r="AYZ856" s="106"/>
      <c r="AZA856" s="103"/>
      <c r="AZB856" s="102"/>
      <c r="AZC856" s="120"/>
      <c r="AZD856" s="176"/>
      <c r="AZE856" s="102"/>
      <c r="AZF856" s="109"/>
      <c r="AZG856" s="109"/>
      <c r="AZH856" s="106"/>
      <c r="AZI856" s="103"/>
      <c r="AZJ856" s="102"/>
      <c r="AZK856" s="120"/>
      <c r="AZL856" s="176"/>
      <c r="AZM856" s="102"/>
      <c r="AZN856" s="109"/>
      <c r="AZO856" s="109"/>
      <c r="AZP856" s="106"/>
      <c r="AZQ856" s="103"/>
      <c r="AZR856" s="102"/>
      <c r="AZS856" s="120"/>
      <c r="AZT856" s="176"/>
      <c r="AZU856" s="102"/>
      <c r="AZV856" s="109"/>
      <c r="AZW856" s="109"/>
      <c r="AZX856" s="106"/>
      <c r="AZY856" s="103"/>
      <c r="AZZ856" s="102"/>
      <c r="BAA856" s="120"/>
      <c r="BAB856" s="176"/>
      <c r="BAC856" s="102"/>
      <c r="BAD856" s="109"/>
      <c r="BAE856" s="109"/>
      <c r="BAF856" s="106"/>
      <c r="BAG856" s="103"/>
      <c r="BAH856" s="102"/>
      <c r="BAI856" s="120"/>
      <c r="BAJ856" s="176"/>
      <c r="BAK856" s="102"/>
      <c r="BAL856" s="109"/>
      <c r="BAM856" s="109"/>
      <c r="BAN856" s="106"/>
      <c r="BAO856" s="103"/>
      <c r="BAP856" s="102"/>
      <c r="BAQ856" s="120"/>
      <c r="BAR856" s="176"/>
      <c r="BAS856" s="102"/>
      <c r="BAT856" s="109"/>
      <c r="BAU856" s="109"/>
      <c r="BAV856" s="106"/>
      <c r="BAW856" s="103"/>
      <c r="BAX856" s="102"/>
      <c r="BAY856" s="120"/>
      <c r="BAZ856" s="176"/>
      <c r="BBA856" s="102"/>
      <c r="BBB856" s="109"/>
      <c r="BBC856" s="109"/>
      <c r="BBD856" s="106"/>
      <c r="BBE856" s="103"/>
      <c r="BBF856" s="102"/>
      <c r="BBG856" s="120"/>
      <c r="BBH856" s="176"/>
      <c r="BBI856" s="102"/>
      <c r="BBJ856" s="109"/>
      <c r="BBK856" s="109"/>
      <c r="BBL856" s="106"/>
      <c r="BBM856" s="103"/>
      <c r="BBN856" s="102"/>
      <c r="BBO856" s="120"/>
      <c r="BBP856" s="176"/>
      <c r="BBQ856" s="102"/>
      <c r="BBR856" s="109"/>
      <c r="BBS856" s="109"/>
      <c r="BBT856" s="106"/>
      <c r="BBU856" s="103"/>
      <c r="BBV856" s="102"/>
      <c r="BBW856" s="120"/>
      <c r="BBX856" s="176"/>
      <c r="BBY856" s="102"/>
      <c r="BBZ856" s="109"/>
      <c r="BCA856" s="109"/>
      <c r="BCB856" s="106"/>
      <c r="BCC856" s="103"/>
      <c r="BCD856" s="102"/>
      <c r="BCE856" s="120"/>
      <c r="BCF856" s="176"/>
      <c r="BCG856" s="102"/>
      <c r="BCH856" s="109"/>
      <c r="BCI856" s="109"/>
      <c r="BCJ856" s="106"/>
      <c r="BCK856" s="103"/>
      <c r="BCL856" s="102"/>
      <c r="BCM856" s="120"/>
      <c r="BCN856" s="176"/>
      <c r="BCO856" s="102"/>
      <c r="BCP856" s="109"/>
      <c r="BCQ856" s="109"/>
      <c r="BCR856" s="106"/>
      <c r="BCS856" s="103"/>
      <c r="BCT856" s="102"/>
      <c r="BCU856" s="120"/>
      <c r="BCV856" s="176"/>
      <c r="BCW856" s="102"/>
      <c r="BCX856" s="109"/>
      <c r="BCY856" s="109"/>
      <c r="BCZ856" s="106"/>
      <c r="BDA856" s="103"/>
      <c r="BDB856" s="102"/>
      <c r="BDC856" s="120"/>
      <c r="BDD856" s="176"/>
      <c r="BDE856" s="102"/>
      <c r="BDF856" s="109"/>
      <c r="BDG856" s="109"/>
      <c r="BDH856" s="106"/>
      <c r="BDI856" s="103"/>
      <c r="BDJ856" s="102"/>
      <c r="BDK856" s="120"/>
      <c r="BDL856" s="176"/>
      <c r="BDM856" s="102"/>
      <c r="BDN856" s="109"/>
      <c r="BDO856" s="109"/>
      <c r="BDP856" s="106"/>
      <c r="BDQ856" s="103"/>
      <c r="BDR856" s="102"/>
      <c r="BDS856" s="120"/>
      <c r="BDT856" s="176"/>
      <c r="BDU856" s="102"/>
      <c r="BDV856" s="109"/>
      <c r="BDW856" s="109"/>
      <c r="BDX856" s="106"/>
      <c r="BDY856" s="103"/>
      <c r="BDZ856" s="102"/>
      <c r="BEA856" s="120"/>
      <c r="BEB856" s="176"/>
      <c r="BEC856" s="102"/>
      <c r="BED856" s="109"/>
      <c r="BEE856" s="109"/>
      <c r="BEF856" s="106"/>
      <c r="BEG856" s="103"/>
      <c r="BEH856" s="102"/>
      <c r="BEI856" s="120"/>
      <c r="BEJ856" s="176"/>
      <c r="BEK856" s="102"/>
      <c r="BEL856" s="109"/>
      <c r="BEM856" s="109"/>
      <c r="BEN856" s="106"/>
      <c r="BEO856" s="103"/>
      <c r="BEP856" s="102"/>
      <c r="BEQ856" s="120"/>
      <c r="BER856" s="176"/>
      <c r="BES856" s="102"/>
      <c r="BET856" s="109"/>
      <c r="BEU856" s="109"/>
      <c r="BEV856" s="106"/>
      <c r="BEW856" s="103"/>
      <c r="BEX856" s="102"/>
      <c r="BEY856" s="120"/>
      <c r="BEZ856" s="176"/>
      <c r="BFA856" s="102"/>
      <c r="BFB856" s="109"/>
      <c r="BFC856" s="109"/>
      <c r="BFD856" s="106"/>
      <c r="BFE856" s="103"/>
      <c r="BFF856" s="102"/>
      <c r="BFG856" s="120"/>
      <c r="BFH856" s="176"/>
      <c r="BFI856" s="102"/>
      <c r="BFJ856" s="109"/>
      <c r="BFK856" s="109"/>
      <c r="BFL856" s="106"/>
      <c r="BFM856" s="103"/>
      <c r="BFN856" s="102"/>
      <c r="BFO856" s="120"/>
      <c r="BFP856" s="176"/>
      <c r="BFQ856" s="102"/>
      <c r="BFR856" s="109"/>
      <c r="BFS856" s="109"/>
      <c r="BFT856" s="106"/>
      <c r="BFU856" s="103"/>
      <c r="BFV856" s="102"/>
      <c r="BFW856" s="120"/>
      <c r="BFX856" s="176"/>
      <c r="BFY856" s="102"/>
      <c r="BFZ856" s="109"/>
      <c r="BGA856" s="109"/>
      <c r="BGB856" s="106"/>
      <c r="BGC856" s="103"/>
      <c r="BGD856" s="102"/>
      <c r="BGE856" s="120"/>
      <c r="BGF856" s="176"/>
      <c r="BGG856" s="102"/>
      <c r="BGH856" s="109"/>
      <c r="BGI856" s="109"/>
      <c r="BGJ856" s="106"/>
      <c r="BGK856" s="103"/>
      <c r="BGL856" s="102"/>
      <c r="BGM856" s="120"/>
      <c r="BGN856" s="176"/>
      <c r="BGO856" s="102"/>
      <c r="BGP856" s="109"/>
      <c r="BGQ856" s="109"/>
      <c r="BGR856" s="106"/>
      <c r="BGS856" s="103"/>
      <c r="BGT856" s="102"/>
      <c r="BGU856" s="120"/>
      <c r="BGV856" s="176"/>
      <c r="BGW856" s="102"/>
      <c r="BGX856" s="109"/>
      <c r="BGY856" s="109"/>
      <c r="BGZ856" s="106"/>
      <c r="BHA856" s="103"/>
      <c r="BHB856" s="102"/>
      <c r="BHC856" s="120"/>
      <c r="BHD856" s="176"/>
      <c r="BHE856" s="102"/>
      <c r="BHF856" s="109"/>
      <c r="BHG856" s="109"/>
      <c r="BHH856" s="106"/>
      <c r="BHI856" s="103"/>
      <c r="BHJ856" s="102"/>
      <c r="BHK856" s="120"/>
      <c r="BHL856" s="176"/>
      <c r="BHM856" s="102"/>
      <c r="BHN856" s="109"/>
      <c r="BHO856" s="109"/>
      <c r="BHP856" s="106"/>
      <c r="BHQ856" s="103"/>
      <c r="BHR856" s="102"/>
      <c r="BHS856" s="120"/>
      <c r="BHT856" s="176"/>
      <c r="BHU856" s="102"/>
      <c r="BHV856" s="109"/>
      <c r="BHW856" s="109"/>
      <c r="BHX856" s="106"/>
      <c r="BHY856" s="103"/>
      <c r="BHZ856" s="102"/>
      <c r="BIA856" s="120"/>
      <c r="BIB856" s="176"/>
      <c r="BIC856" s="102"/>
      <c r="BID856" s="109"/>
      <c r="BIE856" s="109"/>
      <c r="BIF856" s="106"/>
      <c r="BIG856" s="103"/>
      <c r="BIH856" s="102"/>
      <c r="BII856" s="120"/>
      <c r="BIJ856" s="176"/>
      <c r="BIK856" s="102"/>
      <c r="BIL856" s="109"/>
      <c r="BIM856" s="109"/>
      <c r="BIN856" s="106"/>
      <c r="BIO856" s="103"/>
      <c r="BIP856" s="102"/>
      <c r="BIQ856" s="120"/>
      <c r="BIR856" s="176"/>
      <c r="BIS856" s="102"/>
      <c r="BIT856" s="109"/>
      <c r="BIU856" s="109"/>
      <c r="BIV856" s="106"/>
      <c r="BIW856" s="103"/>
      <c r="BIX856" s="102"/>
      <c r="BIY856" s="120"/>
      <c r="BIZ856" s="176"/>
      <c r="BJA856" s="102"/>
      <c r="BJB856" s="109"/>
      <c r="BJC856" s="109"/>
      <c r="BJD856" s="106"/>
      <c r="BJE856" s="103"/>
      <c r="BJF856" s="102"/>
      <c r="BJG856" s="120"/>
      <c r="BJH856" s="176"/>
      <c r="BJI856" s="102"/>
      <c r="BJJ856" s="109"/>
      <c r="BJK856" s="109"/>
      <c r="BJL856" s="106"/>
      <c r="BJM856" s="103"/>
      <c r="BJN856" s="102"/>
      <c r="BJO856" s="120"/>
      <c r="BJP856" s="176"/>
      <c r="BJQ856" s="102"/>
      <c r="BJR856" s="109"/>
      <c r="BJS856" s="109"/>
      <c r="BJT856" s="106"/>
      <c r="BJU856" s="103"/>
      <c r="BJV856" s="102"/>
      <c r="BJW856" s="120"/>
      <c r="BJX856" s="176"/>
      <c r="BJY856" s="102"/>
      <c r="BJZ856" s="109"/>
      <c r="BKA856" s="109"/>
      <c r="BKB856" s="106"/>
      <c r="BKC856" s="103"/>
      <c r="BKD856" s="102"/>
      <c r="BKE856" s="120"/>
      <c r="BKF856" s="176"/>
      <c r="BKG856" s="102"/>
      <c r="BKH856" s="109"/>
      <c r="BKI856" s="109"/>
      <c r="BKJ856" s="106"/>
      <c r="BKK856" s="103"/>
      <c r="BKL856" s="102"/>
      <c r="BKM856" s="120"/>
      <c r="BKN856" s="176"/>
      <c r="BKO856" s="102"/>
      <c r="BKP856" s="109"/>
      <c r="BKQ856" s="109"/>
      <c r="BKR856" s="106"/>
      <c r="BKS856" s="103"/>
      <c r="BKT856" s="102"/>
      <c r="BKU856" s="120"/>
      <c r="BKV856" s="176"/>
      <c r="BKW856" s="102"/>
      <c r="BKX856" s="109"/>
      <c r="BKY856" s="109"/>
      <c r="BKZ856" s="106"/>
      <c r="BLA856" s="103"/>
      <c r="BLB856" s="102"/>
      <c r="BLC856" s="120"/>
      <c r="BLD856" s="176"/>
      <c r="BLE856" s="102"/>
      <c r="BLF856" s="109"/>
      <c r="BLG856" s="109"/>
      <c r="BLH856" s="106"/>
      <c r="BLI856" s="103"/>
      <c r="BLJ856" s="102"/>
      <c r="BLK856" s="120"/>
      <c r="BLL856" s="176"/>
      <c r="BLM856" s="102"/>
      <c r="BLN856" s="109"/>
      <c r="BLO856" s="109"/>
      <c r="BLP856" s="106"/>
      <c r="BLQ856" s="103"/>
      <c r="BLR856" s="102"/>
      <c r="BLS856" s="120"/>
      <c r="BLT856" s="176"/>
      <c r="BLU856" s="102"/>
      <c r="BLV856" s="109"/>
      <c r="BLW856" s="109"/>
      <c r="BLX856" s="106"/>
      <c r="BLY856" s="103"/>
      <c r="BLZ856" s="102"/>
      <c r="BMA856" s="120"/>
      <c r="BMB856" s="176"/>
      <c r="BMC856" s="102"/>
      <c r="BMD856" s="109"/>
      <c r="BME856" s="109"/>
      <c r="BMF856" s="106"/>
      <c r="BMG856" s="103"/>
      <c r="BMH856" s="102"/>
      <c r="BMI856" s="120"/>
      <c r="BMJ856" s="176"/>
      <c r="BMK856" s="102"/>
      <c r="BML856" s="109"/>
      <c r="BMM856" s="109"/>
      <c r="BMN856" s="106"/>
      <c r="BMO856" s="103"/>
      <c r="BMP856" s="102"/>
      <c r="BMQ856" s="120"/>
      <c r="BMR856" s="176"/>
      <c r="BMS856" s="102"/>
      <c r="BMT856" s="109"/>
      <c r="BMU856" s="109"/>
      <c r="BMV856" s="106"/>
      <c r="BMW856" s="103"/>
      <c r="BMX856" s="102"/>
      <c r="BMY856" s="120"/>
      <c r="BMZ856" s="176"/>
      <c r="BNA856" s="102"/>
      <c r="BNB856" s="109"/>
      <c r="BNC856" s="109"/>
      <c r="BND856" s="106"/>
      <c r="BNE856" s="103"/>
      <c r="BNF856" s="102"/>
      <c r="BNG856" s="120"/>
      <c r="BNH856" s="176"/>
      <c r="BNI856" s="102"/>
      <c r="BNJ856" s="109"/>
      <c r="BNK856" s="109"/>
      <c r="BNL856" s="106"/>
      <c r="BNM856" s="103"/>
      <c r="BNN856" s="102"/>
      <c r="BNO856" s="120"/>
      <c r="BNP856" s="176"/>
      <c r="BNQ856" s="102"/>
      <c r="BNR856" s="109"/>
      <c r="BNS856" s="109"/>
      <c r="BNT856" s="106"/>
      <c r="BNU856" s="103"/>
      <c r="BNV856" s="102"/>
      <c r="BNW856" s="120"/>
      <c r="BNX856" s="176"/>
      <c r="BNY856" s="102"/>
      <c r="BNZ856" s="109"/>
      <c r="BOA856" s="109"/>
      <c r="BOB856" s="106"/>
      <c r="BOC856" s="103"/>
      <c r="BOD856" s="102"/>
      <c r="BOE856" s="120"/>
      <c r="BOF856" s="176"/>
      <c r="BOG856" s="102"/>
      <c r="BOH856" s="109"/>
      <c r="BOI856" s="109"/>
      <c r="BOJ856" s="106"/>
      <c r="BOK856" s="103"/>
      <c r="BOL856" s="102"/>
      <c r="BOM856" s="120"/>
      <c r="BON856" s="176"/>
      <c r="BOO856" s="102"/>
      <c r="BOP856" s="109"/>
      <c r="BOQ856" s="109"/>
      <c r="BOR856" s="106"/>
      <c r="BOS856" s="103"/>
      <c r="BOT856" s="102"/>
      <c r="BOU856" s="120"/>
      <c r="BOV856" s="176"/>
      <c r="BOW856" s="102"/>
      <c r="BOX856" s="109"/>
      <c r="BOY856" s="109"/>
      <c r="BOZ856" s="106"/>
      <c r="BPA856" s="103"/>
      <c r="BPB856" s="102"/>
      <c r="BPC856" s="120"/>
      <c r="BPD856" s="176"/>
      <c r="BPE856" s="102"/>
      <c r="BPF856" s="109"/>
      <c r="BPG856" s="109"/>
      <c r="BPH856" s="106"/>
      <c r="BPI856" s="103"/>
      <c r="BPJ856" s="102"/>
      <c r="BPK856" s="120"/>
      <c r="BPL856" s="176"/>
      <c r="BPM856" s="102"/>
      <c r="BPN856" s="109"/>
      <c r="BPO856" s="109"/>
      <c r="BPP856" s="106"/>
      <c r="BPQ856" s="103"/>
      <c r="BPR856" s="102"/>
      <c r="BPS856" s="120"/>
      <c r="BPT856" s="176"/>
      <c r="BPU856" s="102"/>
      <c r="BPV856" s="109"/>
      <c r="BPW856" s="109"/>
      <c r="BPX856" s="106"/>
      <c r="BPY856" s="103"/>
      <c r="BPZ856" s="102"/>
      <c r="BQA856" s="120"/>
      <c r="BQB856" s="176"/>
      <c r="BQC856" s="102"/>
      <c r="BQD856" s="109"/>
      <c r="BQE856" s="109"/>
      <c r="BQF856" s="106"/>
      <c r="BQG856" s="103"/>
      <c r="BQH856" s="102"/>
      <c r="BQI856" s="120"/>
      <c r="BQJ856" s="176"/>
      <c r="BQK856" s="102"/>
      <c r="BQL856" s="109"/>
      <c r="BQM856" s="109"/>
      <c r="BQN856" s="106"/>
      <c r="BQO856" s="103"/>
      <c r="BQP856" s="102"/>
      <c r="BQQ856" s="120"/>
      <c r="BQR856" s="176"/>
      <c r="BQS856" s="102"/>
      <c r="BQT856" s="109"/>
      <c r="BQU856" s="109"/>
      <c r="BQV856" s="106"/>
      <c r="BQW856" s="103"/>
      <c r="BQX856" s="102"/>
      <c r="BQY856" s="120"/>
      <c r="BQZ856" s="176"/>
      <c r="BRA856" s="102"/>
      <c r="BRB856" s="109"/>
      <c r="BRC856" s="109"/>
      <c r="BRD856" s="106"/>
      <c r="BRE856" s="103"/>
      <c r="BRF856" s="102"/>
      <c r="BRG856" s="120"/>
      <c r="BRH856" s="176"/>
      <c r="BRI856" s="102"/>
      <c r="BRJ856" s="109"/>
      <c r="BRK856" s="109"/>
      <c r="BRL856" s="106"/>
      <c r="BRM856" s="103"/>
      <c r="BRN856" s="102"/>
      <c r="BRO856" s="120"/>
      <c r="BRP856" s="176"/>
      <c r="BRQ856" s="102"/>
      <c r="BRR856" s="109"/>
      <c r="BRS856" s="109"/>
      <c r="BRT856" s="106"/>
      <c r="BRU856" s="103"/>
      <c r="BRV856" s="102"/>
      <c r="BRW856" s="120"/>
      <c r="BRX856" s="176"/>
      <c r="BRY856" s="102"/>
      <c r="BRZ856" s="109"/>
      <c r="BSA856" s="109"/>
      <c r="BSB856" s="106"/>
      <c r="BSC856" s="103"/>
      <c r="BSD856" s="102"/>
      <c r="BSE856" s="120"/>
      <c r="BSF856" s="176"/>
      <c r="BSG856" s="102"/>
      <c r="BSH856" s="109"/>
      <c r="BSI856" s="109"/>
      <c r="BSJ856" s="106"/>
      <c r="BSK856" s="103"/>
      <c r="BSL856" s="102"/>
      <c r="BSM856" s="120"/>
      <c r="BSN856" s="176"/>
      <c r="BSO856" s="102"/>
      <c r="BSP856" s="109"/>
      <c r="BSQ856" s="109"/>
      <c r="BSR856" s="106"/>
      <c r="BSS856" s="103"/>
      <c r="BST856" s="102"/>
      <c r="BSU856" s="120"/>
      <c r="BSV856" s="176"/>
      <c r="BSW856" s="102"/>
      <c r="BSX856" s="109"/>
      <c r="BSY856" s="109"/>
      <c r="BSZ856" s="106"/>
      <c r="BTA856" s="103"/>
      <c r="BTB856" s="102"/>
      <c r="BTC856" s="120"/>
      <c r="BTD856" s="176"/>
      <c r="BTE856" s="102"/>
      <c r="BTF856" s="109"/>
      <c r="BTG856" s="109"/>
      <c r="BTH856" s="106"/>
      <c r="BTI856" s="103"/>
      <c r="BTJ856" s="102"/>
      <c r="BTK856" s="120"/>
      <c r="BTL856" s="176"/>
      <c r="BTM856" s="102"/>
      <c r="BTN856" s="109"/>
      <c r="BTO856" s="109"/>
      <c r="BTP856" s="106"/>
      <c r="BTQ856" s="103"/>
      <c r="BTR856" s="102"/>
      <c r="BTS856" s="120"/>
      <c r="BTT856" s="176"/>
      <c r="BTU856" s="102"/>
      <c r="BTV856" s="109"/>
      <c r="BTW856" s="109"/>
      <c r="BTX856" s="106"/>
      <c r="BTY856" s="103"/>
      <c r="BTZ856" s="102"/>
      <c r="BUA856" s="120"/>
      <c r="BUB856" s="176"/>
      <c r="BUC856" s="102"/>
      <c r="BUD856" s="109"/>
      <c r="BUE856" s="109"/>
      <c r="BUF856" s="106"/>
      <c r="BUG856" s="103"/>
      <c r="BUH856" s="102"/>
      <c r="BUI856" s="120"/>
      <c r="BUJ856" s="176"/>
      <c r="BUK856" s="102"/>
      <c r="BUL856" s="109"/>
      <c r="BUM856" s="109"/>
      <c r="BUN856" s="106"/>
      <c r="BUO856" s="103"/>
      <c r="BUP856" s="102"/>
      <c r="BUQ856" s="120"/>
      <c r="BUR856" s="176"/>
      <c r="BUS856" s="102"/>
      <c r="BUT856" s="109"/>
      <c r="BUU856" s="109"/>
      <c r="BUV856" s="106"/>
      <c r="BUW856" s="103"/>
      <c r="BUX856" s="102"/>
      <c r="BUY856" s="120"/>
      <c r="BUZ856" s="176"/>
      <c r="BVA856" s="102"/>
      <c r="BVB856" s="109"/>
      <c r="BVC856" s="109"/>
      <c r="BVD856" s="106"/>
      <c r="BVE856" s="103"/>
      <c r="BVF856" s="102"/>
      <c r="BVG856" s="120"/>
      <c r="BVH856" s="176"/>
      <c r="BVI856" s="102"/>
      <c r="BVJ856" s="109"/>
      <c r="BVK856" s="109"/>
      <c r="BVL856" s="106"/>
      <c r="BVM856" s="103"/>
      <c r="BVN856" s="102"/>
      <c r="BVO856" s="120"/>
      <c r="BVP856" s="176"/>
      <c r="BVQ856" s="102"/>
      <c r="BVR856" s="109"/>
      <c r="BVS856" s="109"/>
      <c r="BVT856" s="106"/>
      <c r="BVU856" s="103"/>
      <c r="BVV856" s="102"/>
      <c r="BVW856" s="120"/>
      <c r="BVX856" s="176"/>
      <c r="BVY856" s="102"/>
      <c r="BVZ856" s="109"/>
      <c r="BWA856" s="109"/>
      <c r="BWB856" s="106"/>
      <c r="BWC856" s="103"/>
      <c r="BWD856" s="102"/>
      <c r="BWE856" s="120"/>
      <c r="BWF856" s="176"/>
      <c r="BWG856" s="102"/>
      <c r="BWH856" s="109"/>
      <c r="BWI856" s="109"/>
      <c r="BWJ856" s="106"/>
      <c r="BWK856" s="103"/>
      <c r="BWL856" s="102"/>
      <c r="BWM856" s="120"/>
      <c r="BWN856" s="176"/>
      <c r="BWO856" s="102"/>
      <c r="BWP856" s="109"/>
      <c r="BWQ856" s="109"/>
      <c r="BWR856" s="106"/>
      <c r="BWS856" s="103"/>
      <c r="BWT856" s="102"/>
      <c r="BWU856" s="120"/>
      <c r="BWV856" s="176"/>
      <c r="BWW856" s="102"/>
      <c r="BWX856" s="109"/>
      <c r="BWY856" s="109"/>
      <c r="BWZ856" s="106"/>
      <c r="BXA856" s="103"/>
      <c r="BXB856" s="102"/>
      <c r="BXC856" s="120"/>
      <c r="BXD856" s="176"/>
      <c r="BXE856" s="102"/>
      <c r="BXF856" s="109"/>
      <c r="BXG856" s="109"/>
      <c r="BXH856" s="106"/>
      <c r="BXI856" s="103"/>
      <c r="BXJ856" s="102"/>
      <c r="BXK856" s="120"/>
      <c r="BXL856" s="176"/>
      <c r="BXM856" s="102"/>
      <c r="BXN856" s="109"/>
      <c r="BXO856" s="109"/>
      <c r="BXP856" s="106"/>
      <c r="BXQ856" s="103"/>
      <c r="BXR856" s="102"/>
      <c r="BXS856" s="120"/>
      <c r="BXT856" s="176"/>
      <c r="BXU856" s="102"/>
      <c r="BXV856" s="109"/>
      <c r="BXW856" s="109"/>
      <c r="BXX856" s="106"/>
      <c r="BXY856" s="103"/>
      <c r="BXZ856" s="102"/>
      <c r="BYA856" s="120"/>
      <c r="BYB856" s="176"/>
      <c r="BYC856" s="102"/>
      <c r="BYD856" s="109"/>
      <c r="BYE856" s="109"/>
      <c r="BYF856" s="106"/>
      <c r="BYG856" s="103"/>
      <c r="BYH856" s="102"/>
      <c r="BYI856" s="120"/>
      <c r="BYJ856" s="176"/>
      <c r="BYK856" s="102"/>
      <c r="BYL856" s="109"/>
      <c r="BYM856" s="109"/>
      <c r="BYN856" s="106"/>
      <c r="BYO856" s="103"/>
      <c r="BYP856" s="102"/>
      <c r="BYQ856" s="120"/>
      <c r="BYR856" s="176"/>
      <c r="BYS856" s="102"/>
      <c r="BYT856" s="109"/>
      <c r="BYU856" s="109"/>
      <c r="BYV856" s="106"/>
      <c r="BYW856" s="103"/>
      <c r="BYX856" s="102"/>
      <c r="BYY856" s="120"/>
      <c r="BYZ856" s="176"/>
      <c r="BZA856" s="102"/>
      <c r="BZB856" s="109"/>
      <c r="BZC856" s="109"/>
      <c r="BZD856" s="106"/>
      <c r="BZE856" s="103"/>
      <c r="BZF856" s="102"/>
      <c r="BZG856" s="120"/>
      <c r="BZH856" s="176"/>
      <c r="BZI856" s="102"/>
      <c r="BZJ856" s="109"/>
      <c r="BZK856" s="109"/>
      <c r="BZL856" s="106"/>
      <c r="BZM856" s="103"/>
      <c r="BZN856" s="102"/>
      <c r="BZO856" s="120"/>
      <c r="BZP856" s="176"/>
      <c r="BZQ856" s="102"/>
      <c r="BZR856" s="109"/>
      <c r="BZS856" s="109"/>
      <c r="BZT856" s="106"/>
      <c r="BZU856" s="103"/>
      <c r="BZV856" s="102"/>
      <c r="BZW856" s="120"/>
      <c r="BZX856" s="176"/>
      <c r="BZY856" s="102"/>
      <c r="BZZ856" s="109"/>
      <c r="CAA856" s="109"/>
      <c r="CAB856" s="106"/>
      <c r="CAC856" s="103"/>
      <c r="CAD856" s="102"/>
      <c r="CAE856" s="120"/>
      <c r="CAF856" s="176"/>
      <c r="CAG856" s="102"/>
      <c r="CAH856" s="109"/>
      <c r="CAI856" s="109"/>
      <c r="CAJ856" s="106"/>
      <c r="CAK856" s="103"/>
      <c r="CAL856" s="102"/>
      <c r="CAM856" s="120"/>
      <c r="CAN856" s="176"/>
      <c r="CAO856" s="102"/>
      <c r="CAP856" s="109"/>
      <c r="CAQ856" s="109"/>
      <c r="CAR856" s="106"/>
      <c r="CAS856" s="103"/>
      <c r="CAT856" s="102"/>
      <c r="CAU856" s="120"/>
      <c r="CAV856" s="176"/>
      <c r="CAW856" s="102"/>
      <c r="CAX856" s="109"/>
      <c r="CAY856" s="109"/>
      <c r="CAZ856" s="106"/>
      <c r="CBA856" s="103"/>
      <c r="CBB856" s="102"/>
      <c r="CBC856" s="120"/>
      <c r="CBD856" s="176"/>
      <c r="CBE856" s="102"/>
      <c r="CBF856" s="109"/>
      <c r="CBG856" s="109"/>
      <c r="CBH856" s="106"/>
      <c r="CBI856" s="103"/>
      <c r="CBJ856" s="102"/>
      <c r="CBK856" s="120"/>
      <c r="CBL856" s="176"/>
      <c r="CBM856" s="102"/>
      <c r="CBN856" s="109"/>
      <c r="CBO856" s="109"/>
      <c r="CBP856" s="106"/>
      <c r="CBQ856" s="103"/>
      <c r="CBR856" s="102"/>
      <c r="CBS856" s="120"/>
      <c r="CBT856" s="176"/>
      <c r="CBU856" s="102"/>
      <c r="CBV856" s="109"/>
      <c r="CBW856" s="109"/>
      <c r="CBX856" s="106"/>
      <c r="CBY856" s="103"/>
      <c r="CBZ856" s="102"/>
      <c r="CCA856" s="120"/>
      <c r="CCB856" s="176"/>
      <c r="CCC856" s="102"/>
      <c r="CCD856" s="109"/>
      <c r="CCE856" s="109"/>
      <c r="CCF856" s="106"/>
      <c r="CCG856" s="103"/>
      <c r="CCH856" s="102"/>
      <c r="CCI856" s="120"/>
      <c r="CCJ856" s="176"/>
      <c r="CCK856" s="102"/>
      <c r="CCL856" s="109"/>
      <c r="CCM856" s="109"/>
      <c r="CCN856" s="106"/>
      <c r="CCO856" s="103"/>
      <c r="CCP856" s="102"/>
      <c r="CCQ856" s="120"/>
      <c r="CCR856" s="176"/>
      <c r="CCS856" s="102"/>
      <c r="CCT856" s="109"/>
      <c r="CCU856" s="109"/>
      <c r="CCV856" s="106"/>
      <c r="CCW856" s="103"/>
      <c r="CCX856" s="102"/>
      <c r="CCY856" s="120"/>
      <c r="CCZ856" s="176"/>
      <c r="CDA856" s="102"/>
      <c r="CDB856" s="109"/>
      <c r="CDC856" s="109"/>
      <c r="CDD856" s="106"/>
      <c r="CDE856" s="103"/>
      <c r="CDF856" s="102"/>
      <c r="CDG856" s="120"/>
      <c r="CDH856" s="176"/>
      <c r="CDI856" s="102"/>
      <c r="CDJ856" s="109"/>
      <c r="CDK856" s="109"/>
      <c r="CDL856" s="106"/>
      <c r="CDM856" s="103"/>
      <c r="CDN856" s="102"/>
      <c r="CDO856" s="120"/>
      <c r="CDP856" s="176"/>
      <c r="CDQ856" s="102"/>
      <c r="CDR856" s="109"/>
      <c r="CDS856" s="109"/>
      <c r="CDT856" s="106"/>
      <c r="CDU856" s="103"/>
      <c r="CDV856" s="102"/>
      <c r="CDW856" s="120"/>
      <c r="CDX856" s="176"/>
      <c r="CDY856" s="102"/>
      <c r="CDZ856" s="109"/>
      <c r="CEA856" s="109"/>
      <c r="CEB856" s="106"/>
      <c r="CEC856" s="103"/>
      <c r="CED856" s="102"/>
      <c r="CEE856" s="120"/>
      <c r="CEF856" s="176"/>
      <c r="CEG856" s="102"/>
      <c r="CEH856" s="109"/>
      <c r="CEI856" s="109"/>
      <c r="CEJ856" s="106"/>
      <c r="CEK856" s="103"/>
      <c r="CEL856" s="102"/>
      <c r="CEM856" s="120"/>
      <c r="CEN856" s="176"/>
      <c r="CEO856" s="102"/>
      <c r="CEP856" s="109"/>
      <c r="CEQ856" s="109"/>
      <c r="CER856" s="106"/>
      <c r="CES856" s="103"/>
      <c r="CET856" s="102"/>
      <c r="CEU856" s="120"/>
      <c r="CEV856" s="176"/>
      <c r="CEW856" s="102"/>
      <c r="CEX856" s="109"/>
      <c r="CEY856" s="109"/>
      <c r="CEZ856" s="106"/>
      <c r="CFA856" s="103"/>
      <c r="CFB856" s="102"/>
      <c r="CFC856" s="120"/>
      <c r="CFD856" s="176"/>
      <c r="CFE856" s="102"/>
      <c r="CFF856" s="109"/>
      <c r="CFG856" s="109"/>
      <c r="CFH856" s="106"/>
      <c r="CFI856" s="103"/>
      <c r="CFJ856" s="102"/>
      <c r="CFK856" s="120"/>
      <c r="CFL856" s="176"/>
      <c r="CFM856" s="102"/>
      <c r="CFN856" s="109"/>
      <c r="CFO856" s="109"/>
      <c r="CFP856" s="106"/>
      <c r="CFQ856" s="103"/>
      <c r="CFR856" s="102"/>
      <c r="CFS856" s="120"/>
      <c r="CFT856" s="176"/>
      <c r="CFU856" s="102"/>
      <c r="CFV856" s="109"/>
      <c r="CFW856" s="109"/>
      <c r="CFX856" s="106"/>
      <c r="CFY856" s="103"/>
      <c r="CFZ856" s="102"/>
      <c r="CGA856" s="120"/>
      <c r="CGB856" s="176"/>
      <c r="CGC856" s="102"/>
      <c r="CGD856" s="109"/>
      <c r="CGE856" s="109"/>
      <c r="CGF856" s="106"/>
      <c r="CGG856" s="103"/>
      <c r="CGH856" s="102"/>
      <c r="CGI856" s="120"/>
      <c r="CGJ856" s="176"/>
      <c r="CGK856" s="102"/>
      <c r="CGL856" s="109"/>
      <c r="CGM856" s="109"/>
      <c r="CGN856" s="106"/>
      <c r="CGO856" s="103"/>
      <c r="CGP856" s="102"/>
      <c r="CGQ856" s="120"/>
      <c r="CGR856" s="176"/>
      <c r="CGS856" s="102"/>
      <c r="CGT856" s="109"/>
      <c r="CGU856" s="109"/>
      <c r="CGV856" s="106"/>
      <c r="CGW856" s="103"/>
      <c r="CGX856" s="102"/>
      <c r="CGY856" s="120"/>
      <c r="CGZ856" s="176"/>
      <c r="CHA856" s="102"/>
      <c r="CHB856" s="109"/>
      <c r="CHC856" s="109"/>
      <c r="CHD856" s="106"/>
      <c r="CHE856" s="103"/>
      <c r="CHF856" s="102"/>
      <c r="CHG856" s="120"/>
      <c r="CHH856" s="176"/>
      <c r="CHI856" s="102"/>
      <c r="CHJ856" s="109"/>
      <c r="CHK856" s="109"/>
      <c r="CHL856" s="106"/>
      <c r="CHM856" s="103"/>
      <c r="CHN856" s="102"/>
      <c r="CHO856" s="120"/>
      <c r="CHP856" s="176"/>
      <c r="CHQ856" s="102"/>
      <c r="CHR856" s="109"/>
      <c r="CHS856" s="109"/>
      <c r="CHT856" s="106"/>
      <c r="CHU856" s="103"/>
      <c r="CHV856" s="102"/>
      <c r="CHW856" s="120"/>
      <c r="CHX856" s="176"/>
      <c r="CHY856" s="102"/>
      <c r="CHZ856" s="109"/>
      <c r="CIA856" s="109"/>
      <c r="CIB856" s="106"/>
      <c r="CIC856" s="103"/>
      <c r="CID856" s="102"/>
      <c r="CIE856" s="120"/>
      <c r="CIF856" s="176"/>
      <c r="CIG856" s="102"/>
      <c r="CIH856" s="109"/>
      <c r="CII856" s="109"/>
      <c r="CIJ856" s="106"/>
      <c r="CIK856" s="103"/>
      <c r="CIL856" s="102"/>
      <c r="CIM856" s="120"/>
      <c r="CIN856" s="176"/>
      <c r="CIO856" s="102"/>
      <c r="CIP856" s="109"/>
      <c r="CIQ856" s="109"/>
      <c r="CIR856" s="106"/>
      <c r="CIS856" s="103"/>
      <c r="CIT856" s="102"/>
      <c r="CIU856" s="120"/>
      <c r="CIV856" s="176"/>
      <c r="CIW856" s="102"/>
      <c r="CIX856" s="109"/>
      <c r="CIY856" s="109"/>
      <c r="CIZ856" s="106"/>
      <c r="CJA856" s="103"/>
      <c r="CJB856" s="102"/>
      <c r="CJC856" s="120"/>
      <c r="CJD856" s="176"/>
      <c r="CJE856" s="102"/>
      <c r="CJF856" s="109"/>
      <c r="CJG856" s="109"/>
      <c r="CJH856" s="106"/>
      <c r="CJI856" s="103"/>
      <c r="CJJ856" s="102"/>
      <c r="CJK856" s="120"/>
      <c r="CJL856" s="176"/>
      <c r="CJM856" s="102"/>
      <c r="CJN856" s="109"/>
      <c r="CJO856" s="109"/>
      <c r="CJP856" s="106"/>
      <c r="CJQ856" s="103"/>
      <c r="CJR856" s="102"/>
      <c r="CJS856" s="120"/>
      <c r="CJT856" s="176"/>
      <c r="CJU856" s="102"/>
      <c r="CJV856" s="109"/>
      <c r="CJW856" s="109"/>
      <c r="CJX856" s="106"/>
      <c r="CJY856" s="103"/>
      <c r="CJZ856" s="102"/>
      <c r="CKA856" s="120"/>
      <c r="CKB856" s="176"/>
      <c r="CKC856" s="102"/>
      <c r="CKD856" s="109"/>
      <c r="CKE856" s="109"/>
      <c r="CKF856" s="106"/>
      <c r="CKG856" s="103"/>
      <c r="CKH856" s="102"/>
      <c r="CKI856" s="120"/>
      <c r="CKJ856" s="176"/>
      <c r="CKK856" s="102"/>
      <c r="CKL856" s="109"/>
      <c r="CKM856" s="109"/>
      <c r="CKN856" s="106"/>
      <c r="CKO856" s="103"/>
      <c r="CKP856" s="102"/>
      <c r="CKQ856" s="120"/>
      <c r="CKR856" s="176"/>
      <c r="CKS856" s="102"/>
      <c r="CKT856" s="109"/>
      <c r="CKU856" s="109"/>
      <c r="CKV856" s="106"/>
      <c r="CKW856" s="103"/>
      <c r="CKX856" s="102"/>
      <c r="CKY856" s="120"/>
      <c r="CKZ856" s="176"/>
      <c r="CLA856" s="102"/>
      <c r="CLB856" s="109"/>
      <c r="CLC856" s="109"/>
      <c r="CLD856" s="106"/>
      <c r="CLE856" s="103"/>
      <c r="CLF856" s="102"/>
      <c r="CLG856" s="120"/>
      <c r="CLH856" s="176"/>
      <c r="CLI856" s="102"/>
      <c r="CLJ856" s="109"/>
      <c r="CLK856" s="109"/>
      <c r="CLL856" s="106"/>
      <c r="CLM856" s="103"/>
      <c r="CLN856" s="102"/>
      <c r="CLO856" s="120"/>
      <c r="CLP856" s="176"/>
      <c r="CLQ856" s="102"/>
      <c r="CLR856" s="109"/>
      <c r="CLS856" s="109"/>
      <c r="CLT856" s="106"/>
      <c r="CLU856" s="103"/>
      <c r="CLV856" s="102"/>
      <c r="CLW856" s="120"/>
      <c r="CLX856" s="176"/>
      <c r="CLY856" s="102"/>
      <c r="CLZ856" s="109"/>
      <c r="CMA856" s="109"/>
      <c r="CMB856" s="106"/>
      <c r="CMC856" s="103"/>
      <c r="CMD856" s="102"/>
      <c r="CME856" s="120"/>
      <c r="CMF856" s="176"/>
      <c r="CMG856" s="102"/>
      <c r="CMH856" s="109"/>
      <c r="CMI856" s="109"/>
      <c r="CMJ856" s="106"/>
      <c r="CMK856" s="103"/>
      <c r="CML856" s="102"/>
      <c r="CMM856" s="120"/>
      <c r="CMN856" s="176"/>
      <c r="CMO856" s="102"/>
      <c r="CMP856" s="109"/>
      <c r="CMQ856" s="109"/>
      <c r="CMR856" s="106"/>
      <c r="CMS856" s="103"/>
      <c r="CMT856" s="102"/>
      <c r="CMU856" s="120"/>
      <c r="CMV856" s="176"/>
      <c r="CMW856" s="102"/>
      <c r="CMX856" s="109"/>
      <c r="CMY856" s="109"/>
      <c r="CMZ856" s="106"/>
      <c r="CNA856" s="103"/>
      <c r="CNB856" s="102"/>
      <c r="CNC856" s="120"/>
      <c r="CND856" s="176"/>
      <c r="CNE856" s="102"/>
      <c r="CNF856" s="109"/>
      <c r="CNG856" s="109"/>
      <c r="CNH856" s="106"/>
      <c r="CNI856" s="103"/>
      <c r="CNJ856" s="102"/>
      <c r="CNK856" s="120"/>
      <c r="CNL856" s="176"/>
      <c r="CNM856" s="102"/>
      <c r="CNN856" s="109"/>
      <c r="CNO856" s="109"/>
      <c r="CNP856" s="106"/>
      <c r="CNQ856" s="103"/>
      <c r="CNR856" s="102"/>
      <c r="CNS856" s="120"/>
      <c r="CNT856" s="176"/>
      <c r="CNU856" s="102"/>
      <c r="CNV856" s="109"/>
      <c r="CNW856" s="109"/>
      <c r="CNX856" s="106"/>
      <c r="CNY856" s="103"/>
      <c r="CNZ856" s="102"/>
      <c r="COA856" s="120"/>
      <c r="COB856" s="176"/>
      <c r="COC856" s="102"/>
      <c r="COD856" s="109"/>
      <c r="COE856" s="109"/>
      <c r="COF856" s="106"/>
      <c r="COG856" s="103"/>
      <c r="COH856" s="102"/>
      <c r="COI856" s="120"/>
      <c r="COJ856" s="176"/>
      <c r="COK856" s="102"/>
      <c r="COL856" s="109"/>
      <c r="COM856" s="109"/>
      <c r="CON856" s="106"/>
      <c r="COO856" s="103"/>
      <c r="COP856" s="102"/>
      <c r="COQ856" s="120"/>
      <c r="COR856" s="176"/>
      <c r="COS856" s="102"/>
      <c r="COT856" s="109"/>
      <c r="COU856" s="109"/>
      <c r="COV856" s="106"/>
      <c r="COW856" s="103"/>
      <c r="COX856" s="102"/>
      <c r="COY856" s="120"/>
      <c r="COZ856" s="176"/>
      <c r="CPA856" s="102"/>
      <c r="CPB856" s="109"/>
      <c r="CPC856" s="109"/>
      <c r="CPD856" s="106"/>
      <c r="CPE856" s="103"/>
      <c r="CPF856" s="102"/>
      <c r="CPG856" s="120"/>
      <c r="CPH856" s="176"/>
      <c r="CPI856" s="102"/>
      <c r="CPJ856" s="109"/>
      <c r="CPK856" s="109"/>
      <c r="CPL856" s="106"/>
      <c r="CPM856" s="103"/>
      <c r="CPN856" s="102"/>
      <c r="CPO856" s="120"/>
      <c r="CPP856" s="176"/>
      <c r="CPQ856" s="102"/>
      <c r="CPR856" s="109"/>
      <c r="CPS856" s="109"/>
      <c r="CPT856" s="106"/>
      <c r="CPU856" s="103"/>
      <c r="CPV856" s="102"/>
      <c r="CPW856" s="120"/>
      <c r="CPX856" s="176"/>
      <c r="CPY856" s="102"/>
      <c r="CPZ856" s="109"/>
      <c r="CQA856" s="109"/>
      <c r="CQB856" s="106"/>
      <c r="CQC856" s="103"/>
      <c r="CQD856" s="102"/>
      <c r="CQE856" s="120"/>
      <c r="CQF856" s="176"/>
      <c r="CQG856" s="102"/>
      <c r="CQH856" s="109"/>
      <c r="CQI856" s="109"/>
      <c r="CQJ856" s="106"/>
      <c r="CQK856" s="103"/>
      <c r="CQL856" s="102"/>
      <c r="CQM856" s="120"/>
      <c r="CQN856" s="176"/>
      <c r="CQO856" s="102"/>
      <c r="CQP856" s="109"/>
      <c r="CQQ856" s="109"/>
      <c r="CQR856" s="106"/>
      <c r="CQS856" s="103"/>
      <c r="CQT856" s="102"/>
      <c r="CQU856" s="120"/>
      <c r="CQV856" s="176"/>
      <c r="CQW856" s="102"/>
      <c r="CQX856" s="109"/>
      <c r="CQY856" s="109"/>
      <c r="CQZ856" s="106"/>
      <c r="CRA856" s="103"/>
      <c r="CRB856" s="102"/>
      <c r="CRC856" s="120"/>
      <c r="CRD856" s="176"/>
      <c r="CRE856" s="102"/>
      <c r="CRF856" s="109"/>
      <c r="CRG856" s="109"/>
      <c r="CRH856" s="106"/>
      <c r="CRI856" s="103"/>
      <c r="CRJ856" s="102"/>
      <c r="CRK856" s="120"/>
      <c r="CRL856" s="176"/>
      <c r="CRM856" s="102"/>
      <c r="CRN856" s="109"/>
      <c r="CRO856" s="109"/>
      <c r="CRP856" s="106"/>
      <c r="CRQ856" s="103"/>
      <c r="CRR856" s="102"/>
      <c r="CRS856" s="120"/>
      <c r="CRT856" s="176"/>
      <c r="CRU856" s="102"/>
      <c r="CRV856" s="109"/>
      <c r="CRW856" s="109"/>
      <c r="CRX856" s="106"/>
      <c r="CRY856" s="103"/>
      <c r="CRZ856" s="102"/>
      <c r="CSA856" s="120"/>
      <c r="CSB856" s="176"/>
      <c r="CSC856" s="102"/>
      <c r="CSD856" s="109"/>
      <c r="CSE856" s="109"/>
      <c r="CSF856" s="106"/>
      <c r="CSG856" s="103"/>
      <c r="CSH856" s="102"/>
      <c r="CSI856" s="120"/>
      <c r="CSJ856" s="176"/>
      <c r="CSK856" s="102"/>
      <c r="CSL856" s="109"/>
      <c r="CSM856" s="109"/>
      <c r="CSN856" s="106"/>
      <c r="CSO856" s="103"/>
      <c r="CSP856" s="102"/>
      <c r="CSQ856" s="120"/>
      <c r="CSR856" s="176"/>
      <c r="CSS856" s="102"/>
      <c r="CST856" s="109"/>
      <c r="CSU856" s="109"/>
      <c r="CSV856" s="106"/>
      <c r="CSW856" s="103"/>
      <c r="CSX856" s="102"/>
      <c r="CSY856" s="120"/>
      <c r="CSZ856" s="176"/>
      <c r="CTA856" s="102"/>
      <c r="CTB856" s="109"/>
      <c r="CTC856" s="109"/>
      <c r="CTD856" s="106"/>
      <c r="CTE856" s="103"/>
      <c r="CTF856" s="102"/>
      <c r="CTG856" s="120"/>
      <c r="CTH856" s="176"/>
      <c r="CTI856" s="102"/>
      <c r="CTJ856" s="109"/>
      <c r="CTK856" s="109"/>
      <c r="CTL856" s="106"/>
      <c r="CTM856" s="103"/>
      <c r="CTN856" s="102"/>
      <c r="CTO856" s="120"/>
      <c r="CTP856" s="176"/>
      <c r="CTQ856" s="102"/>
      <c r="CTR856" s="109"/>
      <c r="CTS856" s="109"/>
      <c r="CTT856" s="106"/>
      <c r="CTU856" s="103"/>
      <c r="CTV856" s="102"/>
      <c r="CTW856" s="120"/>
      <c r="CTX856" s="176"/>
      <c r="CTY856" s="102"/>
      <c r="CTZ856" s="109"/>
      <c r="CUA856" s="109"/>
      <c r="CUB856" s="106"/>
      <c r="CUC856" s="103"/>
      <c r="CUD856" s="102"/>
      <c r="CUE856" s="120"/>
      <c r="CUF856" s="176"/>
      <c r="CUG856" s="102"/>
      <c r="CUH856" s="109"/>
      <c r="CUI856" s="109"/>
      <c r="CUJ856" s="106"/>
      <c r="CUK856" s="103"/>
      <c r="CUL856" s="102"/>
      <c r="CUM856" s="120"/>
      <c r="CUN856" s="176"/>
      <c r="CUO856" s="102"/>
      <c r="CUP856" s="109"/>
      <c r="CUQ856" s="109"/>
      <c r="CUR856" s="106"/>
      <c r="CUS856" s="103"/>
      <c r="CUT856" s="102"/>
      <c r="CUU856" s="120"/>
      <c r="CUV856" s="176"/>
      <c r="CUW856" s="102"/>
      <c r="CUX856" s="109"/>
      <c r="CUY856" s="109"/>
      <c r="CUZ856" s="106"/>
      <c r="CVA856" s="103"/>
      <c r="CVB856" s="102"/>
      <c r="CVC856" s="120"/>
      <c r="CVD856" s="176"/>
      <c r="CVE856" s="102"/>
      <c r="CVF856" s="109"/>
      <c r="CVG856" s="109"/>
      <c r="CVH856" s="106"/>
      <c r="CVI856" s="103"/>
      <c r="CVJ856" s="102"/>
      <c r="CVK856" s="120"/>
      <c r="CVL856" s="176"/>
      <c r="CVM856" s="102"/>
      <c r="CVN856" s="109"/>
      <c r="CVO856" s="109"/>
      <c r="CVP856" s="106"/>
      <c r="CVQ856" s="103"/>
      <c r="CVR856" s="102"/>
      <c r="CVS856" s="120"/>
      <c r="CVT856" s="176"/>
      <c r="CVU856" s="102"/>
      <c r="CVV856" s="109"/>
      <c r="CVW856" s="109"/>
      <c r="CVX856" s="106"/>
      <c r="CVY856" s="103"/>
      <c r="CVZ856" s="102"/>
      <c r="CWA856" s="120"/>
      <c r="CWB856" s="176"/>
      <c r="CWC856" s="102"/>
      <c r="CWD856" s="109"/>
      <c r="CWE856" s="109"/>
      <c r="CWF856" s="106"/>
      <c r="CWG856" s="103"/>
      <c r="CWH856" s="102"/>
      <c r="CWI856" s="120"/>
      <c r="CWJ856" s="176"/>
      <c r="CWK856" s="102"/>
      <c r="CWL856" s="109"/>
      <c r="CWM856" s="109"/>
      <c r="CWN856" s="106"/>
      <c r="CWO856" s="103"/>
      <c r="CWP856" s="102"/>
      <c r="CWQ856" s="120"/>
      <c r="CWR856" s="176"/>
      <c r="CWS856" s="102"/>
      <c r="CWT856" s="109"/>
      <c r="CWU856" s="109"/>
      <c r="CWV856" s="106"/>
      <c r="CWW856" s="103"/>
      <c r="CWX856" s="102"/>
      <c r="CWY856" s="120"/>
      <c r="CWZ856" s="176"/>
      <c r="CXA856" s="102"/>
      <c r="CXB856" s="109"/>
      <c r="CXC856" s="109"/>
      <c r="CXD856" s="106"/>
      <c r="CXE856" s="103"/>
      <c r="CXF856" s="102"/>
      <c r="CXG856" s="120"/>
      <c r="CXH856" s="176"/>
      <c r="CXI856" s="102"/>
      <c r="CXJ856" s="109"/>
      <c r="CXK856" s="109"/>
      <c r="CXL856" s="106"/>
      <c r="CXM856" s="103"/>
      <c r="CXN856" s="102"/>
      <c r="CXO856" s="120"/>
      <c r="CXP856" s="176"/>
      <c r="CXQ856" s="102"/>
      <c r="CXR856" s="109"/>
      <c r="CXS856" s="109"/>
      <c r="CXT856" s="106"/>
      <c r="CXU856" s="103"/>
      <c r="CXV856" s="102"/>
      <c r="CXW856" s="120"/>
      <c r="CXX856" s="176"/>
      <c r="CXY856" s="102"/>
      <c r="CXZ856" s="109"/>
      <c r="CYA856" s="109"/>
      <c r="CYB856" s="106"/>
      <c r="CYC856" s="103"/>
      <c r="CYD856" s="102"/>
      <c r="CYE856" s="120"/>
      <c r="CYF856" s="176"/>
      <c r="CYG856" s="102"/>
      <c r="CYH856" s="109"/>
      <c r="CYI856" s="109"/>
      <c r="CYJ856" s="106"/>
      <c r="CYK856" s="103"/>
      <c r="CYL856" s="102"/>
      <c r="CYM856" s="120"/>
      <c r="CYN856" s="176"/>
      <c r="CYO856" s="102"/>
      <c r="CYP856" s="109"/>
      <c r="CYQ856" s="109"/>
      <c r="CYR856" s="106"/>
      <c r="CYS856" s="103"/>
      <c r="CYT856" s="102"/>
      <c r="CYU856" s="120"/>
      <c r="CYV856" s="176"/>
      <c r="CYW856" s="102"/>
      <c r="CYX856" s="109"/>
      <c r="CYY856" s="109"/>
      <c r="CYZ856" s="106"/>
      <c r="CZA856" s="103"/>
      <c r="CZB856" s="102"/>
      <c r="CZC856" s="120"/>
      <c r="CZD856" s="176"/>
      <c r="CZE856" s="102"/>
      <c r="CZF856" s="109"/>
      <c r="CZG856" s="109"/>
      <c r="CZH856" s="106"/>
      <c r="CZI856" s="103"/>
      <c r="CZJ856" s="102"/>
      <c r="CZK856" s="120"/>
      <c r="CZL856" s="176"/>
      <c r="CZM856" s="102"/>
      <c r="CZN856" s="109"/>
      <c r="CZO856" s="109"/>
      <c r="CZP856" s="106"/>
      <c r="CZQ856" s="103"/>
      <c r="CZR856" s="102"/>
      <c r="CZS856" s="120"/>
      <c r="CZT856" s="176"/>
      <c r="CZU856" s="102"/>
      <c r="CZV856" s="109"/>
      <c r="CZW856" s="109"/>
      <c r="CZX856" s="106"/>
      <c r="CZY856" s="103"/>
      <c r="CZZ856" s="102"/>
      <c r="DAA856" s="120"/>
      <c r="DAB856" s="176"/>
      <c r="DAC856" s="102"/>
      <c r="DAD856" s="109"/>
      <c r="DAE856" s="109"/>
      <c r="DAF856" s="106"/>
      <c r="DAG856" s="103"/>
      <c r="DAH856" s="102"/>
      <c r="DAI856" s="120"/>
      <c r="DAJ856" s="176"/>
      <c r="DAK856" s="102"/>
      <c r="DAL856" s="109"/>
      <c r="DAM856" s="109"/>
      <c r="DAN856" s="106"/>
      <c r="DAO856" s="103"/>
      <c r="DAP856" s="102"/>
      <c r="DAQ856" s="120"/>
      <c r="DAR856" s="176"/>
      <c r="DAS856" s="102"/>
      <c r="DAT856" s="109"/>
      <c r="DAU856" s="109"/>
      <c r="DAV856" s="106"/>
      <c r="DAW856" s="103"/>
      <c r="DAX856" s="102"/>
      <c r="DAY856" s="120"/>
      <c r="DAZ856" s="176"/>
      <c r="DBA856" s="102"/>
      <c r="DBB856" s="109"/>
      <c r="DBC856" s="109"/>
      <c r="DBD856" s="106"/>
      <c r="DBE856" s="103"/>
      <c r="DBF856" s="102"/>
      <c r="DBG856" s="120"/>
      <c r="DBH856" s="176"/>
      <c r="DBI856" s="102"/>
      <c r="DBJ856" s="109"/>
      <c r="DBK856" s="109"/>
      <c r="DBL856" s="106"/>
      <c r="DBM856" s="103"/>
      <c r="DBN856" s="102"/>
      <c r="DBO856" s="120"/>
      <c r="DBP856" s="176"/>
      <c r="DBQ856" s="102"/>
      <c r="DBR856" s="109"/>
      <c r="DBS856" s="109"/>
      <c r="DBT856" s="106"/>
      <c r="DBU856" s="103"/>
      <c r="DBV856" s="102"/>
      <c r="DBW856" s="120"/>
      <c r="DBX856" s="176"/>
      <c r="DBY856" s="102"/>
      <c r="DBZ856" s="109"/>
      <c r="DCA856" s="109"/>
      <c r="DCB856" s="106"/>
      <c r="DCC856" s="103"/>
      <c r="DCD856" s="102"/>
      <c r="DCE856" s="120"/>
      <c r="DCF856" s="176"/>
      <c r="DCG856" s="102"/>
      <c r="DCH856" s="109"/>
      <c r="DCI856" s="109"/>
      <c r="DCJ856" s="106"/>
      <c r="DCK856" s="103"/>
      <c r="DCL856" s="102"/>
      <c r="DCM856" s="120"/>
      <c r="DCN856" s="176"/>
      <c r="DCO856" s="102"/>
      <c r="DCP856" s="109"/>
      <c r="DCQ856" s="109"/>
      <c r="DCR856" s="106"/>
      <c r="DCS856" s="103"/>
      <c r="DCT856" s="102"/>
      <c r="DCU856" s="120"/>
      <c r="DCV856" s="176"/>
      <c r="DCW856" s="102"/>
      <c r="DCX856" s="109"/>
      <c r="DCY856" s="109"/>
      <c r="DCZ856" s="106"/>
      <c r="DDA856" s="103"/>
      <c r="DDB856" s="102"/>
      <c r="DDC856" s="120"/>
      <c r="DDD856" s="176"/>
      <c r="DDE856" s="102"/>
      <c r="DDF856" s="109"/>
      <c r="DDG856" s="109"/>
      <c r="DDH856" s="106"/>
      <c r="DDI856" s="103"/>
      <c r="DDJ856" s="102"/>
      <c r="DDK856" s="120"/>
      <c r="DDL856" s="176"/>
      <c r="DDM856" s="102"/>
      <c r="DDN856" s="109"/>
      <c r="DDO856" s="109"/>
      <c r="DDP856" s="106"/>
      <c r="DDQ856" s="103"/>
      <c r="DDR856" s="102"/>
      <c r="DDS856" s="120"/>
      <c r="DDT856" s="176"/>
      <c r="DDU856" s="102"/>
      <c r="DDV856" s="109"/>
      <c r="DDW856" s="109"/>
      <c r="DDX856" s="106"/>
      <c r="DDY856" s="103"/>
      <c r="DDZ856" s="102"/>
      <c r="DEA856" s="120"/>
      <c r="DEB856" s="176"/>
      <c r="DEC856" s="102"/>
      <c r="DED856" s="109"/>
      <c r="DEE856" s="109"/>
      <c r="DEF856" s="106"/>
      <c r="DEG856" s="103"/>
      <c r="DEH856" s="102"/>
      <c r="DEI856" s="120"/>
      <c r="DEJ856" s="176"/>
      <c r="DEK856" s="102"/>
      <c r="DEL856" s="109"/>
      <c r="DEM856" s="109"/>
      <c r="DEN856" s="106"/>
      <c r="DEO856" s="103"/>
      <c r="DEP856" s="102"/>
      <c r="DEQ856" s="120"/>
      <c r="DER856" s="176"/>
      <c r="DES856" s="102"/>
      <c r="DET856" s="109"/>
      <c r="DEU856" s="109"/>
      <c r="DEV856" s="106"/>
      <c r="DEW856" s="103"/>
      <c r="DEX856" s="102"/>
      <c r="DEY856" s="120"/>
      <c r="DEZ856" s="176"/>
      <c r="DFA856" s="102"/>
      <c r="DFB856" s="109"/>
      <c r="DFC856" s="109"/>
      <c r="DFD856" s="106"/>
      <c r="DFE856" s="103"/>
      <c r="DFF856" s="102"/>
      <c r="DFG856" s="120"/>
      <c r="DFH856" s="176"/>
      <c r="DFI856" s="102"/>
      <c r="DFJ856" s="109"/>
      <c r="DFK856" s="109"/>
      <c r="DFL856" s="106"/>
      <c r="DFM856" s="103"/>
      <c r="DFN856" s="102"/>
      <c r="DFO856" s="120"/>
      <c r="DFP856" s="176"/>
      <c r="DFQ856" s="102"/>
      <c r="DFR856" s="109"/>
      <c r="DFS856" s="109"/>
      <c r="DFT856" s="106"/>
      <c r="DFU856" s="103"/>
      <c r="DFV856" s="102"/>
      <c r="DFW856" s="120"/>
      <c r="DFX856" s="176"/>
      <c r="DFY856" s="102"/>
      <c r="DFZ856" s="109"/>
      <c r="DGA856" s="109"/>
      <c r="DGB856" s="106"/>
      <c r="DGC856" s="103"/>
      <c r="DGD856" s="102"/>
      <c r="DGE856" s="120"/>
      <c r="DGF856" s="176"/>
      <c r="DGG856" s="102"/>
      <c r="DGH856" s="109"/>
      <c r="DGI856" s="109"/>
      <c r="DGJ856" s="106"/>
      <c r="DGK856" s="103"/>
      <c r="DGL856" s="102"/>
      <c r="DGM856" s="120"/>
      <c r="DGN856" s="176"/>
      <c r="DGO856" s="102"/>
      <c r="DGP856" s="109"/>
      <c r="DGQ856" s="109"/>
      <c r="DGR856" s="106"/>
      <c r="DGS856" s="103"/>
      <c r="DGT856" s="102"/>
      <c r="DGU856" s="120"/>
      <c r="DGV856" s="176"/>
      <c r="DGW856" s="102"/>
      <c r="DGX856" s="109"/>
      <c r="DGY856" s="109"/>
      <c r="DGZ856" s="106"/>
      <c r="DHA856" s="103"/>
      <c r="DHB856" s="102"/>
      <c r="DHC856" s="120"/>
      <c r="DHD856" s="176"/>
      <c r="DHE856" s="102"/>
      <c r="DHF856" s="109"/>
      <c r="DHG856" s="109"/>
      <c r="DHH856" s="106"/>
      <c r="DHI856" s="103"/>
      <c r="DHJ856" s="102"/>
      <c r="DHK856" s="120"/>
      <c r="DHL856" s="176"/>
      <c r="DHM856" s="102"/>
      <c r="DHN856" s="109"/>
      <c r="DHO856" s="109"/>
      <c r="DHP856" s="106"/>
      <c r="DHQ856" s="103"/>
      <c r="DHR856" s="102"/>
      <c r="DHS856" s="120"/>
      <c r="DHT856" s="176"/>
      <c r="DHU856" s="102"/>
      <c r="DHV856" s="109"/>
      <c r="DHW856" s="109"/>
      <c r="DHX856" s="106"/>
      <c r="DHY856" s="103"/>
      <c r="DHZ856" s="102"/>
      <c r="DIA856" s="120"/>
      <c r="DIB856" s="176"/>
      <c r="DIC856" s="102"/>
      <c r="DID856" s="109"/>
      <c r="DIE856" s="109"/>
      <c r="DIF856" s="106"/>
      <c r="DIG856" s="103"/>
      <c r="DIH856" s="102"/>
      <c r="DII856" s="120"/>
      <c r="DIJ856" s="176"/>
      <c r="DIK856" s="102"/>
      <c r="DIL856" s="109"/>
      <c r="DIM856" s="109"/>
      <c r="DIN856" s="106"/>
      <c r="DIO856" s="103"/>
      <c r="DIP856" s="102"/>
      <c r="DIQ856" s="120"/>
      <c r="DIR856" s="176"/>
      <c r="DIS856" s="102"/>
      <c r="DIT856" s="109"/>
      <c r="DIU856" s="109"/>
      <c r="DIV856" s="106"/>
      <c r="DIW856" s="103"/>
      <c r="DIX856" s="102"/>
      <c r="DIY856" s="120"/>
      <c r="DIZ856" s="176"/>
      <c r="DJA856" s="102"/>
      <c r="DJB856" s="109"/>
      <c r="DJC856" s="109"/>
      <c r="DJD856" s="106"/>
      <c r="DJE856" s="103"/>
      <c r="DJF856" s="102"/>
      <c r="DJG856" s="120"/>
      <c r="DJH856" s="176"/>
      <c r="DJI856" s="102"/>
      <c r="DJJ856" s="109"/>
      <c r="DJK856" s="109"/>
      <c r="DJL856" s="106"/>
      <c r="DJM856" s="103"/>
      <c r="DJN856" s="102"/>
      <c r="DJO856" s="120"/>
      <c r="DJP856" s="176"/>
      <c r="DJQ856" s="102"/>
      <c r="DJR856" s="109"/>
      <c r="DJS856" s="109"/>
      <c r="DJT856" s="106"/>
      <c r="DJU856" s="103"/>
      <c r="DJV856" s="102"/>
      <c r="DJW856" s="120"/>
      <c r="DJX856" s="176"/>
      <c r="DJY856" s="102"/>
      <c r="DJZ856" s="109"/>
      <c r="DKA856" s="109"/>
      <c r="DKB856" s="106"/>
      <c r="DKC856" s="103"/>
      <c r="DKD856" s="102"/>
      <c r="DKE856" s="120"/>
      <c r="DKF856" s="176"/>
      <c r="DKG856" s="102"/>
      <c r="DKH856" s="109"/>
      <c r="DKI856" s="109"/>
      <c r="DKJ856" s="106"/>
      <c r="DKK856" s="103"/>
      <c r="DKL856" s="102"/>
      <c r="DKM856" s="120"/>
      <c r="DKN856" s="176"/>
      <c r="DKO856" s="102"/>
      <c r="DKP856" s="109"/>
      <c r="DKQ856" s="109"/>
      <c r="DKR856" s="106"/>
      <c r="DKS856" s="103"/>
      <c r="DKT856" s="102"/>
      <c r="DKU856" s="120"/>
      <c r="DKV856" s="176"/>
      <c r="DKW856" s="102"/>
      <c r="DKX856" s="109"/>
      <c r="DKY856" s="109"/>
      <c r="DKZ856" s="106"/>
      <c r="DLA856" s="103"/>
      <c r="DLB856" s="102"/>
      <c r="DLC856" s="120"/>
      <c r="DLD856" s="176"/>
      <c r="DLE856" s="102"/>
      <c r="DLF856" s="109"/>
      <c r="DLG856" s="109"/>
      <c r="DLH856" s="106"/>
      <c r="DLI856" s="103"/>
      <c r="DLJ856" s="102"/>
      <c r="DLK856" s="120"/>
      <c r="DLL856" s="176"/>
      <c r="DLM856" s="102"/>
      <c r="DLN856" s="109"/>
      <c r="DLO856" s="109"/>
      <c r="DLP856" s="106"/>
      <c r="DLQ856" s="103"/>
      <c r="DLR856" s="102"/>
      <c r="DLS856" s="120"/>
      <c r="DLT856" s="176"/>
      <c r="DLU856" s="102"/>
      <c r="DLV856" s="109"/>
      <c r="DLW856" s="109"/>
      <c r="DLX856" s="106"/>
      <c r="DLY856" s="103"/>
      <c r="DLZ856" s="102"/>
      <c r="DMA856" s="120"/>
      <c r="DMB856" s="176"/>
      <c r="DMC856" s="102"/>
      <c r="DMD856" s="109"/>
      <c r="DME856" s="109"/>
      <c r="DMF856" s="106"/>
      <c r="DMG856" s="103"/>
      <c r="DMH856" s="102"/>
      <c r="DMI856" s="120"/>
      <c r="DMJ856" s="176"/>
      <c r="DMK856" s="102"/>
      <c r="DML856" s="109"/>
      <c r="DMM856" s="109"/>
      <c r="DMN856" s="106"/>
      <c r="DMO856" s="103"/>
      <c r="DMP856" s="102"/>
      <c r="DMQ856" s="120"/>
      <c r="DMR856" s="176"/>
      <c r="DMS856" s="102"/>
      <c r="DMT856" s="109"/>
      <c r="DMU856" s="109"/>
      <c r="DMV856" s="106"/>
      <c r="DMW856" s="103"/>
      <c r="DMX856" s="102"/>
      <c r="DMY856" s="120"/>
      <c r="DMZ856" s="176"/>
      <c r="DNA856" s="102"/>
      <c r="DNB856" s="109"/>
      <c r="DNC856" s="109"/>
      <c r="DND856" s="106"/>
      <c r="DNE856" s="103"/>
      <c r="DNF856" s="102"/>
      <c r="DNG856" s="120"/>
      <c r="DNH856" s="176"/>
      <c r="DNI856" s="102"/>
      <c r="DNJ856" s="109"/>
      <c r="DNK856" s="109"/>
      <c r="DNL856" s="106"/>
      <c r="DNM856" s="103"/>
      <c r="DNN856" s="102"/>
      <c r="DNO856" s="120"/>
      <c r="DNP856" s="176"/>
      <c r="DNQ856" s="102"/>
      <c r="DNR856" s="109"/>
      <c r="DNS856" s="109"/>
      <c r="DNT856" s="106"/>
      <c r="DNU856" s="103"/>
      <c r="DNV856" s="102"/>
      <c r="DNW856" s="120"/>
      <c r="DNX856" s="176"/>
      <c r="DNY856" s="102"/>
      <c r="DNZ856" s="109"/>
      <c r="DOA856" s="109"/>
      <c r="DOB856" s="106"/>
      <c r="DOC856" s="103"/>
      <c r="DOD856" s="102"/>
      <c r="DOE856" s="120"/>
      <c r="DOF856" s="176"/>
      <c r="DOG856" s="102"/>
      <c r="DOH856" s="109"/>
      <c r="DOI856" s="109"/>
      <c r="DOJ856" s="106"/>
      <c r="DOK856" s="103"/>
      <c r="DOL856" s="102"/>
      <c r="DOM856" s="120"/>
      <c r="DON856" s="176"/>
      <c r="DOO856" s="102"/>
      <c r="DOP856" s="109"/>
      <c r="DOQ856" s="109"/>
      <c r="DOR856" s="106"/>
      <c r="DOS856" s="103"/>
      <c r="DOT856" s="102"/>
      <c r="DOU856" s="120"/>
      <c r="DOV856" s="176"/>
      <c r="DOW856" s="102"/>
      <c r="DOX856" s="109"/>
      <c r="DOY856" s="109"/>
      <c r="DOZ856" s="106"/>
      <c r="DPA856" s="103"/>
      <c r="DPB856" s="102"/>
      <c r="DPC856" s="120"/>
      <c r="DPD856" s="176"/>
      <c r="DPE856" s="102"/>
      <c r="DPF856" s="109"/>
      <c r="DPG856" s="109"/>
      <c r="DPH856" s="106"/>
      <c r="DPI856" s="103"/>
      <c r="DPJ856" s="102"/>
      <c r="DPK856" s="120"/>
      <c r="DPL856" s="176"/>
      <c r="DPM856" s="102"/>
      <c r="DPN856" s="109"/>
      <c r="DPO856" s="109"/>
      <c r="DPP856" s="106"/>
      <c r="DPQ856" s="103"/>
      <c r="DPR856" s="102"/>
      <c r="DPS856" s="120"/>
      <c r="DPT856" s="176"/>
      <c r="DPU856" s="102"/>
      <c r="DPV856" s="109"/>
      <c r="DPW856" s="109"/>
      <c r="DPX856" s="106"/>
      <c r="DPY856" s="103"/>
      <c r="DPZ856" s="102"/>
      <c r="DQA856" s="120"/>
      <c r="DQB856" s="176"/>
      <c r="DQC856" s="102"/>
      <c r="DQD856" s="109"/>
      <c r="DQE856" s="109"/>
      <c r="DQF856" s="106"/>
      <c r="DQG856" s="103"/>
      <c r="DQH856" s="102"/>
      <c r="DQI856" s="120"/>
      <c r="DQJ856" s="176"/>
      <c r="DQK856" s="102"/>
      <c r="DQL856" s="109"/>
      <c r="DQM856" s="109"/>
      <c r="DQN856" s="106"/>
      <c r="DQO856" s="103"/>
      <c r="DQP856" s="102"/>
      <c r="DQQ856" s="120"/>
      <c r="DQR856" s="176"/>
      <c r="DQS856" s="102"/>
      <c r="DQT856" s="109"/>
      <c r="DQU856" s="109"/>
      <c r="DQV856" s="106"/>
      <c r="DQW856" s="103"/>
      <c r="DQX856" s="102"/>
      <c r="DQY856" s="120"/>
      <c r="DQZ856" s="176"/>
      <c r="DRA856" s="102"/>
      <c r="DRB856" s="109"/>
      <c r="DRC856" s="109"/>
      <c r="DRD856" s="106"/>
      <c r="DRE856" s="103"/>
      <c r="DRF856" s="102"/>
      <c r="DRG856" s="120"/>
      <c r="DRH856" s="176"/>
      <c r="DRI856" s="102"/>
      <c r="DRJ856" s="109"/>
      <c r="DRK856" s="109"/>
      <c r="DRL856" s="106"/>
      <c r="DRM856" s="103"/>
      <c r="DRN856" s="102"/>
      <c r="DRO856" s="120"/>
      <c r="DRP856" s="176"/>
      <c r="DRQ856" s="102"/>
      <c r="DRR856" s="109"/>
      <c r="DRS856" s="109"/>
      <c r="DRT856" s="106"/>
      <c r="DRU856" s="103"/>
      <c r="DRV856" s="102"/>
      <c r="DRW856" s="120"/>
      <c r="DRX856" s="176"/>
      <c r="DRY856" s="102"/>
      <c r="DRZ856" s="109"/>
      <c r="DSA856" s="109"/>
      <c r="DSB856" s="106"/>
      <c r="DSC856" s="103"/>
      <c r="DSD856" s="102"/>
      <c r="DSE856" s="120"/>
      <c r="DSF856" s="176"/>
      <c r="DSG856" s="102"/>
      <c r="DSH856" s="109"/>
      <c r="DSI856" s="109"/>
      <c r="DSJ856" s="106"/>
      <c r="DSK856" s="103"/>
      <c r="DSL856" s="102"/>
      <c r="DSM856" s="120"/>
      <c r="DSN856" s="176"/>
      <c r="DSO856" s="102"/>
      <c r="DSP856" s="109"/>
      <c r="DSQ856" s="109"/>
      <c r="DSR856" s="106"/>
      <c r="DSS856" s="103"/>
      <c r="DST856" s="102"/>
      <c r="DSU856" s="120"/>
      <c r="DSV856" s="176"/>
      <c r="DSW856" s="102"/>
      <c r="DSX856" s="109"/>
      <c r="DSY856" s="109"/>
      <c r="DSZ856" s="106"/>
      <c r="DTA856" s="103"/>
      <c r="DTB856" s="102"/>
      <c r="DTC856" s="120"/>
      <c r="DTD856" s="176"/>
      <c r="DTE856" s="102"/>
      <c r="DTF856" s="109"/>
      <c r="DTG856" s="109"/>
      <c r="DTH856" s="106"/>
      <c r="DTI856" s="103"/>
      <c r="DTJ856" s="102"/>
      <c r="DTK856" s="120"/>
      <c r="DTL856" s="176"/>
      <c r="DTM856" s="102"/>
      <c r="DTN856" s="109"/>
      <c r="DTO856" s="109"/>
      <c r="DTP856" s="106"/>
      <c r="DTQ856" s="103"/>
      <c r="DTR856" s="102"/>
      <c r="DTS856" s="120"/>
      <c r="DTT856" s="176"/>
      <c r="DTU856" s="102"/>
      <c r="DTV856" s="109"/>
      <c r="DTW856" s="109"/>
      <c r="DTX856" s="106"/>
      <c r="DTY856" s="103"/>
      <c r="DTZ856" s="102"/>
      <c r="DUA856" s="120"/>
      <c r="DUB856" s="176"/>
      <c r="DUC856" s="102"/>
      <c r="DUD856" s="109"/>
      <c r="DUE856" s="109"/>
      <c r="DUF856" s="106"/>
      <c r="DUG856" s="103"/>
      <c r="DUH856" s="102"/>
      <c r="DUI856" s="120"/>
      <c r="DUJ856" s="176"/>
      <c r="DUK856" s="102"/>
      <c r="DUL856" s="109"/>
      <c r="DUM856" s="109"/>
      <c r="DUN856" s="106"/>
      <c r="DUO856" s="103"/>
      <c r="DUP856" s="102"/>
      <c r="DUQ856" s="120"/>
      <c r="DUR856" s="176"/>
      <c r="DUS856" s="102"/>
      <c r="DUT856" s="109"/>
      <c r="DUU856" s="109"/>
      <c r="DUV856" s="106"/>
      <c r="DUW856" s="103"/>
      <c r="DUX856" s="102"/>
      <c r="DUY856" s="120"/>
      <c r="DUZ856" s="176"/>
      <c r="DVA856" s="102"/>
      <c r="DVB856" s="109"/>
      <c r="DVC856" s="109"/>
      <c r="DVD856" s="106"/>
      <c r="DVE856" s="103"/>
      <c r="DVF856" s="102"/>
      <c r="DVG856" s="120"/>
      <c r="DVH856" s="176"/>
      <c r="DVI856" s="102"/>
      <c r="DVJ856" s="109"/>
      <c r="DVK856" s="109"/>
      <c r="DVL856" s="106"/>
      <c r="DVM856" s="103"/>
      <c r="DVN856" s="102"/>
      <c r="DVO856" s="120"/>
      <c r="DVP856" s="176"/>
      <c r="DVQ856" s="102"/>
      <c r="DVR856" s="109"/>
      <c r="DVS856" s="109"/>
      <c r="DVT856" s="106"/>
      <c r="DVU856" s="103"/>
      <c r="DVV856" s="102"/>
      <c r="DVW856" s="120"/>
      <c r="DVX856" s="176"/>
      <c r="DVY856" s="102"/>
      <c r="DVZ856" s="109"/>
      <c r="DWA856" s="109"/>
      <c r="DWB856" s="106"/>
      <c r="DWC856" s="103"/>
      <c r="DWD856" s="102"/>
      <c r="DWE856" s="120"/>
      <c r="DWF856" s="176"/>
      <c r="DWG856" s="102"/>
      <c r="DWH856" s="109"/>
      <c r="DWI856" s="109"/>
      <c r="DWJ856" s="106"/>
      <c r="DWK856" s="103"/>
      <c r="DWL856" s="102"/>
      <c r="DWM856" s="120"/>
      <c r="DWN856" s="176"/>
      <c r="DWO856" s="102"/>
      <c r="DWP856" s="109"/>
      <c r="DWQ856" s="109"/>
      <c r="DWR856" s="106"/>
      <c r="DWS856" s="103"/>
      <c r="DWT856" s="102"/>
      <c r="DWU856" s="120"/>
      <c r="DWV856" s="176"/>
      <c r="DWW856" s="102"/>
      <c r="DWX856" s="109"/>
      <c r="DWY856" s="109"/>
      <c r="DWZ856" s="106"/>
      <c r="DXA856" s="103"/>
      <c r="DXB856" s="102"/>
      <c r="DXC856" s="120"/>
      <c r="DXD856" s="176"/>
      <c r="DXE856" s="102"/>
      <c r="DXF856" s="109"/>
      <c r="DXG856" s="109"/>
      <c r="DXH856" s="106"/>
      <c r="DXI856" s="103"/>
      <c r="DXJ856" s="102"/>
      <c r="DXK856" s="120"/>
      <c r="DXL856" s="176"/>
      <c r="DXM856" s="102"/>
      <c r="DXN856" s="109"/>
      <c r="DXO856" s="109"/>
      <c r="DXP856" s="106"/>
      <c r="DXQ856" s="103"/>
      <c r="DXR856" s="102"/>
      <c r="DXS856" s="120"/>
      <c r="DXT856" s="176"/>
      <c r="DXU856" s="102"/>
      <c r="DXV856" s="109"/>
      <c r="DXW856" s="109"/>
      <c r="DXX856" s="106"/>
      <c r="DXY856" s="103"/>
      <c r="DXZ856" s="102"/>
      <c r="DYA856" s="120"/>
      <c r="DYB856" s="176"/>
      <c r="DYC856" s="102"/>
      <c r="DYD856" s="109"/>
      <c r="DYE856" s="109"/>
      <c r="DYF856" s="106"/>
      <c r="DYG856" s="103"/>
      <c r="DYH856" s="102"/>
      <c r="DYI856" s="120"/>
      <c r="DYJ856" s="176"/>
      <c r="DYK856" s="102"/>
      <c r="DYL856" s="109"/>
      <c r="DYM856" s="109"/>
      <c r="DYN856" s="106"/>
      <c r="DYO856" s="103"/>
      <c r="DYP856" s="102"/>
      <c r="DYQ856" s="120"/>
      <c r="DYR856" s="176"/>
      <c r="DYS856" s="102"/>
      <c r="DYT856" s="109"/>
      <c r="DYU856" s="109"/>
      <c r="DYV856" s="106"/>
      <c r="DYW856" s="103"/>
      <c r="DYX856" s="102"/>
      <c r="DYY856" s="120"/>
      <c r="DYZ856" s="176"/>
      <c r="DZA856" s="102"/>
      <c r="DZB856" s="109"/>
      <c r="DZC856" s="109"/>
      <c r="DZD856" s="106"/>
      <c r="DZE856" s="103"/>
      <c r="DZF856" s="102"/>
      <c r="DZG856" s="120"/>
      <c r="DZH856" s="176"/>
      <c r="DZI856" s="102"/>
      <c r="DZJ856" s="109"/>
      <c r="DZK856" s="109"/>
      <c r="DZL856" s="106"/>
      <c r="DZM856" s="103"/>
      <c r="DZN856" s="102"/>
      <c r="DZO856" s="120"/>
      <c r="DZP856" s="176"/>
      <c r="DZQ856" s="102"/>
      <c r="DZR856" s="109"/>
      <c r="DZS856" s="109"/>
      <c r="DZT856" s="106"/>
      <c r="DZU856" s="103"/>
      <c r="DZV856" s="102"/>
      <c r="DZW856" s="120"/>
      <c r="DZX856" s="176"/>
      <c r="DZY856" s="102"/>
      <c r="DZZ856" s="109"/>
      <c r="EAA856" s="109"/>
      <c r="EAB856" s="106"/>
      <c r="EAC856" s="103"/>
      <c r="EAD856" s="102"/>
      <c r="EAE856" s="120"/>
      <c r="EAF856" s="176"/>
      <c r="EAG856" s="102"/>
      <c r="EAH856" s="109"/>
      <c r="EAI856" s="109"/>
      <c r="EAJ856" s="106"/>
      <c r="EAK856" s="103"/>
      <c r="EAL856" s="102"/>
      <c r="EAM856" s="120"/>
      <c r="EAN856" s="176"/>
      <c r="EAO856" s="102"/>
      <c r="EAP856" s="109"/>
      <c r="EAQ856" s="109"/>
      <c r="EAR856" s="106"/>
      <c r="EAS856" s="103"/>
      <c r="EAT856" s="102"/>
      <c r="EAU856" s="120"/>
      <c r="EAV856" s="176"/>
      <c r="EAW856" s="102"/>
      <c r="EAX856" s="109"/>
      <c r="EAY856" s="109"/>
      <c r="EAZ856" s="106"/>
      <c r="EBA856" s="103"/>
      <c r="EBB856" s="102"/>
      <c r="EBC856" s="120"/>
      <c r="EBD856" s="176"/>
      <c r="EBE856" s="102"/>
      <c r="EBF856" s="109"/>
      <c r="EBG856" s="109"/>
      <c r="EBH856" s="106"/>
      <c r="EBI856" s="103"/>
      <c r="EBJ856" s="102"/>
      <c r="EBK856" s="120"/>
      <c r="EBL856" s="176"/>
      <c r="EBM856" s="102"/>
      <c r="EBN856" s="109"/>
      <c r="EBO856" s="109"/>
      <c r="EBP856" s="106"/>
      <c r="EBQ856" s="103"/>
      <c r="EBR856" s="102"/>
      <c r="EBS856" s="120"/>
      <c r="EBT856" s="176"/>
      <c r="EBU856" s="102"/>
      <c r="EBV856" s="109"/>
      <c r="EBW856" s="109"/>
      <c r="EBX856" s="106"/>
      <c r="EBY856" s="103"/>
      <c r="EBZ856" s="102"/>
      <c r="ECA856" s="120"/>
      <c r="ECB856" s="176"/>
      <c r="ECC856" s="102"/>
      <c r="ECD856" s="109"/>
      <c r="ECE856" s="109"/>
      <c r="ECF856" s="106"/>
      <c r="ECG856" s="103"/>
      <c r="ECH856" s="102"/>
      <c r="ECI856" s="120"/>
      <c r="ECJ856" s="176"/>
      <c r="ECK856" s="102"/>
      <c r="ECL856" s="109"/>
      <c r="ECM856" s="109"/>
      <c r="ECN856" s="106"/>
      <c r="ECO856" s="103"/>
      <c r="ECP856" s="102"/>
      <c r="ECQ856" s="120"/>
      <c r="ECR856" s="176"/>
      <c r="ECS856" s="102"/>
      <c r="ECT856" s="109"/>
      <c r="ECU856" s="109"/>
      <c r="ECV856" s="106"/>
      <c r="ECW856" s="103"/>
      <c r="ECX856" s="102"/>
      <c r="ECY856" s="120"/>
      <c r="ECZ856" s="176"/>
      <c r="EDA856" s="102"/>
      <c r="EDB856" s="109"/>
      <c r="EDC856" s="109"/>
      <c r="EDD856" s="106"/>
      <c r="EDE856" s="103"/>
      <c r="EDF856" s="102"/>
      <c r="EDG856" s="120"/>
      <c r="EDH856" s="176"/>
      <c r="EDI856" s="102"/>
      <c r="EDJ856" s="109"/>
      <c r="EDK856" s="109"/>
      <c r="EDL856" s="106"/>
      <c r="EDM856" s="103"/>
      <c r="EDN856" s="102"/>
      <c r="EDO856" s="120"/>
      <c r="EDP856" s="176"/>
      <c r="EDQ856" s="102"/>
      <c r="EDR856" s="109"/>
      <c r="EDS856" s="109"/>
      <c r="EDT856" s="106"/>
      <c r="EDU856" s="103"/>
      <c r="EDV856" s="102"/>
      <c r="EDW856" s="120"/>
      <c r="EDX856" s="176"/>
      <c r="EDY856" s="102"/>
      <c r="EDZ856" s="109"/>
      <c r="EEA856" s="109"/>
      <c r="EEB856" s="106"/>
      <c r="EEC856" s="103"/>
      <c r="EED856" s="102"/>
      <c r="EEE856" s="120"/>
      <c r="EEF856" s="176"/>
      <c r="EEG856" s="102"/>
      <c r="EEH856" s="109"/>
      <c r="EEI856" s="109"/>
      <c r="EEJ856" s="106"/>
      <c r="EEK856" s="103"/>
      <c r="EEL856" s="102"/>
      <c r="EEM856" s="120"/>
      <c r="EEN856" s="176"/>
      <c r="EEO856" s="102"/>
      <c r="EEP856" s="109"/>
      <c r="EEQ856" s="109"/>
      <c r="EER856" s="106"/>
      <c r="EES856" s="103"/>
      <c r="EET856" s="102"/>
      <c r="EEU856" s="120"/>
      <c r="EEV856" s="176"/>
      <c r="EEW856" s="102"/>
      <c r="EEX856" s="109"/>
      <c r="EEY856" s="109"/>
      <c r="EEZ856" s="106"/>
      <c r="EFA856" s="103"/>
      <c r="EFB856" s="102"/>
      <c r="EFC856" s="120"/>
      <c r="EFD856" s="176"/>
      <c r="EFE856" s="102"/>
      <c r="EFF856" s="109"/>
      <c r="EFG856" s="109"/>
      <c r="EFH856" s="106"/>
      <c r="EFI856" s="103"/>
      <c r="EFJ856" s="102"/>
      <c r="EFK856" s="120"/>
      <c r="EFL856" s="176"/>
      <c r="EFM856" s="102"/>
      <c r="EFN856" s="109"/>
      <c r="EFO856" s="109"/>
      <c r="EFP856" s="106"/>
      <c r="EFQ856" s="103"/>
      <c r="EFR856" s="102"/>
      <c r="EFS856" s="120"/>
      <c r="EFT856" s="176"/>
      <c r="EFU856" s="102"/>
      <c r="EFV856" s="109"/>
      <c r="EFW856" s="109"/>
      <c r="EFX856" s="106"/>
      <c r="EFY856" s="103"/>
      <c r="EFZ856" s="102"/>
      <c r="EGA856" s="120"/>
      <c r="EGB856" s="176"/>
      <c r="EGC856" s="102"/>
      <c r="EGD856" s="109"/>
      <c r="EGE856" s="109"/>
      <c r="EGF856" s="106"/>
      <c r="EGG856" s="103"/>
      <c r="EGH856" s="102"/>
      <c r="EGI856" s="120"/>
      <c r="EGJ856" s="176"/>
      <c r="EGK856" s="102"/>
      <c r="EGL856" s="109"/>
      <c r="EGM856" s="109"/>
      <c r="EGN856" s="106"/>
      <c r="EGO856" s="103"/>
      <c r="EGP856" s="102"/>
      <c r="EGQ856" s="120"/>
      <c r="EGR856" s="176"/>
      <c r="EGS856" s="102"/>
      <c r="EGT856" s="109"/>
      <c r="EGU856" s="109"/>
      <c r="EGV856" s="106"/>
      <c r="EGW856" s="103"/>
      <c r="EGX856" s="102"/>
      <c r="EGY856" s="120"/>
      <c r="EGZ856" s="176"/>
      <c r="EHA856" s="102"/>
      <c r="EHB856" s="109"/>
      <c r="EHC856" s="109"/>
      <c r="EHD856" s="106"/>
      <c r="EHE856" s="103"/>
      <c r="EHF856" s="102"/>
      <c r="EHG856" s="120"/>
      <c r="EHH856" s="176"/>
      <c r="EHI856" s="102"/>
      <c r="EHJ856" s="109"/>
      <c r="EHK856" s="109"/>
      <c r="EHL856" s="106"/>
      <c r="EHM856" s="103"/>
      <c r="EHN856" s="102"/>
      <c r="EHO856" s="120"/>
      <c r="EHP856" s="176"/>
      <c r="EHQ856" s="102"/>
      <c r="EHR856" s="109"/>
      <c r="EHS856" s="109"/>
      <c r="EHT856" s="106"/>
      <c r="EHU856" s="103"/>
      <c r="EHV856" s="102"/>
      <c r="EHW856" s="120"/>
      <c r="EHX856" s="176"/>
      <c r="EHY856" s="102"/>
      <c r="EHZ856" s="109"/>
      <c r="EIA856" s="109"/>
      <c r="EIB856" s="106"/>
      <c r="EIC856" s="103"/>
      <c r="EID856" s="102"/>
      <c r="EIE856" s="120"/>
      <c r="EIF856" s="176"/>
      <c r="EIG856" s="102"/>
      <c r="EIH856" s="109"/>
      <c r="EII856" s="109"/>
      <c r="EIJ856" s="106"/>
      <c r="EIK856" s="103"/>
      <c r="EIL856" s="102"/>
      <c r="EIM856" s="120"/>
      <c r="EIN856" s="176"/>
      <c r="EIO856" s="102"/>
      <c r="EIP856" s="109"/>
      <c r="EIQ856" s="109"/>
      <c r="EIR856" s="106"/>
      <c r="EIS856" s="103"/>
      <c r="EIT856" s="102"/>
      <c r="EIU856" s="120"/>
      <c r="EIV856" s="176"/>
      <c r="EIW856" s="102"/>
      <c r="EIX856" s="109"/>
      <c r="EIY856" s="109"/>
      <c r="EIZ856" s="106"/>
      <c r="EJA856" s="103"/>
      <c r="EJB856" s="102"/>
      <c r="EJC856" s="120"/>
      <c r="EJD856" s="176"/>
      <c r="EJE856" s="102"/>
      <c r="EJF856" s="109"/>
      <c r="EJG856" s="109"/>
      <c r="EJH856" s="106"/>
      <c r="EJI856" s="103"/>
      <c r="EJJ856" s="102"/>
      <c r="EJK856" s="120"/>
      <c r="EJL856" s="176"/>
      <c r="EJM856" s="102"/>
      <c r="EJN856" s="109"/>
      <c r="EJO856" s="109"/>
      <c r="EJP856" s="106"/>
      <c r="EJQ856" s="103"/>
      <c r="EJR856" s="102"/>
      <c r="EJS856" s="120"/>
      <c r="EJT856" s="176"/>
      <c r="EJU856" s="102"/>
      <c r="EJV856" s="109"/>
      <c r="EJW856" s="109"/>
      <c r="EJX856" s="106"/>
      <c r="EJY856" s="103"/>
      <c r="EJZ856" s="102"/>
      <c r="EKA856" s="120"/>
      <c r="EKB856" s="176"/>
      <c r="EKC856" s="102"/>
      <c r="EKD856" s="109"/>
      <c r="EKE856" s="109"/>
      <c r="EKF856" s="106"/>
      <c r="EKG856" s="103"/>
      <c r="EKH856" s="102"/>
      <c r="EKI856" s="120"/>
      <c r="EKJ856" s="176"/>
      <c r="EKK856" s="102"/>
      <c r="EKL856" s="109"/>
      <c r="EKM856" s="109"/>
      <c r="EKN856" s="106"/>
      <c r="EKO856" s="103"/>
      <c r="EKP856" s="102"/>
      <c r="EKQ856" s="120"/>
      <c r="EKR856" s="176"/>
      <c r="EKS856" s="102"/>
      <c r="EKT856" s="109"/>
      <c r="EKU856" s="109"/>
      <c r="EKV856" s="106"/>
      <c r="EKW856" s="103"/>
      <c r="EKX856" s="102"/>
      <c r="EKY856" s="120"/>
      <c r="EKZ856" s="176"/>
      <c r="ELA856" s="102"/>
      <c r="ELB856" s="109"/>
      <c r="ELC856" s="109"/>
      <c r="ELD856" s="106"/>
      <c r="ELE856" s="103"/>
      <c r="ELF856" s="102"/>
      <c r="ELG856" s="120"/>
      <c r="ELH856" s="176"/>
      <c r="ELI856" s="102"/>
      <c r="ELJ856" s="109"/>
      <c r="ELK856" s="109"/>
      <c r="ELL856" s="106"/>
      <c r="ELM856" s="103"/>
      <c r="ELN856" s="102"/>
      <c r="ELO856" s="120"/>
      <c r="ELP856" s="176"/>
      <c r="ELQ856" s="102"/>
      <c r="ELR856" s="109"/>
      <c r="ELS856" s="109"/>
      <c r="ELT856" s="106"/>
      <c r="ELU856" s="103"/>
      <c r="ELV856" s="102"/>
      <c r="ELW856" s="120"/>
      <c r="ELX856" s="176"/>
      <c r="ELY856" s="102"/>
      <c r="ELZ856" s="109"/>
      <c r="EMA856" s="109"/>
      <c r="EMB856" s="106"/>
      <c r="EMC856" s="103"/>
      <c r="EMD856" s="102"/>
      <c r="EME856" s="120"/>
      <c r="EMF856" s="176"/>
      <c r="EMG856" s="102"/>
      <c r="EMH856" s="109"/>
      <c r="EMI856" s="109"/>
      <c r="EMJ856" s="106"/>
      <c r="EMK856" s="103"/>
      <c r="EML856" s="102"/>
      <c r="EMM856" s="120"/>
      <c r="EMN856" s="176"/>
      <c r="EMO856" s="102"/>
      <c r="EMP856" s="109"/>
      <c r="EMQ856" s="109"/>
      <c r="EMR856" s="106"/>
      <c r="EMS856" s="103"/>
      <c r="EMT856" s="102"/>
      <c r="EMU856" s="120"/>
      <c r="EMV856" s="176"/>
      <c r="EMW856" s="102"/>
      <c r="EMX856" s="109"/>
      <c r="EMY856" s="109"/>
      <c r="EMZ856" s="106"/>
      <c r="ENA856" s="103"/>
      <c r="ENB856" s="102"/>
      <c r="ENC856" s="120"/>
      <c r="END856" s="176"/>
      <c r="ENE856" s="102"/>
      <c r="ENF856" s="109"/>
      <c r="ENG856" s="109"/>
      <c r="ENH856" s="106"/>
      <c r="ENI856" s="103"/>
      <c r="ENJ856" s="102"/>
      <c r="ENK856" s="120"/>
      <c r="ENL856" s="176"/>
      <c r="ENM856" s="102"/>
      <c r="ENN856" s="109"/>
      <c r="ENO856" s="109"/>
      <c r="ENP856" s="106"/>
      <c r="ENQ856" s="103"/>
      <c r="ENR856" s="102"/>
      <c r="ENS856" s="120"/>
      <c r="ENT856" s="176"/>
      <c r="ENU856" s="102"/>
      <c r="ENV856" s="109"/>
      <c r="ENW856" s="109"/>
      <c r="ENX856" s="106"/>
      <c r="ENY856" s="103"/>
      <c r="ENZ856" s="102"/>
      <c r="EOA856" s="120"/>
      <c r="EOB856" s="176"/>
      <c r="EOC856" s="102"/>
      <c r="EOD856" s="109"/>
      <c r="EOE856" s="109"/>
      <c r="EOF856" s="106"/>
      <c r="EOG856" s="103"/>
      <c r="EOH856" s="102"/>
      <c r="EOI856" s="120"/>
      <c r="EOJ856" s="176"/>
      <c r="EOK856" s="102"/>
      <c r="EOL856" s="109"/>
      <c r="EOM856" s="109"/>
      <c r="EON856" s="106"/>
      <c r="EOO856" s="103"/>
      <c r="EOP856" s="102"/>
      <c r="EOQ856" s="120"/>
      <c r="EOR856" s="176"/>
      <c r="EOS856" s="102"/>
      <c r="EOT856" s="109"/>
      <c r="EOU856" s="109"/>
      <c r="EOV856" s="106"/>
      <c r="EOW856" s="103"/>
      <c r="EOX856" s="102"/>
      <c r="EOY856" s="120"/>
      <c r="EOZ856" s="176"/>
      <c r="EPA856" s="102"/>
      <c r="EPB856" s="109"/>
      <c r="EPC856" s="109"/>
      <c r="EPD856" s="106"/>
      <c r="EPE856" s="103"/>
      <c r="EPF856" s="102"/>
      <c r="EPG856" s="120"/>
      <c r="EPH856" s="176"/>
      <c r="EPI856" s="102"/>
      <c r="EPJ856" s="109"/>
      <c r="EPK856" s="109"/>
      <c r="EPL856" s="106"/>
      <c r="EPM856" s="103"/>
      <c r="EPN856" s="102"/>
      <c r="EPO856" s="120"/>
      <c r="EPP856" s="176"/>
      <c r="EPQ856" s="102"/>
      <c r="EPR856" s="109"/>
      <c r="EPS856" s="109"/>
      <c r="EPT856" s="106"/>
      <c r="EPU856" s="103"/>
      <c r="EPV856" s="102"/>
      <c r="EPW856" s="120"/>
      <c r="EPX856" s="176"/>
      <c r="EPY856" s="102"/>
      <c r="EPZ856" s="109"/>
      <c r="EQA856" s="109"/>
      <c r="EQB856" s="106"/>
      <c r="EQC856" s="103"/>
      <c r="EQD856" s="102"/>
      <c r="EQE856" s="120"/>
      <c r="EQF856" s="176"/>
      <c r="EQG856" s="102"/>
      <c r="EQH856" s="109"/>
      <c r="EQI856" s="109"/>
      <c r="EQJ856" s="106"/>
      <c r="EQK856" s="103"/>
      <c r="EQL856" s="102"/>
      <c r="EQM856" s="120"/>
      <c r="EQN856" s="176"/>
      <c r="EQO856" s="102"/>
      <c r="EQP856" s="109"/>
      <c r="EQQ856" s="109"/>
      <c r="EQR856" s="106"/>
      <c r="EQS856" s="103"/>
      <c r="EQT856" s="102"/>
      <c r="EQU856" s="120"/>
      <c r="EQV856" s="176"/>
      <c r="EQW856" s="102"/>
      <c r="EQX856" s="109"/>
      <c r="EQY856" s="109"/>
      <c r="EQZ856" s="106"/>
      <c r="ERA856" s="103"/>
      <c r="ERB856" s="102"/>
      <c r="ERC856" s="120"/>
      <c r="ERD856" s="176"/>
      <c r="ERE856" s="102"/>
      <c r="ERF856" s="109"/>
      <c r="ERG856" s="109"/>
      <c r="ERH856" s="106"/>
      <c r="ERI856" s="103"/>
      <c r="ERJ856" s="102"/>
      <c r="ERK856" s="120"/>
      <c r="ERL856" s="176"/>
      <c r="ERM856" s="102"/>
      <c r="ERN856" s="109"/>
      <c r="ERO856" s="109"/>
      <c r="ERP856" s="106"/>
      <c r="ERQ856" s="103"/>
      <c r="ERR856" s="102"/>
      <c r="ERS856" s="120"/>
      <c r="ERT856" s="176"/>
      <c r="ERU856" s="102"/>
      <c r="ERV856" s="109"/>
      <c r="ERW856" s="109"/>
      <c r="ERX856" s="106"/>
      <c r="ERY856" s="103"/>
      <c r="ERZ856" s="102"/>
      <c r="ESA856" s="120"/>
      <c r="ESB856" s="176"/>
      <c r="ESC856" s="102"/>
      <c r="ESD856" s="109"/>
      <c r="ESE856" s="109"/>
      <c r="ESF856" s="106"/>
      <c r="ESG856" s="103"/>
      <c r="ESH856" s="102"/>
      <c r="ESI856" s="120"/>
      <c r="ESJ856" s="176"/>
      <c r="ESK856" s="102"/>
      <c r="ESL856" s="109"/>
      <c r="ESM856" s="109"/>
      <c r="ESN856" s="106"/>
      <c r="ESO856" s="103"/>
      <c r="ESP856" s="102"/>
      <c r="ESQ856" s="120"/>
      <c r="ESR856" s="176"/>
      <c r="ESS856" s="102"/>
      <c r="EST856" s="109"/>
      <c r="ESU856" s="109"/>
      <c r="ESV856" s="106"/>
      <c r="ESW856" s="103"/>
      <c r="ESX856" s="102"/>
      <c r="ESY856" s="120"/>
      <c r="ESZ856" s="176"/>
      <c r="ETA856" s="102"/>
      <c r="ETB856" s="109"/>
      <c r="ETC856" s="109"/>
      <c r="ETD856" s="106"/>
      <c r="ETE856" s="103"/>
      <c r="ETF856" s="102"/>
      <c r="ETG856" s="120"/>
      <c r="ETH856" s="176"/>
      <c r="ETI856" s="102"/>
      <c r="ETJ856" s="109"/>
      <c r="ETK856" s="109"/>
      <c r="ETL856" s="106"/>
      <c r="ETM856" s="103"/>
      <c r="ETN856" s="102"/>
      <c r="ETO856" s="120"/>
      <c r="ETP856" s="176"/>
      <c r="ETQ856" s="102"/>
      <c r="ETR856" s="109"/>
      <c r="ETS856" s="109"/>
      <c r="ETT856" s="106"/>
      <c r="ETU856" s="103"/>
      <c r="ETV856" s="102"/>
      <c r="ETW856" s="120"/>
      <c r="ETX856" s="176"/>
      <c r="ETY856" s="102"/>
      <c r="ETZ856" s="109"/>
      <c r="EUA856" s="109"/>
      <c r="EUB856" s="106"/>
      <c r="EUC856" s="103"/>
      <c r="EUD856" s="102"/>
      <c r="EUE856" s="120"/>
      <c r="EUF856" s="176"/>
      <c r="EUG856" s="102"/>
      <c r="EUH856" s="109"/>
      <c r="EUI856" s="109"/>
      <c r="EUJ856" s="106"/>
      <c r="EUK856" s="103"/>
      <c r="EUL856" s="102"/>
      <c r="EUM856" s="120"/>
      <c r="EUN856" s="176"/>
      <c r="EUO856" s="102"/>
      <c r="EUP856" s="109"/>
      <c r="EUQ856" s="109"/>
      <c r="EUR856" s="106"/>
      <c r="EUS856" s="103"/>
      <c r="EUT856" s="102"/>
      <c r="EUU856" s="120"/>
      <c r="EUV856" s="176"/>
      <c r="EUW856" s="102"/>
      <c r="EUX856" s="109"/>
      <c r="EUY856" s="109"/>
      <c r="EUZ856" s="106"/>
      <c r="EVA856" s="103"/>
      <c r="EVB856" s="102"/>
      <c r="EVC856" s="120"/>
      <c r="EVD856" s="176"/>
      <c r="EVE856" s="102"/>
      <c r="EVF856" s="109"/>
      <c r="EVG856" s="109"/>
      <c r="EVH856" s="106"/>
      <c r="EVI856" s="103"/>
      <c r="EVJ856" s="102"/>
      <c r="EVK856" s="120"/>
      <c r="EVL856" s="176"/>
      <c r="EVM856" s="102"/>
      <c r="EVN856" s="109"/>
      <c r="EVO856" s="109"/>
      <c r="EVP856" s="106"/>
      <c r="EVQ856" s="103"/>
      <c r="EVR856" s="102"/>
      <c r="EVS856" s="120"/>
      <c r="EVT856" s="176"/>
      <c r="EVU856" s="102"/>
      <c r="EVV856" s="109"/>
      <c r="EVW856" s="109"/>
      <c r="EVX856" s="106"/>
      <c r="EVY856" s="103"/>
      <c r="EVZ856" s="102"/>
      <c r="EWA856" s="120"/>
      <c r="EWB856" s="176"/>
      <c r="EWC856" s="102"/>
      <c r="EWD856" s="109"/>
      <c r="EWE856" s="109"/>
      <c r="EWF856" s="106"/>
      <c r="EWG856" s="103"/>
      <c r="EWH856" s="102"/>
      <c r="EWI856" s="120"/>
      <c r="EWJ856" s="176"/>
      <c r="EWK856" s="102"/>
      <c r="EWL856" s="109"/>
      <c r="EWM856" s="109"/>
      <c r="EWN856" s="106"/>
      <c r="EWO856" s="103"/>
      <c r="EWP856" s="102"/>
      <c r="EWQ856" s="120"/>
      <c r="EWR856" s="176"/>
      <c r="EWS856" s="102"/>
      <c r="EWT856" s="109"/>
      <c r="EWU856" s="109"/>
      <c r="EWV856" s="106"/>
      <c r="EWW856" s="103"/>
      <c r="EWX856" s="102"/>
      <c r="EWY856" s="120"/>
      <c r="EWZ856" s="176"/>
      <c r="EXA856" s="102"/>
      <c r="EXB856" s="109"/>
      <c r="EXC856" s="109"/>
      <c r="EXD856" s="106"/>
      <c r="EXE856" s="103"/>
      <c r="EXF856" s="102"/>
      <c r="EXG856" s="120"/>
      <c r="EXH856" s="176"/>
      <c r="EXI856" s="102"/>
      <c r="EXJ856" s="109"/>
      <c r="EXK856" s="109"/>
      <c r="EXL856" s="106"/>
      <c r="EXM856" s="103"/>
      <c r="EXN856" s="102"/>
      <c r="EXO856" s="120"/>
      <c r="EXP856" s="176"/>
      <c r="EXQ856" s="102"/>
      <c r="EXR856" s="109"/>
      <c r="EXS856" s="109"/>
      <c r="EXT856" s="106"/>
      <c r="EXU856" s="103"/>
      <c r="EXV856" s="102"/>
      <c r="EXW856" s="120"/>
      <c r="EXX856" s="176"/>
      <c r="EXY856" s="102"/>
      <c r="EXZ856" s="109"/>
      <c r="EYA856" s="109"/>
      <c r="EYB856" s="106"/>
      <c r="EYC856" s="103"/>
      <c r="EYD856" s="102"/>
      <c r="EYE856" s="120"/>
      <c r="EYF856" s="176"/>
      <c r="EYG856" s="102"/>
      <c r="EYH856" s="109"/>
      <c r="EYI856" s="109"/>
      <c r="EYJ856" s="106"/>
      <c r="EYK856" s="103"/>
      <c r="EYL856" s="102"/>
      <c r="EYM856" s="120"/>
      <c r="EYN856" s="176"/>
      <c r="EYO856" s="102"/>
      <c r="EYP856" s="109"/>
      <c r="EYQ856" s="109"/>
      <c r="EYR856" s="106"/>
      <c r="EYS856" s="103"/>
      <c r="EYT856" s="102"/>
      <c r="EYU856" s="120"/>
      <c r="EYV856" s="176"/>
      <c r="EYW856" s="102"/>
      <c r="EYX856" s="109"/>
      <c r="EYY856" s="109"/>
      <c r="EYZ856" s="106"/>
      <c r="EZA856" s="103"/>
      <c r="EZB856" s="102"/>
      <c r="EZC856" s="120"/>
      <c r="EZD856" s="176"/>
      <c r="EZE856" s="102"/>
      <c r="EZF856" s="109"/>
      <c r="EZG856" s="109"/>
      <c r="EZH856" s="106"/>
      <c r="EZI856" s="103"/>
      <c r="EZJ856" s="102"/>
      <c r="EZK856" s="120"/>
      <c r="EZL856" s="176"/>
      <c r="EZM856" s="102"/>
      <c r="EZN856" s="109"/>
      <c r="EZO856" s="109"/>
      <c r="EZP856" s="106"/>
      <c r="EZQ856" s="103"/>
      <c r="EZR856" s="102"/>
      <c r="EZS856" s="120"/>
      <c r="EZT856" s="176"/>
      <c r="EZU856" s="102"/>
      <c r="EZV856" s="109"/>
      <c r="EZW856" s="109"/>
      <c r="EZX856" s="106"/>
      <c r="EZY856" s="103"/>
      <c r="EZZ856" s="102"/>
      <c r="FAA856" s="120"/>
      <c r="FAB856" s="176"/>
      <c r="FAC856" s="102"/>
      <c r="FAD856" s="109"/>
      <c r="FAE856" s="109"/>
      <c r="FAF856" s="106"/>
      <c r="FAG856" s="103"/>
      <c r="FAH856" s="102"/>
      <c r="FAI856" s="120"/>
      <c r="FAJ856" s="176"/>
      <c r="FAK856" s="102"/>
      <c r="FAL856" s="109"/>
      <c r="FAM856" s="109"/>
      <c r="FAN856" s="106"/>
      <c r="FAO856" s="103"/>
      <c r="FAP856" s="102"/>
      <c r="FAQ856" s="120"/>
      <c r="FAR856" s="176"/>
      <c r="FAS856" s="102"/>
      <c r="FAT856" s="109"/>
      <c r="FAU856" s="109"/>
      <c r="FAV856" s="106"/>
      <c r="FAW856" s="103"/>
      <c r="FAX856" s="102"/>
      <c r="FAY856" s="120"/>
      <c r="FAZ856" s="176"/>
      <c r="FBA856" s="102"/>
      <c r="FBB856" s="109"/>
      <c r="FBC856" s="109"/>
      <c r="FBD856" s="106"/>
      <c r="FBE856" s="103"/>
      <c r="FBF856" s="102"/>
      <c r="FBG856" s="120"/>
      <c r="FBH856" s="176"/>
      <c r="FBI856" s="102"/>
      <c r="FBJ856" s="109"/>
      <c r="FBK856" s="109"/>
      <c r="FBL856" s="106"/>
      <c r="FBM856" s="103"/>
      <c r="FBN856" s="102"/>
      <c r="FBO856" s="120"/>
      <c r="FBP856" s="176"/>
      <c r="FBQ856" s="102"/>
      <c r="FBR856" s="109"/>
      <c r="FBS856" s="109"/>
      <c r="FBT856" s="106"/>
      <c r="FBU856" s="103"/>
      <c r="FBV856" s="102"/>
      <c r="FBW856" s="120"/>
      <c r="FBX856" s="176"/>
      <c r="FBY856" s="102"/>
      <c r="FBZ856" s="109"/>
      <c r="FCA856" s="109"/>
      <c r="FCB856" s="106"/>
      <c r="FCC856" s="103"/>
      <c r="FCD856" s="102"/>
      <c r="FCE856" s="120"/>
      <c r="FCF856" s="176"/>
      <c r="FCG856" s="102"/>
      <c r="FCH856" s="109"/>
      <c r="FCI856" s="109"/>
      <c r="FCJ856" s="106"/>
      <c r="FCK856" s="103"/>
      <c r="FCL856" s="102"/>
      <c r="FCM856" s="120"/>
      <c r="FCN856" s="176"/>
      <c r="FCO856" s="102"/>
      <c r="FCP856" s="109"/>
      <c r="FCQ856" s="109"/>
      <c r="FCR856" s="106"/>
      <c r="FCS856" s="103"/>
      <c r="FCT856" s="102"/>
      <c r="FCU856" s="120"/>
      <c r="FCV856" s="176"/>
      <c r="FCW856" s="102"/>
      <c r="FCX856" s="109"/>
      <c r="FCY856" s="109"/>
      <c r="FCZ856" s="106"/>
      <c r="FDA856" s="103"/>
      <c r="FDB856" s="102"/>
      <c r="FDC856" s="120"/>
      <c r="FDD856" s="176"/>
      <c r="FDE856" s="102"/>
      <c r="FDF856" s="109"/>
      <c r="FDG856" s="109"/>
      <c r="FDH856" s="106"/>
      <c r="FDI856" s="103"/>
      <c r="FDJ856" s="102"/>
      <c r="FDK856" s="120"/>
      <c r="FDL856" s="176"/>
      <c r="FDM856" s="102"/>
      <c r="FDN856" s="109"/>
      <c r="FDO856" s="109"/>
      <c r="FDP856" s="106"/>
      <c r="FDQ856" s="103"/>
      <c r="FDR856" s="102"/>
      <c r="FDS856" s="120"/>
      <c r="FDT856" s="176"/>
      <c r="FDU856" s="102"/>
      <c r="FDV856" s="109"/>
      <c r="FDW856" s="109"/>
      <c r="FDX856" s="106"/>
      <c r="FDY856" s="103"/>
      <c r="FDZ856" s="102"/>
      <c r="FEA856" s="120"/>
      <c r="FEB856" s="176"/>
      <c r="FEC856" s="102"/>
      <c r="FED856" s="109"/>
      <c r="FEE856" s="109"/>
      <c r="FEF856" s="106"/>
      <c r="FEG856" s="103"/>
      <c r="FEH856" s="102"/>
      <c r="FEI856" s="120"/>
      <c r="FEJ856" s="176"/>
      <c r="FEK856" s="102"/>
      <c r="FEL856" s="109"/>
      <c r="FEM856" s="109"/>
      <c r="FEN856" s="106"/>
      <c r="FEO856" s="103"/>
      <c r="FEP856" s="102"/>
      <c r="FEQ856" s="120"/>
      <c r="FER856" s="176"/>
      <c r="FES856" s="102"/>
      <c r="FET856" s="109"/>
      <c r="FEU856" s="109"/>
      <c r="FEV856" s="106"/>
      <c r="FEW856" s="103"/>
      <c r="FEX856" s="102"/>
      <c r="FEY856" s="120"/>
      <c r="FEZ856" s="176"/>
      <c r="FFA856" s="102"/>
      <c r="FFB856" s="109"/>
      <c r="FFC856" s="109"/>
      <c r="FFD856" s="106"/>
      <c r="FFE856" s="103"/>
      <c r="FFF856" s="102"/>
      <c r="FFG856" s="120"/>
      <c r="FFH856" s="176"/>
      <c r="FFI856" s="102"/>
      <c r="FFJ856" s="109"/>
      <c r="FFK856" s="109"/>
      <c r="FFL856" s="106"/>
      <c r="FFM856" s="103"/>
      <c r="FFN856" s="102"/>
      <c r="FFO856" s="120"/>
      <c r="FFP856" s="176"/>
      <c r="FFQ856" s="102"/>
      <c r="FFR856" s="109"/>
      <c r="FFS856" s="109"/>
      <c r="FFT856" s="106"/>
      <c r="FFU856" s="103"/>
      <c r="FFV856" s="102"/>
      <c r="FFW856" s="120"/>
      <c r="FFX856" s="176"/>
      <c r="FFY856" s="102"/>
      <c r="FFZ856" s="109"/>
      <c r="FGA856" s="109"/>
      <c r="FGB856" s="106"/>
      <c r="FGC856" s="103"/>
      <c r="FGD856" s="102"/>
      <c r="FGE856" s="120"/>
      <c r="FGF856" s="176"/>
      <c r="FGG856" s="102"/>
      <c r="FGH856" s="109"/>
      <c r="FGI856" s="109"/>
      <c r="FGJ856" s="106"/>
      <c r="FGK856" s="103"/>
      <c r="FGL856" s="102"/>
      <c r="FGM856" s="120"/>
      <c r="FGN856" s="176"/>
      <c r="FGO856" s="102"/>
      <c r="FGP856" s="109"/>
      <c r="FGQ856" s="109"/>
      <c r="FGR856" s="106"/>
      <c r="FGS856" s="103"/>
      <c r="FGT856" s="102"/>
      <c r="FGU856" s="120"/>
      <c r="FGV856" s="176"/>
      <c r="FGW856" s="102"/>
      <c r="FGX856" s="109"/>
      <c r="FGY856" s="109"/>
      <c r="FGZ856" s="106"/>
      <c r="FHA856" s="103"/>
      <c r="FHB856" s="102"/>
      <c r="FHC856" s="120"/>
      <c r="FHD856" s="176"/>
      <c r="FHE856" s="102"/>
      <c r="FHF856" s="109"/>
      <c r="FHG856" s="109"/>
      <c r="FHH856" s="106"/>
      <c r="FHI856" s="103"/>
      <c r="FHJ856" s="102"/>
      <c r="FHK856" s="120"/>
      <c r="FHL856" s="176"/>
      <c r="FHM856" s="102"/>
      <c r="FHN856" s="109"/>
      <c r="FHO856" s="109"/>
      <c r="FHP856" s="106"/>
      <c r="FHQ856" s="103"/>
      <c r="FHR856" s="102"/>
      <c r="FHS856" s="120"/>
      <c r="FHT856" s="176"/>
      <c r="FHU856" s="102"/>
      <c r="FHV856" s="109"/>
      <c r="FHW856" s="109"/>
      <c r="FHX856" s="106"/>
      <c r="FHY856" s="103"/>
      <c r="FHZ856" s="102"/>
      <c r="FIA856" s="120"/>
      <c r="FIB856" s="176"/>
      <c r="FIC856" s="102"/>
      <c r="FID856" s="109"/>
      <c r="FIE856" s="109"/>
      <c r="FIF856" s="106"/>
      <c r="FIG856" s="103"/>
      <c r="FIH856" s="102"/>
      <c r="FII856" s="120"/>
      <c r="FIJ856" s="176"/>
      <c r="FIK856" s="102"/>
      <c r="FIL856" s="109"/>
      <c r="FIM856" s="109"/>
      <c r="FIN856" s="106"/>
      <c r="FIO856" s="103"/>
      <c r="FIP856" s="102"/>
      <c r="FIQ856" s="120"/>
      <c r="FIR856" s="176"/>
      <c r="FIS856" s="102"/>
      <c r="FIT856" s="109"/>
      <c r="FIU856" s="109"/>
      <c r="FIV856" s="106"/>
      <c r="FIW856" s="103"/>
      <c r="FIX856" s="102"/>
      <c r="FIY856" s="120"/>
      <c r="FIZ856" s="176"/>
      <c r="FJA856" s="102"/>
      <c r="FJB856" s="109"/>
      <c r="FJC856" s="109"/>
      <c r="FJD856" s="106"/>
      <c r="FJE856" s="103"/>
      <c r="FJF856" s="102"/>
      <c r="FJG856" s="120"/>
      <c r="FJH856" s="176"/>
      <c r="FJI856" s="102"/>
      <c r="FJJ856" s="109"/>
      <c r="FJK856" s="109"/>
      <c r="FJL856" s="106"/>
      <c r="FJM856" s="103"/>
      <c r="FJN856" s="102"/>
      <c r="FJO856" s="120"/>
      <c r="FJP856" s="176"/>
      <c r="FJQ856" s="102"/>
      <c r="FJR856" s="109"/>
      <c r="FJS856" s="109"/>
      <c r="FJT856" s="106"/>
      <c r="FJU856" s="103"/>
      <c r="FJV856" s="102"/>
      <c r="FJW856" s="120"/>
      <c r="FJX856" s="176"/>
      <c r="FJY856" s="102"/>
      <c r="FJZ856" s="109"/>
      <c r="FKA856" s="109"/>
      <c r="FKB856" s="106"/>
      <c r="FKC856" s="103"/>
      <c r="FKD856" s="102"/>
      <c r="FKE856" s="120"/>
      <c r="FKF856" s="176"/>
      <c r="FKG856" s="102"/>
      <c r="FKH856" s="109"/>
      <c r="FKI856" s="109"/>
      <c r="FKJ856" s="106"/>
      <c r="FKK856" s="103"/>
      <c r="FKL856" s="102"/>
      <c r="FKM856" s="120"/>
      <c r="FKN856" s="176"/>
      <c r="FKO856" s="102"/>
      <c r="FKP856" s="109"/>
      <c r="FKQ856" s="109"/>
      <c r="FKR856" s="106"/>
      <c r="FKS856" s="103"/>
      <c r="FKT856" s="102"/>
      <c r="FKU856" s="120"/>
      <c r="FKV856" s="176"/>
      <c r="FKW856" s="102"/>
      <c r="FKX856" s="109"/>
      <c r="FKY856" s="109"/>
      <c r="FKZ856" s="106"/>
      <c r="FLA856" s="103"/>
      <c r="FLB856" s="102"/>
      <c r="FLC856" s="120"/>
      <c r="FLD856" s="176"/>
      <c r="FLE856" s="102"/>
      <c r="FLF856" s="109"/>
      <c r="FLG856" s="109"/>
      <c r="FLH856" s="106"/>
      <c r="FLI856" s="103"/>
      <c r="FLJ856" s="102"/>
      <c r="FLK856" s="120"/>
      <c r="FLL856" s="176"/>
      <c r="FLM856" s="102"/>
      <c r="FLN856" s="109"/>
      <c r="FLO856" s="109"/>
      <c r="FLP856" s="106"/>
      <c r="FLQ856" s="103"/>
      <c r="FLR856" s="102"/>
      <c r="FLS856" s="120"/>
      <c r="FLT856" s="176"/>
      <c r="FLU856" s="102"/>
      <c r="FLV856" s="109"/>
      <c r="FLW856" s="109"/>
      <c r="FLX856" s="106"/>
      <c r="FLY856" s="103"/>
      <c r="FLZ856" s="102"/>
      <c r="FMA856" s="120"/>
      <c r="FMB856" s="176"/>
      <c r="FMC856" s="102"/>
      <c r="FMD856" s="109"/>
      <c r="FME856" s="109"/>
      <c r="FMF856" s="106"/>
      <c r="FMG856" s="103"/>
      <c r="FMH856" s="102"/>
      <c r="FMI856" s="120"/>
      <c r="FMJ856" s="176"/>
      <c r="FMK856" s="102"/>
      <c r="FML856" s="109"/>
      <c r="FMM856" s="109"/>
      <c r="FMN856" s="106"/>
      <c r="FMO856" s="103"/>
      <c r="FMP856" s="102"/>
      <c r="FMQ856" s="120"/>
      <c r="FMR856" s="176"/>
      <c r="FMS856" s="102"/>
      <c r="FMT856" s="109"/>
      <c r="FMU856" s="109"/>
      <c r="FMV856" s="106"/>
      <c r="FMW856" s="103"/>
      <c r="FMX856" s="102"/>
      <c r="FMY856" s="120"/>
      <c r="FMZ856" s="176"/>
      <c r="FNA856" s="102"/>
      <c r="FNB856" s="109"/>
      <c r="FNC856" s="109"/>
      <c r="FND856" s="106"/>
      <c r="FNE856" s="103"/>
      <c r="FNF856" s="102"/>
      <c r="FNG856" s="120"/>
      <c r="FNH856" s="176"/>
      <c r="FNI856" s="102"/>
      <c r="FNJ856" s="109"/>
      <c r="FNK856" s="109"/>
      <c r="FNL856" s="106"/>
      <c r="FNM856" s="103"/>
      <c r="FNN856" s="102"/>
      <c r="FNO856" s="120"/>
      <c r="FNP856" s="176"/>
      <c r="FNQ856" s="102"/>
      <c r="FNR856" s="109"/>
      <c r="FNS856" s="109"/>
      <c r="FNT856" s="106"/>
      <c r="FNU856" s="103"/>
      <c r="FNV856" s="102"/>
      <c r="FNW856" s="120"/>
      <c r="FNX856" s="176"/>
      <c r="FNY856" s="102"/>
      <c r="FNZ856" s="109"/>
      <c r="FOA856" s="109"/>
      <c r="FOB856" s="106"/>
      <c r="FOC856" s="103"/>
      <c r="FOD856" s="102"/>
      <c r="FOE856" s="120"/>
      <c r="FOF856" s="176"/>
      <c r="FOG856" s="102"/>
      <c r="FOH856" s="109"/>
      <c r="FOI856" s="109"/>
      <c r="FOJ856" s="106"/>
      <c r="FOK856" s="103"/>
      <c r="FOL856" s="102"/>
      <c r="FOM856" s="120"/>
      <c r="FON856" s="176"/>
      <c r="FOO856" s="102"/>
      <c r="FOP856" s="109"/>
      <c r="FOQ856" s="109"/>
      <c r="FOR856" s="106"/>
      <c r="FOS856" s="103"/>
      <c r="FOT856" s="102"/>
      <c r="FOU856" s="120"/>
      <c r="FOV856" s="176"/>
      <c r="FOW856" s="102"/>
      <c r="FOX856" s="109"/>
      <c r="FOY856" s="109"/>
      <c r="FOZ856" s="106"/>
      <c r="FPA856" s="103"/>
      <c r="FPB856" s="102"/>
      <c r="FPC856" s="120"/>
      <c r="FPD856" s="176"/>
      <c r="FPE856" s="102"/>
      <c r="FPF856" s="109"/>
      <c r="FPG856" s="109"/>
      <c r="FPH856" s="106"/>
      <c r="FPI856" s="103"/>
      <c r="FPJ856" s="102"/>
      <c r="FPK856" s="120"/>
      <c r="FPL856" s="176"/>
      <c r="FPM856" s="102"/>
      <c r="FPN856" s="109"/>
      <c r="FPO856" s="109"/>
      <c r="FPP856" s="106"/>
      <c r="FPQ856" s="103"/>
      <c r="FPR856" s="102"/>
      <c r="FPS856" s="120"/>
      <c r="FPT856" s="176"/>
      <c r="FPU856" s="102"/>
      <c r="FPV856" s="109"/>
      <c r="FPW856" s="109"/>
      <c r="FPX856" s="106"/>
      <c r="FPY856" s="103"/>
      <c r="FPZ856" s="102"/>
      <c r="FQA856" s="120"/>
      <c r="FQB856" s="176"/>
      <c r="FQC856" s="102"/>
      <c r="FQD856" s="109"/>
      <c r="FQE856" s="109"/>
      <c r="FQF856" s="106"/>
      <c r="FQG856" s="103"/>
      <c r="FQH856" s="102"/>
      <c r="FQI856" s="120"/>
      <c r="FQJ856" s="176"/>
      <c r="FQK856" s="102"/>
      <c r="FQL856" s="109"/>
      <c r="FQM856" s="109"/>
      <c r="FQN856" s="106"/>
      <c r="FQO856" s="103"/>
      <c r="FQP856" s="102"/>
      <c r="FQQ856" s="120"/>
      <c r="FQR856" s="176"/>
      <c r="FQS856" s="102"/>
      <c r="FQT856" s="109"/>
      <c r="FQU856" s="109"/>
      <c r="FQV856" s="106"/>
      <c r="FQW856" s="103"/>
      <c r="FQX856" s="102"/>
      <c r="FQY856" s="120"/>
      <c r="FQZ856" s="176"/>
      <c r="FRA856" s="102"/>
      <c r="FRB856" s="109"/>
      <c r="FRC856" s="109"/>
      <c r="FRD856" s="106"/>
      <c r="FRE856" s="103"/>
      <c r="FRF856" s="102"/>
      <c r="FRG856" s="120"/>
      <c r="FRH856" s="176"/>
      <c r="FRI856" s="102"/>
      <c r="FRJ856" s="109"/>
      <c r="FRK856" s="109"/>
      <c r="FRL856" s="106"/>
      <c r="FRM856" s="103"/>
      <c r="FRN856" s="102"/>
      <c r="FRO856" s="120"/>
      <c r="FRP856" s="176"/>
      <c r="FRQ856" s="102"/>
      <c r="FRR856" s="109"/>
      <c r="FRS856" s="109"/>
      <c r="FRT856" s="106"/>
      <c r="FRU856" s="103"/>
      <c r="FRV856" s="102"/>
      <c r="FRW856" s="120"/>
      <c r="FRX856" s="176"/>
      <c r="FRY856" s="102"/>
      <c r="FRZ856" s="109"/>
      <c r="FSA856" s="109"/>
      <c r="FSB856" s="106"/>
      <c r="FSC856" s="103"/>
      <c r="FSD856" s="102"/>
      <c r="FSE856" s="120"/>
      <c r="FSF856" s="176"/>
      <c r="FSG856" s="102"/>
      <c r="FSH856" s="109"/>
      <c r="FSI856" s="109"/>
      <c r="FSJ856" s="106"/>
      <c r="FSK856" s="103"/>
      <c r="FSL856" s="102"/>
      <c r="FSM856" s="120"/>
      <c r="FSN856" s="176"/>
      <c r="FSO856" s="102"/>
      <c r="FSP856" s="109"/>
      <c r="FSQ856" s="109"/>
      <c r="FSR856" s="106"/>
      <c r="FSS856" s="103"/>
      <c r="FST856" s="102"/>
      <c r="FSU856" s="120"/>
      <c r="FSV856" s="176"/>
      <c r="FSW856" s="102"/>
      <c r="FSX856" s="109"/>
      <c r="FSY856" s="109"/>
      <c r="FSZ856" s="106"/>
      <c r="FTA856" s="103"/>
      <c r="FTB856" s="102"/>
      <c r="FTC856" s="120"/>
      <c r="FTD856" s="176"/>
      <c r="FTE856" s="102"/>
      <c r="FTF856" s="109"/>
      <c r="FTG856" s="109"/>
      <c r="FTH856" s="106"/>
      <c r="FTI856" s="103"/>
      <c r="FTJ856" s="102"/>
      <c r="FTK856" s="120"/>
      <c r="FTL856" s="176"/>
      <c r="FTM856" s="102"/>
      <c r="FTN856" s="109"/>
      <c r="FTO856" s="109"/>
      <c r="FTP856" s="106"/>
      <c r="FTQ856" s="103"/>
      <c r="FTR856" s="102"/>
      <c r="FTS856" s="120"/>
      <c r="FTT856" s="176"/>
      <c r="FTU856" s="102"/>
      <c r="FTV856" s="109"/>
      <c r="FTW856" s="109"/>
      <c r="FTX856" s="106"/>
      <c r="FTY856" s="103"/>
      <c r="FTZ856" s="102"/>
      <c r="FUA856" s="120"/>
      <c r="FUB856" s="176"/>
      <c r="FUC856" s="102"/>
      <c r="FUD856" s="109"/>
      <c r="FUE856" s="109"/>
      <c r="FUF856" s="106"/>
      <c r="FUG856" s="103"/>
      <c r="FUH856" s="102"/>
      <c r="FUI856" s="120"/>
      <c r="FUJ856" s="176"/>
      <c r="FUK856" s="102"/>
      <c r="FUL856" s="109"/>
      <c r="FUM856" s="109"/>
      <c r="FUN856" s="106"/>
      <c r="FUO856" s="103"/>
      <c r="FUP856" s="102"/>
      <c r="FUQ856" s="120"/>
      <c r="FUR856" s="176"/>
      <c r="FUS856" s="102"/>
      <c r="FUT856" s="109"/>
      <c r="FUU856" s="109"/>
      <c r="FUV856" s="106"/>
      <c r="FUW856" s="103"/>
      <c r="FUX856" s="102"/>
      <c r="FUY856" s="120"/>
      <c r="FUZ856" s="176"/>
      <c r="FVA856" s="102"/>
      <c r="FVB856" s="109"/>
      <c r="FVC856" s="109"/>
      <c r="FVD856" s="106"/>
      <c r="FVE856" s="103"/>
      <c r="FVF856" s="102"/>
      <c r="FVG856" s="120"/>
      <c r="FVH856" s="176"/>
      <c r="FVI856" s="102"/>
      <c r="FVJ856" s="109"/>
      <c r="FVK856" s="109"/>
      <c r="FVL856" s="106"/>
      <c r="FVM856" s="103"/>
      <c r="FVN856" s="102"/>
      <c r="FVO856" s="120"/>
      <c r="FVP856" s="176"/>
      <c r="FVQ856" s="102"/>
      <c r="FVR856" s="109"/>
      <c r="FVS856" s="109"/>
      <c r="FVT856" s="106"/>
      <c r="FVU856" s="103"/>
      <c r="FVV856" s="102"/>
      <c r="FVW856" s="120"/>
      <c r="FVX856" s="176"/>
      <c r="FVY856" s="102"/>
      <c r="FVZ856" s="109"/>
      <c r="FWA856" s="109"/>
      <c r="FWB856" s="106"/>
      <c r="FWC856" s="103"/>
      <c r="FWD856" s="102"/>
      <c r="FWE856" s="120"/>
      <c r="FWF856" s="176"/>
      <c r="FWG856" s="102"/>
      <c r="FWH856" s="109"/>
      <c r="FWI856" s="109"/>
      <c r="FWJ856" s="106"/>
      <c r="FWK856" s="103"/>
      <c r="FWL856" s="102"/>
      <c r="FWM856" s="120"/>
      <c r="FWN856" s="176"/>
      <c r="FWO856" s="102"/>
      <c r="FWP856" s="109"/>
      <c r="FWQ856" s="109"/>
      <c r="FWR856" s="106"/>
      <c r="FWS856" s="103"/>
      <c r="FWT856" s="102"/>
      <c r="FWU856" s="120"/>
      <c r="FWV856" s="176"/>
      <c r="FWW856" s="102"/>
      <c r="FWX856" s="109"/>
      <c r="FWY856" s="109"/>
      <c r="FWZ856" s="106"/>
      <c r="FXA856" s="103"/>
      <c r="FXB856" s="102"/>
      <c r="FXC856" s="120"/>
      <c r="FXD856" s="176"/>
      <c r="FXE856" s="102"/>
      <c r="FXF856" s="109"/>
      <c r="FXG856" s="109"/>
      <c r="FXH856" s="106"/>
      <c r="FXI856" s="103"/>
      <c r="FXJ856" s="102"/>
      <c r="FXK856" s="120"/>
      <c r="FXL856" s="176"/>
      <c r="FXM856" s="102"/>
      <c r="FXN856" s="109"/>
      <c r="FXO856" s="109"/>
      <c r="FXP856" s="106"/>
      <c r="FXQ856" s="103"/>
      <c r="FXR856" s="102"/>
      <c r="FXS856" s="120"/>
      <c r="FXT856" s="176"/>
      <c r="FXU856" s="102"/>
      <c r="FXV856" s="109"/>
      <c r="FXW856" s="109"/>
      <c r="FXX856" s="106"/>
      <c r="FXY856" s="103"/>
      <c r="FXZ856" s="102"/>
      <c r="FYA856" s="120"/>
      <c r="FYB856" s="176"/>
      <c r="FYC856" s="102"/>
      <c r="FYD856" s="109"/>
      <c r="FYE856" s="109"/>
      <c r="FYF856" s="106"/>
      <c r="FYG856" s="103"/>
      <c r="FYH856" s="102"/>
      <c r="FYI856" s="120"/>
      <c r="FYJ856" s="176"/>
      <c r="FYK856" s="102"/>
      <c r="FYL856" s="109"/>
      <c r="FYM856" s="109"/>
      <c r="FYN856" s="106"/>
      <c r="FYO856" s="103"/>
      <c r="FYP856" s="102"/>
      <c r="FYQ856" s="120"/>
      <c r="FYR856" s="176"/>
      <c r="FYS856" s="102"/>
      <c r="FYT856" s="109"/>
      <c r="FYU856" s="109"/>
      <c r="FYV856" s="106"/>
      <c r="FYW856" s="103"/>
      <c r="FYX856" s="102"/>
      <c r="FYY856" s="120"/>
      <c r="FYZ856" s="176"/>
      <c r="FZA856" s="102"/>
      <c r="FZB856" s="109"/>
      <c r="FZC856" s="109"/>
      <c r="FZD856" s="106"/>
      <c r="FZE856" s="103"/>
      <c r="FZF856" s="102"/>
      <c r="FZG856" s="120"/>
      <c r="FZH856" s="176"/>
      <c r="FZI856" s="102"/>
      <c r="FZJ856" s="109"/>
      <c r="FZK856" s="109"/>
      <c r="FZL856" s="106"/>
      <c r="FZM856" s="103"/>
      <c r="FZN856" s="102"/>
      <c r="FZO856" s="120"/>
      <c r="FZP856" s="176"/>
      <c r="FZQ856" s="102"/>
      <c r="FZR856" s="109"/>
      <c r="FZS856" s="109"/>
      <c r="FZT856" s="106"/>
      <c r="FZU856" s="103"/>
      <c r="FZV856" s="102"/>
      <c r="FZW856" s="120"/>
      <c r="FZX856" s="176"/>
      <c r="FZY856" s="102"/>
      <c r="FZZ856" s="109"/>
      <c r="GAA856" s="109"/>
      <c r="GAB856" s="106"/>
      <c r="GAC856" s="103"/>
      <c r="GAD856" s="102"/>
      <c r="GAE856" s="120"/>
      <c r="GAF856" s="176"/>
      <c r="GAG856" s="102"/>
      <c r="GAH856" s="109"/>
      <c r="GAI856" s="109"/>
      <c r="GAJ856" s="106"/>
      <c r="GAK856" s="103"/>
      <c r="GAL856" s="102"/>
      <c r="GAM856" s="120"/>
      <c r="GAN856" s="176"/>
      <c r="GAO856" s="102"/>
      <c r="GAP856" s="109"/>
      <c r="GAQ856" s="109"/>
      <c r="GAR856" s="106"/>
      <c r="GAS856" s="103"/>
      <c r="GAT856" s="102"/>
      <c r="GAU856" s="120"/>
      <c r="GAV856" s="176"/>
      <c r="GAW856" s="102"/>
      <c r="GAX856" s="109"/>
      <c r="GAY856" s="109"/>
      <c r="GAZ856" s="106"/>
      <c r="GBA856" s="103"/>
      <c r="GBB856" s="102"/>
      <c r="GBC856" s="120"/>
      <c r="GBD856" s="176"/>
      <c r="GBE856" s="102"/>
      <c r="GBF856" s="109"/>
      <c r="GBG856" s="109"/>
      <c r="GBH856" s="106"/>
      <c r="GBI856" s="103"/>
      <c r="GBJ856" s="102"/>
      <c r="GBK856" s="120"/>
      <c r="GBL856" s="176"/>
      <c r="GBM856" s="102"/>
      <c r="GBN856" s="109"/>
      <c r="GBO856" s="109"/>
      <c r="GBP856" s="106"/>
      <c r="GBQ856" s="103"/>
      <c r="GBR856" s="102"/>
      <c r="GBS856" s="120"/>
      <c r="GBT856" s="176"/>
      <c r="GBU856" s="102"/>
      <c r="GBV856" s="109"/>
      <c r="GBW856" s="109"/>
      <c r="GBX856" s="106"/>
      <c r="GBY856" s="103"/>
      <c r="GBZ856" s="102"/>
      <c r="GCA856" s="120"/>
      <c r="GCB856" s="176"/>
      <c r="GCC856" s="102"/>
      <c r="GCD856" s="109"/>
      <c r="GCE856" s="109"/>
      <c r="GCF856" s="106"/>
      <c r="GCG856" s="103"/>
      <c r="GCH856" s="102"/>
      <c r="GCI856" s="120"/>
      <c r="GCJ856" s="176"/>
      <c r="GCK856" s="102"/>
      <c r="GCL856" s="109"/>
      <c r="GCM856" s="109"/>
      <c r="GCN856" s="106"/>
      <c r="GCO856" s="103"/>
      <c r="GCP856" s="102"/>
      <c r="GCQ856" s="120"/>
      <c r="GCR856" s="176"/>
      <c r="GCS856" s="102"/>
      <c r="GCT856" s="109"/>
      <c r="GCU856" s="109"/>
      <c r="GCV856" s="106"/>
      <c r="GCW856" s="103"/>
      <c r="GCX856" s="102"/>
      <c r="GCY856" s="120"/>
      <c r="GCZ856" s="176"/>
      <c r="GDA856" s="102"/>
      <c r="GDB856" s="109"/>
      <c r="GDC856" s="109"/>
      <c r="GDD856" s="106"/>
      <c r="GDE856" s="103"/>
      <c r="GDF856" s="102"/>
      <c r="GDG856" s="120"/>
      <c r="GDH856" s="176"/>
      <c r="GDI856" s="102"/>
      <c r="GDJ856" s="109"/>
      <c r="GDK856" s="109"/>
      <c r="GDL856" s="106"/>
      <c r="GDM856" s="103"/>
      <c r="GDN856" s="102"/>
      <c r="GDO856" s="120"/>
      <c r="GDP856" s="176"/>
      <c r="GDQ856" s="102"/>
      <c r="GDR856" s="109"/>
      <c r="GDS856" s="109"/>
      <c r="GDT856" s="106"/>
      <c r="GDU856" s="103"/>
      <c r="GDV856" s="102"/>
      <c r="GDW856" s="120"/>
      <c r="GDX856" s="176"/>
      <c r="GDY856" s="102"/>
      <c r="GDZ856" s="109"/>
      <c r="GEA856" s="109"/>
      <c r="GEB856" s="106"/>
      <c r="GEC856" s="103"/>
      <c r="GED856" s="102"/>
      <c r="GEE856" s="120"/>
      <c r="GEF856" s="176"/>
      <c r="GEG856" s="102"/>
      <c r="GEH856" s="109"/>
      <c r="GEI856" s="109"/>
      <c r="GEJ856" s="106"/>
      <c r="GEK856" s="103"/>
      <c r="GEL856" s="102"/>
      <c r="GEM856" s="120"/>
      <c r="GEN856" s="176"/>
      <c r="GEO856" s="102"/>
      <c r="GEP856" s="109"/>
      <c r="GEQ856" s="109"/>
      <c r="GER856" s="106"/>
      <c r="GES856" s="103"/>
      <c r="GET856" s="102"/>
      <c r="GEU856" s="120"/>
      <c r="GEV856" s="176"/>
      <c r="GEW856" s="102"/>
      <c r="GEX856" s="109"/>
      <c r="GEY856" s="109"/>
      <c r="GEZ856" s="106"/>
      <c r="GFA856" s="103"/>
      <c r="GFB856" s="102"/>
      <c r="GFC856" s="120"/>
      <c r="GFD856" s="176"/>
      <c r="GFE856" s="102"/>
      <c r="GFF856" s="109"/>
      <c r="GFG856" s="109"/>
      <c r="GFH856" s="106"/>
      <c r="GFI856" s="103"/>
      <c r="GFJ856" s="102"/>
      <c r="GFK856" s="120"/>
      <c r="GFL856" s="176"/>
      <c r="GFM856" s="102"/>
      <c r="GFN856" s="109"/>
      <c r="GFO856" s="109"/>
      <c r="GFP856" s="106"/>
      <c r="GFQ856" s="103"/>
      <c r="GFR856" s="102"/>
      <c r="GFS856" s="120"/>
      <c r="GFT856" s="176"/>
      <c r="GFU856" s="102"/>
      <c r="GFV856" s="109"/>
      <c r="GFW856" s="109"/>
      <c r="GFX856" s="106"/>
      <c r="GFY856" s="103"/>
      <c r="GFZ856" s="102"/>
      <c r="GGA856" s="120"/>
      <c r="GGB856" s="176"/>
      <c r="GGC856" s="102"/>
      <c r="GGD856" s="109"/>
      <c r="GGE856" s="109"/>
      <c r="GGF856" s="106"/>
      <c r="GGG856" s="103"/>
      <c r="GGH856" s="102"/>
      <c r="GGI856" s="120"/>
      <c r="GGJ856" s="176"/>
      <c r="GGK856" s="102"/>
      <c r="GGL856" s="109"/>
      <c r="GGM856" s="109"/>
      <c r="GGN856" s="106"/>
      <c r="GGO856" s="103"/>
      <c r="GGP856" s="102"/>
      <c r="GGQ856" s="120"/>
      <c r="GGR856" s="176"/>
      <c r="GGS856" s="102"/>
      <c r="GGT856" s="109"/>
      <c r="GGU856" s="109"/>
      <c r="GGV856" s="106"/>
      <c r="GGW856" s="103"/>
      <c r="GGX856" s="102"/>
      <c r="GGY856" s="120"/>
      <c r="GGZ856" s="176"/>
      <c r="GHA856" s="102"/>
      <c r="GHB856" s="109"/>
      <c r="GHC856" s="109"/>
      <c r="GHD856" s="106"/>
      <c r="GHE856" s="103"/>
      <c r="GHF856" s="102"/>
      <c r="GHG856" s="120"/>
      <c r="GHH856" s="176"/>
      <c r="GHI856" s="102"/>
      <c r="GHJ856" s="109"/>
      <c r="GHK856" s="109"/>
      <c r="GHL856" s="106"/>
      <c r="GHM856" s="103"/>
      <c r="GHN856" s="102"/>
      <c r="GHO856" s="120"/>
      <c r="GHP856" s="176"/>
      <c r="GHQ856" s="102"/>
      <c r="GHR856" s="109"/>
      <c r="GHS856" s="109"/>
      <c r="GHT856" s="106"/>
      <c r="GHU856" s="103"/>
      <c r="GHV856" s="102"/>
      <c r="GHW856" s="120"/>
      <c r="GHX856" s="176"/>
      <c r="GHY856" s="102"/>
      <c r="GHZ856" s="109"/>
      <c r="GIA856" s="109"/>
      <c r="GIB856" s="106"/>
      <c r="GIC856" s="103"/>
      <c r="GID856" s="102"/>
      <c r="GIE856" s="120"/>
      <c r="GIF856" s="176"/>
      <c r="GIG856" s="102"/>
      <c r="GIH856" s="109"/>
      <c r="GII856" s="109"/>
      <c r="GIJ856" s="106"/>
      <c r="GIK856" s="103"/>
      <c r="GIL856" s="102"/>
      <c r="GIM856" s="120"/>
      <c r="GIN856" s="176"/>
      <c r="GIO856" s="102"/>
      <c r="GIP856" s="109"/>
      <c r="GIQ856" s="109"/>
      <c r="GIR856" s="106"/>
      <c r="GIS856" s="103"/>
      <c r="GIT856" s="102"/>
      <c r="GIU856" s="120"/>
      <c r="GIV856" s="176"/>
      <c r="GIW856" s="102"/>
      <c r="GIX856" s="109"/>
      <c r="GIY856" s="109"/>
      <c r="GIZ856" s="106"/>
      <c r="GJA856" s="103"/>
      <c r="GJB856" s="102"/>
      <c r="GJC856" s="120"/>
      <c r="GJD856" s="176"/>
      <c r="GJE856" s="102"/>
      <c r="GJF856" s="109"/>
      <c r="GJG856" s="109"/>
      <c r="GJH856" s="106"/>
      <c r="GJI856" s="103"/>
      <c r="GJJ856" s="102"/>
      <c r="GJK856" s="120"/>
      <c r="GJL856" s="176"/>
      <c r="GJM856" s="102"/>
      <c r="GJN856" s="109"/>
      <c r="GJO856" s="109"/>
      <c r="GJP856" s="106"/>
      <c r="GJQ856" s="103"/>
      <c r="GJR856" s="102"/>
      <c r="GJS856" s="120"/>
      <c r="GJT856" s="176"/>
      <c r="GJU856" s="102"/>
      <c r="GJV856" s="109"/>
      <c r="GJW856" s="109"/>
      <c r="GJX856" s="106"/>
      <c r="GJY856" s="103"/>
      <c r="GJZ856" s="102"/>
      <c r="GKA856" s="120"/>
      <c r="GKB856" s="176"/>
      <c r="GKC856" s="102"/>
      <c r="GKD856" s="109"/>
      <c r="GKE856" s="109"/>
      <c r="GKF856" s="106"/>
      <c r="GKG856" s="103"/>
      <c r="GKH856" s="102"/>
      <c r="GKI856" s="120"/>
      <c r="GKJ856" s="176"/>
      <c r="GKK856" s="102"/>
      <c r="GKL856" s="109"/>
      <c r="GKM856" s="109"/>
      <c r="GKN856" s="106"/>
      <c r="GKO856" s="103"/>
      <c r="GKP856" s="102"/>
      <c r="GKQ856" s="120"/>
      <c r="GKR856" s="176"/>
      <c r="GKS856" s="102"/>
      <c r="GKT856" s="109"/>
      <c r="GKU856" s="109"/>
      <c r="GKV856" s="106"/>
      <c r="GKW856" s="103"/>
      <c r="GKX856" s="102"/>
      <c r="GKY856" s="120"/>
      <c r="GKZ856" s="176"/>
      <c r="GLA856" s="102"/>
      <c r="GLB856" s="109"/>
      <c r="GLC856" s="109"/>
      <c r="GLD856" s="106"/>
      <c r="GLE856" s="103"/>
      <c r="GLF856" s="102"/>
      <c r="GLG856" s="120"/>
      <c r="GLH856" s="176"/>
      <c r="GLI856" s="102"/>
      <c r="GLJ856" s="109"/>
      <c r="GLK856" s="109"/>
      <c r="GLL856" s="106"/>
      <c r="GLM856" s="103"/>
      <c r="GLN856" s="102"/>
      <c r="GLO856" s="120"/>
      <c r="GLP856" s="176"/>
      <c r="GLQ856" s="102"/>
      <c r="GLR856" s="109"/>
      <c r="GLS856" s="109"/>
      <c r="GLT856" s="106"/>
      <c r="GLU856" s="103"/>
      <c r="GLV856" s="102"/>
      <c r="GLW856" s="120"/>
      <c r="GLX856" s="176"/>
      <c r="GLY856" s="102"/>
      <c r="GLZ856" s="109"/>
      <c r="GMA856" s="109"/>
      <c r="GMB856" s="106"/>
      <c r="GMC856" s="103"/>
      <c r="GMD856" s="102"/>
      <c r="GME856" s="120"/>
      <c r="GMF856" s="176"/>
      <c r="GMG856" s="102"/>
      <c r="GMH856" s="109"/>
      <c r="GMI856" s="109"/>
      <c r="GMJ856" s="106"/>
      <c r="GMK856" s="103"/>
      <c r="GML856" s="102"/>
      <c r="GMM856" s="120"/>
      <c r="GMN856" s="176"/>
      <c r="GMO856" s="102"/>
      <c r="GMP856" s="109"/>
      <c r="GMQ856" s="109"/>
      <c r="GMR856" s="106"/>
      <c r="GMS856" s="103"/>
      <c r="GMT856" s="102"/>
      <c r="GMU856" s="120"/>
      <c r="GMV856" s="176"/>
      <c r="GMW856" s="102"/>
      <c r="GMX856" s="109"/>
      <c r="GMY856" s="109"/>
      <c r="GMZ856" s="106"/>
      <c r="GNA856" s="103"/>
      <c r="GNB856" s="102"/>
      <c r="GNC856" s="120"/>
      <c r="GND856" s="176"/>
      <c r="GNE856" s="102"/>
      <c r="GNF856" s="109"/>
      <c r="GNG856" s="109"/>
      <c r="GNH856" s="106"/>
      <c r="GNI856" s="103"/>
      <c r="GNJ856" s="102"/>
      <c r="GNK856" s="120"/>
      <c r="GNL856" s="176"/>
      <c r="GNM856" s="102"/>
      <c r="GNN856" s="109"/>
      <c r="GNO856" s="109"/>
      <c r="GNP856" s="106"/>
      <c r="GNQ856" s="103"/>
      <c r="GNR856" s="102"/>
      <c r="GNS856" s="120"/>
      <c r="GNT856" s="176"/>
      <c r="GNU856" s="102"/>
      <c r="GNV856" s="109"/>
      <c r="GNW856" s="109"/>
      <c r="GNX856" s="106"/>
      <c r="GNY856" s="103"/>
      <c r="GNZ856" s="102"/>
      <c r="GOA856" s="120"/>
      <c r="GOB856" s="176"/>
      <c r="GOC856" s="102"/>
      <c r="GOD856" s="109"/>
      <c r="GOE856" s="109"/>
      <c r="GOF856" s="106"/>
      <c r="GOG856" s="103"/>
      <c r="GOH856" s="102"/>
      <c r="GOI856" s="120"/>
      <c r="GOJ856" s="176"/>
      <c r="GOK856" s="102"/>
      <c r="GOL856" s="109"/>
      <c r="GOM856" s="109"/>
      <c r="GON856" s="106"/>
      <c r="GOO856" s="103"/>
      <c r="GOP856" s="102"/>
      <c r="GOQ856" s="120"/>
      <c r="GOR856" s="176"/>
      <c r="GOS856" s="102"/>
      <c r="GOT856" s="109"/>
      <c r="GOU856" s="109"/>
      <c r="GOV856" s="106"/>
      <c r="GOW856" s="103"/>
      <c r="GOX856" s="102"/>
      <c r="GOY856" s="120"/>
      <c r="GOZ856" s="176"/>
      <c r="GPA856" s="102"/>
      <c r="GPB856" s="109"/>
      <c r="GPC856" s="109"/>
      <c r="GPD856" s="106"/>
      <c r="GPE856" s="103"/>
      <c r="GPF856" s="102"/>
      <c r="GPG856" s="120"/>
      <c r="GPH856" s="176"/>
      <c r="GPI856" s="102"/>
      <c r="GPJ856" s="109"/>
      <c r="GPK856" s="109"/>
      <c r="GPL856" s="106"/>
      <c r="GPM856" s="103"/>
      <c r="GPN856" s="102"/>
      <c r="GPO856" s="120"/>
      <c r="GPP856" s="176"/>
      <c r="GPQ856" s="102"/>
      <c r="GPR856" s="109"/>
      <c r="GPS856" s="109"/>
      <c r="GPT856" s="106"/>
      <c r="GPU856" s="103"/>
      <c r="GPV856" s="102"/>
      <c r="GPW856" s="120"/>
      <c r="GPX856" s="176"/>
      <c r="GPY856" s="102"/>
      <c r="GPZ856" s="109"/>
      <c r="GQA856" s="109"/>
      <c r="GQB856" s="106"/>
      <c r="GQC856" s="103"/>
      <c r="GQD856" s="102"/>
      <c r="GQE856" s="120"/>
      <c r="GQF856" s="176"/>
      <c r="GQG856" s="102"/>
      <c r="GQH856" s="109"/>
      <c r="GQI856" s="109"/>
      <c r="GQJ856" s="106"/>
      <c r="GQK856" s="103"/>
      <c r="GQL856" s="102"/>
      <c r="GQM856" s="120"/>
      <c r="GQN856" s="176"/>
      <c r="GQO856" s="102"/>
      <c r="GQP856" s="109"/>
      <c r="GQQ856" s="109"/>
      <c r="GQR856" s="106"/>
      <c r="GQS856" s="103"/>
      <c r="GQT856" s="102"/>
      <c r="GQU856" s="120"/>
      <c r="GQV856" s="176"/>
      <c r="GQW856" s="102"/>
      <c r="GQX856" s="109"/>
      <c r="GQY856" s="109"/>
      <c r="GQZ856" s="106"/>
      <c r="GRA856" s="103"/>
      <c r="GRB856" s="102"/>
      <c r="GRC856" s="120"/>
      <c r="GRD856" s="176"/>
      <c r="GRE856" s="102"/>
      <c r="GRF856" s="109"/>
      <c r="GRG856" s="109"/>
      <c r="GRH856" s="106"/>
      <c r="GRI856" s="103"/>
      <c r="GRJ856" s="102"/>
      <c r="GRK856" s="120"/>
      <c r="GRL856" s="176"/>
      <c r="GRM856" s="102"/>
      <c r="GRN856" s="109"/>
      <c r="GRO856" s="109"/>
      <c r="GRP856" s="106"/>
      <c r="GRQ856" s="103"/>
      <c r="GRR856" s="102"/>
      <c r="GRS856" s="120"/>
      <c r="GRT856" s="176"/>
      <c r="GRU856" s="102"/>
      <c r="GRV856" s="109"/>
      <c r="GRW856" s="109"/>
      <c r="GRX856" s="106"/>
      <c r="GRY856" s="103"/>
      <c r="GRZ856" s="102"/>
      <c r="GSA856" s="120"/>
      <c r="GSB856" s="176"/>
      <c r="GSC856" s="102"/>
      <c r="GSD856" s="109"/>
      <c r="GSE856" s="109"/>
      <c r="GSF856" s="106"/>
      <c r="GSG856" s="103"/>
      <c r="GSH856" s="102"/>
      <c r="GSI856" s="120"/>
      <c r="GSJ856" s="176"/>
      <c r="GSK856" s="102"/>
      <c r="GSL856" s="109"/>
      <c r="GSM856" s="109"/>
      <c r="GSN856" s="106"/>
      <c r="GSO856" s="103"/>
      <c r="GSP856" s="102"/>
      <c r="GSQ856" s="120"/>
      <c r="GSR856" s="176"/>
      <c r="GSS856" s="102"/>
      <c r="GST856" s="109"/>
      <c r="GSU856" s="109"/>
      <c r="GSV856" s="106"/>
      <c r="GSW856" s="103"/>
      <c r="GSX856" s="102"/>
      <c r="GSY856" s="120"/>
      <c r="GSZ856" s="176"/>
      <c r="GTA856" s="102"/>
      <c r="GTB856" s="109"/>
      <c r="GTC856" s="109"/>
      <c r="GTD856" s="106"/>
      <c r="GTE856" s="103"/>
      <c r="GTF856" s="102"/>
      <c r="GTG856" s="120"/>
      <c r="GTH856" s="176"/>
      <c r="GTI856" s="102"/>
      <c r="GTJ856" s="109"/>
      <c r="GTK856" s="109"/>
      <c r="GTL856" s="106"/>
      <c r="GTM856" s="103"/>
      <c r="GTN856" s="102"/>
      <c r="GTO856" s="120"/>
      <c r="GTP856" s="176"/>
      <c r="GTQ856" s="102"/>
      <c r="GTR856" s="109"/>
      <c r="GTS856" s="109"/>
      <c r="GTT856" s="106"/>
      <c r="GTU856" s="103"/>
      <c r="GTV856" s="102"/>
      <c r="GTW856" s="120"/>
      <c r="GTX856" s="176"/>
      <c r="GTY856" s="102"/>
      <c r="GTZ856" s="109"/>
      <c r="GUA856" s="109"/>
      <c r="GUB856" s="106"/>
      <c r="GUC856" s="103"/>
      <c r="GUD856" s="102"/>
      <c r="GUE856" s="120"/>
      <c r="GUF856" s="176"/>
      <c r="GUG856" s="102"/>
      <c r="GUH856" s="109"/>
      <c r="GUI856" s="109"/>
      <c r="GUJ856" s="106"/>
      <c r="GUK856" s="103"/>
      <c r="GUL856" s="102"/>
      <c r="GUM856" s="120"/>
      <c r="GUN856" s="176"/>
      <c r="GUO856" s="102"/>
      <c r="GUP856" s="109"/>
      <c r="GUQ856" s="109"/>
      <c r="GUR856" s="106"/>
      <c r="GUS856" s="103"/>
      <c r="GUT856" s="102"/>
      <c r="GUU856" s="120"/>
      <c r="GUV856" s="176"/>
      <c r="GUW856" s="102"/>
      <c r="GUX856" s="109"/>
      <c r="GUY856" s="109"/>
      <c r="GUZ856" s="106"/>
      <c r="GVA856" s="103"/>
      <c r="GVB856" s="102"/>
      <c r="GVC856" s="120"/>
      <c r="GVD856" s="176"/>
      <c r="GVE856" s="102"/>
      <c r="GVF856" s="109"/>
      <c r="GVG856" s="109"/>
      <c r="GVH856" s="106"/>
      <c r="GVI856" s="103"/>
      <c r="GVJ856" s="102"/>
      <c r="GVK856" s="120"/>
      <c r="GVL856" s="176"/>
      <c r="GVM856" s="102"/>
      <c r="GVN856" s="109"/>
      <c r="GVO856" s="109"/>
      <c r="GVP856" s="106"/>
      <c r="GVQ856" s="103"/>
      <c r="GVR856" s="102"/>
      <c r="GVS856" s="120"/>
      <c r="GVT856" s="176"/>
      <c r="GVU856" s="102"/>
      <c r="GVV856" s="109"/>
      <c r="GVW856" s="109"/>
      <c r="GVX856" s="106"/>
      <c r="GVY856" s="103"/>
      <c r="GVZ856" s="102"/>
      <c r="GWA856" s="120"/>
      <c r="GWB856" s="176"/>
      <c r="GWC856" s="102"/>
      <c r="GWD856" s="109"/>
      <c r="GWE856" s="109"/>
      <c r="GWF856" s="106"/>
      <c r="GWG856" s="103"/>
      <c r="GWH856" s="102"/>
      <c r="GWI856" s="120"/>
      <c r="GWJ856" s="176"/>
      <c r="GWK856" s="102"/>
      <c r="GWL856" s="109"/>
      <c r="GWM856" s="109"/>
      <c r="GWN856" s="106"/>
      <c r="GWO856" s="103"/>
      <c r="GWP856" s="102"/>
      <c r="GWQ856" s="120"/>
      <c r="GWR856" s="176"/>
      <c r="GWS856" s="102"/>
      <c r="GWT856" s="109"/>
      <c r="GWU856" s="109"/>
      <c r="GWV856" s="106"/>
      <c r="GWW856" s="103"/>
      <c r="GWX856" s="102"/>
      <c r="GWY856" s="120"/>
      <c r="GWZ856" s="176"/>
      <c r="GXA856" s="102"/>
      <c r="GXB856" s="109"/>
      <c r="GXC856" s="109"/>
      <c r="GXD856" s="106"/>
      <c r="GXE856" s="103"/>
      <c r="GXF856" s="102"/>
      <c r="GXG856" s="120"/>
      <c r="GXH856" s="176"/>
      <c r="GXI856" s="102"/>
      <c r="GXJ856" s="109"/>
      <c r="GXK856" s="109"/>
      <c r="GXL856" s="106"/>
      <c r="GXM856" s="103"/>
      <c r="GXN856" s="102"/>
      <c r="GXO856" s="120"/>
      <c r="GXP856" s="176"/>
      <c r="GXQ856" s="102"/>
      <c r="GXR856" s="109"/>
      <c r="GXS856" s="109"/>
      <c r="GXT856" s="106"/>
      <c r="GXU856" s="103"/>
      <c r="GXV856" s="102"/>
      <c r="GXW856" s="120"/>
      <c r="GXX856" s="176"/>
      <c r="GXY856" s="102"/>
      <c r="GXZ856" s="109"/>
      <c r="GYA856" s="109"/>
      <c r="GYB856" s="106"/>
      <c r="GYC856" s="103"/>
      <c r="GYD856" s="102"/>
      <c r="GYE856" s="120"/>
      <c r="GYF856" s="176"/>
      <c r="GYG856" s="102"/>
      <c r="GYH856" s="109"/>
      <c r="GYI856" s="109"/>
      <c r="GYJ856" s="106"/>
      <c r="GYK856" s="103"/>
      <c r="GYL856" s="102"/>
      <c r="GYM856" s="120"/>
      <c r="GYN856" s="176"/>
      <c r="GYO856" s="102"/>
      <c r="GYP856" s="109"/>
      <c r="GYQ856" s="109"/>
      <c r="GYR856" s="106"/>
      <c r="GYS856" s="103"/>
      <c r="GYT856" s="102"/>
      <c r="GYU856" s="120"/>
      <c r="GYV856" s="176"/>
      <c r="GYW856" s="102"/>
      <c r="GYX856" s="109"/>
      <c r="GYY856" s="109"/>
      <c r="GYZ856" s="106"/>
      <c r="GZA856" s="103"/>
      <c r="GZB856" s="102"/>
      <c r="GZC856" s="120"/>
      <c r="GZD856" s="176"/>
      <c r="GZE856" s="102"/>
      <c r="GZF856" s="109"/>
      <c r="GZG856" s="109"/>
      <c r="GZH856" s="106"/>
      <c r="GZI856" s="103"/>
      <c r="GZJ856" s="102"/>
      <c r="GZK856" s="120"/>
      <c r="GZL856" s="176"/>
      <c r="GZM856" s="102"/>
      <c r="GZN856" s="109"/>
      <c r="GZO856" s="109"/>
      <c r="GZP856" s="106"/>
      <c r="GZQ856" s="103"/>
      <c r="GZR856" s="102"/>
      <c r="GZS856" s="120"/>
      <c r="GZT856" s="176"/>
      <c r="GZU856" s="102"/>
      <c r="GZV856" s="109"/>
      <c r="GZW856" s="109"/>
      <c r="GZX856" s="106"/>
      <c r="GZY856" s="103"/>
      <c r="GZZ856" s="102"/>
      <c r="HAA856" s="120"/>
      <c r="HAB856" s="176"/>
      <c r="HAC856" s="102"/>
      <c r="HAD856" s="109"/>
      <c r="HAE856" s="109"/>
      <c r="HAF856" s="106"/>
      <c r="HAG856" s="103"/>
      <c r="HAH856" s="102"/>
      <c r="HAI856" s="120"/>
      <c r="HAJ856" s="176"/>
      <c r="HAK856" s="102"/>
      <c r="HAL856" s="109"/>
      <c r="HAM856" s="109"/>
      <c r="HAN856" s="106"/>
      <c r="HAO856" s="103"/>
      <c r="HAP856" s="102"/>
      <c r="HAQ856" s="120"/>
      <c r="HAR856" s="176"/>
      <c r="HAS856" s="102"/>
      <c r="HAT856" s="109"/>
      <c r="HAU856" s="109"/>
      <c r="HAV856" s="106"/>
      <c r="HAW856" s="103"/>
      <c r="HAX856" s="102"/>
      <c r="HAY856" s="120"/>
      <c r="HAZ856" s="176"/>
      <c r="HBA856" s="102"/>
      <c r="HBB856" s="109"/>
      <c r="HBC856" s="109"/>
      <c r="HBD856" s="106"/>
      <c r="HBE856" s="103"/>
      <c r="HBF856" s="102"/>
      <c r="HBG856" s="120"/>
      <c r="HBH856" s="176"/>
      <c r="HBI856" s="102"/>
      <c r="HBJ856" s="109"/>
      <c r="HBK856" s="109"/>
      <c r="HBL856" s="106"/>
      <c r="HBM856" s="103"/>
      <c r="HBN856" s="102"/>
      <c r="HBO856" s="120"/>
      <c r="HBP856" s="176"/>
      <c r="HBQ856" s="102"/>
      <c r="HBR856" s="109"/>
      <c r="HBS856" s="109"/>
      <c r="HBT856" s="106"/>
      <c r="HBU856" s="103"/>
      <c r="HBV856" s="102"/>
      <c r="HBW856" s="120"/>
      <c r="HBX856" s="176"/>
      <c r="HBY856" s="102"/>
      <c r="HBZ856" s="109"/>
      <c r="HCA856" s="109"/>
      <c r="HCB856" s="106"/>
      <c r="HCC856" s="103"/>
      <c r="HCD856" s="102"/>
      <c r="HCE856" s="120"/>
      <c r="HCF856" s="176"/>
      <c r="HCG856" s="102"/>
      <c r="HCH856" s="109"/>
      <c r="HCI856" s="109"/>
      <c r="HCJ856" s="106"/>
      <c r="HCK856" s="103"/>
      <c r="HCL856" s="102"/>
      <c r="HCM856" s="120"/>
      <c r="HCN856" s="176"/>
      <c r="HCO856" s="102"/>
      <c r="HCP856" s="109"/>
      <c r="HCQ856" s="109"/>
      <c r="HCR856" s="106"/>
      <c r="HCS856" s="103"/>
      <c r="HCT856" s="102"/>
      <c r="HCU856" s="120"/>
      <c r="HCV856" s="176"/>
      <c r="HCW856" s="102"/>
      <c r="HCX856" s="109"/>
      <c r="HCY856" s="109"/>
      <c r="HCZ856" s="106"/>
      <c r="HDA856" s="103"/>
      <c r="HDB856" s="102"/>
      <c r="HDC856" s="120"/>
      <c r="HDD856" s="176"/>
      <c r="HDE856" s="102"/>
      <c r="HDF856" s="109"/>
      <c r="HDG856" s="109"/>
      <c r="HDH856" s="106"/>
      <c r="HDI856" s="103"/>
      <c r="HDJ856" s="102"/>
      <c r="HDK856" s="120"/>
      <c r="HDL856" s="176"/>
      <c r="HDM856" s="102"/>
      <c r="HDN856" s="109"/>
      <c r="HDO856" s="109"/>
      <c r="HDP856" s="106"/>
      <c r="HDQ856" s="103"/>
      <c r="HDR856" s="102"/>
      <c r="HDS856" s="120"/>
      <c r="HDT856" s="176"/>
      <c r="HDU856" s="102"/>
      <c r="HDV856" s="109"/>
      <c r="HDW856" s="109"/>
      <c r="HDX856" s="106"/>
      <c r="HDY856" s="103"/>
      <c r="HDZ856" s="102"/>
      <c r="HEA856" s="120"/>
      <c r="HEB856" s="176"/>
      <c r="HEC856" s="102"/>
      <c r="HED856" s="109"/>
      <c r="HEE856" s="109"/>
      <c r="HEF856" s="106"/>
      <c r="HEG856" s="103"/>
      <c r="HEH856" s="102"/>
      <c r="HEI856" s="120"/>
      <c r="HEJ856" s="176"/>
      <c r="HEK856" s="102"/>
      <c r="HEL856" s="109"/>
      <c r="HEM856" s="109"/>
      <c r="HEN856" s="106"/>
      <c r="HEO856" s="103"/>
      <c r="HEP856" s="102"/>
      <c r="HEQ856" s="120"/>
      <c r="HER856" s="176"/>
      <c r="HES856" s="102"/>
      <c r="HET856" s="109"/>
      <c r="HEU856" s="109"/>
      <c r="HEV856" s="106"/>
      <c r="HEW856" s="103"/>
      <c r="HEX856" s="102"/>
      <c r="HEY856" s="120"/>
      <c r="HEZ856" s="176"/>
      <c r="HFA856" s="102"/>
      <c r="HFB856" s="109"/>
      <c r="HFC856" s="109"/>
      <c r="HFD856" s="106"/>
      <c r="HFE856" s="103"/>
      <c r="HFF856" s="102"/>
      <c r="HFG856" s="120"/>
      <c r="HFH856" s="176"/>
      <c r="HFI856" s="102"/>
      <c r="HFJ856" s="109"/>
      <c r="HFK856" s="109"/>
      <c r="HFL856" s="106"/>
      <c r="HFM856" s="103"/>
      <c r="HFN856" s="102"/>
      <c r="HFO856" s="120"/>
      <c r="HFP856" s="176"/>
      <c r="HFQ856" s="102"/>
      <c r="HFR856" s="109"/>
      <c r="HFS856" s="109"/>
      <c r="HFT856" s="106"/>
      <c r="HFU856" s="103"/>
      <c r="HFV856" s="102"/>
      <c r="HFW856" s="120"/>
      <c r="HFX856" s="176"/>
      <c r="HFY856" s="102"/>
      <c r="HFZ856" s="109"/>
      <c r="HGA856" s="109"/>
      <c r="HGB856" s="106"/>
      <c r="HGC856" s="103"/>
      <c r="HGD856" s="102"/>
      <c r="HGE856" s="120"/>
      <c r="HGF856" s="176"/>
      <c r="HGG856" s="102"/>
      <c r="HGH856" s="109"/>
      <c r="HGI856" s="109"/>
      <c r="HGJ856" s="106"/>
      <c r="HGK856" s="103"/>
      <c r="HGL856" s="102"/>
      <c r="HGM856" s="120"/>
      <c r="HGN856" s="176"/>
      <c r="HGO856" s="102"/>
      <c r="HGP856" s="109"/>
      <c r="HGQ856" s="109"/>
      <c r="HGR856" s="106"/>
      <c r="HGS856" s="103"/>
      <c r="HGT856" s="102"/>
      <c r="HGU856" s="120"/>
      <c r="HGV856" s="176"/>
      <c r="HGW856" s="102"/>
      <c r="HGX856" s="109"/>
      <c r="HGY856" s="109"/>
      <c r="HGZ856" s="106"/>
      <c r="HHA856" s="103"/>
      <c r="HHB856" s="102"/>
      <c r="HHC856" s="120"/>
      <c r="HHD856" s="176"/>
      <c r="HHE856" s="102"/>
      <c r="HHF856" s="109"/>
      <c r="HHG856" s="109"/>
      <c r="HHH856" s="106"/>
      <c r="HHI856" s="103"/>
      <c r="HHJ856" s="102"/>
      <c r="HHK856" s="120"/>
      <c r="HHL856" s="176"/>
      <c r="HHM856" s="102"/>
      <c r="HHN856" s="109"/>
      <c r="HHO856" s="109"/>
      <c r="HHP856" s="106"/>
      <c r="HHQ856" s="103"/>
      <c r="HHR856" s="102"/>
      <c r="HHS856" s="120"/>
      <c r="HHT856" s="176"/>
      <c r="HHU856" s="102"/>
      <c r="HHV856" s="109"/>
      <c r="HHW856" s="109"/>
      <c r="HHX856" s="106"/>
      <c r="HHY856" s="103"/>
      <c r="HHZ856" s="102"/>
      <c r="HIA856" s="120"/>
      <c r="HIB856" s="176"/>
      <c r="HIC856" s="102"/>
      <c r="HID856" s="109"/>
      <c r="HIE856" s="109"/>
      <c r="HIF856" s="106"/>
      <c r="HIG856" s="103"/>
      <c r="HIH856" s="102"/>
      <c r="HII856" s="120"/>
      <c r="HIJ856" s="176"/>
      <c r="HIK856" s="102"/>
      <c r="HIL856" s="109"/>
      <c r="HIM856" s="109"/>
      <c r="HIN856" s="106"/>
      <c r="HIO856" s="103"/>
      <c r="HIP856" s="102"/>
      <c r="HIQ856" s="120"/>
      <c r="HIR856" s="176"/>
      <c r="HIS856" s="102"/>
      <c r="HIT856" s="109"/>
      <c r="HIU856" s="109"/>
      <c r="HIV856" s="106"/>
      <c r="HIW856" s="103"/>
      <c r="HIX856" s="102"/>
      <c r="HIY856" s="120"/>
      <c r="HIZ856" s="176"/>
      <c r="HJA856" s="102"/>
      <c r="HJB856" s="109"/>
      <c r="HJC856" s="109"/>
      <c r="HJD856" s="106"/>
      <c r="HJE856" s="103"/>
      <c r="HJF856" s="102"/>
      <c r="HJG856" s="120"/>
      <c r="HJH856" s="176"/>
      <c r="HJI856" s="102"/>
      <c r="HJJ856" s="109"/>
      <c r="HJK856" s="109"/>
      <c r="HJL856" s="106"/>
      <c r="HJM856" s="103"/>
      <c r="HJN856" s="102"/>
      <c r="HJO856" s="120"/>
      <c r="HJP856" s="176"/>
      <c r="HJQ856" s="102"/>
      <c r="HJR856" s="109"/>
      <c r="HJS856" s="109"/>
      <c r="HJT856" s="106"/>
      <c r="HJU856" s="103"/>
      <c r="HJV856" s="102"/>
      <c r="HJW856" s="120"/>
      <c r="HJX856" s="176"/>
      <c r="HJY856" s="102"/>
      <c r="HJZ856" s="109"/>
      <c r="HKA856" s="109"/>
      <c r="HKB856" s="106"/>
      <c r="HKC856" s="103"/>
      <c r="HKD856" s="102"/>
      <c r="HKE856" s="120"/>
      <c r="HKF856" s="176"/>
      <c r="HKG856" s="102"/>
      <c r="HKH856" s="109"/>
      <c r="HKI856" s="109"/>
      <c r="HKJ856" s="106"/>
      <c r="HKK856" s="103"/>
      <c r="HKL856" s="102"/>
      <c r="HKM856" s="120"/>
      <c r="HKN856" s="176"/>
      <c r="HKO856" s="102"/>
      <c r="HKP856" s="109"/>
      <c r="HKQ856" s="109"/>
      <c r="HKR856" s="106"/>
      <c r="HKS856" s="103"/>
      <c r="HKT856" s="102"/>
      <c r="HKU856" s="120"/>
      <c r="HKV856" s="176"/>
      <c r="HKW856" s="102"/>
      <c r="HKX856" s="109"/>
      <c r="HKY856" s="109"/>
      <c r="HKZ856" s="106"/>
      <c r="HLA856" s="103"/>
      <c r="HLB856" s="102"/>
      <c r="HLC856" s="120"/>
      <c r="HLD856" s="176"/>
      <c r="HLE856" s="102"/>
      <c r="HLF856" s="109"/>
      <c r="HLG856" s="109"/>
      <c r="HLH856" s="106"/>
      <c r="HLI856" s="103"/>
      <c r="HLJ856" s="102"/>
      <c r="HLK856" s="120"/>
      <c r="HLL856" s="176"/>
      <c r="HLM856" s="102"/>
      <c r="HLN856" s="109"/>
      <c r="HLO856" s="109"/>
      <c r="HLP856" s="106"/>
      <c r="HLQ856" s="103"/>
      <c r="HLR856" s="102"/>
      <c r="HLS856" s="120"/>
      <c r="HLT856" s="176"/>
      <c r="HLU856" s="102"/>
      <c r="HLV856" s="109"/>
      <c r="HLW856" s="109"/>
      <c r="HLX856" s="106"/>
      <c r="HLY856" s="103"/>
      <c r="HLZ856" s="102"/>
      <c r="HMA856" s="120"/>
      <c r="HMB856" s="176"/>
      <c r="HMC856" s="102"/>
      <c r="HMD856" s="109"/>
      <c r="HME856" s="109"/>
      <c r="HMF856" s="106"/>
      <c r="HMG856" s="103"/>
      <c r="HMH856" s="102"/>
      <c r="HMI856" s="120"/>
      <c r="HMJ856" s="176"/>
      <c r="HMK856" s="102"/>
      <c r="HML856" s="109"/>
      <c r="HMM856" s="109"/>
      <c r="HMN856" s="106"/>
      <c r="HMO856" s="103"/>
      <c r="HMP856" s="102"/>
      <c r="HMQ856" s="120"/>
      <c r="HMR856" s="176"/>
      <c r="HMS856" s="102"/>
      <c r="HMT856" s="109"/>
      <c r="HMU856" s="109"/>
      <c r="HMV856" s="106"/>
      <c r="HMW856" s="103"/>
      <c r="HMX856" s="102"/>
      <c r="HMY856" s="120"/>
      <c r="HMZ856" s="176"/>
      <c r="HNA856" s="102"/>
      <c r="HNB856" s="109"/>
      <c r="HNC856" s="109"/>
      <c r="HND856" s="106"/>
      <c r="HNE856" s="103"/>
      <c r="HNF856" s="102"/>
      <c r="HNG856" s="120"/>
      <c r="HNH856" s="176"/>
      <c r="HNI856" s="102"/>
      <c r="HNJ856" s="109"/>
      <c r="HNK856" s="109"/>
      <c r="HNL856" s="106"/>
      <c r="HNM856" s="103"/>
      <c r="HNN856" s="102"/>
      <c r="HNO856" s="120"/>
      <c r="HNP856" s="176"/>
      <c r="HNQ856" s="102"/>
      <c r="HNR856" s="109"/>
      <c r="HNS856" s="109"/>
      <c r="HNT856" s="106"/>
      <c r="HNU856" s="103"/>
      <c r="HNV856" s="102"/>
      <c r="HNW856" s="120"/>
      <c r="HNX856" s="176"/>
      <c r="HNY856" s="102"/>
      <c r="HNZ856" s="109"/>
      <c r="HOA856" s="109"/>
      <c r="HOB856" s="106"/>
      <c r="HOC856" s="103"/>
      <c r="HOD856" s="102"/>
      <c r="HOE856" s="120"/>
      <c r="HOF856" s="176"/>
      <c r="HOG856" s="102"/>
      <c r="HOH856" s="109"/>
      <c r="HOI856" s="109"/>
      <c r="HOJ856" s="106"/>
      <c r="HOK856" s="103"/>
      <c r="HOL856" s="102"/>
      <c r="HOM856" s="120"/>
      <c r="HON856" s="176"/>
      <c r="HOO856" s="102"/>
      <c r="HOP856" s="109"/>
      <c r="HOQ856" s="109"/>
      <c r="HOR856" s="106"/>
      <c r="HOS856" s="103"/>
      <c r="HOT856" s="102"/>
      <c r="HOU856" s="120"/>
      <c r="HOV856" s="176"/>
      <c r="HOW856" s="102"/>
      <c r="HOX856" s="109"/>
      <c r="HOY856" s="109"/>
      <c r="HOZ856" s="106"/>
      <c r="HPA856" s="103"/>
      <c r="HPB856" s="102"/>
      <c r="HPC856" s="120"/>
      <c r="HPD856" s="176"/>
      <c r="HPE856" s="102"/>
      <c r="HPF856" s="109"/>
      <c r="HPG856" s="109"/>
      <c r="HPH856" s="106"/>
      <c r="HPI856" s="103"/>
      <c r="HPJ856" s="102"/>
      <c r="HPK856" s="120"/>
      <c r="HPL856" s="176"/>
      <c r="HPM856" s="102"/>
      <c r="HPN856" s="109"/>
      <c r="HPO856" s="109"/>
      <c r="HPP856" s="106"/>
      <c r="HPQ856" s="103"/>
      <c r="HPR856" s="102"/>
      <c r="HPS856" s="120"/>
      <c r="HPT856" s="176"/>
      <c r="HPU856" s="102"/>
      <c r="HPV856" s="109"/>
      <c r="HPW856" s="109"/>
      <c r="HPX856" s="106"/>
      <c r="HPY856" s="103"/>
      <c r="HPZ856" s="102"/>
      <c r="HQA856" s="120"/>
      <c r="HQB856" s="176"/>
      <c r="HQC856" s="102"/>
      <c r="HQD856" s="109"/>
      <c r="HQE856" s="109"/>
      <c r="HQF856" s="106"/>
      <c r="HQG856" s="103"/>
      <c r="HQH856" s="102"/>
      <c r="HQI856" s="120"/>
      <c r="HQJ856" s="176"/>
      <c r="HQK856" s="102"/>
      <c r="HQL856" s="109"/>
      <c r="HQM856" s="109"/>
      <c r="HQN856" s="106"/>
      <c r="HQO856" s="103"/>
      <c r="HQP856" s="102"/>
      <c r="HQQ856" s="120"/>
      <c r="HQR856" s="176"/>
      <c r="HQS856" s="102"/>
      <c r="HQT856" s="109"/>
      <c r="HQU856" s="109"/>
      <c r="HQV856" s="106"/>
      <c r="HQW856" s="103"/>
      <c r="HQX856" s="102"/>
      <c r="HQY856" s="120"/>
      <c r="HQZ856" s="176"/>
      <c r="HRA856" s="102"/>
      <c r="HRB856" s="109"/>
      <c r="HRC856" s="109"/>
      <c r="HRD856" s="106"/>
      <c r="HRE856" s="103"/>
      <c r="HRF856" s="102"/>
      <c r="HRG856" s="120"/>
      <c r="HRH856" s="176"/>
      <c r="HRI856" s="102"/>
      <c r="HRJ856" s="109"/>
      <c r="HRK856" s="109"/>
      <c r="HRL856" s="106"/>
      <c r="HRM856" s="103"/>
      <c r="HRN856" s="102"/>
      <c r="HRO856" s="120"/>
      <c r="HRP856" s="176"/>
      <c r="HRQ856" s="102"/>
      <c r="HRR856" s="109"/>
      <c r="HRS856" s="109"/>
      <c r="HRT856" s="106"/>
      <c r="HRU856" s="103"/>
      <c r="HRV856" s="102"/>
      <c r="HRW856" s="120"/>
      <c r="HRX856" s="176"/>
      <c r="HRY856" s="102"/>
      <c r="HRZ856" s="109"/>
      <c r="HSA856" s="109"/>
      <c r="HSB856" s="106"/>
      <c r="HSC856" s="103"/>
      <c r="HSD856" s="102"/>
      <c r="HSE856" s="120"/>
      <c r="HSF856" s="176"/>
      <c r="HSG856" s="102"/>
      <c r="HSH856" s="109"/>
      <c r="HSI856" s="109"/>
      <c r="HSJ856" s="106"/>
      <c r="HSK856" s="103"/>
      <c r="HSL856" s="102"/>
      <c r="HSM856" s="120"/>
      <c r="HSN856" s="176"/>
      <c r="HSO856" s="102"/>
      <c r="HSP856" s="109"/>
      <c r="HSQ856" s="109"/>
      <c r="HSR856" s="106"/>
      <c r="HSS856" s="103"/>
      <c r="HST856" s="102"/>
      <c r="HSU856" s="120"/>
      <c r="HSV856" s="176"/>
      <c r="HSW856" s="102"/>
      <c r="HSX856" s="109"/>
      <c r="HSY856" s="109"/>
      <c r="HSZ856" s="106"/>
      <c r="HTA856" s="103"/>
      <c r="HTB856" s="102"/>
      <c r="HTC856" s="120"/>
      <c r="HTD856" s="176"/>
      <c r="HTE856" s="102"/>
      <c r="HTF856" s="109"/>
      <c r="HTG856" s="109"/>
      <c r="HTH856" s="106"/>
      <c r="HTI856" s="103"/>
      <c r="HTJ856" s="102"/>
      <c r="HTK856" s="120"/>
      <c r="HTL856" s="176"/>
      <c r="HTM856" s="102"/>
      <c r="HTN856" s="109"/>
      <c r="HTO856" s="109"/>
      <c r="HTP856" s="106"/>
      <c r="HTQ856" s="103"/>
      <c r="HTR856" s="102"/>
      <c r="HTS856" s="120"/>
      <c r="HTT856" s="176"/>
      <c r="HTU856" s="102"/>
      <c r="HTV856" s="109"/>
      <c r="HTW856" s="109"/>
      <c r="HTX856" s="106"/>
      <c r="HTY856" s="103"/>
      <c r="HTZ856" s="102"/>
      <c r="HUA856" s="120"/>
      <c r="HUB856" s="176"/>
      <c r="HUC856" s="102"/>
      <c r="HUD856" s="109"/>
      <c r="HUE856" s="109"/>
      <c r="HUF856" s="106"/>
      <c r="HUG856" s="103"/>
      <c r="HUH856" s="102"/>
      <c r="HUI856" s="120"/>
      <c r="HUJ856" s="176"/>
      <c r="HUK856" s="102"/>
      <c r="HUL856" s="109"/>
      <c r="HUM856" s="109"/>
      <c r="HUN856" s="106"/>
      <c r="HUO856" s="103"/>
      <c r="HUP856" s="102"/>
      <c r="HUQ856" s="120"/>
      <c r="HUR856" s="176"/>
      <c r="HUS856" s="102"/>
      <c r="HUT856" s="109"/>
      <c r="HUU856" s="109"/>
      <c r="HUV856" s="106"/>
      <c r="HUW856" s="103"/>
      <c r="HUX856" s="102"/>
      <c r="HUY856" s="120"/>
      <c r="HUZ856" s="176"/>
      <c r="HVA856" s="102"/>
      <c r="HVB856" s="109"/>
      <c r="HVC856" s="109"/>
      <c r="HVD856" s="106"/>
      <c r="HVE856" s="103"/>
      <c r="HVF856" s="102"/>
      <c r="HVG856" s="120"/>
      <c r="HVH856" s="176"/>
      <c r="HVI856" s="102"/>
      <c r="HVJ856" s="109"/>
      <c r="HVK856" s="109"/>
      <c r="HVL856" s="106"/>
      <c r="HVM856" s="103"/>
      <c r="HVN856" s="102"/>
      <c r="HVO856" s="120"/>
      <c r="HVP856" s="176"/>
      <c r="HVQ856" s="102"/>
      <c r="HVR856" s="109"/>
      <c r="HVS856" s="109"/>
      <c r="HVT856" s="106"/>
      <c r="HVU856" s="103"/>
      <c r="HVV856" s="102"/>
      <c r="HVW856" s="120"/>
      <c r="HVX856" s="176"/>
      <c r="HVY856" s="102"/>
      <c r="HVZ856" s="109"/>
      <c r="HWA856" s="109"/>
      <c r="HWB856" s="106"/>
      <c r="HWC856" s="103"/>
      <c r="HWD856" s="102"/>
      <c r="HWE856" s="120"/>
      <c r="HWF856" s="176"/>
      <c r="HWG856" s="102"/>
      <c r="HWH856" s="109"/>
      <c r="HWI856" s="109"/>
      <c r="HWJ856" s="106"/>
      <c r="HWK856" s="103"/>
      <c r="HWL856" s="102"/>
      <c r="HWM856" s="120"/>
      <c r="HWN856" s="176"/>
      <c r="HWO856" s="102"/>
      <c r="HWP856" s="109"/>
      <c r="HWQ856" s="109"/>
      <c r="HWR856" s="106"/>
      <c r="HWS856" s="103"/>
      <c r="HWT856" s="102"/>
      <c r="HWU856" s="120"/>
      <c r="HWV856" s="176"/>
      <c r="HWW856" s="102"/>
      <c r="HWX856" s="109"/>
      <c r="HWY856" s="109"/>
      <c r="HWZ856" s="106"/>
      <c r="HXA856" s="103"/>
      <c r="HXB856" s="102"/>
      <c r="HXC856" s="120"/>
      <c r="HXD856" s="176"/>
      <c r="HXE856" s="102"/>
      <c r="HXF856" s="109"/>
      <c r="HXG856" s="109"/>
      <c r="HXH856" s="106"/>
      <c r="HXI856" s="103"/>
      <c r="HXJ856" s="102"/>
      <c r="HXK856" s="120"/>
      <c r="HXL856" s="176"/>
      <c r="HXM856" s="102"/>
      <c r="HXN856" s="109"/>
      <c r="HXO856" s="109"/>
      <c r="HXP856" s="106"/>
      <c r="HXQ856" s="103"/>
      <c r="HXR856" s="102"/>
      <c r="HXS856" s="120"/>
      <c r="HXT856" s="176"/>
      <c r="HXU856" s="102"/>
      <c r="HXV856" s="109"/>
      <c r="HXW856" s="109"/>
      <c r="HXX856" s="106"/>
      <c r="HXY856" s="103"/>
      <c r="HXZ856" s="102"/>
      <c r="HYA856" s="120"/>
      <c r="HYB856" s="176"/>
      <c r="HYC856" s="102"/>
      <c r="HYD856" s="109"/>
      <c r="HYE856" s="109"/>
      <c r="HYF856" s="106"/>
      <c r="HYG856" s="103"/>
      <c r="HYH856" s="102"/>
      <c r="HYI856" s="120"/>
      <c r="HYJ856" s="176"/>
      <c r="HYK856" s="102"/>
      <c r="HYL856" s="109"/>
      <c r="HYM856" s="109"/>
      <c r="HYN856" s="106"/>
      <c r="HYO856" s="103"/>
      <c r="HYP856" s="102"/>
      <c r="HYQ856" s="120"/>
      <c r="HYR856" s="176"/>
      <c r="HYS856" s="102"/>
      <c r="HYT856" s="109"/>
      <c r="HYU856" s="109"/>
      <c r="HYV856" s="106"/>
      <c r="HYW856" s="103"/>
      <c r="HYX856" s="102"/>
      <c r="HYY856" s="120"/>
      <c r="HYZ856" s="176"/>
      <c r="HZA856" s="102"/>
      <c r="HZB856" s="109"/>
      <c r="HZC856" s="109"/>
      <c r="HZD856" s="106"/>
      <c r="HZE856" s="103"/>
      <c r="HZF856" s="102"/>
      <c r="HZG856" s="120"/>
      <c r="HZH856" s="176"/>
      <c r="HZI856" s="102"/>
      <c r="HZJ856" s="109"/>
      <c r="HZK856" s="109"/>
      <c r="HZL856" s="106"/>
      <c r="HZM856" s="103"/>
      <c r="HZN856" s="102"/>
      <c r="HZO856" s="120"/>
      <c r="HZP856" s="176"/>
      <c r="HZQ856" s="102"/>
      <c r="HZR856" s="109"/>
      <c r="HZS856" s="109"/>
      <c r="HZT856" s="106"/>
      <c r="HZU856" s="103"/>
      <c r="HZV856" s="102"/>
      <c r="HZW856" s="120"/>
      <c r="HZX856" s="176"/>
      <c r="HZY856" s="102"/>
      <c r="HZZ856" s="109"/>
      <c r="IAA856" s="109"/>
      <c r="IAB856" s="106"/>
      <c r="IAC856" s="103"/>
      <c r="IAD856" s="102"/>
      <c r="IAE856" s="120"/>
      <c r="IAF856" s="176"/>
      <c r="IAG856" s="102"/>
      <c r="IAH856" s="109"/>
      <c r="IAI856" s="109"/>
      <c r="IAJ856" s="106"/>
      <c r="IAK856" s="103"/>
      <c r="IAL856" s="102"/>
      <c r="IAM856" s="120"/>
      <c r="IAN856" s="176"/>
      <c r="IAO856" s="102"/>
      <c r="IAP856" s="109"/>
      <c r="IAQ856" s="109"/>
      <c r="IAR856" s="106"/>
      <c r="IAS856" s="103"/>
      <c r="IAT856" s="102"/>
      <c r="IAU856" s="120"/>
      <c r="IAV856" s="176"/>
      <c r="IAW856" s="102"/>
      <c r="IAX856" s="109"/>
      <c r="IAY856" s="109"/>
      <c r="IAZ856" s="106"/>
      <c r="IBA856" s="103"/>
      <c r="IBB856" s="102"/>
      <c r="IBC856" s="120"/>
      <c r="IBD856" s="176"/>
      <c r="IBE856" s="102"/>
      <c r="IBF856" s="109"/>
      <c r="IBG856" s="109"/>
      <c r="IBH856" s="106"/>
      <c r="IBI856" s="103"/>
      <c r="IBJ856" s="102"/>
      <c r="IBK856" s="120"/>
      <c r="IBL856" s="176"/>
      <c r="IBM856" s="102"/>
      <c r="IBN856" s="109"/>
      <c r="IBO856" s="109"/>
      <c r="IBP856" s="106"/>
      <c r="IBQ856" s="103"/>
      <c r="IBR856" s="102"/>
      <c r="IBS856" s="120"/>
      <c r="IBT856" s="176"/>
      <c r="IBU856" s="102"/>
      <c r="IBV856" s="109"/>
      <c r="IBW856" s="109"/>
      <c r="IBX856" s="106"/>
      <c r="IBY856" s="103"/>
      <c r="IBZ856" s="102"/>
      <c r="ICA856" s="120"/>
      <c r="ICB856" s="176"/>
      <c r="ICC856" s="102"/>
      <c r="ICD856" s="109"/>
      <c r="ICE856" s="109"/>
      <c r="ICF856" s="106"/>
      <c r="ICG856" s="103"/>
      <c r="ICH856" s="102"/>
      <c r="ICI856" s="120"/>
      <c r="ICJ856" s="176"/>
      <c r="ICK856" s="102"/>
      <c r="ICL856" s="109"/>
      <c r="ICM856" s="109"/>
      <c r="ICN856" s="106"/>
      <c r="ICO856" s="103"/>
      <c r="ICP856" s="102"/>
      <c r="ICQ856" s="120"/>
      <c r="ICR856" s="176"/>
      <c r="ICS856" s="102"/>
      <c r="ICT856" s="109"/>
      <c r="ICU856" s="109"/>
      <c r="ICV856" s="106"/>
      <c r="ICW856" s="103"/>
      <c r="ICX856" s="102"/>
      <c r="ICY856" s="120"/>
      <c r="ICZ856" s="176"/>
      <c r="IDA856" s="102"/>
      <c r="IDB856" s="109"/>
      <c r="IDC856" s="109"/>
      <c r="IDD856" s="106"/>
      <c r="IDE856" s="103"/>
      <c r="IDF856" s="102"/>
      <c r="IDG856" s="120"/>
      <c r="IDH856" s="176"/>
      <c r="IDI856" s="102"/>
      <c r="IDJ856" s="109"/>
      <c r="IDK856" s="109"/>
      <c r="IDL856" s="106"/>
      <c r="IDM856" s="103"/>
      <c r="IDN856" s="102"/>
      <c r="IDO856" s="120"/>
      <c r="IDP856" s="176"/>
      <c r="IDQ856" s="102"/>
      <c r="IDR856" s="109"/>
      <c r="IDS856" s="109"/>
      <c r="IDT856" s="106"/>
      <c r="IDU856" s="103"/>
      <c r="IDV856" s="102"/>
      <c r="IDW856" s="120"/>
      <c r="IDX856" s="176"/>
      <c r="IDY856" s="102"/>
      <c r="IDZ856" s="109"/>
      <c r="IEA856" s="109"/>
      <c r="IEB856" s="106"/>
      <c r="IEC856" s="103"/>
      <c r="IED856" s="102"/>
      <c r="IEE856" s="120"/>
      <c r="IEF856" s="176"/>
      <c r="IEG856" s="102"/>
      <c r="IEH856" s="109"/>
      <c r="IEI856" s="109"/>
      <c r="IEJ856" s="106"/>
      <c r="IEK856" s="103"/>
      <c r="IEL856" s="102"/>
      <c r="IEM856" s="120"/>
      <c r="IEN856" s="176"/>
      <c r="IEO856" s="102"/>
      <c r="IEP856" s="109"/>
      <c r="IEQ856" s="109"/>
      <c r="IER856" s="106"/>
      <c r="IES856" s="103"/>
      <c r="IET856" s="102"/>
      <c r="IEU856" s="120"/>
      <c r="IEV856" s="176"/>
      <c r="IEW856" s="102"/>
      <c r="IEX856" s="109"/>
      <c r="IEY856" s="109"/>
      <c r="IEZ856" s="106"/>
      <c r="IFA856" s="103"/>
      <c r="IFB856" s="102"/>
      <c r="IFC856" s="120"/>
      <c r="IFD856" s="176"/>
      <c r="IFE856" s="102"/>
      <c r="IFF856" s="109"/>
      <c r="IFG856" s="109"/>
      <c r="IFH856" s="106"/>
      <c r="IFI856" s="103"/>
      <c r="IFJ856" s="102"/>
      <c r="IFK856" s="120"/>
      <c r="IFL856" s="176"/>
      <c r="IFM856" s="102"/>
      <c r="IFN856" s="109"/>
      <c r="IFO856" s="109"/>
      <c r="IFP856" s="106"/>
      <c r="IFQ856" s="103"/>
      <c r="IFR856" s="102"/>
      <c r="IFS856" s="120"/>
      <c r="IFT856" s="176"/>
      <c r="IFU856" s="102"/>
      <c r="IFV856" s="109"/>
      <c r="IFW856" s="109"/>
      <c r="IFX856" s="106"/>
      <c r="IFY856" s="103"/>
      <c r="IFZ856" s="102"/>
      <c r="IGA856" s="120"/>
      <c r="IGB856" s="176"/>
      <c r="IGC856" s="102"/>
      <c r="IGD856" s="109"/>
      <c r="IGE856" s="109"/>
      <c r="IGF856" s="106"/>
      <c r="IGG856" s="103"/>
      <c r="IGH856" s="102"/>
      <c r="IGI856" s="120"/>
      <c r="IGJ856" s="176"/>
      <c r="IGK856" s="102"/>
      <c r="IGL856" s="109"/>
      <c r="IGM856" s="109"/>
      <c r="IGN856" s="106"/>
      <c r="IGO856" s="103"/>
      <c r="IGP856" s="102"/>
      <c r="IGQ856" s="120"/>
      <c r="IGR856" s="176"/>
      <c r="IGS856" s="102"/>
      <c r="IGT856" s="109"/>
      <c r="IGU856" s="109"/>
      <c r="IGV856" s="106"/>
      <c r="IGW856" s="103"/>
      <c r="IGX856" s="102"/>
      <c r="IGY856" s="120"/>
      <c r="IGZ856" s="176"/>
      <c r="IHA856" s="102"/>
      <c r="IHB856" s="109"/>
      <c r="IHC856" s="109"/>
      <c r="IHD856" s="106"/>
      <c r="IHE856" s="103"/>
      <c r="IHF856" s="102"/>
      <c r="IHG856" s="120"/>
      <c r="IHH856" s="176"/>
      <c r="IHI856" s="102"/>
      <c r="IHJ856" s="109"/>
      <c r="IHK856" s="109"/>
      <c r="IHL856" s="106"/>
      <c r="IHM856" s="103"/>
      <c r="IHN856" s="102"/>
      <c r="IHO856" s="120"/>
      <c r="IHP856" s="176"/>
      <c r="IHQ856" s="102"/>
      <c r="IHR856" s="109"/>
      <c r="IHS856" s="109"/>
      <c r="IHT856" s="106"/>
      <c r="IHU856" s="103"/>
      <c r="IHV856" s="102"/>
      <c r="IHW856" s="120"/>
      <c r="IHX856" s="176"/>
      <c r="IHY856" s="102"/>
      <c r="IHZ856" s="109"/>
      <c r="IIA856" s="109"/>
      <c r="IIB856" s="106"/>
      <c r="IIC856" s="103"/>
      <c r="IID856" s="102"/>
      <c r="IIE856" s="120"/>
      <c r="IIF856" s="176"/>
      <c r="IIG856" s="102"/>
      <c r="IIH856" s="109"/>
      <c r="III856" s="109"/>
      <c r="IIJ856" s="106"/>
      <c r="IIK856" s="103"/>
      <c r="IIL856" s="102"/>
      <c r="IIM856" s="120"/>
      <c r="IIN856" s="176"/>
      <c r="IIO856" s="102"/>
      <c r="IIP856" s="109"/>
      <c r="IIQ856" s="109"/>
      <c r="IIR856" s="106"/>
      <c r="IIS856" s="103"/>
      <c r="IIT856" s="102"/>
      <c r="IIU856" s="120"/>
      <c r="IIV856" s="176"/>
      <c r="IIW856" s="102"/>
      <c r="IIX856" s="109"/>
      <c r="IIY856" s="109"/>
      <c r="IIZ856" s="106"/>
      <c r="IJA856" s="103"/>
      <c r="IJB856" s="102"/>
      <c r="IJC856" s="120"/>
      <c r="IJD856" s="176"/>
      <c r="IJE856" s="102"/>
      <c r="IJF856" s="109"/>
      <c r="IJG856" s="109"/>
      <c r="IJH856" s="106"/>
      <c r="IJI856" s="103"/>
      <c r="IJJ856" s="102"/>
      <c r="IJK856" s="120"/>
      <c r="IJL856" s="176"/>
      <c r="IJM856" s="102"/>
      <c r="IJN856" s="109"/>
      <c r="IJO856" s="109"/>
      <c r="IJP856" s="106"/>
      <c r="IJQ856" s="103"/>
      <c r="IJR856" s="102"/>
      <c r="IJS856" s="120"/>
      <c r="IJT856" s="176"/>
      <c r="IJU856" s="102"/>
      <c r="IJV856" s="109"/>
      <c r="IJW856" s="109"/>
      <c r="IJX856" s="106"/>
      <c r="IJY856" s="103"/>
      <c r="IJZ856" s="102"/>
      <c r="IKA856" s="120"/>
      <c r="IKB856" s="176"/>
      <c r="IKC856" s="102"/>
      <c r="IKD856" s="109"/>
      <c r="IKE856" s="109"/>
      <c r="IKF856" s="106"/>
      <c r="IKG856" s="103"/>
      <c r="IKH856" s="102"/>
      <c r="IKI856" s="120"/>
      <c r="IKJ856" s="176"/>
      <c r="IKK856" s="102"/>
      <c r="IKL856" s="109"/>
      <c r="IKM856" s="109"/>
      <c r="IKN856" s="106"/>
      <c r="IKO856" s="103"/>
      <c r="IKP856" s="102"/>
      <c r="IKQ856" s="120"/>
      <c r="IKR856" s="176"/>
      <c r="IKS856" s="102"/>
      <c r="IKT856" s="109"/>
      <c r="IKU856" s="109"/>
      <c r="IKV856" s="106"/>
      <c r="IKW856" s="103"/>
      <c r="IKX856" s="102"/>
      <c r="IKY856" s="120"/>
      <c r="IKZ856" s="176"/>
      <c r="ILA856" s="102"/>
      <c r="ILB856" s="109"/>
      <c r="ILC856" s="109"/>
      <c r="ILD856" s="106"/>
      <c r="ILE856" s="103"/>
      <c r="ILF856" s="102"/>
      <c r="ILG856" s="120"/>
      <c r="ILH856" s="176"/>
      <c r="ILI856" s="102"/>
      <c r="ILJ856" s="109"/>
      <c r="ILK856" s="109"/>
      <c r="ILL856" s="106"/>
      <c r="ILM856" s="103"/>
      <c r="ILN856" s="102"/>
      <c r="ILO856" s="120"/>
      <c r="ILP856" s="176"/>
      <c r="ILQ856" s="102"/>
      <c r="ILR856" s="109"/>
      <c r="ILS856" s="109"/>
      <c r="ILT856" s="106"/>
      <c r="ILU856" s="103"/>
      <c r="ILV856" s="102"/>
      <c r="ILW856" s="120"/>
      <c r="ILX856" s="176"/>
      <c r="ILY856" s="102"/>
      <c r="ILZ856" s="109"/>
      <c r="IMA856" s="109"/>
      <c r="IMB856" s="106"/>
      <c r="IMC856" s="103"/>
      <c r="IMD856" s="102"/>
      <c r="IME856" s="120"/>
      <c r="IMF856" s="176"/>
      <c r="IMG856" s="102"/>
      <c r="IMH856" s="109"/>
      <c r="IMI856" s="109"/>
      <c r="IMJ856" s="106"/>
      <c r="IMK856" s="103"/>
      <c r="IML856" s="102"/>
      <c r="IMM856" s="120"/>
      <c r="IMN856" s="176"/>
      <c r="IMO856" s="102"/>
      <c r="IMP856" s="109"/>
      <c r="IMQ856" s="109"/>
      <c r="IMR856" s="106"/>
      <c r="IMS856" s="103"/>
      <c r="IMT856" s="102"/>
      <c r="IMU856" s="120"/>
      <c r="IMV856" s="176"/>
      <c r="IMW856" s="102"/>
      <c r="IMX856" s="109"/>
      <c r="IMY856" s="109"/>
      <c r="IMZ856" s="106"/>
      <c r="INA856" s="103"/>
      <c r="INB856" s="102"/>
      <c r="INC856" s="120"/>
      <c r="IND856" s="176"/>
      <c r="INE856" s="102"/>
      <c r="INF856" s="109"/>
      <c r="ING856" s="109"/>
      <c r="INH856" s="106"/>
      <c r="INI856" s="103"/>
      <c r="INJ856" s="102"/>
      <c r="INK856" s="120"/>
      <c r="INL856" s="176"/>
      <c r="INM856" s="102"/>
      <c r="INN856" s="109"/>
      <c r="INO856" s="109"/>
      <c r="INP856" s="106"/>
      <c r="INQ856" s="103"/>
      <c r="INR856" s="102"/>
      <c r="INS856" s="120"/>
      <c r="INT856" s="176"/>
      <c r="INU856" s="102"/>
      <c r="INV856" s="109"/>
      <c r="INW856" s="109"/>
      <c r="INX856" s="106"/>
      <c r="INY856" s="103"/>
      <c r="INZ856" s="102"/>
      <c r="IOA856" s="120"/>
      <c r="IOB856" s="176"/>
      <c r="IOC856" s="102"/>
      <c r="IOD856" s="109"/>
      <c r="IOE856" s="109"/>
      <c r="IOF856" s="106"/>
      <c r="IOG856" s="103"/>
      <c r="IOH856" s="102"/>
      <c r="IOI856" s="120"/>
      <c r="IOJ856" s="176"/>
      <c r="IOK856" s="102"/>
      <c r="IOL856" s="109"/>
      <c r="IOM856" s="109"/>
      <c r="ION856" s="106"/>
      <c r="IOO856" s="103"/>
      <c r="IOP856" s="102"/>
      <c r="IOQ856" s="120"/>
      <c r="IOR856" s="176"/>
      <c r="IOS856" s="102"/>
      <c r="IOT856" s="109"/>
      <c r="IOU856" s="109"/>
      <c r="IOV856" s="106"/>
      <c r="IOW856" s="103"/>
      <c r="IOX856" s="102"/>
      <c r="IOY856" s="120"/>
      <c r="IOZ856" s="176"/>
      <c r="IPA856" s="102"/>
      <c r="IPB856" s="109"/>
      <c r="IPC856" s="109"/>
      <c r="IPD856" s="106"/>
      <c r="IPE856" s="103"/>
      <c r="IPF856" s="102"/>
      <c r="IPG856" s="120"/>
      <c r="IPH856" s="176"/>
      <c r="IPI856" s="102"/>
      <c r="IPJ856" s="109"/>
      <c r="IPK856" s="109"/>
      <c r="IPL856" s="106"/>
      <c r="IPM856" s="103"/>
      <c r="IPN856" s="102"/>
      <c r="IPO856" s="120"/>
      <c r="IPP856" s="176"/>
      <c r="IPQ856" s="102"/>
      <c r="IPR856" s="109"/>
      <c r="IPS856" s="109"/>
      <c r="IPT856" s="106"/>
      <c r="IPU856" s="103"/>
      <c r="IPV856" s="102"/>
      <c r="IPW856" s="120"/>
      <c r="IPX856" s="176"/>
      <c r="IPY856" s="102"/>
      <c r="IPZ856" s="109"/>
      <c r="IQA856" s="109"/>
      <c r="IQB856" s="106"/>
      <c r="IQC856" s="103"/>
      <c r="IQD856" s="102"/>
      <c r="IQE856" s="120"/>
      <c r="IQF856" s="176"/>
      <c r="IQG856" s="102"/>
      <c r="IQH856" s="109"/>
      <c r="IQI856" s="109"/>
      <c r="IQJ856" s="106"/>
      <c r="IQK856" s="103"/>
      <c r="IQL856" s="102"/>
      <c r="IQM856" s="120"/>
      <c r="IQN856" s="176"/>
      <c r="IQO856" s="102"/>
      <c r="IQP856" s="109"/>
      <c r="IQQ856" s="109"/>
      <c r="IQR856" s="106"/>
      <c r="IQS856" s="103"/>
      <c r="IQT856" s="102"/>
      <c r="IQU856" s="120"/>
      <c r="IQV856" s="176"/>
      <c r="IQW856" s="102"/>
      <c r="IQX856" s="109"/>
      <c r="IQY856" s="109"/>
      <c r="IQZ856" s="106"/>
      <c r="IRA856" s="103"/>
      <c r="IRB856" s="102"/>
      <c r="IRC856" s="120"/>
      <c r="IRD856" s="176"/>
      <c r="IRE856" s="102"/>
      <c r="IRF856" s="109"/>
      <c r="IRG856" s="109"/>
      <c r="IRH856" s="106"/>
      <c r="IRI856" s="103"/>
      <c r="IRJ856" s="102"/>
      <c r="IRK856" s="120"/>
      <c r="IRL856" s="176"/>
      <c r="IRM856" s="102"/>
      <c r="IRN856" s="109"/>
      <c r="IRO856" s="109"/>
      <c r="IRP856" s="106"/>
      <c r="IRQ856" s="103"/>
      <c r="IRR856" s="102"/>
      <c r="IRS856" s="120"/>
      <c r="IRT856" s="176"/>
      <c r="IRU856" s="102"/>
      <c r="IRV856" s="109"/>
      <c r="IRW856" s="109"/>
      <c r="IRX856" s="106"/>
      <c r="IRY856" s="103"/>
      <c r="IRZ856" s="102"/>
      <c r="ISA856" s="120"/>
      <c r="ISB856" s="176"/>
      <c r="ISC856" s="102"/>
      <c r="ISD856" s="109"/>
      <c r="ISE856" s="109"/>
      <c r="ISF856" s="106"/>
      <c r="ISG856" s="103"/>
      <c r="ISH856" s="102"/>
      <c r="ISI856" s="120"/>
      <c r="ISJ856" s="176"/>
      <c r="ISK856" s="102"/>
      <c r="ISL856" s="109"/>
      <c r="ISM856" s="109"/>
      <c r="ISN856" s="106"/>
      <c r="ISO856" s="103"/>
      <c r="ISP856" s="102"/>
      <c r="ISQ856" s="120"/>
      <c r="ISR856" s="176"/>
      <c r="ISS856" s="102"/>
      <c r="IST856" s="109"/>
      <c r="ISU856" s="109"/>
      <c r="ISV856" s="106"/>
      <c r="ISW856" s="103"/>
      <c r="ISX856" s="102"/>
      <c r="ISY856" s="120"/>
      <c r="ISZ856" s="176"/>
      <c r="ITA856" s="102"/>
      <c r="ITB856" s="109"/>
      <c r="ITC856" s="109"/>
      <c r="ITD856" s="106"/>
      <c r="ITE856" s="103"/>
      <c r="ITF856" s="102"/>
      <c r="ITG856" s="120"/>
      <c r="ITH856" s="176"/>
      <c r="ITI856" s="102"/>
      <c r="ITJ856" s="109"/>
      <c r="ITK856" s="109"/>
      <c r="ITL856" s="106"/>
      <c r="ITM856" s="103"/>
      <c r="ITN856" s="102"/>
      <c r="ITO856" s="120"/>
      <c r="ITP856" s="176"/>
      <c r="ITQ856" s="102"/>
      <c r="ITR856" s="109"/>
      <c r="ITS856" s="109"/>
      <c r="ITT856" s="106"/>
      <c r="ITU856" s="103"/>
      <c r="ITV856" s="102"/>
      <c r="ITW856" s="120"/>
      <c r="ITX856" s="176"/>
      <c r="ITY856" s="102"/>
      <c r="ITZ856" s="109"/>
      <c r="IUA856" s="109"/>
      <c r="IUB856" s="106"/>
      <c r="IUC856" s="103"/>
      <c r="IUD856" s="102"/>
      <c r="IUE856" s="120"/>
      <c r="IUF856" s="176"/>
      <c r="IUG856" s="102"/>
      <c r="IUH856" s="109"/>
      <c r="IUI856" s="109"/>
      <c r="IUJ856" s="106"/>
      <c r="IUK856" s="103"/>
      <c r="IUL856" s="102"/>
      <c r="IUM856" s="120"/>
      <c r="IUN856" s="176"/>
      <c r="IUO856" s="102"/>
      <c r="IUP856" s="109"/>
      <c r="IUQ856" s="109"/>
      <c r="IUR856" s="106"/>
      <c r="IUS856" s="103"/>
      <c r="IUT856" s="102"/>
      <c r="IUU856" s="120"/>
      <c r="IUV856" s="176"/>
      <c r="IUW856" s="102"/>
      <c r="IUX856" s="109"/>
      <c r="IUY856" s="109"/>
      <c r="IUZ856" s="106"/>
      <c r="IVA856" s="103"/>
      <c r="IVB856" s="102"/>
      <c r="IVC856" s="120"/>
      <c r="IVD856" s="176"/>
      <c r="IVE856" s="102"/>
      <c r="IVF856" s="109"/>
      <c r="IVG856" s="109"/>
      <c r="IVH856" s="106"/>
      <c r="IVI856" s="103"/>
      <c r="IVJ856" s="102"/>
      <c r="IVK856" s="120"/>
      <c r="IVL856" s="176"/>
      <c r="IVM856" s="102"/>
      <c r="IVN856" s="109"/>
      <c r="IVO856" s="109"/>
      <c r="IVP856" s="106"/>
      <c r="IVQ856" s="103"/>
      <c r="IVR856" s="102"/>
      <c r="IVS856" s="120"/>
      <c r="IVT856" s="176"/>
      <c r="IVU856" s="102"/>
      <c r="IVV856" s="109"/>
      <c r="IVW856" s="109"/>
      <c r="IVX856" s="106"/>
      <c r="IVY856" s="103"/>
      <c r="IVZ856" s="102"/>
      <c r="IWA856" s="120"/>
      <c r="IWB856" s="176"/>
      <c r="IWC856" s="102"/>
      <c r="IWD856" s="109"/>
      <c r="IWE856" s="109"/>
      <c r="IWF856" s="106"/>
      <c r="IWG856" s="103"/>
      <c r="IWH856" s="102"/>
      <c r="IWI856" s="120"/>
      <c r="IWJ856" s="176"/>
      <c r="IWK856" s="102"/>
      <c r="IWL856" s="109"/>
      <c r="IWM856" s="109"/>
      <c r="IWN856" s="106"/>
      <c r="IWO856" s="103"/>
      <c r="IWP856" s="102"/>
      <c r="IWQ856" s="120"/>
      <c r="IWR856" s="176"/>
      <c r="IWS856" s="102"/>
      <c r="IWT856" s="109"/>
      <c r="IWU856" s="109"/>
      <c r="IWV856" s="106"/>
      <c r="IWW856" s="103"/>
      <c r="IWX856" s="102"/>
      <c r="IWY856" s="120"/>
      <c r="IWZ856" s="176"/>
      <c r="IXA856" s="102"/>
      <c r="IXB856" s="109"/>
      <c r="IXC856" s="109"/>
      <c r="IXD856" s="106"/>
      <c r="IXE856" s="103"/>
      <c r="IXF856" s="102"/>
      <c r="IXG856" s="120"/>
      <c r="IXH856" s="176"/>
      <c r="IXI856" s="102"/>
      <c r="IXJ856" s="109"/>
      <c r="IXK856" s="109"/>
      <c r="IXL856" s="106"/>
      <c r="IXM856" s="103"/>
      <c r="IXN856" s="102"/>
      <c r="IXO856" s="120"/>
      <c r="IXP856" s="176"/>
      <c r="IXQ856" s="102"/>
      <c r="IXR856" s="109"/>
      <c r="IXS856" s="109"/>
      <c r="IXT856" s="106"/>
      <c r="IXU856" s="103"/>
      <c r="IXV856" s="102"/>
      <c r="IXW856" s="120"/>
      <c r="IXX856" s="176"/>
      <c r="IXY856" s="102"/>
      <c r="IXZ856" s="109"/>
      <c r="IYA856" s="109"/>
      <c r="IYB856" s="106"/>
      <c r="IYC856" s="103"/>
      <c r="IYD856" s="102"/>
      <c r="IYE856" s="120"/>
      <c r="IYF856" s="176"/>
      <c r="IYG856" s="102"/>
      <c r="IYH856" s="109"/>
      <c r="IYI856" s="109"/>
      <c r="IYJ856" s="106"/>
      <c r="IYK856" s="103"/>
      <c r="IYL856" s="102"/>
      <c r="IYM856" s="120"/>
      <c r="IYN856" s="176"/>
      <c r="IYO856" s="102"/>
      <c r="IYP856" s="109"/>
      <c r="IYQ856" s="109"/>
      <c r="IYR856" s="106"/>
      <c r="IYS856" s="103"/>
      <c r="IYT856" s="102"/>
      <c r="IYU856" s="120"/>
      <c r="IYV856" s="176"/>
      <c r="IYW856" s="102"/>
      <c r="IYX856" s="109"/>
      <c r="IYY856" s="109"/>
      <c r="IYZ856" s="106"/>
      <c r="IZA856" s="103"/>
      <c r="IZB856" s="102"/>
      <c r="IZC856" s="120"/>
      <c r="IZD856" s="176"/>
      <c r="IZE856" s="102"/>
      <c r="IZF856" s="109"/>
      <c r="IZG856" s="109"/>
      <c r="IZH856" s="106"/>
      <c r="IZI856" s="103"/>
      <c r="IZJ856" s="102"/>
      <c r="IZK856" s="120"/>
      <c r="IZL856" s="176"/>
      <c r="IZM856" s="102"/>
      <c r="IZN856" s="109"/>
      <c r="IZO856" s="109"/>
      <c r="IZP856" s="106"/>
      <c r="IZQ856" s="103"/>
      <c r="IZR856" s="102"/>
      <c r="IZS856" s="120"/>
      <c r="IZT856" s="176"/>
      <c r="IZU856" s="102"/>
      <c r="IZV856" s="109"/>
      <c r="IZW856" s="109"/>
      <c r="IZX856" s="106"/>
      <c r="IZY856" s="103"/>
      <c r="IZZ856" s="102"/>
      <c r="JAA856" s="120"/>
      <c r="JAB856" s="176"/>
      <c r="JAC856" s="102"/>
      <c r="JAD856" s="109"/>
      <c r="JAE856" s="109"/>
      <c r="JAF856" s="106"/>
      <c r="JAG856" s="103"/>
      <c r="JAH856" s="102"/>
      <c r="JAI856" s="120"/>
      <c r="JAJ856" s="176"/>
      <c r="JAK856" s="102"/>
      <c r="JAL856" s="109"/>
      <c r="JAM856" s="109"/>
      <c r="JAN856" s="106"/>
      <c r="JAO856" s="103"/>
      <c r="JAP856" s="102"/>
      <c r="JAQ856" s="120"/>
      <c r="JAR856" s="176"/>
      <c r="JAS856" s="102"/>
      <c r="JAT856" s="109"/>
      <c r="JAU856" s="109"/>
      <c r="JAV856" s="106"/>
      <c r="JAW856" s="103"/>
      <c r="JAX856" s="102"/>
      <c r="JAY856" s="120"/>
      <c r="JAZ856" s="176"/>
      <c r="JBA856" s="102"/>
      <c r="JBB856" s="109"/>
      <c r="JBC856" s="109"/>
      <c r="JBD856" s="106"/>
      <c r="JBE856" s="103"/>
      <c r="JBF856" s="102"/>
      <c r="JBG856" s="120"/>
      <c r="JBH856" s="176"/>
      <c r="JBI856" s="102"/>
      <c r="JBJ856" s="109"/>
      <c r="JBK856" s="109"/>
      <c r="JBL856" s="106"/>
      <c r="JBM856" s="103"/>
      <c r="JBN856" s="102"/>
      <c r="JBO856" s="120"/>
      <c r="JBP856" s="176"/>
      <c r="JBQ856" s="102"/>
      <c r="JBR856" s="109"/>
      <c r="JBS856" s="109"/>
      <c r="JBT856" s="106"/>
      <c r="JBU856" s="103"/>
      <c r="JBV856" s="102"/>
      <c r="JBW856" s="120"/>
      <c r="JBX856" s="176"/>
      <c r="JBY856" s="102"/>
      <c r="JBZ856" s="109"/>
      <c r="JCA856" s="109"/>
      <c r="JCB856" s="106"/>
      <c r="JCC856" s="103"/>
      <c r="JCD856" s="102"/>
      <c r="JCE856" s="120"/>
      <c r="JCF856" s="176"/>
      <c r="JCG856" s="102"/>
      <c r="JCH856" s="109"/>
      <c r="JCI856" s="109"/>
      <c r="JCJ856" s="106"/>
      <c r="JCK856" s="103"/>
      <c r="JCL856" s="102"/>
      <c r="JCM856" s="120"/>
      <c r="JCN856" s="176"/>
      <c r="JCO856" s="102"/>
      <c r="JCP856" s="109"/>
      <c r="JCQ856" s="109"/>
      <c r="JCR856" s="106"/>
      <c r="JCS856" s="103"/>
      <c r="JCT856" s="102"/>
      <c r="JCU856" s="120"/>
      <c r="JCV856" s="176"/>
      <c r="JCW856" s="102"/>
      <c r="JCX856" s="109"/>
      <c r="JCY856" s="109"/>
      <c r="JCZ856" s="106"/>
      <c r="JDA856" s="103"/>
      <c r="JDB856" s="102"/>
      <c r="JDC856" s="120"/>
      <c r="JDD856" s="176"/>
      <c r="JDE856" s="102"/>
      <c r="JDF856" s="109"/>
      <c r="JDG856" s="109"/>
      <c r="JDH856" s="106"/>
      <c r="JDI856" s="103"/>
      <c r="JDJ856" s="102"/>
      <c r="JDK856" s="120"/>
      <c r="JDL856" s="176"/>
      <c r="JDM856" s="102"/>
      <c r="JDN856" s="109"/>
      <c r="JDO856" s="109"/>
      <c r="JDP856" s="106"/>
      <c r="JDQ856" s="103"/>
      <c r="JDR856" s="102"/>
      <c r="JDS856" s="120"/>
      <c r="JDT856" s="176"/>
      <c r="JDU856" s="102"/>
      <c r="JDV856" s="109"/>
      <c r="JDW856" s="109"/>
      <c r="JDX856" s="106"/>
      <c r="JDY856" s="103"/>
      <c r="JDZ856" s="102"/>
      <c r="JEA856" s="120"/>
      <c r="JEB856" s="176"/>
      <c r="JEC856" s="102"/>
      <c r="JED856" s="109"/>
      <c r="JEE856" s="109"/>
      <c r="JEF856" s="106"/>
      <c r="JEG856" s="103"/>
      <c r="JEH856" s="102"/>
      <c r="JEI856" s="120"/>
      <c r="JEJ856" s="176"/>
      <c r="JEK856" s="102"/>
      <c r="JEL856" s="109"/>
      <c r="JEM856" s="109"/>
      <c r="JEN856" s="106"/>
      <c r="JEO856" s="103"/>
      <c r="JEP856" s="102"/>
      <c r="JEQ856" s="120"/>
      <c r="JER856" s="176"/>
      <c r="JES856" s="102"/>
      <c r="JET856" s="109"/>
      <c r="JEU856" s="109"/>
      <c r="JEV856" s="106"/>
      <c r="JEW856" s="103"/>
      <c r="JEX856" s="102"/>
      <c r="JEY856" s="120"/>
      <c r="JEZ856" s="176"/>
      <c r="JFA856" s="102"/>
      <c r="JFB856" s="109"/>
      <c r="JFC856" s="109"/>
      <c r="JFD856" s="106"/>
      <c r="JFE856" s="103"/>
      <c r="JFF856" s="102"/>
      <c r="JFG856" s="120"/>
      <c r="JFH856" s="176"/>
      <c r="JFI856" s="102"/>
      <c r="JFJ856" s="109"/>
      <c r="JFK856" s="109"/>
      <c r="JFL856" s="106"/>
      <c r="JFM856" s="103"/>
      <c r="JFN856" s="102"/>
      <c r="JFO856" s="120"/>
      <c r="JFP856" s="176"/>
      <c r="JFQ856" s="102"/>
      <c r="JFR856" s="109"/>
      <c r="JFS856" s="109"/>
      <c r="JFT856" s="106"/>
      <c r="JFU856" s="103"/>
      <c r="JFV856" s="102"/>
      <c r="JFW856" s="120"/>
      <c r="JFX856" s="176"/>
      <c r="JFY856" s="102"/>
      <c r="JFZ856" s="109"/>
      <c r="JGA856" s="109"/>
      <c r="JGB856" s="106"/>
      <c r="JGC856" s="103"/>
      <c r="JGD856" s="102"/>
      <c r="JGE856" s="120"/>
      <c r="JGF856" s="176"/>
      <c r="JGG856" s="102"/>
      <c r="JGH856" s="109"/>
      <c r="JGI856" s="109"/>
      <c r="JGJ856" s="106"/>
      <c r="JGK856" s="103"/>
      <c r="JGL856" s="102"/>
      <c r="JGM856" s="120"/>
      <c r="JGN856" s="176"/>
      <c r="JGO856" s="102"/>
      <c r="JGP856" s="109"/>
      <c r="JGQ856" s="109"/>
      <c r="JGR856" s="106"/>
      <c r="JGS856" s="103"/>
      <c r="JGT856" s="102"/>
      <c r="JGU856" s="120"/>
      <c r="JGV856" s="176"/>
      <c r="JGW856" s="102"/>
      <c r="JGX856" s="109"/>
      <c r="JGY856" s="109"/>
      <c r="JGZ856" s="106"/>
      <c r="JHA856" s="103"/>
      <c r="JHB856" s="102"/>
      <c r="JHC856" s="120"/>
      <c r="JHD856" s="176"/>
      <c r="JHE856" s="102"/>
      <c r="JHF856" s="109"/>
      <c r="JHG856" s="109"/>
      <c r="JHH856" s="106"/>
      <c r="JHI856" s="103"/>
      <c r="JHJ856" s="102"/>
      <c r="JHK856" s="120"/>
      <c r="JHL856" s="176"/>
      <c r="JHM856" s="102"/>
      <c r="JHN856" s="109"/>
      <c r="JHO856" s="109"/>
      <c r="JHP856" s="106"/>
      <c r="JHQ856" s="103"/>
      <c r="JHR856" s="102"/>
      <c r="JHS856" s="120"/>
      <c r="JHT856" s="176"/>
      <c r="JHU856" s="102"/>
      <c r="JHV856" s="109"/>
      <c r="JHW856" s="109"/>
      <c r="JHX856" s="106"/>
      <c r="JHY856" s="103"/>
      <c r="JHZ856" s="102"/>
      <c r="JIA856" s="120"/>
      <c r="JIB856" s="176"/>
      <c r="JIC856" s="102"/>
      <c r="JID856" s="109"/>
      <c r="JIE856" s="109"/>
      <c r="JIF856" s="106"/>
      <c r="JIG856" s="103"/>
      <c r="JIH856" s="102"/>
      <c r="JII856" s="120"/>
      <c r="JIJ856" s="176"/>
      <c r="JIK856" s="102"/>
      <c r="JIL856" s="109"/>
      <c r="JIM856" s="109"/>
      <c r="JIN856" s="106"/>
      <c r="JIO856" s="103"/>
      <c r="JIP856" s="102"/>
      <c r="JIQ856" s="120"/>
      <c r="JIR856" s="176"/>
      <c r="JIS856" s="102"/>
      <c r="JIT856" s="109"/>
      <c r="JIU856" s="109"/>
      <c r="JIV856" s="106"/>
      <c r="JIW856" s="103"/>
      <c r="JIX856" s="102"/>
      <c r="JIY856" s="120"/>
      <c r="JIZ856" s="176"/>
      <c r="JJA856" s="102"/>
      <c r="JJB856" s="109"/>
      <c r="JJC856" s="109"/>
      <c r="JJD856" s="106"/>
      <c r="JJE856" s="103"/>
      <c r="JJF856" s="102"/>
      <c r="JJG856" s="120"/>
      <c r="JJH856" s="176"/>
      <c r="JJI856" s="102"/>
      <c r="JJJ856" s="109"/>
      <c r="JJK856" s="109"/>
      <c r="JJL856" s="106"/>
      <c r="JJM856" s="103"/>
      <c r="JJN856" s="102"/>
      <c r="JJO856" s="120"/>
      <c r="JJP856" s="176"/>
      <c r="JJQ856" s="102"/>
      <c r="JJR856" s="109"/>
      <c r="JJS856" s="109"/>
      <c r="JJT856" s="106"/>
      <c r="JJU856" s="103"/>
      <c r="JJV856" s="102"/>
      <c r="JJW856" s="120"/>
      <c r="JJX856" s="176"/>
      <c r="JJY856" s="102"/>
      <c r="JJZ856" s="109"/>
      <c r="JKA856" s="109"/>
      <c r="JKB856" s="106"/>
      <c r="JKC856" s="103"/>
      <c r="JKD856" s="102"/>
      <c r="JKE856" s="120"/>
      <c r="JKF856" s="176"/>
      <c r="JKG856" s="102"/>
      <c r="JKH856" s="109"/>
      <c r="JKI856" s="109"/>
      <c r="JKJ856" s="106"/>
      <c r="JKK856" s="103"/>
      <c r="JKL856" s="102"/>
      <c r="JKM856" s="120"/>
      <c r="JKN856" s="176"/>
      <c r="JKO856" s="102"/>
      <c r="JKP856" s="109"/>
      <c r="JKQ856" s="109"/>
      <c r="JKR856" s="106"/>
      <c r="JKS856" s="103"/>
      <c r="JKT856" s="102"/>
      <c r="JKU856" s="120"/>
      <c r="JKV856" s="176"/>
      <c r="JKW856" s="102"/>
      <c r="JKX856" s="109"/>
      <c r="JKY856" s="109"/>
      <c r="JKZ856" s="106"/>
      <c r="JLA856" s="103"/>
      <c r="JLB856" s="102"/>
      <c r="JLC856" s="120"/>
      <c r="JLD856" s="176"/>
      <c r="JLE856" s="102"/>
      <c r="JLF856" s="109"/>
      <c r="JLG856" s="109"/>
      <c r="JLH856" s="106"/>
      <c r="JLI856" s="103"/>
      <c r="JLJ856" s="102"/>
      <c r="JLK856" s="120"/>
      <c r="JLL856" s="176"/>
      <c r="JLM856" s="102"/>
      <c r="JLN856" s="109"/>
      <c r="JLO856" s="109"/>
      <c r="JLP856" s="106"/>
      <c r="JLQ856" s="103"/>
      <c r="JLR856" s="102"/>
      <c r="JLS856" s="120"/>
      <c r="JLT856" s="176"/>
      <c r="JLU856" s="102"/>
      <c r="JLV856" s="109"/>
      <c r="JLW856" s="109"/>
      <c r="JLX856" s="106"/>
      <c r="JLY856" s="103"/>
      <c r="JLZ856" s="102"/>
      <c r="JMA856" s="120"/>
      <c r="JMB856" s="176"/>
      <c r="JMC856" s="102"/>
      <c r="JMD856" s="109"/>
      <c r="JME856" s="109"/>
      <c r="JMF856" s="106"/>
      <c r="JMG856" s="103"/>
      <c r="JMH856" s="102"/>
      <c r="JMI856" s="120"/>
      <c r="JMJ856" s="176"/>
      <c r="JMK856" s="102"/>
      <c r="JML856" s="109"/>
      <c r="JMM856" s="109"/>
      <c r="JMN856" s="106"/>
      <c r="JMO856" s="103"/>
      <c r="JMP856" s="102"/>
      <c r="JMQ856" s="120"/>
      <c r="JMR856" s="176"/>
      <c r="JMS856" s="102"/>
      <c r="JMT856" s="109"/>
      <c r="JMU856" s="109"/>
      <c r="JMV856" s="106"/>
      <c r="JMW856" s="103"/>
      <c r="JMX856" s="102"/>
      <c r="JMY856" s="120"/>
      <c r="JMZ856" s="176"/>
      <c r="JNA856" s="102"/>
      <c r="JNB856" s="109"/>
      <c r="JNC856" s="109"/>
      <c r="JND856" s="106"/>
      <c r="JNE856" s="103"/>
      <c r="JNF856" s="102"/>
      <c r="JNG856" s="120"/>
      <c r="JNH856" s="176"/>
      <c r="JNI856" s="102"/>
      <c r="JNJ856" s="109"/>
      <c r="JNK856" s="109"/>
      <c r="JNL856" s="106"/>
      <c r="JNM856" s="103"/>
      <c r="JNN856" s="102"/>
      <c r="JNO856" s="120"/>
      <c r="JNP856" s="176"/>
      <c r="JNQ856" s="102"/>
      <c r="JNR856" s="109"/>
      <c r="JNS856" s="109"/>
      <c r="JNT856" s="106"/>
      <c r="JNU856" s="103"/>
      <c r="JNV856" s="102"/>
      <c r="JNW856" s="120"/>
      <c r="JNX856" s="176"/>
      <c r="JNY856" s="102"/>
      <c r="JNZ856" s="109"/>
      <c r="JOA856" s="109"/>
      <c r="JOB856" s="106"/>
      <c r="JOC856" s="103"/>
      <c r="JOD856" s="102"/>
      <c r="JOE856" s="120"/>
      <c r="JOF856" s="176"/>
      <c r="JOG856" s="102"/>
      <c r="JOH856" s="109"/>
      <c r="JOI856" s="109"/>
      <c r="JOJ856" s="106"/>
      <c r="JOK856" s="103"/>
      <c r="JOL856" s="102"/>
      <c r="JOM856" s="120"/>
      <c r="JON856" s="176"/>
      <c r="JOO856" s="102"/>
      <c r="JOP856" s="109"/>
      <c r="JOQ856" s="109"/>
      <c r="JOR856" s="106"/>
      <c r="JOS856" s="103"/>
      <c r="JOT856" s="102"/>
      <c r="JOU856" s="120"/>
      <c r="JOV856" s="176"/>
      <c r="JOW856" s="102"/>
      <c r="JOX856" s="109"/>
      <c r="JOY856" s="109"/>
      <c r="JOZ856" s="106"/>
      <c r="JPA856" s="103"/>
      <c r="JPB856" s="102"/>
      <c r="JPC856" s="120"/>
      <c r="JPD856" s="176"/>
      <c r="JPE856" s="102"/>
      <c r="JPF856" s="109"/>
      <c r="JPG856" s="109"/>
      <c r="JPH856" s="106"/>
      <c r="JPI856" s="103"/>
      <c r="JPJ856" s="102"/>
      <c r="JPK856" s="120"/>
      <c r="JPL856" s="176"/>
      <c r="JPM856" s="102"/>
      <c r="JPN856" s="109"/>
      <c r="JPO856" s="109"/>
      <c r="JPP856" s="106"/>
      <c r="JPQ856" s="103"/>
      <c r="JPR856" s="102"/>
      <c r="JPS856" s="120"/>
      <c r="JPT856" s="176"/>
      <c r="JPU856" s="102"/>
      <c r="JPV856" s="109"/>
      <c r="JPW856" s="109"/>
      <c r="JPX856" s="106"/>
      <c r="JPY856" s="103"/>
      <c r="JPZ856" s="102"/>
      <c r="JQA856" s="120"/>
      <c r="JQB856" s="176"/>
      <c r="JQC856" s="102"/>
      <c r="JQD856" s="109"/>
      <c r="JQE856" s="109"/>
      <c r="JQF856" s="106"/>
      <c r="JQG856" s="103"/>
      <c r="JQH856" s="102"/>
      <c r="JQI856" s="120"/>
      <c r="JQJ856" s="176"/>
      <c r="JQK856" s="102"/>
      <c r="JQL856" s="109"/>
      <c r="JQM856" s="109"/>
      <c r="JQN856" s="106"/>
      <c r="JQO856" s="103"/>
      <c r="JQP856" s="102"/>
      <c r="JQQ856" s="120"/>
      <c r="JQR856" s="176"/>
      <c r="JQS856" s="102"/>
      <c r="JQT856" s="109"/>
      <c r="JQU856" s="109"/>
      <c r="JQV856" s="106"/>
      <c r="JQW856" s="103"/>
      <c r="JQX856" s="102"/>
      <c r="JQY856" s="120"/>
      <c r="JQZ856" s="176"/>
      <c r="JRA856" s="102"/>
      <c r="JRB856" s="109"/>
      <c r="JRC856" s="109"/>
      <c r="JRD856" s="106"/>
      <c r="JRE856" s="103"/>
      <c r="JRF856" s="102"/>
      <c r="JRG856" s="120"/>
      <c r="JRH856" s="176"/>
      <c r="JRI856" s="102"/>
      <c r="JRJ856" s="109"/>
      <c r="JRK856" s="109"/>
      <c r="JRL856" s="106"/>
      <c r="JRM856" s="103"/>
      <c r="JRN856" s="102"/>
      <c r="JRO856" s="120"/>
      <c r="JRP856" s="176"/>
      <c r="JRQ856" s="102"/>
      <c r="JRR856" s="109"/>
      <c r="JRS856" s="109"/>
      <c r="JRT856" s="106"/>
      <c r="JRU856" s="103"/>
      <c r="JRV856" s="102"/>
      <c r="JRW856" s="120"/>
      <c r="JRX856" s="176"/>
      <c r="JRY856" s="102"/>
      <c r="JRZ856" s="109"/>
      <c r="JSA856" s="109"/>
      <c r="JSB856" s="106"/>
      <c r="JSC856" s="103"/>
      <c r="JSD856" s="102"/>
      <c r="JSE856" s="120"/>
      <c r="JSF856" s="176"/>
      <c r="JSG856" s="102"/>
      <c r="JSH856" s="109"/>
      <c r="JSI856" s="109"/>
      <c r="JSJ856" s="106"/>
      <c r="JSK856" s="103"/>
      <c r="JSL856" s="102"/>
      <c r="JSM856" s="120"/>
      <c r="JSN856" s="176"/>
      <c r="JSO856" s="102"/>
      <c r="JSP856" s="109"/>
      <c r="JSQ856" s="109"/>
      <c r="JSR856" s="106"/>
      <c r="JSS856" s="103"/>
      <c r="JST856" s="102"/>
      <c r="JSU856" s="120"/>
      <c r="JSV856" s="176"/>
      <c r="JSW856" s="102"/>
      <c r="JSX856" s="109"/>
      <c r="JSY856" s="109"/>
      <c r="JSZ856" s="106"/>
      <c r="JTA856" s="103"/>
      <c r="JTB856" s="102"/>
      <c r="JTC856" s="120"/>
      <c r="JTD856" s="176"/>
      <c r="JTE856" s="102"/>
      <c r="JTF856" s="109"/>
      <c r="JTG856" s="109"/>
      <c r="JTH856" s="106"/>
      <c r="JTI856" s="103"/>
      <c r="JTJ856" s="102"/>
      <c r="JTK856" s="120"/>
      <c r="JTL856" s="176"/>
      <c r="JTM856" s="102"/>
      <c r="JTN856" s="109"/>
      <c r="JTO856" s="109"/>
      <c r="JTP856" s="106"/>
      <c r="JTQ856" s="103"/>
      <c r="JTR856" s="102"/>
      <c r="JTS856" s="120"/>
      <c r="JTT856" s="176"/>
      <c r="JTU856" s="102"/>
      <c r="JTV856" s="109"/>
      <c r="JTW856" s="109"/>
      <c r="JTX856" s="106"/>
      <c r="JTY856" s="103"/>
      <c r="JTZ856" s="102"/>
      <c r="JUA856" s="120"/>
      <c r="JUB856" s="176"/>
      <c r="JUC856" s="102"/>
      <c r="JUD856" s="109"/>
      <c r="JUE856" s="109"/>
      <c r="JUF856" s="106"/>
      <c r="JUG856" s="103"/>
      <c r="JUH856" s="102"/>
      <c r="JUI856" s="120"/>
      <c r="JUJ856" s="176"/>
      <c r="JUK856" s="102"/>
      <c r="JUL856" s="109"/>
      <c r="JUM856" s="109"/>
      <c r="JUN856" s="106"/>
      <c r="JUO856" s="103"/>
      <c r="JUP856" s="102"/>
      <c r="JUQ856" s="120"/>
      <c r="JUR856" s="176"/>
      <c r="JUS856" s="102"/>
      <c r="JUT856" s="109"/>
      <c r="JUU856" s="109"/>
      <c r="JUV856" s="106"/>
      <c r="JUW856" s="103"/>
      <c r="JUX856" s="102"/>
      <c r="JUY856" s="120"/>
      <c r="JUZ856" s="176"/>
      <c r="JVA856" s="102"/>
      <c r="JVB856" s="109"/>
      <c r="JVC856" s="109"/>
      <c r="JVD856" s="106"/>
      <c r="JVE856" s="103"/>
      <c r="JVF856" s="102"/>
      <c r="JVG856" s="120"/>
      <c r="JVH856" s="176"/>
      <c r="JVI856" s="102"/>
      <c r="JVJ856" s="109"/>
      <c r="JVK856" s="109"/>
      <c r="JVL856" s="106"/>
      <c r="JVM856" s="103"/>
      <c r="JVN856" s="102"/>
      <c r="JVO856" s="120"/>
      <c r="JVP856" s="176"/>
      <c r="JVQ856" s="102"/>
      <c r="JVR856" s="109"/>
      <c r="JVS856" s="109"/>
      <c r="JVT856" s="106"/>
      <c r="JVU856" s="103"/>
      <c r="JVV856" s="102"/>
      <c r="JVW856" s="120"/>
      <c r="JVX856" s="176"/>
      <c r="JVY856" s="102"/>
      <c r="JVZ856" s="109"/>
      <c r="JWA856" s="109"/>
      <c r="JWB856" s="106"/>
      <c r="JWC856" s="103"/>
      <c r="JWD856" s="102"/>
      <c r="JWE856" s="120"/>
      <c r="JWF856" s="176"/>
      <c r="JWG856" s="102"/>
      <c r="JWH856" s="109"/>
      <c r="JWI856" s="109"/>
      <c r="JWJ856" s="106"/>
      <c r="JWK856" s="103"/>
      <c r="JWL856" s="102"/>
      <c r="JWM856" s="120"/>
      <c r="JWN856" s="176"/>
      <c r="JWO856" s="102"/>
      <c r="JWP856" s="109"/>
      <c r="JWQ856" s="109"/>
      <c r="JWR856" s="106"/>
      <c r="JWS856" s="103"/>
      <c r="JWT856" s="102"/>
      <c r="JWU856" s="120"/>
      <c r="JWV856" s="176"/>
      <c r="JWW856" s="102"/>
      <c r="JWX856" s="109"/>
      <c r="JWY856" s="109"/>
      <c r="JWZ856" s="106"/>
      <c r="JXA856" s="103"/>
      <c r="JXB856" s="102"/>
      <c r="JXC856" s="120"/>
      <c r="JXD856" s="176"/>
      <c r="JXE856" s="102"/>
      <c r="JXF856" s="109"/>
      <c r="JXG856" s="109"/>
      <c r="JXH856" s="106"/>
      <c r="JXI856" s="103"/>
      <c r="JXJ856" s="102"/>
      <c r="JXK856" s="120"/>
      <c r="JXL856" s="176"/>
      <c r="JXM856" s="102"/>
      <c r="JXN856" s="109"/>
      <c r="JXO856" s="109"/>
      <c r="JXP856" s="106"/>
      <c r="JXQ856" s="103"/>
      <c r="JXR856" s="102"/>
      <c r="JXS856" s="120"/>
      <c r="JXT856" s="176"/>
      <c r="JXU856" s="102"/>
      <c r="JXV856" s="109"/>
      <c r="JXW856" s="109"/>
      <c r="JXX856" s="106"/>
      <c r="JXY856" s="103"/>
      <c r="JXZ856" s="102"/>
      <c r="JYA856" s="120"/>
      <c r="JYB856" s="176"/>
      <c r="JYC856" s="102"/>
      <c r="JYD856" s="109"/>
      <c r="JYE856" s="109"/>
      <c r="JYF856" s="106"/>
      <c r="JYG856" s="103"/>
      <c r="JYH856" s="102"/>
      <c r="JYI856" s="120"/>
      <c r="JYJ856" s="176"/>
      <c r="JYK856" s="102"/>
      <c r="JYL856" s="109"/>
      <c r="JYM856" s="109"/>
      <c r="JYN856" s="106"/>
      <c r="JYO856" s="103"/>
      <c r="JYP856" s="102"/>
      <c r="JYQ856" s="120"/>
      <c r="JYR856" s="176"/>
      <c r="JYS856" s="102"/>
      <c r="JYT856" s="109"/>
      <c r="JYU856" s="109"/>
      <c r="JYV856" s="106"/>
      <c r="JYW856" s="103"/>
      <c r="JYX856" s="102"/>
      <c r="JYY856" s="120"/>
      <c r="JYZ856" s="176"/>
      <c r="JZA856" s="102"/>
      <c r="JZB856" s="109"/>
      <c r="JZC856" s="109"/>
      <c r="JZD856" s="106"/>
      <c r="JZE856" s="103"/>
      <c r="JZF856" s="102"/>
      <c r="JZG856" s="120"/>
      <c r="JZH856" s="176"/>
      <c r="JZI856" s="102"/>
      <c r="JZJ856" s="109"/>
      <c r="JZK856" s="109"/>
      <c r="JZL856" s="106"/>
      <c r="JZM856" s="103"/>
      <c r="JZN856" s="102"/>
      <c r="JZO856" s="120"/>
      <c r="JZP856" s="176"/>
      <c r="JZQ856" s="102"/>
      <c r="JZR856" s="109"/>
      <c r="JZS856" s="109"/>
      <c r="JZT856" s="106"/>
      <c r="JZU856" s="103"/>
      <c r="JZV856" s="102"/>
      <c r="JZW856" s="120"/>
      <c r="JZX856" s="176"/>
      <c r="JZY856" s="102"/>
      <c r="JZZ856" s="109"/>
      <c r="KAA856" s="109"/>
      <c r="KAB856" s="106"/>
      <c r="KAC856" s="103"/>
      <c r="KAD856" s="102"/>
      <c r="KAE856" s="120"/>
      <c r="KAF856" s="176"/>
      <c r="KAG856" s="102"/>
      <c r="KAH856" s="109"/>
      <c r="KAI856" s="109"/>
      <c r="KAJ856" s="106"/>
      <c r="KAK856" s="103"/>
      <c r="KAL856" s="102"/>
      <c r="KAM856" s="120"/>
      <c r="KAN856" s="176"/>
      <c r="KAO856" s="102"/>
      <c r="KAP856" s="109"/>
      <c r="KAQ856" s="109"/>
      <c r="KAR856" s="106"/>
      <c r="KAS856" s="103"/>
      <c r="KAT856" s="102"/>
      <c r="KAU856" s="120"/>
      <c r="KAV856" s="176"/>
      <c r="KAW856" s="102"/>
      <c r="KAX856" s="109"/>
      <c r="KAY856" s="109"/>
      <c r="KAZ856" s="106"/>
      <c r="KBA856" s="103"/>
      <c r="KBB856" s="102"/>
      <c r="KBC856" s="120"/>
      <c r="KBD856" s="176"/>
      <c r="KBE856" s="102"/>
      <c r="KBF856" s="109"/>
      <c r="KBG856" s="109"/>
      <c r="KBH856" s="106"/>
      <c r="KBI856" s="103"/>
      <c r="KBJ856" s="102"/>
      <c r="KBK856" s="120"/>
      <c r="KBL856" s="176"/>
      <c r="KBM856" s="102"/>
      <c r="KBN856" s="109"/>
      <c r="KBO856" s="109"/>
      <c r="KBP856" s="106"/>
      <c r="KBQ856" s="103"/>
      <c r="KBR856" s="102"/>
      <c r="KBS856" s="120"/>
      <c r="KBT856" s="176"/>
      <c r="KBU856" s="102"/>
      <c r="KBV856" s="109"/>
      <c r="KBW856" s="109"/>
      <c r="KBX856" s="106"/>
      <c r="KBY856" s="103"/>
      <c r="KBZ856" s="102"/>
      <c r="KCA856" s="120"/>
      <c r="KCB856" s="176"/>
      <c r="KCC856" s="102"/>
      <c r="KCD856" s="109"/>
      <c r="KCE856" s="109"/>
      <c r="KCF856" s="106"/>
      <c r="KCG856" s="103"/>
      <c r="KCH856" s="102"/>
      <c r="KCI856" s="120"/>
      <c r="KCJ856" s="176"/>
      <c r="KCK856" s="102"/>
      <c r="KCL856" s="109"/>
      <c r="KCM856" s="109"/>
      <c r="KCN856" s="106"/>
      <c r="KCO856" s="103"/>
      <c r="KCP856" s="102"/>
      <c r="KCQ856" s="120"/>
      <c r="KCR856" s="176"/>
      <c r="KCS856" s="102"/>
      <c r="KCT856" s="109"/>
      <c r="KCU856" s="109"/>
      <c r="KCV856" s="106"/>
      <c r="KCW856" s="103"/>
      <c r="KCX856" s="102"/>
      <c r="KCY856" s="120"/>
      <c r="KCZ856" s="176"/>
      <c r="KDA856" s="102"/>
      <c r="KDB856" s="109"/>
      <c r="KDC856" s="109"/>
      <c r="KDD856" s="106"/>
      <c r="KDE856" s="103"/>
      <c r="KDF856" s="102"/>
      <c r="KDG856" s="120"/>
      <c r="KDH856" s="176"/>
      <c r="KDI856" s="102"/>
      <c r="KDJ856" s="109"/>
      <c r="KDK856" s="109"/>
      <c r="KDL856" s="106"/>
      <c r="KDM856" s="103"/>
      <c r="KDN856" s="102"/>
      <c r="KDO856" s="120"/>
      <c r="KDP856" s="176"/>
      <c r="KDQ856" s="102"/>
      <c r="KDR856" s="109"/>
      <c r="KDS856" s="109"/>
      <c r="KDT856" s="106"/>
      <c r="KDU856" s="103"/>
      <c r="KDV856" s="102"/>
      <c r="KDW856" s="120"/>
      <c r="KDX856" s="176"/>
      <c r="KDY856" s="102"/>
      <c r="KDZ856" s="109"/>
      <c r="KEA856" s="109"/>
      <c r="KEB856" s="106"/>
      <c r="KEC856" s="103"/>
      <c r="KED856" s="102"/>
      <c r="KEE856" s="120"/>
      <c r="KEF856" s="176"/>
      <c r="KEG856" s="102"/>
      <c r="KEH856" s="109"/>
      <c r="KEI856" s="109"/>
      <c r="KEJ856" s="106"/>
      <c r="KEK856" s="103"/>
      <c r="KEL856" s="102"/>
      <c r="KEM856" s="120"/>
      <c r="KEN856" s="176"/>
      <c r="KEO856" s="102"/>
      <c r="KEP856" s="109"/>
      <c r="KEQ856" s="109"/>
      <c r="KER856" s="106"/>
      <c r="KES856" s="103"/>
      <c r="KET856" s="102"/>
      <c r="KEU856" s="120"/>
      <c r="KEV856" s="176"/>
      <c r="KEW856" s="102"/>
      <c r="KEX856" s="109"/>
      <c r="KEY856" s="109"/>
      <c r="KEZ856" s="106"/>
      <c r="KFA856" s="103"/>
      <c r="KFB856" s="102"/>
      <c r="KFC856" s="120"/>
      <c r="KFD856" s="176"/>
      <c r="KFE856" s="102"/>
      <c r="KFF856" s="109"/>
      <c r="KFG856" s="109"/>
      <c r="KFH856" s="106"/>
      <c r="KFI856" s="103"/>
      <c r="KFJ856" s="102"/>
      <c r="KFK856" s="120"/>
      <c r="KFL856" s="176"/>
      <c r="KFM856" s="102"/>
      <c r="KFN856" s="109"/>
      <c r="KFO856" s="109"/>
      <c r="KFP856" s="106"/>
      <c r="KFQ856" s="103"/>
      <c r="KFR856" s="102"/>
      <c r="KFS856" s="120"/>
      <c r="KFT856" s="176"/>
      <c r="KFU856" s="102"/>
      <c r="KFV856" s="109"/>
      <c r="KFW856" s="109"/>
      <c r="KFX856" s="106"/>
      <c r="KFY856" s="103"/>
      <c r="KFZ856" s="102"/>
      <c r="KGA856" s="120"/>
      <c r="KGB856" s="176"/>
      <c r="KGC856" s="102"/>
      <c r="KGD856" s="109"/>
      <c r="KGE856" s="109"/>
      <c r="KGF856" s="106"/>
      <c r="KGG856" s="103"/>
      <c r="KGH856" s="102"/>
      <c r="KGI856" s="120"/>
      <c r="KGJ856" s="176"/>
      <c r="KGK856" s="102"/>
      <c r="KGL856" s="109"/>
      <c r="KGM856" s="109"/>
      <c r="KGN856" s="106"/>
      <c r="KGO856" s="103"/>
      <c r="KGP856" s="102"/>
      <c r="KGQ856" s="120"/>
      <c r="KGR856" s="176"/>
      <c r="KGS856" s="102"/>
      <c r="KGT856" s="109"/>
      <c r="KGU856" s="109"/>
      <c r="KGV856" s="106"/>
      <c r="KGW856" s="103"/>
      <c r="KGX856" s="102"/>
      <c r="KGY856" s="120"/>
      <c r="KGZ856" s="176"/>
      <c r="KHA856" s="102"/>
      <c r="KHB856" s="109"/>
      <c r="KHC856" s="109"/>
      <c r="KHD856" s="106"/>
      <c r="KHE856" s="103"/>
      <c r="KHF856" s="102"/>
      <c r="KHG856" s="120"/>
      <c r="KHH856" s="176"/>
      <c r="KHI856" s="102"/>
      <c r="KHJ856" s="109"/>
      <c r="KHK856" s="109"/>
      <c r="KHL856" s="106"/>
      <c r="KHM856" s="103"/>
      <c r="KHN856" s="102"/>
      <c r="KHO856" s="120"/>
      <c r="KHP856" s="176"/>
      <c r="KHQ856" s="102"/>
      <c r="KHR856" s="109"/>
      <c r="KHS856" s="109"/>
      <c r="KHT856" s="106"/>
      <c r="KHU856" s="103"/>
      <c r="KHV856" s="102"/>
      <c r="KHW856" s="120"/>
      <c r="KHX856" s="176"/>
      <c r="KHY856" s="102"/>
      <c r="KHZ856" s="109"/>
      <c r="KIA856" s="109"/>
      <c r="KIB856" s="106"/>
      <c r="KIC856" s="103"/>
      <c r="KID856" s="102"/>
      <c r="KIE856" s="120"/>
      <c r="KIF856" s="176"/>
      <c r="KIG856" s="102"/>
      <c r="KIH856" s="109"/>
      <c r="KII856" s="109"/>
      <c r="KIJ856" s="106"/>
      <c r="KIK856" s="103"/>
      <c r="KIL856" s="102"/>
      <c r="KIM856" s="120"/>
      <c r="KIN856" s="176"/>
      <c r="KIO856" s="102"/>
      <c r="KIP856" s="109"/>
      <c r="KIQ856" s="109"/>
      <c r="KIR856" s="106"/>
      <c r="KIS856" s="103"/>
      <c r="KIT856" s="102"/>
      <c r="KIU856" s="120"/>
      <c r="KIV856" s="176"/>
      <c r="KIW856" s="102"/>
      <c r="KIX856" s="109"/>
      <c r="KIY856" s="109"/>
      <c r="KIZ856" s="106"/>
      <c r="KJA856" s="103"/>
      <c r="KJB856" s="102"/>
      <c r="KJC856" s="120"/>
      <c r="KJD856" s="176"/>
      <c r="KJE856" s="102"/>
      <c r="KJF856" s="109"/>
      <c r="KJG856" s="109"/>
      <c r="KJH856" s="106"/>
      <c r="KJI856" s="103"/>
      <c r="KJJ856" s="102"/>
      <c r="KJK856" s="120"/>
      <c r="KJL856" s="176"/>
      <c r="KJM856" s="102"/>
      <c r="KJN856" s="109"/>
      <c r="KJO856" s="109"/>
      <c r="KJP856" s="106"/>
      <c r="KJQ856" s="103"/>
      <c r="KJR856" s="102"/>
      <c r="KJS856" s="120"/>
      <c r="KJT856" s="176"/>
      <c r="KJU856" s="102"/>
      <c r="KJV856" s="109"/>
      <c r="KJW856" s="109"/>
      <c r="KJX856" s="106"/>
      <c r="KJY856" s="103"/>
      <c r="KJZ856" s="102"/>
      <c r="KKA856" s="120"/>
      <c r="KKB856" s="176"/>
      <c r="KKC856" s="102"/>
      <c r="KKD856" s="109"/>
      <c r="KKE856" s="109"/>
      <c r="KKF856" s="106"/>
      <c r="KKG856" s="103"/>
      <c r="KKH856" s="102"/>
      <c r="KKI856" s="120"/>
      <c r="KKJ856" s="176"/>
      <c r="KKK856" s="102"/>
      <c r="KKL856" s="109"/>
      <c r="KKM856" s="109"/>
      <c r="KKN856" s="106"/>
      <c r="KKO856" s="103"/>
      <c r="KKP856" s="102"/>
      <c r="KKQ856" s="120"/>
      <c r="KKR856" s="176"/>
      <c r="KKS856" s="102"/>
      <c r="KKT856" s="109"/>
      <c r="KKU856" s="109"/>
      <c r="KKV856" s="106"/>
      <c r="KKW856" s="103"/>
      <c r="KKX856" s="102"/>
      <c r="KKY856" s="120"/>
      <c r="KKZ856" s="176"/>
      <c r="KLA856" s="102"/>
      <c r="KLB856" s="109"/>
      <c r="KLC856" s="109"/>
      <c r="KLD856" s="106"/>
      <c r="KLE856" s="103"/>
      <c r="KLF856" s="102"/>
      <c r="KLG856" s="120"/>
      <c r="KLH856" s="176"/>
      <c r="KLI856" s="102"/>
      <c r="KLJ856" s="109"/>
      <c r="KLK856" s="109"/>
      <c r="KLL856" s="106"/>
      <c r="KLM856" s="103"/>
      <c r="KLN856" s="102"/>
      <c r="KLO856" s="120"/>
      <c r="KLP856" s="176"/>
      <c r="KLQ856" s="102"/>
      <c r="KLR856" s="109"/>
      <c r="KLS856" s="109"/>
      <c r="KLT856" s="106"/>
      <c r="KLU856" s="103"/>
      <c r="KLV856" s="102"/>
      <c r="KLW856" s="120"/>
      <c r="KLX856" s="176"/>
      <c r="KLY856" s="102"/>
      <c r="KLZ856" s="109"/>
      <c r="KMA856" s="109"/>
      <c r="KMB856" s="106"/>
      <c r="KMC856" s="103"/>
      <c r="KMD856" s="102"/>
      <c r="KME856" s="120"/>
      <c r="KMF856" s="176"/>
      <c r="KMG856" s="102"/>
      <c r="KMH856" s="109"/>
      <c r="KMI856" s="109"/>
      <c r="KMJ856" s="106"/>
      <c r="KMK856" s="103"/>
      <c r="KML856" s="102"/>
      <c r="KMM856" s="120"/>
      <c r="KMN856" s="176"/>
      <c r="KMO856" s="102"/>
      <c r="KMP856" s="109"/>
      <c r="KMQ856" s="109"/>
      <c r="KMR856" s="106"/>
      <c r="KMS856" s="103"/>
      <c r="KMT856" s="102"/>
      <c r="KMU856" s="120"/>
      <c r="KMV856" s="176"/>
      <c r="KMW856" s="102"/>
      <c r="KMX856" s="109"/>
      <c r="KMY856" s="109"/>
      <c r="KMZ856" s="106"/>
      <c r="KNA856" s="103"/>
      <c r="KNB856" s="102"/>
      <c r="KNC856" s="120"/>
      <c r="KND856" s="176"/>
      <c r="KNE856" s="102"/>
      <c r="KNF856" s="109"/>
      <c r="KNG856" s="109"/>
      <c r="KNH856" s="106"/>
      <c r="KNI856" s="103"/>
      <c r="KNJ856" s="102"/>
      <c r="KNK856" s="120"/>
      <c r="KNL856" s="176"/>
      <c r="KNM856" s="102"/>
      <c r="KNN856" s="109"/>
      <c r="KNO856" s="109"/>
      <c r="KNP856" s="106"/>
      <c r="KNQ856" s="103"/>
      <c r="KNR856" s="102"/>
      <c r="KNS856" s="120"/>
      <c r="KNT856" s="176"/>
      <c r="KNU856" s="102"/>
      <c r="KNV856" s="109"/>
      <c r="KNW856" s="109"/>
      <c r="KNX856" s="106"/>
      <c r="KNY856" s="103"/>
      <c r="KNZ856" s="102"/>
      <c r="KOA856" s="120"/>
      <c r="KOB856" s="176"/>
      <c r="KOC856" s="102"/>
      <c r="KOD856" s="109"/>
      <c r="KOE856" s="109"/>
      <c r="KOF856" s="106"/>
      <c r="KOG856" s="103"/>
      <c r="KOH856" s="102"/>
      <c r="KOI856" s="120"/>
      <c r="KOJ856" s="176"/>
      <c r="KOK856" s="102"/>
      <c r="KOL856" s="109"/>
      <c r="KOM856" s="109"/>
      <c r="KON856" s="106"/>
      <c r="KOO856" s="103"/>
      <c r="KOP856" s="102"/>
      <c r="KOQ856" s="120"/>
      <c r="KOR856" s="176"/>
      <c r="KOS856" s="102"/>
      <c r="KOT856" s="109"/>
      <c r="KOU856" s="109"/>
      <c r="KOV856" s="106"/>
      <c r="KOW856" s="103"/>
      <c r="KOX856" s="102"/>
      <c r="KOY856" s="120"/>
      <c r="KOZ856" s="176"/>
      <c r="KPA856" s="102"/>
      <c r="KPB856" s="109"/>
      <c r="KPC856" s="109"/>
      <c r="KPD856" s="106"/>
      <c r="KPE856" s="103"/>
      <c r="KPF856" s="102"/>
      <c r="KPG856" s="120"/>
      <c r="KPH856" s="176"/>
      <c r="KPI856" s="102"/>
      <c r="KPJ856" s="109"/>
      <c r="KPK856" s="109"/>
      <c r="KPL856" s="106"/>
      <c r="KPM856" s="103"/>
      <c r="KPN856" s="102"/>
      <c r="KPO856" s="120"/>
      <c r="KPP856" s="176"/>
      <c r="KPQ856" s="102"/>
      <c r="KPR856" s="109"/>
      <c r="KPS856" s="109"/>
      <c r="KPT856" s="106"/>
      <c r="KPU856" s="103"/>
      <c r="KPV856" s="102"/>
      <c r="KPW856" s="120"/>
      <c r="KPX856" s="176"/>
      <c r="KPY856" s="102"/>
      <c r="KPZ856" s="109"/>
      <c r="KQA856" s="109"/>
      <c r="KQB856" s="106"/>
      <c r="KQC856" s="103"/>
      <c r="KQD856" s="102"/>
      <c r="KQE856" s="120"/>
      <c r="KQF856" s="176"/>
      <c r="KQG856" s="102"/>
      <c r="KQH856" s="109"/>
      <c r="KQI856" s="109"/>
      <c r="KQJ856" s="106"/>
      <c r="KQK856" s="103"/>
      <c r="KQL856" s="102"/>
      <c r="KQM856" s="120"/>
      <c r="KQN856" s="176"/>
      <c r="KQO856" s="102"/>
      <c r="KQP856" s="109"/>
      <c r="KQQ856" s="109"/>
      <c r="KQR856" s="106"/>
      <c r="KQS856" s="103"/>
      <c r="KQT856" s="102"/>
      <c r="KQU856" s="120"/>
      <c r="KQV856" s="176"/>
      <c r="KQW856" s="102"/>
      <c r="KQX856" s="109"/>
      <c r="KQY856" s="109"/>
      <c r="KQZ856" s="106"/>
      <c r="KRA856" s="103"/>
      <c r="KRB856" s="102"/>
      <c r="KRC856" s="120"/>
      <c r="KRD856" s="176"/>
      <c r="KRE856" s="102"/>
      <c r="KRF856" s="109"/>
      <c r="KRG856" s="109"/>
      <c r="KRH856" s="106"/>
      <c r="KRI856" s="103"/>
      <c r="KRJ856" s="102"/>
      <c r="KRK856" s="120"/>
      <c r="KRL856" s="176"/>
      <c r="KRM856" s="102"/>
      <c r="KRN856" s="109"/>
      <c r="KRO856" s="109"/>
      <c r="KRP856" s="106"/>
      <c r="KRQ856" s="103"/>
      <c r="KRR856" s="102"/>
      <c r="KRS856" s="120"/>
      <c r="KRT856" s="176"/>
      <c r="KRU856" s="102"/>
      <c r="KRV856" s="109"/>
      <c r="KRW856" s="109"/>
      <c r="KRX856" s="106"/>
      <c r="KRY856" s="103"/>
      <c r="KRZ856" s="102"/>
      <c r="KSA856" s="120"/>
      <c r="KSB856" s="176"/>
      <c r="KSC856" s="102"/>
      <c r="KSD856" s="109"/>
      <c r="KSE856" s="109"/>
      <c r="KSF856" s="106"/>
      <c r="KSG856" s="103"/>
      <c r="KSH856" s="102"/>
      <c r="KSI856" s="120"/>
      <c r="KSJ856" s="176"/>
      <c r="KSK856" s="102"/>
      <c r="KSL856" s="109"/>
      <c r="KSM856" s="109"/>
      <c r="KSN856" s="106"/>
      <c r="KSO856" s="103"/>
      <c r="KSP856" s="102"/>
      <c r="KSQ856" s="120"/>
      <c r="KSR856" s="176"/>
      <c r="KSS856" s="102"/>
      <c r="KST856" s="109"/>
      <c r="KSU856" s="109"/>
      <c r="KSV856" s="106"/>
      <c r="KSW856" s="103"/>
      <c r="KSX856" s="102"/>
      <c r="KSY856" s="120"/>
      <c r="KSZ856" s="176"/>
      <c r="KTA856" s="102"/>
      <c r="KTB856" s="109"/>
      <c r="KTC856" s="109"/>
      <c r="KTD856" s="106"/>
      <c r="KTE856" s="103"/>
      <c r="KTF856" s="102"/>
      <c r="KTG856" s="120"/>
      <c r="KTH856" s="176"/>
      <c r="KTI856" s="102"/>
      <c r="KTJ856" s="109"/>
      <c r="KTK856" s="109"/>
      <c r="KTL856" s="106"/>
      <c r="KTM856" s="103"/>
      <c r="KTN856" s="102"/>
      <c r="KTO856" s="120"/>
      <c r="KTP856" s="176"/>
      <c r="KTQ856" s="102"/>
      <c r="KTR856" s="109"/>
      <c r="KTS856" s="109"/>
      <c r="KTT856" s="106"/>
      <c r="KTU856" s="103"/>
      <c r="KTV856" s="102"/>
      <c r="KTW856" s="120"/>
      <c r="KTX856" s="176"/>
      <c r="KTY856" s="102"/>
      <c r="KTZ856" s="109"/>
      <c r="KUA856" s="109"/>
      <c r="KUB856" s="106"/>
      <c r="KUC856" s="103"/>
      <c r="KUD856" s="102"/>
      <c r="KUE856" s="120"/>
      <c r="KUF856" s="176"/>
      <c r="KUG856" s="102"/>
      <c r="KUH856" s="109"/>
      <c r="KUI856" s="109"/>
      <c r="KUJ856" s="106"/>
      <c r="KUK856" s="103"/>
      <c r="KUL856" s="102"/>
      <c r="KUM856" s="120"/>
      <c r="KUN856" s="176"/>
      <c r="KUO856" s="102"/>
      <c r="KUP856" s="109"/>
      <c r="KUQ856" s="109"/>
      <c r="KUR856" s="106"/>
      <c r="KUS856" s="103"/>
      <c r="KUT856" s="102"/>
      <c r="KUU856" s="120"/>
      <c r="KUV856" s="176"/>
      <c r="KUW856" s="102"/>
      <c r="KUX856" s="109"/>
      <c r="KUY856" s="109"/>
      <c r="KUZ856" s="106"/>
      <c r="KVA856" s="103"/>
      <c r="KVB856" s="102"/>
      <c r="KVC856" s="120"/>
      <c r="KVD856" s="176"/>
      <c r="KVE856" s="102"/>
      <c r="KVF856" s="109"/>
      <c r="KVG856" s="109"/>
      <c r="KVH856" s="106"/>
      <c r="KVI856" s="103"/>
      <c r="KVJ856" s="102"/>
      <c r="KVK856" s="120"/>
      <c r="KVL856" s="176"/>
      <c r="KVM856" s="102"/>
      <c r="KVN856" s="109"/>
      <c r="KVO856" s="109"/>
      <c r="KVP856" s="106"/>
      <c r="KVQ856" s="103"/>
      <c r="KVR856" s="102"/>
      <c r="KVS856" s="120"/>
      <c r="KVT856" s="176"/>
      <c r="KVU856" s="102"/>
      <c r="KVV856" s="109"/>
      <c r="KVW856" s="109"/>
      <c r="KVX856" s="106"/>
      <c r="KVY856" s="103"/>
      <c r="KVZ856" s="102"/>
      <c r="KWA856" s="120"/>
      <c r="KWB856" s="176"/>
      <c r="KWC856" s="102"/>
      <c r="KWD856" s="109"/>
      <c r="KWE856" s="109"/>
      <c r="KWF856" s="106"/>
      <c r="KWG856" s="103"/>
      <c r="KWH856" s="102"/>
      <c r="KWI856" s="120"/>
      <c r="KWJ856" s="176"/>
      <c r="KWK856" s="102"/>
      <c r="KWL856" s="109"/>
      <c r="KWM856" s="109"/>
      <c r="KWN856" s="106"/>
      <c r="KWO856" s="103"/>
      <c r="KWP856" s="102"/>
      <c r="KWQ856" s="120"/>
      <c r="KWR856" s="176"/>
      <c r="KWS856" s="102"/>
      <c r="KWT856" s="109"/>
      <c r="KWU856" s="109"/>
      <c r="KWV856" s="106"/>
      <c r="KWW856" s="103"/>
      <c r="KWX856" s="102"/>
      <c r="KWY856" s="120"/>
      <c r="KWZ856" s="176"/>
      <c r="KXA856" s="102"/>
      <c r="KXB856" s="109"/>
      <c r="KXC856" s="109"/>
      <c r="KXD856" s="106"/>
      <c r="KXE856" s="103"/>
      <c r="KXF856" s="102"/>
      <c r="KXG856" s="120"/>
      <c r="KXH856" s="176"/>
      <c r="KXI856" s="102"/>
      <c r="KXJ856" s="109"/>
      <c r="KXK856" s="109"/>
      <c r="KXL856" s="106"/>
      <c r="KXM856" s="103"/>
      <c r="KXN856" s="102"/>
      <c r="KXO856" s="120"/>
      <c r="KXP856" s="176"/>
      <c r="KXQ856" s="102"/>
      <c r="KXR856" s="109"/>
      <c r="KXS856" s="109"/>
      <c r="KXT856" s="106"/>
      <c r="KXU856" s="103"/>
      <c r="KXV856" s="102"/>
      <c r="KXW856" s="120"/>
      <c r="KXX856" s="176"/>
      <c r="KXY856" s="102"/>
      <c r="KXZ856" s="109"/>
      <c r="KYA856" s="109"/>
      <c r="KYB856" s="106"/>
      <c r="KYC856" s="103"/>
      <c r="KYD856" s="102"/>
      <c r="KYE856" s="120"/>
      <c r="KYF856" s="176"/>
      <c r="KYG856" s="102"/>
      <c r="KYH856" s="109"/>
      <c r="KYI856" s="109"/>
      <c r="KYJ856" s="106"/>
      <c r="KYK856" s="103"/>
      <c r="KYL856" s="102"/>
      <c r="KYM856" s="120"/>
      <c r="KYN856" s="176"/>
      <c r="KYO856" s="102"/>
      <c r="KYP856" s="109"/>
      <c r="KYQ856" s="109"/>
      <c r="KYR856" s="106"/>
      <c r="KYS856" s="103"/>
      <c r="KYT856" s="102"/>
      <c r="KYU856" s="120"/>
      <c r="KYV856" s="176"/>
      <c r="KYW856" s="102"/>
      <c r="KYX856" s="109"/>
      <c r="KYY856" s="109"/>
      <c r="KYZ856" s="106"/>
      <c r="KZA856" s="103"/>
      <c r="KZB856" s="102"/>
      <c r="KZC856" s="120"/>
      <c r="KZD856" s="176"/>
      <c r="KZE856" s="102"/>
      <c r="KZF856" s="109"/>
      <c r="KZG856" s="109"/>
      <c r="KZH856" s="106"/>
      <c r="KZI856" s="103"/>
      <c r="KZJ856" s="102"/>
      <c r="KZK856" s="120"/>
      <c r="KZL856" s="176"/>
      <c r="KZM856" s="102"/>
      <c r="KZN856" s="109"/>
      <c r="KZO856" s="109"/>
      <c r="KZP856" s="106"/>
      <c r="KZQ856" s="103"/>
      <c r="KZR856" s="102"/>
      <c r="KZS856" s="120"/>
      <c r="KZT856" s="176"/>
      <c r="KZU856" s="102"/>
      <c r="KZV856" s="109"/>
      <c r="KZW856" s="109"/>
      <c r="KZX856" s="106"/>
      <c r="KZY856" s="103"/>
      <c r="KZZ856" s="102"/>
      <c r="LAA856" s="120"/>
      <c r="LAB856" s="176"/>
      <c r="LAC856" s="102"/>
      <c r="LAD856" s="109"/>
      <c r="LAE856" s="109"/>
      <c r="LAF856" s="106"/>
      <c r="LAG856" s="103"/>
      <c r="LAH856" s="102"/>
      <c r="LAI856" s="120"/>
      <c r="LAJ856" s="176"/>
      <c r="LAK856" s="102"/>
      <c r="LAL856" s="109"/>
      <c r="LAM856" s="109"/>
      <c r="LAN856" s="106"/>
      <c r="LAO856" s="103"/>
      <c r="LAP856" s="102"/>
      <c r="LAQ856" s="120"/>
      <c r="LAR856" s="176"/>
      <c r="LAS856" s="102"/>
      <c r="LAT856" s="109"/>
      <c r="LAU856" s="109"/>
      <c r="LAV856" s="106"/>
      <c r="LAW856" s="103"/>
      <c r="LAX856" s="102"/>
      <c r="LAY856" s="120"/>
      <c r="LAZ856" s="176"/>
      <c r="LBA856" s="102"/>
      <c r="LBB856" s="109"/>
      <c r="LBC856" s="109"/>
      <c r="LBD856" s="106"/>
      <c r="LBE856" s="103"/>
      <c r="LBF856" s="102"/>
      <c r="LBG856" s="120"/>
      <c r="LBH856" s="176"/>
      <c r="LBI856" s="102"/>
      <c r="LBJ856" s="109"/>
      <c r="LBK856" s="109"/>
      <c r="LBL856" s="106"/>
      <c r="LBM856" s="103"/>
      <c r="LBN856" s="102"/>
      <c r="LBO856" s="120"/>
      <c r="LBP856" s="176"/>
      <c r="LBQ856" s="102"/>
      <c r="LBR856" s="109"/>
      <c r="LBS856" s="109"/>
      <c r="LBT856" s="106"/>
      <c r="LBU856" s="103"/>
      <c r="LBV856" s="102"/>
      <c r="LBW856" s="120"/>
      <c r="LBX856" s="176"/>
      <c r="LBY856" s="102"/>
      <c r="LBZ856" s="109"/>
      <c r="LCA856" s="109"/>
      <c r="LCB856" s="106"/>
      <c r="LCC856" s="103"/>
      <c r="LCD856" s="102"/>
      <c r="LCE856" s="120"/>
      <c r="LCF856" s="176"/>
      <c r="LCG856" s="102"/>
      <c r="LCH856" s="109"/>
      <c r="LCI856" s="109"/>
      <c r="LCJ856" s="106"/>
      <c r="LCK856" s="103"/>
      <c r="LCL856" s="102"/>
      <c r="LCM856" s="120"/>
      <c r="LCN856" s="176"/>
      <c r="LCO856" s="102"/>
      <c r="LCP856" s="109"/>
      <c r="LCQ856" s="109"/>
      <c r="LCR856" s="106"/>
      <c r="LCS856" s="103"/>
      <c r="LCT856" s="102"/>
      <c r="LCU856" s="120"/>
      <c r="LCV856" s="176"/>
      <c r="LCW856" s="102"/>
      <c r="LCX856" s="109"/>
      <c r="LCY856" s="109"/>
      <c r="LCZ856" s="106"/>
      <c r="LDA856" s="103"/>
      <c r="LDB856" s="102"/>
      <c r="LDC856" s="120"/>
      <c r="LDD856" s="176"/>
      <c r="LDE856" s="102"/>
      <c r="LDF856" s="109"/>
      <c r="LDG856" s="109"/>
      <c r="LDH856" s="106"/>
      <c r="LDI856" s="103"/>
      <c r="LDJ856" s="102"/>
      <c r="LDK856" s="120"/>
      <c r="LDL856" s="176"/>
      <c r="LDM856" s="102"/>
      <c r="LDN856" s="109"/>
      <c r="LDO856" s="109"/>
      <c r="LDP856" s="106"/>
      <c r="LDQ856" s="103"/>
      <c r="LDR856" s="102"/>
      <c r="LDS856" s="120"/>
      <c r="LDT856" s="176"/>
      <c r="LDU856" s="102"/>
      <c r="LDV856" s="109"/>
      <c r="LDW856" s="109"/>
      <c r="LDX856" s="106"/>
      <c r="LDY856" s="103"/>
      <c r="LDZ856" s="102"/>
      <c r="LEA856" s="120"/>
      <c r="LEB856" s="176"/>
      <c r="LEC856" s="102"/>
      <c r="LED856" s="109"/>
      <c r="LEE856" s="109"/>
      <c r="LEF856" s="106"/>
      <c r="LEG856" s="103"/>
      <c r="LEH856" s="102"/>
      <c r="LEI856" s="120"/>
      <c r="LEJ856" s="176"/>
      <c r="LEK856" s="102"/>
      <c r="LEL856" s="109"/>
      <c r="LEM856" s="109"/>
      <c r="LEN856" s="106"/>
      <c r="LEO856" s="103"/>
      <c r="LEP856" s="102"/>
      <c r="LEQ856" s="120"/>
      <c r="LER856" s="176"/>
      <c r="LES856" s="102"/>
      <c r="LET856" s="109"/>
      <c r="LEU856" s="109"/>
      <c r="LEV856" s="106"/>
      <c r="LEW856" s="103"/>
      <c r="LEX856" s="102"/>
      <c r="LEY856" s="120"/>
      <c r="LEZ856" s="176"/>
      <c r="LFA856" s="102"/>
      <c r="LFB856" s="109"/>
      <c r="LFC856" s="109"/>
      <c r="LFD856" s="106"/>
      <c r="LFE856" s="103"/>
      <c r="LFF856" s="102"/>
      <c r="LFG856" s="120"/>
      <c r="LFH856" s="176"/>
      <c r="LFI856" s="102"/>
      <c r="LFJ856" s="109"/>
      <c r="LFK856" s="109"/>
      <c r="LFL856" s="106"/>
      <c r="LFM856" s="103"/>
      <c r="LFN856" s="102"/>
      <c r="LFO856" s="120"/>
      <c r="LFP856" s="176"/>
      <c r="LFQ856" s="102"/>
      <c r="LFR856" s="109"/>
      <c r="LFS856" s="109"/>
      <c r="LFT856" s="106"/>
      <c r="LFU856" s="103"/>
      <c r="LFV856" s="102"/>
      <c r="LFW856" s="120"/>
      <c r="LFX856" s="176"/>
      <c r="LFY856" s="102"/>
      <c r="LFZ856" s="109"/>
      <c r="LGA856" s="109"/>
      <c r="LGB856" s="106"/>
      <c r="LGC856" s="103"/>
      <c r="LGD856" s="102"/>
      <c r="LGE856" s="120"/>
      <c r="LGF856" s="176"/>
      <c r="LGG856" s="102"/>
      <c r="LGH856" s="109"/>
      <c r="LGI856" s="109"/>
      <c r="LGJ856" s="106"/>
      <c r="LGK856" s="103"/>
      <c r="LGL856" s="102"/>
      <c r="LGM856" s="120"/>
      <c r="LGN856" s="176"/>
      <c r="LGO856" s="102"/>
      <c r="LGP856" s="109"/>
      <c r="LGQ856" s="109"/>
      <c r="LGR856" s="106"/>
      <c r="LGS856" s="103"/>
      <c r="LGT856" s="102"/>
      <c r="LGU856" s="120"/>
      <c r="LGV856" s="176"/>
      <c r="LGW856" s="102"/>
      <c r="LGX856" s="109"/>
      <c r="LGY856" s="109"/>
      <c r="LGZ856" s="106"/>
      <c r="LHA856" s="103"/>
      <c r="LHB856" s="102"/>
      <c r="LHC856" s="120"/>
      <c r="LHD856" s="176"/>
      <c r="LHE856" s="102"/>
      <c r="LHF856" s="109"/>
      <c r="LHG856" s="109"/>
      <c r="LHH856" s="106"/>
      <c r="LHI856" s="103"/>
      <c r="LHJ856" s="102"/>
      <c r="LHK856" s="120"/>
      <c r="LHL856" s="176"/>
      <c r="LHM856" s="102"/>
      <c r="LHN856" s="109"/>
      <c r="LHO856" s="109"/>
      <c r="LHP856" s="106"/>
      <c r="LHQ856" s="103"/>
      <c r="LHR856" s="102"/>
      <c r="LHS856" s="120"/>
      <c r="LHT856" s="176"/>
      <c r="LHU856" s="102"/>
      <c r="LHV856" s="109"/>
      <c r="LHW856" s="109"/>
      <c r="LHX856" s="106"/>
      <c r="LHY856" s="103"/>
      <c r="LHZ856" s="102"/>
      <c r="LIA856" s="120"/>
      <c r="LIB856" s="176"/>
      <c r="LIC856" s="102"/>
      <c r="LID856" s="109"/>
      <c r="LIE856" s="109"/>
      <c r="LIF856" s="106"/>
      <c r="LIG856" s="103"/>
      <c r="LIH856" s="102"/>
      <c r="LII856" s="120"/>
      <c r="LIJ856" s="176"/>
      <c r="LIK856" s="102"/>
      <c r="LIL856" s="109"/>
      <c r="LIM856" s="109"/>
      <c r="LIN856" s="106"/>
      <c r="LIO856" s="103"/>
      <c r="LIP856" s="102"/>
      <c r="LIQ856" s="120"/>
      <c r="LIR856" s="176"/>
      <c r="LIS856" s="102"/>
      <c r="LIT856" s="109"/>
      <c r="LIU856" s="109"/>
      <c r="LIV856" s="106"/>
      <c r="LIW856" s="103"/>
      <c r="LIX856" s="102"/>
      <c r="LIY856" s="120"/>
      <c r="LIZ856" s="176"/>
      <c r="LJA856" s="102"/>
      <c r="LJB856" s="109"/>
      <c r="LJC856" s="109"/>
      <c r="LJD856" s="106"/>
      <c r="LJE856" s="103"/>
      <c r="LJF856" s="102"/>
      <c r="LJG856" s="120"/>
      <c r="LJH856" s="176"/>
      <c r="LJI856" s="102"/>
      <c r="LJJ856" s="109"/>
      <c r="LJK856" s="109"/>
      <c r="LJL856" s="106"/>
      <c r="LJM856" s="103"/>
      <c r="LJN856" s="102"/>
      <c r="LJO856" s="120"/>
      <c r="LJP856" s="176"/>
      <c r="LJQ856" s="102"/>
      <c r="LJR856" s="109"/>
      <c r="LJS856" s="109"/>
      <c r="LJT856" s="106"/>
      <c r="LJU856" s="103"/>
      <c r="LJV856" s="102"/>
      <c r="LJW856" s="120"/>
      <c r="LJX856" s="176"/>
      <c r="LJY856" s="102"/>
      <c r="LJZ856" s="109"/>
      <c r="LKA856" s="109"/>
      <c r="LKB856" s="106"/>
      <c r="LKC856" s="103"/>
      <c r="LKD856" s="102"/>
      <c r="LKE856" s="120"/>
      <c r="LKF856" s="176"/>
      <c r="LKG856" s="102"/>
      <c r="LKH856" s="109"/>
      <c r="LKI856" s="109"/>
      <c r="LKJ856" s="106"/>
      <c r="LKK856" s="103"/>
      <c r="LKL856" s="102"/>
      <c r="LKM856" s="120"/>
      <c r="LKN856" s="176"/>
      <c r="LKO856" s="102"/>
      <c r="LKP856" s="109"/>
      <c r="LKQ856" s="109"/>
      <c r="LKR856" s="106"/>
      <c r="LKS856" s="103"/>
      <c r="LKT856" s="102"/>
      <c r="LKU856" s="120"/>
      <c r="LKV856" s="176"/>
      <c r="LKW856" s="102"/>
      <c r="LKX856" s="109"/>
      <c r="LKY856" s="109"/>
      <c r="LKZ856" s="106"/>
      <c r="LLA856" s="103"/>
      <c r="LLB856" s="102"/>
      <c r="LLC856" s="120"/>
      <c r="LLD856" s="176"/>
      <c r="LLE856" s="102"/>
      <c r="LLF856" s="109"/>
      <c r="LLG856" s="109"/>
      <c r="LLH856" s="106"/>
      <c r="LLI856" s="103"/>
      <c r="LLJ856" s="102"/>
      <c r="LLK856" s="120"/>
      <c r="LLL856" s="176"/>
      <c r="LLM856" s="102"/>
      <c r="LLN856" s="109"/>
      <c r="LLO856" s="109"/>
      <c r="LLP856" s="106"/>
      <c r="LLQ856" s="103"/>
      <c r="LLR856" s="102"/>
      <c r="LLS856" s="120"/>
      <c r="LLT856" s="176"/>
      <c r="LLU856" s="102"/>
      <c r="LLV856" s="109"/>
      <c r="LLW856" s="109"/>
      <c r="LLX856" s="106"/>
      <c r="LLY856" s="103"/>
      <c r="LLZ856" s="102"/>
      <c r="LMA856" s="120"/>
      <c r="LMB856" s="176"/>
      <c r="LMC856" s="102"/>
      <c r="LMD856" s="109"/>
      <c r="LME856" s="109"/>
      <c r="LMF856" s="106"/>
      <c r="LMG856" s="103"/>
      <c r="LMH856" s="102"/>
      <c r="LMI856" s="120"/>
      <c r="LMJ856" s="176"/>
      <c r="LMK856" s="102"/>
      <c r="LML856" s="109"/>
      <c r="LMM856" s="109"/>
      <c r="LMN856" s="106"/>
      <c r="LMO856" s="103"/>
      <c r="LMP856" s="102"/>
      <c r="LMQ856" s="120"/>
      <c r="LMR856" s="176"/>
      <c r="LMS856" s="102"/>
      <c r="LMT856" s="109"/>
      <c r="LMU856" s="109"/>
      <c r="LMV856" s="106"/>
      <c r="LMW856" s="103"/>
      <c r="LMX856" s="102"/>
      <c r="LMY856" s="120"/>
      <c r="LMZ856" s="176"/>
      <c r="LNA856" s="102"/>
      <c r="LNB856" s="109"/>
      <c r="LNC856" s="109"/>
      <c r="LND856" s="106"/>
      <c r="LNE856" s="103"/>
      <c r="LNF856" s="102"/>
      <c r="LNG856" s="120"/>
      <c r="LNH856" s="176"/>
      <c r="LNI856" s="102"/>
      <c r="LNJ856" s="109"/>
      <c r="LNK856" s="109"/>
      <c r="LNL856" s="106"/>
      <c r="LNM856" s="103"/>
      <c r="LNN856" s="102"/>
      <c r="LNO856" s="120"/>
      <c r="LNP856" s="176"/>
      <c r="LNQ856" s="102"/>
      <c r="LNR856" s="109"/>
      <c r="LNS856" s="109"/>
      <c r="LNT856" s="106"/>
      <c r="LNU856" s="103"/>
      <c r="LNV856" s="102"/>
      <c r="LNW856" s="120"/>
      <c r="LNX856" s="176"/>
      <c r="LNY856" s="102"/>
      <c r="LNZ856" s="109"/>
      <c r="LOA856" s="109"/>
      <c r="LOB856" s="106"/>
      <c r="LOC856" s="103"/>
      <c r="LOD856" s="102"/>
      <c r="LOE856" s="120"/>
      <c r="LOF856" s="176"/>
      <c r="LOG856" s="102"/>
      <c r="LOH856" s="109"/>
      <c r="LOI856" s="109"/>
      <c r="LOJ856" s="106"/>
      <c r="LOK856" s="103"/>
      <c r="LOL856" s="102"/>
      <c r="LOM856" s="120"/>
      <c r="LON856" s="176"/>
      <c r="LOO856" s="102"/>
      <c r="LOP856" s="109"/>
      <c r="LOQ856" s="109"/>
      <c r="LOR856" s="106"/>
      <c r="LOS856" s="103"/>
      <c r="LOT856" s="102"/>
      <c r="LOU856" s="120"/>
      <c r="LOV856" s="176"/>
      <c r="LOW856" s="102"/>
      <c r="LOX856" s="109"/>
      <c r="LOY856" s="109"/>
      <c r="LOZ856" s="106"/>
      <c r="LPA856" s="103"/>
      <c r="LPB856" s="102"/>
      <c r="LPC856" s="120"/>
      <c r="LPD856" s="176"/>
      <c r="LPE856" s="102"/>
      <c r="LPF856" s="109"/>
      <c r="LPG856" s="109"/>
      <c r="LPH856" s="106"/>
      <c r="LPI856" s="103"/>
      <c r="LPJ856" s="102"/>
      <c r="LPK856" s="120"/>
      <c r="LPL856" s="176"/>
      <c r="LPM856" s="102"/>
      <c r="LPN856" s="109"/>
      <c r="LPO856" s="109"/>
      <c r="LPP856" s="106"/>
      <c r="LPQ856" s="103"/>
      <c r="LPR856" s="102"/>
      <c r="LPS856" s="120"/>
      <c r="LPT856" s="176"/>
      <c r="LPU856" s="102"/>
      <c r="LPV856" s="109"/>
      <c r="LPW856" s="109"/>
      <c r="LPX856" s="106"/>
      <c r="LPY856" s="103"/>
      <c r="LPZ856" s="102"/>
      <c r="LQA856" s="120"/>
      <c r="LQB856" s="176"/>
      <c r="LQC856" s="102"/>
      <c r="LQD856" s="109"/>
      <c r="LQE856" s="109"/>
      <c r="LQF856" s="106"/>
      <c r="LQG856" s="103"/>
      <c r="LQH856" s="102"/>
      <c r="LQI856" s="120"/>
      <c r="LQJ856" s="176"/>
      <c r="LQK856" s="102"/>
      <c r="LQL856" s="109"/>
      <c r="LQM856" s="109"/>
      <c r="LQN856" s="106"/>
      <c r="LQO856" s="103"/>
      <c r="LQP856" s="102"/>
      <c r="LQQ856" s="120"/>
      <c r="LQR856" s="176"/>
      <c r="LQS856" s="102"/>
      <c r="LQT856" s="109"/>
      <c r="LQU856" s="109"/>
      <c r="LQV856" s="106"/>
      <c r="LQW856" s="103"/>
      <c r="LQX856" s="102"/>
      <c r="LQY856" s="120"/>
      <c r="LQZ856" s="176"/>
      <c r="LRA856" s="102"/>
      <c r="LRB856" s="109"/>
      <c r="LRC856" s="109"/>
      <c r="LRD856" s="106"/>
      <c r="LRE856" s="103"/>
      <c r="LRF856" s="102"/>
      <c r="LRG856" s="120"/>
      <c r="LRH856" s="176"/>
      <c r="LRI856" s="102"/>
      <c r="LRJ856" s="109"/>
      <c r="LRK856" s="109"/>
      <c r="LRL856" s="106"/>
      <c r="LRM856" s="103"/>
      <c r="LRN856" s="102"/>
      <c r="LRO856" s="120"/>
      <c r="LRP856" s="176"/>
      <c r="LRQ856" s="102"/>
      <c r="LRR856" s="109"/>
      <c r="LRS856" s="109"/>
      <c r="LRT856" s="106"/>
      <c r="LRU856" s="103"/>
      <c r="LRV856" s="102"/>
      <c r="LRW856" s="120"/>
      <c r="LRX856" s="176"/>
      <c r="LRY856" s="102"/>
      <c r="LRZ856" s="109"/>
      <c r="LSA856" s="109"/>
      <c r="LSB856" s="106"/>
      <c r="LSC856" s="103"/>
      <c r="LSD856" s="102"/>
      <c r="LSE856" s="120"/>
      <c r="LSF856" s="176"/>
      <c r="LSG856" s="102"/>
      <c r="LSH856" s="109"/>
      <c r="LSI856" s="109"/>
      <c r="LSJ856" s="106"/>
      <c r="LSK856" s="103"/>
      <c r="LSL856" s="102"/>
      <c r="LSM856" s="120"/>
      <c r="LSN856" s="176"/>
      <c r="LSO856" s="102"/>
      <c r="LSP856" s="109"/>
      <c r="LSQ856" s="109"/>
      <c r="LSR856" s="106"/>
      <c r="LSS856" s="103"/>
      <c r="LST856" s="102"/>
      <c r="LSU856" s="120"/>
      <c r="LSV856" s="176"/>
      <c r="LSW856" s="102"/>
      <c r="LSX856" s="109"/>
      <c r="LSY856" s="109"/>
      <c r="LSZ856" s="106"/>
      <c r="LTA856" s="103"/>
      <c r="LTB856" s="102"/>
      <c r="LTC856" s="120"/>
      <c r="LTD856" s="176"/>
      <c r="LTE856" s="102"/>
      <c r="LTF856" s="109"/>
      <c r="LTG856" s="109"/>
      <c r="LTH856" s="106"/>
      <c r="LTI856" s="103"/>
      <c r="LTJ856" s="102"/>
      <c r="LTK856" s="120"/>
      <c r="LTL856" s="176"/>
      <c r="LTM856" s="102"/>
      <c r="LTN856" s="109"/>
      <c r="LTO856" s="109"/>
      <c r="LTP856" s="106"/>
      <c r="LTQ856" s="103"/>
      <c r="LTR856" s="102"/>
      <c r="LTS856" s="120"/>
      <c r="LTT856" s="176"/>
      <c r="LTU856" s="102"/>
      <c r="LTV856" s="109"/>
      <c r="LTW856" s="109"/>
      <c r="LTX856" s="106"/>
      <c r="LTY856" s="103"/>
      <c r="LTZ856" s="102"/>
      <c r="LUA856" s="120"/>
      <c r="LUB856" s="176"/>
      <c r="LUC856" s="102"/>
      <c r="LUD856" s="109"/>
      <c r="LUE856" s="109"/>
      <c r="LUF856" s="106"/>
      <c r="LUG856" s="103"/>
      <c r="LUH856" s="102"/>
      <c r="LUI856" s="120"/>
      <c r="LUJ856" s="176"/>
      <c r="LUK856" s="102"/>
      <c r="LUL856" s="109"/>
      <c r="LUM856" s="109"/>
      <c r="LUN856" s="106"/>
      <c r="LUO856" s="103"/>
      <c r="LUP856" s="102"/>
      <c r="LUQ856" s="120"/>
      <c r="LUR856" s="176"/>
      <c r="LUS856" s="102"/>
      <c r="LUT856" s="109"/>
      <c r="LUU856" s="109"/>
      <c r="LUV856" s="106"/>
      <c r="LUW856" s="103"/>
      <c r="LUX856" s="102"/>
      <c r="LUY856" s="120"/>
      <c r="LUZ856" s="176"/>
      <c r="LVA856" s="102"/>
      <c r="LVB856" s="109"/>
      <c r="LVC856" s="109"/>
      <c r="LVD856" s="106"/>
      <c r="LVE856" s="103"/>
      <c r="LVF856" s="102"/>
      <c r="LVG856" s="120"/>
      <c r="LVH856" s="176"/>
      <c r="LVI856" s="102"/>
      <c r="LVJ856" s="109"/>
      <c r="LVK856" s="109"/>
      <c r="LVL856" s="106"/>
      <c r="LVM856" s="103"/>
      <c r="LVN856" s="102"/>
      <c r="LVO856" s="120"/>
      <c r="LVP856" s="176"/>
      <c r="LVQ856" s="102"/>
      <c r="LVR856" s="109"/>
      <c r="LVS856" s="109"/>
      <c r="LVT856" s="106"/>
      <c r="LVU856" s="103"/>
      <c r="LVV856" s="102"/>
      <c r="LVW856" s="120"/>
      <c r="LVX856" s="176"/>
      <c r="LVY856" s="102"/>
      <c r="LVZ856" s="109"/>
      <c r="LWA856" s="109"/>
      <c r="LWB856" s="106"/>
      <c r="LWC856" s="103"/>
      <c r="LWD856" s="102"/>
      <c r="LWE856" s="120"/>
      <c r="LWF856" s="176"/>
      <c r="LWG856" s="102"/>
      <c r="LWH856" s="109"/>
      <c r="LWI856" s="109"/>
      <c r="LWJ856" s="106"/>
      <c r="LWK856" s="103"/>
      <c r="LWL856" s="102"/>
      <c r="LWM856" s="120"/>
      <c r="LWN856" s="176"/>
      <c r="LWO856" s="102"/>
      <c r="LWP856" s="109"/>
      <c r="LWQ856" s="109"/>
      <c r="LWR856" s="106"/>
      <c r="LWS856" s="103"/>
      <c r="LWT856" s="102"/>
      <c r="LWU856" s="120"/>
      <c r="LWV856" s="176"/>
      <c r="LWW856" s="102"/>
      <c r="LWX856" s="109"/>
      <c r="LWY856" s="109"/>
      <c r="LWZ856" s="106"/>
      <c r="LXA856" s="103"/>
      <c r="LXB856" s="102"/>
      <c r="LXC856" s="120"/>
      <c r="LXD856" s="176"/>
      <c r="LXE856" s="102"/>
      <c r="LXF856" s="109"/>
      <c r="LXG856" s="109"/>
      <c r="LXH856" s="106"/>
      <c r="LXI856" s="103"/>
      <c r="LXJ856" s="102"/>
      <c r="LXK856" s="120"/>
      <c r="LXL856" s="176"/>
      <c r="LXM856" s="102"/>
      <c r="LXN856" s="109"/>
      <c r="LXO856" s="109"/>
      <c r="LXP856" s="106"/>
      <c r="LXQ856" s="103"/>
      <c r="LXR856" s="102"/>
      <c r="LXS856" s="120"/>
      <c r="LXT856" s="176"/>
      <c r="LXU856" s="102"/>
      <c r="LXV856" s="109"/>
      <c r="LXW856" s="109"/>
      <c r="LXX856" s="106"/>
      <c r="LXY856" s="103"/>
      <c r="LXZ856" s="102"/>
      <c r="LYA856" s="120"/>
      <c r="LYB856" s="176"/>
      <c r="LYC856" s="102"/>
      <c r="LYD856" s="109"/>
      <c r="LYE856" s="109"/>
      <c r="LYF856" s="106"/>
      <c r="LYG856" s="103"/>
      <c r="LYH856" s="102"/>
      <c r="LYI856" s="120"/>
      <c r="LYJ856" s="176"/>
      <c r="LYK856" s="102"/>
      <c r="LYL856" s="109"/>
      <c r="LYM856" s="109"/>
      <c r="LYN856" s="106"/>
      <c r="LYO856" s="103"/>
      <c r="LYP856" s="102"/>
      <c r="LYQ856" s="120"/>
      <c r="LYR856" s="176"/>
      <c r="LYS856" s="102"/>
      <c r="LYT856" s="109"/>
      <c r="LYU856" s="109"/>
      <c r="LYV856" s="106"/>
      <c r="LYW856" s="103"/>
      <c r="LYX856" s="102"/>
      <c r="LYY856" s="120"/>
      <c r="LYZ856" s="176"/>
      <c r="LZA856" s="102"/>
      <c r="LZB856" s="109"/>
      <c r="LZC856" s="109"/>
      <c r="LZD856" s="106"/>
      <c r="LZE856" s="103"/>
      <c r="LZF856" s="102"/>
      <c r="LZG856" s="120"/>
      <c r="LZH856" s="176"/>
      <c r="LZI856" s="102"/>
      <c r="LZJ856" s="109"/>
      <c r="LZK856" s="109"/>
      <c r="LZL856" s="106"/>
      <c r="LZM856" s="103"/>
      <c r="LZN856" s="102"/>
      <c r="LZO856" s="120"/>
      <c r="LZP856" s="176"/>
      <c r="LZQ856" s="102"/>
      <c r="LZR856" s="109"/>
      <c r="LZS856" s="109"/>
      <c r="LZT856" s="106"/>
      <c r="LZU856" s="103"/>
      <c r="LZV856" s="102"/>
      <c r="LZW856" s="120"/>
      <c r="LZX856" s="176"/>
      <c r="LZY856" s="102"/>
      <c r="LZZ856" s="109"/>
      <c r="MAA856" s="109"/>
      <c r="MAB856" s="106"/>
      <c r="MAC856" s="103"/>
      <c r="MAD856" s="102"/>
      <c r="MAE856" s="120"/>
      <c r="MAF856" s="176"/>
      <c r="MAG856" s="102"/>
      <c r="MAH856" s="109"/>
      <c r="MAI856" s="109"/>
      <c r="MAJ856" s="106"/>
      <c r="MAK856" s="103"/>
      <c r="MAL856" s="102"/>
      <c r="MAM856" s="120"/>
      <c r="MAN856" s="176"/>
      <c r="MAO856" s="102"/>
      <c r="MAP856" s="109"/>
      <c r="MAQ856" s="109"/>
      <c r="MAR856" s="106"/>
      <c r="MAS856" s="103"/>
      <c r="MAT856" s="102"/>
      <c r="MAU856" s="120"/>
      <c r="MAV856" s="176"/>
      <c r="MAW856" s="102"/>
      <c r="MAX856" s="109"/>
      <c r="MAY856" s="109"/>
      <c r="MAZ856" s="106"/>
      <c r="MBA856" s="103"/>
      <c r="MBB856" s="102"/>
      <c r="MBC856" s="120"/>
      <c r="MBD856" s="176"/>
      <c r="MBE856" s="102"/>
      <c r="MBF856" s="109"/>
      <c r="MBG856" s="109"/>
      <c r="MBH856" s="106"/>
      <c r="MBI856" s="103"/>
      <c r="MBJ856" s="102"/>
      <c r="MBK856" s="120"/>
      <c r="MBL856" s="176"/>
      <c r="MBM856" s="102"/>
      <c r="MBN856" s="109"/>
      <c r="MBO856" s="109"/>
      <c r="MBP856" s="106"/>
      <c r="MBQ856" s="103"/>
      <c r="MBR856" s="102"/>
      <c r="MBS856" s="120"/>
      <c r="MBT856" s="176"/>
      <c r="MBU856" s="102"/>
      <c r="MBV856" s="109"/>
      <c r="MBW856" s="109"/>
      <c r="MBX856" s="106"/>
      <c r="MBY856" s="103"/>
      <c r="MBZ856" s="102"/>
      <c r="MCA856" s="120"/>
      <c r="MCB856" s="176"/>
      <c r="MCC856" s="102"/>
      <c r="MCD856" s="109"/>
      <c r="MCE856" s="109"/>
      <c r="MCF856" s="106"/>
      <c r="MCG856" s="103"/>
      <c r="MCH856" s="102"/>
      <c r="MCI856" s="120"/>
      <c r="MCJ856" s="176"/>
      <c r="MCK856" s="102"/>
      <c r="MCL856" s="109"/>
      <c r="MCM856" s="109"/>
      <c r="MCN856" s="106"/>
      <c r="MCO856" s="103"/>
      <c r="MCP856" s="102"/>
      <c r="MCQ856" s="120"/>
      <c r="MCR856" s="176"/>
      <c r="MCS856" s="102"/>
      <c r="MCT856" s="109"/>
      <c r="MCU856" s="109"/>
      <c r="MCV856" s="106"/>
      <c r="MCW856" s="103"/>
      <c r="MCX856" s="102"/>
      <c r="MCY856" s="120"/>
      <c r="MCZ856" s="176"/>
      <c r="MDA856" s="102"/>
      <c r="MDB856" s="109"/>
      <c r="MDC856" s="109"/>
      <c r="MDD856" s="106"/>
      <c r="MDE856" s="103"/>
      <c r="MDF856" s="102"/>
      <c r="MDG856" s="120"/>
      <c r="MDH856" s="176"/>
      <c r="MDI856" s="102"/>
      <c r="MDJ856" s="109"/>
      <c r="MDK856" s="109"/>
      <c r="MDL856" s="106"/>
      <c r="MDM856" s="103"/>
      <c r="MDN856" s="102"/>
      <c r="MDO856" s="120"/>
      <c r="MDP856" s="176"/>
      <c r="MDQ856" s="102"/>
      <c r="MDR856" s="109"/>
      <c r="MDS856" s="109"/>
      <c r="MDT856" s="106"/>
      <c r="MDU856" s="103"/>
      <c r="MDV856" s="102"/>
      <c r="MDW856" s="120"/>
      <c r="MDX856" s="176"/>
      <c r="MDY856" s="102"/>
      <c r="MDZ856" s="109"/>
      <c r="MEA856" s="109"/>
      <c r="MEB856" s="106"/>
      <c r="MEC856" s="103"/>
      <c r="MED856" s="102"/>
      <c r="MEE856" s="120"/>
      <c r="MEF856" s="176"/>
      <c r="MEG856" s="102"/>
      <c r="MEH856" s="109"/>
      <c r="MEI856" s="109"/>
      <c r="MEJ856" s="106"/>
      <c r="MEK856" s="103"/>
      <c r="MEL856" s="102"/>
      <c r="MEM856" s="120"/>
      <c r="MEN856" s="176"/>
      <c r="MEO856" s="102"/>
      <c r="MEP856" s="109"/>
      <c r="MEQ856" s="109"/>
      <c r="MER856" s="106"/>
      <c r="MES856" s="103"/>
      <c r="MET856" s="102"/>
      <c r="MEU856" s="120"/>
      <c r="MEV856" s="176"/>
      <c r="MEW856" s="102"/>
      <c r="MEX856" s="109"/>
      <c r="MEY856" s="109"/>
      <c r="MEZ856" s="106"/>
      <c r="MFA856" s="103"/>
      <c r="MFB856" s="102"/>
      <c r="MFC856" s="120"/>
      <c r="MFD856" s="176"/>
      <c r="MFE856" s="102"/>
      <c r="MFF856" s="109"/>
      <c r="MFG856" s="109"/>
      <c r="MFH856" s="106"/>
      <c r="MFI856" s="103"/>
      <c r="MFJ856" s="102"/>
      <c r="MFK856" s="120"/>
      <c r="MFL856" s="176"/>
      <c r="MFM856" s="102"/>
      <c r="MFN856" s="109"/>
      <c r="MFO856" s="109"/>
      <c r="MFP856" s="106"/>
      <c r="MFQ856" s="103"/>
      <c r="MFR856" s="102"/>
      <c r="MFS856" s="120"/>
      <c r="MFT856" s="176"/>
      <c r="MFU856" s="102"/>
      <c r="MFV856" s="109"/>
      <c r="MFW856" s="109"/>
      <c r="MFX856" s="106"/>
      <c r="MFY856" s="103"/>
      <c r="MFZ856" s="102"/>
      <c r="MGA856" s="120"/>
      <c r="MGB856" s="176"/>
      <c r="MGC856" s="102"/>
      <c r="MGD856" s="109"/>
      <c r="MGE856" s="109"/>
      <c r="MGF856" s="106"/>
      <c r="MGG856" s="103"/>
      <c r="MGH856" s="102"/>
      <c r="MGI856" s="120"/>
      <c r="MGJ856" s="176"/>
      <c r="MGK856" s="102"/>
      <c r="MGL856" s="109"/>
      <c r="MGM856" s="109"/>
      <c r="MGN856" s="106"/>
      <c r="MGO856" s="103"/>
      <c r="MGP856" s="102"/>
      <c r="MGQ856" s="120"/>
      <c r="MGR856" s="176"/>
      <c r="MGS856" s="102"/>
      <c r="MGT856" s="109"/>
      <c r="MGU856" s="109"/>
      <c r="MGV856" s="106"/>
      <c r="MGW856" s="103"/>
      <c r="MGX856" s="102"/>
      <c r="MGY856" s="120"/>
      <c r="MGZ856" s="176"/>
      <c r="MHA856" s="102"/>
      <c r="MHB856" s="109"/>
      <c r="MHC856" s="109"/>
      <c r="MHD856" s="106"/>
      <c r="MHE856" s="103"/>
      <c r="MHF856" s="102"/>
      <c r="MHG856" s="120"/>
      <c r="MHH856" s="176"/>
      <c r="MHI856" s="102"/>
      <c r="MHJ856" s="109"/>
      <c r="MHK856" s="109"/>
      <c r="MHL856" s="106"/>
      <c r="MHM856" s="103"/>
      <c r="MHN856" s="102"/>
      <c r="MHO856" s="120"/>
      <c r="MHP856" s="176"/>
      <c r="MHQ856" s="102"/>
      <c r="MHR856" s="109"/>
      <c r="MHS856" s="109"/>
      <c r="MHT856" s="106"/>
      <c r="MHU856" s="103"/>
      <c r="MHV856" s="102"/>
      <c r="MHW856" s="120"/>
      <c r="MHX856" s="176"/>
      <c r="MHY856" s="102"/>
      <c r="MHZ856" s="109"/>
      <c r="MIA856" s="109"/>
      <c r="MIB856" s="106"/>
      <c r="MIC856" s="103"/>
      <c r="MID856" s="102"/>
      <c r="MIE856" s="120"/>
      <c r="MIF856" s="176"/>
      <c r="MIG856" s="102"/>
      <c r="MIH856" s="109"/>
      <c r="MII856" s="109"/>
      <c r="MIJ856" s="106"/>
      <c r="MIK856" s="103"/>
      <c r="MIL856" s="102"/>
      <c r="MIM856" s="120"/>
      <c r="MIN856" s="176"/>
      <c r="MIO856" s="102"/>
      <c r="MIP856" s="109"/>
      <c r="MIQ856" s="109"/>
      <c r="MIR856" s="106"/>
      <c r="MIS856" s="103"/>
      <c r="MIT856" s="102"/>
      <c r="MIU856" s="120"/>
      <c r="MIV856" s="176"/>
      <c r="MIW856" s="102"/>
      <c r="MIX856" s="109"/>
      <c r="MIY856" s="109"/>
      <c r="MIZ856" s="106"/>
      <c r="MJA856" s="103"/>
      <c r="MJB856" s="102"/>
      <c r="MJC856" s="120"/>
      <c r="MJD856" s="176"/>
      <c r="MJE856" s="102"/>
      <c r="MJF856" s="109"/>
      <c r="MJG856" s="109"/>
      <c r="MJH856" s="106"/>
      <c r="MJI856" s="103"/>
      <c r="MJJ856" s="102"/>
      <c r="MJK856" s="120"/>
      <c r="MJL856" s="176"/>
      <c r="MJM856" s="102"/>
      <c r="MJN856" s="109"/>
      <c r="MJO856" s="109"/>
      <c r="MJP856" s="106"/>
      <c r="MJQ856" s="103"/>
      <c r="MJR856" s="102"/>
      <c r="MJS856" s="120"/>
      <c r="MJT856" s="176"/>
      <c r="MJU856" s="102"/>
      <c r="MJV856" s="109"/>
      <c r="MJW856" s="109"/>
      <c r="MJX856" s="106"/>
      <c r="MJY856" s="103"/>
      <c r="MJZ856" s="102"/>
      <c r="MKA856" s="120"/>
      <c r="MKB856" s="176"/>
      <c r="MKC856" s="102"/>
      <c r="MKD856" s="109"/>
      <c r="MKE856" s="109"/>
      <c r="MKF856" s="106"/>
      <c r="MKG856" s="103"/>
      <c r="MKH856" s="102"/>
      <c r="MKI856" s="120"/>
      <c r="MKJ856" s="176"/>
      <c r="MKK856" s="102"/>
      <c r="MKL856" s="109"/>
      <c r="MKM856" s="109"/>
      <c r="MKN856" s="106"/>
      <c r="MKO856" s="103"/>
      <c r="MKP856" s="102"/>
      <c r="MKQ856" s="120"/>
      <c r="MKR856" s="176"/>
      <c r="MKS856" s="102"/>
      <c r="MKT856" s="109"/>
      <c r="MKU856" s="109"/>
      <c r="MKV856" s="106"/>
      <c r="MKW856" s="103"/>
      <c r="MKX856" s="102"/>
      <c r="MKY856" s="120"/>
      <c r="MKZ856" s="176"/>
      <c r="MLA856" s="102"/>
      <c r="MLB856" s="109"/>
      <c r="MLC856" s="109"/>
      <c r="MLD856" s="106"/>
      <c r="MLE856" s="103"/>
      <c r="MLF856" s="102"/>
      <c r="MLG856" s="120"/>
      <c r="MLH856" s="176"/>
      <c r="MLI856" s="102"/>
      <c r="MLJ856" s="109"/>
      <c r="MLK856" s="109"/>
      <c r="MLL856" s="106"/>
      <c r="MLM856" s="103"/>
      <c r="MLN856" s="102"/>
      <c r="MLO856" s="120"/>
      <c r="MLP856" s="176"/>
      <c r="MLQ856" s="102"/>
      <c r="MLR856" s="109"/>
      <c r="MLS856" s="109"/>
      <c r="MLT856" s="106"/>
      <c r="MLU856" s="103"/>
      <c r="MLV856" s="102"/>
      <c r="MLW856" s="120"/>
      <c r="MLX856" s="176"/>
      <c r="MLY856" s="102"/>
      <c r="MLZ856" s="109"/>
      <c r="MMA856" s="109"/>
      <c r="MMB856" s="106"/>
      <c r="MMC856" s="103"/>
      <c r="MMD856" s="102"/>
      <c r="MME856" s="120"/>
      <c r="MMF856" s="176"/>
      <c r="MMG856" s="102"/>
      <c r="MMH856" s="109"/>
      <c r="MMI856" s="109"/>
      <c r="MMJ856" s="106"/>
      <c r="MMK856" s="103"/>
      <c r="MML856" s="102"/>
      <c r="MMM856" s="120"/>
      <c r="MMN856" s="176"/>
      <c r="MMO856" s="102"/>
      <c r="MMP856" s="109"/>
      <c r="MMQ856" s="109"/>
      <c r="MMR856" s="106"/>
      <c r="MMS856" s="103"/>
      <c r="MMT856" s="102"/>
      <c r="MMU856" s="120"/>
      <c r="MMV856" s="176"/>
      <c r="MMW856" s="102"/>
      <c r="MMX856" s="109"/>
      <c r="MMY856" s="109"/>
      <c r="MMZ856" s="106"/>
      <c r="MNA856" s="103"/>
      <c r="MNB856" s="102"/>
      <c r="MNC856" s="120"/>
      <c r="MND856" s="176"/>
      <c r="MNE856" s="102"/>
      <c r="MNF856" s="109"/>
      <c r="MNG856" s="109"/>
      <c r="MNH856" s="106"/>
      <c r="MNI856" s="103"/>
      <c r="MNJ856" s="102"/>
      <c r="MNK856" s="120"/>
      <c r="MNL856" s="176"/>
      <c r="MNM856" s="102"/>
      <c r="MNN856" s="109"/>
      <c r="MNO856" s="109"/>
      <c r="MNP856" s="106"/>
      <c r="MNQ856" s="103"/>
      <c r="MNR856" s="102"/>
      <c r="MNS856" s="120"/>
      <c r="MNT856" s="176"/>
      <c r="MNU856" s="102"/>
      <c r="MNV856" s="109"/>
      <c r="MNW856" s="109"/>
      <c r="MNX856" s="106"/>
      <c r="MNY856" s="103"/>
      <c r="MNZ856" s="102"/>
      <c r="MOA856" s="120"/>
      <c r="MOB856" s="176"/>
      <c r="MOC856" s="102"/>
      <c r="MOD856" s="109"/>
      <c r="MOE856" s="109"/>
      <c r="MOF856" s="106"/>
      <c r="MOG856" s="103"/>
      <c r="MOH856" s="102"/>
      <c r="MOI856" s="120"/>
      <c r="MOJ856" s="176"/>
      <c r="MOK856" s="102"/>
      <c r="MOL856" s="109"/>
      <c r="MOM856" s="109"/>
      <c r="MON856" s="106"/>
      <c r="MOO856" s="103"/>
      <c r="MOP856" s="102"/>
      <c r="MOQ856" s="120"/>
      <c r="MOR856" s="176"/>
      <c r="MOS856" s="102"/>
      <c r="MOT856" s="109"/>
      <c r="MOU856" s="109"/>
      <c r="MOV856" s="106"/>
      <c r="MOW856" s="103"/>
      <c r="MOX856" s="102"/>
      <c r="MOY856" s="120"/>
      <c r="MOZ856" s="176"/>
      <c r="MPA856" s="102"/>
      <c r="MPB856" s="109"/>
      <c r="MPC856" s="109"/>
      <c r="MPD856" s="106"/>
      <c r="MPE856" s="103"/>
      <c r="MPF856" s="102"/>
      <c r="MPG856" s="120"/>
      <c r="MPH856" s="176"/>
      <c r="MPI856" s="102"/>
      <c r="MPJ856" s="109"/>
      <c r="MPK856" s="109"/>
      <c r="MPL856" s="106"/>
      <c r="MPM856" s="103"/>
      <c r="MPN856" s="102"/>
      <c r="MPO856" s="120"/>
      <c r="MPP856" s="176"/>
      <c r="MPQ856" s="102"/>
      <c r="MPR856" s="109"/>
      <c r="MPS856" s="109"/>
      <c r="MPT856" s="106"/>
      <c r="MPU856" s="103"/>
      <c r="MPV856" s="102"/>
      <c r="MPW856" s="120"/>
      <c r="MPX856" s="176"/>
      <c r="MPY856" s="102"/>
      <c r="MPZ856" s="109"/>
      <c r="MQA856" s="109"/>
      <c r="MQB856" s="106"/>
      <c r="MQC856" s="103"/>
      <c r="MQD856" s="102"/>
      <c r="MQE856" s="120"/>
      <c r="MQF856" s="176"/>
      <c r="MQG856" s="102"/>
      <c r="MQH856" s="109"/>
      <c r="MQI856" s="109"/>
      <c r="MQJ856" s="106"/>
      <c r="MQK856" s="103"/>
      <c r="MQL856" s="102"/>
      <c r="MQM856" s="120"/>
      <c r="MQN856" s="176"/>
      <c r="MQO856" s="102"/>
      <c r="MQP856" s="109"/>
      <c r="MQQ856" s="109"/>
      <c r="MQR856" s="106"/>
      <c r="MQS856" s="103"/>
      <c r="MQT856" s="102"/>
      <c r="MQU856" s="120"/>
      <c r="MQV856" s="176"/>
      <c r="MQW856" s="102"/>
      <c r="MQX856" s="109"/>
      <c r="MQY856" s="109"/>
      <c r="MQZ856" s="106"/>
      <c r="MRA856" s="103"/>
      <c r="MRB856" s="102"/>
      <c r="MRC856" s="120"/>
      <c r="MRD856" s="176"/>
      <c r="MRE856" s="102"/>
      <c r="MRF856" s="109"/>
      <c r="MRG856" s="109"/>
      <c r="MRH856" s="106"/>
      <c r="MRI856" s="103"/>
      <c r="MRJ856" s="102"/>
      <c r="MRK856" s="120"/>
      <c r="MRL856" s="176"/>
      <c r="MRM856" s="102"/>
      <c r="MRN856" s="109"/>
      <c r="MRO856" s="109"/>
      <c r="MRP856" s="106"/>
      <c r="MRQ856" s="103"/>
      <c r="MRR856" s="102"/>
      <c r="MRS856" s="120"/>
      <c r="MRT856" s="176"/>
      <c r="MRU856" s="102"/>
      <c r="MRV856" s="109"/>
      <c r="MRW856" s="109"/>
      <c r="MRX856" s="106"/>
      <c r="MRY856" s="103"/>
      <c r="MRZ856" s="102"/>
      <c r="MSA856" s="120"/>
      <c r="MSB856" s="176"/>
      <c r="MSC856" s="102"/>
      <c r="MSD856" s="109"/>
      <c r="MSE856" s="109"/>
      <c r="MSF856" s="106"/>
      <c r="MSG856" s="103"/>
      <c r="MSH856" s="102"/>
      <c r="MSI856" s="120"/>
      <c r="MSJ856" s="176"/>
      <c r="MSK856" s="102"/>
      <c r="MSL856" s="109"/>
      <c r="MSM856" s="109"/>
      <c r="MSN856" s="106"/>
      <c r="MSO856" s="103"/>
      <c r="MSP856" s="102"/>
      <c r="MSQ856" s="120"/>
      <c r="MSR856" s="176"/>
      <c r="MSS856" s="102"/>
      <c r="MST856" s="109"/>
      <c r="MSU856" s="109"/>
      <c r="MSV856" s="106"/>
      <c r="MSW856" s="103"/>
      <c r="MSX856" s="102"/>
      <c r="MSY856" s="120"/>
      <c r="MSZ856" s="176"/>
      <c r="MTA856" s="102"/>
      <c r="MTB856" s="109"/>
      <c r="MTC856" s="109"/>
      <c r="MTD856" s="106"/>
      <c r="MTE856" s="103"/>
      <c r="MTF856" s="102"/>
      <c r="MTG856" s="120"/>
      <c r="MTH856" s="176"/>
      <c r="MTI856" s="102"/>
      <c r="MTJ856" s="109"/>
      <c r="MTK856" s="109"/>
      <c r="MTL856" s="106"/>
      <c r="MTM856" s="103"/>
      <c r="MTN856" s="102"/>
      <c r="MTO856" s="120"/>
      <c r="MTP856" s="176"/>
      <c r="MTQ856" s="102"/>
      <c r="MTR856" s="109"/>
      <c r="MTS856" s="109"/>
      <c r="MTT856" s="106"/>
      <c r="MTU856" s="103"/>
      <c r="MTV856" s="102"/>
      <c r="MTW856" s="120"/>
      <c r="MTX856" s="176"/>
      <c r="MTY856" s="102"/>
      <c r="MTZ856" s="109"/>
      <c r="MUA856" s="109"/>
      <c r="MUB856" s="106"/>
      <c r="MUC856" s="103"/>
      <c r="MUD856" s="102"/>
      <c r="MUE856" s="120"/>
      <c r="MUF856" s="176"/>
      <c r="MUG856" s="102"/>
      <c r="MUH856" s="109"/>
      <c r="MUI856" s="109"/>
      <c r="MUJ856" s="106"/>
      <c r="MUK856" s="103"/>
      <c r="MUL856" s="102"/>
      <c r="MUM856" s="120"/>
      <c r="MUN856" s="176"/>
      <c r="MUO856" s="102"/>
      <c r="MUP856" s="109"/>
      <c r="MUQ856" s="109"/>
      <c r="MUR856" s="106"/>
      <c r="MUS856" s="103"/>
      <c r="MUT856" s="102"/>
      <c r="MUU856" s="120"/>
      <c r="MUV856" s="176"/>
      <c r="MUW856" s="102"/>
      <c r="MUX856" s="109"/>
      <c r="MUY856" s="109"/>
      <c r="MUZ856" s="106"/>
      <c r="MVA856" s="103"/>
      <c r="MVB856" s="102"/>
      <c r="MVC856" s="120"/>
      <c r="MVD856" s="176"/>
      <c r="MVE856" s="102"/>
      <c r="MVF856" s="109"/>
      <c r="MVG856" s="109"/>
      <c r="MVH856" s="106"/>
      <c r="MVI856" s="103"/>
      <c r="MVJ856" s="102"/>
      <c r="MVK856" s="120"/>
      <c r="MVL856" s="176"/>
      <c r="MVM856" s="102"/>
      <c r="MVN856" s="109"/>
      <c r="MVO856" s="109"/>
      <c r="MVP856" s="106"/>
      <c r="MVQ856" s="103"/>
      <c r="MVR856" s="102"/>
      <c r="MVS856" s="120"/>
      <c r="MVT856" s="176"/>
      <c r="MVU856" s="102"/>
      <c r="MVV856" s="109"/>
      <c r="MVW856" s="109"/>
      <c r="MVX856" s="106"/>
      <c r="MVY856" s="103"/>
      <c r="MVZ856" s="102"/>
      <c r="MWA856" s="120"/>
      <c r="MWB856" s="176"/>
      <c r="MWC856" s="102"/>
      <c r="MWD856" s="109"/>
      <c r="MWE856" s="109"/>
      <c r="MWF856" s="106"/>
      <c r="MWG856" s="103"/>
      <c r="MWH856" s="102"/>
      <c r="MWI856" s="120"/>
      <c r="MWJ856" s="176"/>
      <c r="MWK856" s="102"/>
      <c r="MWL856" s="109"/>
      <c r="MWM856" s="109"/>
      <c r="MWN856" s="106"/>
      <c r="MWO856" s="103"/>
      <c r="MWP856" s="102"/>
      <c r="MWQ856" s="120"/>
      <c r="MWR856" s="176"/>
      <c r="MWS856" s="102"/>
      <c r="MWT856" s="109"/>
      <c r="MWU856" s="109"/>
      <c r="MWV856" s="106"/>
      <c r="MWW856" s="103"/>
      <c r="MWX856" s="102"/>
      <c r="MWY856" s="120"/>
      <c r="MWZ856" s="176"/>
      <c r="MXA856" s="102"/>
      <c r="MXB856" s="109"/>
      <c r="MXC856" s="109"/>
      <c r="MXD856" s="106"/>
      <c r="MXE856" s="103"/>
      <c r="MXF856" s="102"/>
      <c r="MXG856" s="120"/>
      <c r="MXH856" s="176"/>
      <c r="MXI856" s="102"/>
      <c r="MXJ856" s="109"/>
      <c r="MXK856" s="109"/>
      <c r="MXL856" s="106"/>
      <c r="MXM856" s="103"/>
      <c r="MXN856" s="102"/>
      <c r="MXO856" s="120"/>
      <c r="MXP856" s="176"/>
      <c r="MXQ856" s="102"/>
      <c r="MXR856" s="109"/>
      <c r="MXS856" s="109"/>
      <c r="MXT856" s="106"/>
      <c r="MXU856" s="103"/>
      <c r="MXV856" s="102"/>
      <c r="MXW856" s="120"/>
      <c r="MXX856" s="176"/>
      <c r="MXY856" s="102"/>
      <c r="MXZ856" s="109"/>
      <c r="MYA856" s="109"/>
      <c r="MYB856" s="106"/>
      <c r="MYC856" s="103"/>
      <c r="MYD856" s="102"/>
      <c r="MYE856" s="120"/>
      <c r="MYF856" s="176"/>
      <c r="MYG856" s="102"/>
      <c r="MYH856" s="109"/>
      <c r="MYI856" s="109"/>
      <c r="MYJ856" s="106"/>
      <c r="MYK856" s="103"/>
      <c r="MYL856" s="102"/>
      <c r="MYM856" s="120"/>
      <c r="MYN856" s="176"/>
      <c r="MYO856" s="102"/>
      <c r="MYP856" s="109"/>
      <c r="MYQ856" s="109"/>
      <c r="MYR856" s="106"/>
      <c r="MYS856" s="103"/>
      <c r="MYT856" s="102"/>
      <c r="MYU856" s="120"/>
      <c r="MYV856" s="176"/>
      <c r="MYW856" s="102"/>
      <c r="MYX856" s="109"/>
      <c r="MYY856" s="109"/>
      <c r="MYZ856" s="106"/>
      <c r="MZA856" s="103"/>
      <c r="MZB856" s="102"/>
      <c r="MZC856" s="120"/>
      <c r="MZD856" s="176"/>
      <c r="MZE856" s="102"/>
      <c r="MZF856" s="109"/>
      <c r="MZG856" s="109"/>
      <c r="MZH856" s="106"/>
      <c r="MZI856" s="103"/>
      <c r="MZJ856" s="102"/>
      <c r="MZK856" s="120"/>
      <c r="MZL856" s="176"/>
      <c r="MZM856" s="102"/>
      <c r="MZN856" s="109"/>
      <c r="MZO856" s="109"/>
      <c r="MZP856" s="106"/>
      <c r="MZQ856" s="103"/>
      <c r="MZR856" s="102"/>
      <c r="MZS856" s="120"/>
      <c r="MZT856" s="176"/>
      <c r="MZU856" s="102"/>
      <c r="MZV856" s="109"/>
      <c r="MZW856" s="109"/>
      <c r="MZX856" s="106"/>
      <c r="MZY856" s="103"/>
      <c r="MZZ856" s="102"/>
      <c r="NAA856" s="120"/>
      <c r="NAB856" s="176"/>
      <c r="NAC856" s="102"/>
      <c r="NAD856" s="109"/>
      <c r="NAE856" s="109"/>
      <c r="NAF856" s="106"/>
      <c r="NAG856" s="103"/>
      <c r="NAH856" s="102"/>
      <c r="NAI856" s="120"/>
      <c r="NAJ856" s="176"/>
      <c r="NAK856" s="102"/>
      <c r="NAL856" s="109"/>
      <c r="NAM856" s="109"/>
      <c r="NAN856" s="106"/>
      <c r="NAO856" s="103"/>
      <c r="NAP856" s="102"/>
      <c r="NAQ856" s="120"/>
      <c r="NAR856" s="176"/>
      <c r="NAS856" s="102"/>
      <c r="NAT856" s="109"/>
      <c r="NAU856" s="109"/>
      <c r="NAV856" s="106"/>
      <c r="NAW856" s="103"/>
      <c r="NAX856" s="102"/>
      <c r="NAY856" s="120"/>
      <c r="NAZ856" s="176"/>
      <c r="NBA856" s="102"/>
      <c r="NBB856" s="109"/>
      <c r="NBC856" s="109"/>
      <c r="NBD856" s="106"/>
      <c r="NBE856" s="103"/>
      <c r="NBF856" s="102"/>
      <c r="NBG856" s="120"/>
      <c r="NBH856" s="176"/>
      <c r="NBI856" s="102"/>
      <c r="NBJ856" s="109"/>
      <c r="NBK856" s="109"/>
      <c r="NBL856" s="106"/>
      <c r="NBM856" s="103"/>
      <c r="NBN856" s="102"/>
      <c r="NBO856" s="120"/>
      <c r="NBP856" s="176"/>
      <c r="NBQ856" s="102"/>
      <c r="NBR856" s="109"/>
      <c r="NBS856" s="109"/>
      <c r="NBT856" s="106"/>
      <c r="NBU856" s="103"/>
      <c r="NBV856" s="102"/>
      <c r="NBW856" s="120"/>
      <c r="NBX856" s="176"/>
      <c r="NBY856" s="102"/>
      <c r="NBZ856" s="109"/>
      <c r="NCA856" s="109"/>
      <c r="NCB856" s="106"/>
      <c r="NCC856" s="103"/>
      <c r="NCD856" s="102"/>
      <c r="NCE856" s="120"/>
      <c r="NCF856" s="176"/>
      <c r="NCG856" s="102"/>
      <c r="NCH856" s="109"/>
      <c r="NCI856" s="109"/>
      <c r="NCJ856" s="106"/>
      <c r="NCK856" s="103"/>
      <c r="NCL856" s="102"/>
      <c r="NCM856" s="120"/>
      <c r="NCN856" s="176"/>
      <c r="NCO856" s="102"/>
      <c r="NCP856" s="109"/>
      <c r="NCQ856" s="109"/>
      <c r="NCR856" s="106"/>
      <c r="NCS856" s="103"/>
      <c r="NCT856" s="102"/>
      <c r="NCU856" s="120"/>
      <c r="NCV856" s="176"/>
      <c r="NCW856" s="102"/>
      <c r="NCX856" s="109"/>
      <c r="NCY856" s="109"/>
      <c r="NCZ856" s="106"/>
      <c r="NDA856" s="103"/>
      <c r="NDB856" s="102"/>
      <c r="NDC856" s="120"/>
      <c r="NDD856" s="176"/>
      <c r="NDE856" s="102"/>
      <c r="NDF856" s="109"/>
      <c r="NDG856" s="109"/>
      <c r="NDH856" s="106"/>
      <c r="NDI856" s="103"/>
      <c r="NDJ856" s="102"/>
      <c r="NDK856" s="120"/>
      <c r="NDL856" s="176"/>
      <c r="NDM856" s="102"/>
      <c r="NDN856" s="109"/>
      <c r="NDO856" s="109"/>
      <c r="NDP856" s="106"/>
      <c r="NDQ856" s="103"/>
      <c r="NDR856" s="102"/>
      <c r="NDS856" s="120"/>
      <c r="NDT856" s="176"/>
      <c r="NDU856" s="102"/>
      <c r="NDV856" s="109"/>
      <c r="NDW856" s="109"/>
      <c r="NDX856" s="106"/>
      <c r="NDY856" s="103"/>
      <c r="NDZ856" s="102"/>
      <c r="NEA856" s="120"/>
      <c r="NEB856" s="176"/>
      <c r="NEC856" s="102"/>
      <c r="NED856" s="109"/>
      <c r="NEE856" s="109"/>
      <c r="NEF856" s="106"/>
      <c r="NEG856" s="103"/>
      <c r="NEH856" s="102"/>
      <c r="NEI856" s="120"/>
      <c r="NEJ856" s="176"/>
      <c r="NEK856" s="102"/>
      <c r="NEL856" s="109"/>
      <c r="NEM856" s="109"/>
      <c r="NEN856" s="106"/>
      <c r="NEO856" s="103"/>
      <c r="NEP856" s="102"/>
      <c r="NEQ856" s="120"/>
      <c r="NER856" s="176"/>
      <c r="NES856" s="102"/>
      <c r="NET856" s="109"/>
      <c r="NEU856" s="109"/>
      <c r="NEV856" s="106"/>
      <c r="NEW856" s="103"/>
      <c r="NEX856" s="102"/>
      <c r="NEY856" s="120"/>
      <c r="NEZ856" s="176"/>
      <c r="NFA856" s="102"/>
      <c r="NFB856" s="109"/>
      <c r="NFC856" s="109"/>
      <c r="NFD856" s="106"/>
      <c r="NFE856" s="103"/>
      <c r="NFF856" s="102"/>
      <c r="NFG856" s="120"/>
      <c r="NFH856" s="176"/>
      <c r="NFI856" s="102"/>
      <c r="NFJ856" s="109"/>
      <c r="NFK856" s="109"/>
      <c r="NFL856" s="106"/>
      <c r="NFM856" s="103"/>
      <c r="NFN856" s="102"/>
      <c r="NFO856" s="120"/>
      <c r="NFP856" s="176"/>
      <c r="NFQ856" s="102"/>
      <c r="NFR856" s="109"/>
      <c r="NFS856" s="109"/>
      <c r="NFT856" s="106"/>
      <c r="NFU856" s="103"/>
      <c r="NFV856" s="102"/>
      <c r="NFW856" s="120"/>
      <c r="NFX856" s="176"/>
      <c r="NFY856" s="102"/>
      <c r="NFZ856" s="109"/>
      <c r="NGA856" s="109"/>
      <c r="NGB856" s="106"/>
      <c r="NGC856" s="103"/>
      <c r="NGD856" s="102"/>
      <c r="NGE856" s="120"/>
      <c r="NGF856" s="176"/>
      <c r="NGG856" s="102"/>
      <c r="NGH856" s="109"/>
      <c r="NGI856" s="109"/>
      <c r="NGJ856" s="106"/>
      <c r="NGK856" s="103"/>
      <c r="NGL856" s="102"/>
      <c r="NGM856" s="120"/>
      <c r="NGN856" s="176"/>
      <c r="NGO856" s="102"/>
      <c r="NGP856" s="109"/>
      <c r="NGQ856" s="109"/>
      <c r="NGR856" s="106"/>
      <c r="NGS856" s="103"/>
      <c r="NGT856" s="102"/>
      <c r="NGU856" s="120"/>
      <c r="NGV856" s="176"/>
      <c r="NGW856" s="102"/>
      <c r="NGX856" s="109"/>
      <c r="NGY856" s="109"/>
      <c r="NGZ856" s="106"/>
      <c r="NHA856" s="103"/>
      <c r="NHB856" s="102"/>
      <c r="NHC856" s="120"/>
      <c r="NHD856" s="176"/>
      <c r="NHE856" s="102"/>
      <c r="NHF856" s="109"/>
      <c r="NHG856" s="109"/>
      <c r="NHH856" s="106"/>
      <c r="NHI856" s="103"/>
      <c r="NHJ856" s="102"/>
      <c r="NHK856" s="120"/>
      <c r="NHL856" s="176"/>
      <c r="NHM856" s="102"/>
      <c r="NHN856" s="109"/>
      <c r="NHO856" s="109"/>
      <c r="NHP856" s="106"/>
      <c r="NHQ856" s="103"/>
      <c r="NHR856" s="102"/>
      <c r="NHS856" s="120"/>
      <c r="NHT856" s="176"/>
      <c r="NHU856" s="102"/>
      <c r="NHV856" s="109"/>
      <c r="NHW856" s="109"/>
      <c r="NHX856" s="106"/>
      <c r="NHY856" s="103"/>
      <c r="NHZ856" s="102"/>
      <c r="NIA856" s="120"/>
      <c r="NIB856" s="176"/>
      <c r="NIC856" s="102"/>
      <c r="NID856" s="109"/>
      <c r="NIE856" s="109"/>
      <c r="NIF856" s="106"/>
      <c r="NIG856" s="103"/>
      <c r="NIH856" s="102"/>
      <c r="NII856" s="120"/>
      <c r="NIJ856" s="176"/>
      <c r="NIK856" s="102"/>
      <c r="NIL856" s="109"/>
      <c r="NIM856" s="109"/>
      <c r="NIN856" s="106"/>
      <c r="NIO856" s="103"/>
      <c r="NIP856" s="102"/>
      <c r="NIQ856" s="120"/>
      <c r="NIR856" s="176"/>
      <c r="NIS856" s="102"/>
      <c r="NIT856" s="109"/>
      <c r="NIU856" s="109"/>
      <c r="NIV856" s="106"/>
      <c r="NIW856" s="103"/>
      <c r="NIX856" s="102"/>
      <c r="NIY856" s="120"/>
      <c r="NIZ856" s="176"/>
      <c r="NJA856" s="102"/>
      <c r="NJB856" s="109"/>
      <c r="NJC856" s="109"/>
      <c r="NJD856" s="106"/>
      <c r="NJE856" s="103"/>
      <c r="NJF856" s="102"/>
      <c r="NJG856" s="120"/>
      <c r="NJH856" s="176"/>
      <c r="NJI856" s="102"/>
      <c r="NJJ856" s="109"/>
      <c r="NJK856" s="109"/>
      <c r="NJL856" s="106"/>
      <c r="NJM856" s="103"/>
      <c r="NJN856" s="102"/>
      <c r="NJO856" s="120"/>
      <c r="NJP856" s="176"/>
      <c r="NJQ856" s="102"/>
      <c r="NJR856" s="109"/>
      <c r="NJS856" s="109"/>
      <c r="NJT856" s="106"/>
      <c r="NJU856" s="103"/>
      <c r="NJV856" s="102"/>
      <c r="NJW856" s="120"/>
      <c r="NJX856" s="176"/>
      <c r="NJY856" s="102"/>
      <c r="NJZ856" s="109"/>
      <c r="NKA856" s="109"/>
      <c r="NKB856" s="106"/>
      <c r="NKC856" s="103"/>
      <c r="NKD856" s="102"/>
      <c r="NKE856" s="120"/>
      <c r="NKF856" s="176"/>
      <c r="NKG856" s="102"/>
      <c r="NKH856" s="109"/>
      <c r="NKI856" s="109"/>
      <c r="NKJ856" s="106"/>
      <c r="NKK856" s="103"/>
      <c r="NKL856" s="102"/>
      <c r="NKM856" s="120"/>
      <c r="NKN856" s="176"/>
      <c r="NKO856" s="102"/>
      <c r="NKP856" s="109"/>
      <c r="NKQ856" s="109"/>
      <c r="NKR856" s="106"/>
      <c r="NKS856" s="103"/>
      <c r="NKT856" s="102"/>
      <c r="NKU856" s="120"/>
      <c r="NKV856" s="176"/>
      <c r="NKW856" s="102"/>
      <c r="NKX856" s="109"/>
      <c r="NKY856" s="109"/>
      <c r="NKZ856" s="106"/>
      <c r="NLA856" s="103"/>
      <c r="NLB856" s="102"/>
      <c r="NLC856" s="120"/>
      <c r="NLD856" s="176"/>
      <c r="NLE856" s="102"/>
      <c r="NLF856" s="109"/>
      <c r="NLG856" s="109"/>
      <c r="NLH856" s="106"/>
      <c r="NLI856" s="103"/>
      <c r="NLJ856" s="102"/>
      <c r="NLK856" s="120"/>
      <c r="NLL856" s="176"/>
      <c r="NLM856" s="102"/>
      <c r="NLN856" s="109"/>
      <c r="NLO856" s="109"/>
      <c r="NLP856" s="106"/>
      <c r="NLQ856" s="103"/>
      <c r="NLR856" s="102"/>
      <c r="NLS856" s="120"/>
      <c r="NLT856" s="176"/>
      <c r="NLU856" s="102"/>
      <c r="NLV856" s="109"/>
      <c r="NLW856" s="109"/>
      <c r="NLX856" s="106"/>
      <c r="NLY856" s="103"/>
      <c r="NLZ856" s="102"/>
      <c r="NMA856" s="120"/>
      <c r="NMB856" s="176"/>
      <c r="NMC856" s="102"/>
      <c r="NMD856" s="109"/>
      <c r="NME856" s="109"/>
      <c r="NMF856" s="106"/>
      <c r="NMG856" s="103"/>
      <c r="NMH856" s="102"/>
      <c r="NMI856" s="120"/>
      <c r="NMJ856" s="176"/>
      <c r="NMK856" s="102"/>
      <c r="NML856" s="109"/>
      <c r="NMM856" s="109"/>
      <c r="NMN856" s="106"/>
      <c r="NMO856" s="103"/>
      <c r="NMP856" s="102"/>
      <c r="NMQ856" s="120"/>
      <c r="NMR856" s="176"/>
      <c r="NMS856" s="102"/>
      <c r="NMT856" s="109"/>
      <c r="NMU856" s="109"/>
      <c r="NMV856" s="106"/>
      <c r="NMW856" s="103"/>
      <c r="NMX856" s="102"/>
      <c r="NMY856" s="120"/>
      <c r="NMZ856" s="176"/>
      <c r="NNA856" s="102"/>
      <c r="NNB856" s="109"/>
      <c r="NNC856" s="109"/>
      <c r="NND856" s="106"/>
      <c r="NNE856" s="103"/>
      <c r="NNF856" s="102"/>
      <c r="NNG856" s="120"/>
      <c r="NNH856" s="176"/>
      <c r="NNI856" s="102"/>
      <c r="NNJ856" s="109"/>
      <c r="NNK856" s="109"/>
      <c r="NNL856" s="106"/>
      <c r="NNM856" s="103"/>
      <c r="NNN856" s="102"/>
      <c r="NNO856" s="120"/>
      <c r="NNP856" s="176"/>
      <c r="NNQ856" s="102"/>
      <c r="NNR856" s="109"/>
      <c r="NNS856" s="109"/>
      <c r="NNT856" s="106"/>
      <c r="NNU856" s="103"/>
      <c r="NNV856" s="102"/>
      <c r="NNW856" s="120"/>
      <c r="NNX856" s="176"/>
      <c r="NNY856" s="102"/>
      <c r="NNZ856" s="109"/>
      <c r="NOA856" s="109"/>
      <c r="NOB856" s="106"/>
      <c r="NOC856" s="103"/>
      <c r="NOD856" s="102"/>
      <c r="NOE856" s="120"/>
      <c r="NOF856" s="176"/>
      <c r="NOG856" s="102"/>
      <c r="NOH856" s="109"/>
      <c r="NOI856" s="109"/>
      <c r="NOJ856" s="106"/>
      <c r="NOK856" s="103"/>
      <c r="NOL856" s="102"/>
      <c r="NOM856" s="120"/>
      <c r="NON856" s="176"/>
      <c r="NOO856" s="102"/>
      <c r="NOP856" s="109"/>
      <c r="NOQ856" s="109"/>
      <c r="NOR856" s="106"/>
      <c r="NOS856" s="103"/>
      <c r="NOT856" s="102"/>
      <c r="NOU856" s="120"/>
      <c r="NOV856" s="176"/>
      <c r="NOW856" s="102"/>
      <c r="NOX856" s="109"/>
      <c r="NOY856" s="109"/>
      <c r="NOZ856" s="106"/>
      <c r="NPA856" s="103"/>
      <c r="NPB856" s="102"/>
      <c r="NPC856" s="120"/>
      <c r="NPD856" s="176"/>
      <c r="NPE856" s="102"/>
      <c r="NPF856" s="109"/>
      <c r="NPG856" s="109"/>
      <c r="NPH856" s="106"/>
      <c r="NPI856" s="103"/>
      <c r="NPJ856" s="102"/>
      <c r="NPK856" s="120"/>
      <c r="NPL856" s="176"/>
      <c r="NPM856" s="102"/>
      <c r="NPN856" s="109"/>
      <c r="NPO856" s="109"/>
      <c r="NPP856" s="106"/>
      <c r="NPQ856" s="103"/>
      <c r="NPR856" s="102"/>
      <c r="NPS856" s="120"/>
      <c r="NPT856" s="176"/>
      <c r="NPU856" s="102"/>
      <c r="NPV856" s="109"/>
      <c r="NPW856" s="109"/>
      <c r="NPX856" s="106"/>
      <c r="NPY856" s="103"/>
      <c r="NPZ856" s="102"/>
      <c r="NQA856" s="120"/>
      <c r="NQB856" s="176"/>
      <c r="NQC856" s="102"/>
      <c r="NQD856" s="109"/>
      <c r="NQE856" s="109"/>
      <c r="NQF856" s="106"/>
      <c r="NQG856" s="103"/>
      <c r="NQH856" s="102"/>
      <c r="NQI856" s="120"/>
      <c r="NQJ856" s="176"/>
      <c r="NQK856" s="102"/>
      <c r="NQL856" s="109"/>
      <c r="NQM856" s="109"/>
      <c r="NQN856" s="106"/>
      <c r="NQO856" s="103"/>
      <c r="NQP856" s="102"/>
      <c r="NQQ856" s="120"/>
      <c r="NQR856" s="176"/>
      <c r="NQS856" s="102"/>
      <c r="NQT856" s="109"/>
      <c r="NQU856" s="109"/>
      <c r="NQV856" s="106"/>
      <c r="NQW856" s="103"/>
      <c r="NQX856" s="102"/>
      <c r="NQY856" s="120"/>
      <c r="NQZ856" s="176"/>
      <c r="NRA856" s="102"/>
      <c r="NRB856" s="109"/>
      <c r="NRC856" s="109"/>
      <c r="NRD856" s="106"/>
      <c r="NRE856" s="103"/>
      <c r="NRF856" s="102"/>
      <c r="NRG856" s="120"/>
      <c r="NRH856" s="176"/>
      <c r="NRI856" s="102"/>
      <c r="NRJ856" s="109"/>
      <c r="NRK856" s="109"/>
      <c r="NRL856" s="106"/>
      <c r="NRM856" s="103"/>
      <c r="NRN856" s="102"/>
      <c r="NRO856" s="120"/>
      <c r="NRP856" s="176"/>
      <c r="NRQ856" s="102"/>
      <c r="NRR856" s="109"/>
      <c r="NRS856" s="109"/>
      <c r="NRT856" s="106"/>
      <c r="NRU856" s="103"/>
      <c r="NRV856" s="102"/>
      <c r="NRW856" s="120"/>
      <c r="NRX856" s="176"/>
      <c r="NRY856" s="102"/>
      <c r="NRZ856" s="109"/>
      <c r="NSA856" s="109"/>
      <c r="NSB856" s="106"/>
      <c r="NSC856" s="103"/>
      <c r="NSD856" s="102"/>
      <c r="NSE856" s="120"/>
      <c r="NSF856" s="176"/>
      <c r="NSG856" s="102"/>
      <c r="NSH856" s="109"/>
      <c r="NSI856" s="109"/>
      <c r="NSJ856" s="106"/>
      <c r="NSK856" s="103"/>
      <c r="NSL856" s="102"/>
      <c r="NSM856" s="120"/>
      <c r="NSN856" s="176"/>
      <c r="NSO856" s="102"/>
      <c r="NSP856" s="109"/>
      <c r="NSQ856" s="109"/>
      <c r="NSR856" s="106"/>
      <c r="NSS856" s="103"/>
      <c r="NST856" s="102"/>
      <c r="NSU856" s="120"/>
      <c r="NSV856" s="176"/>
      <c r="NSW856" s="102"/>
      <c r="NSX856" s="109"/>
      <c r="NSY856" s="109"/>
      <c r="NSZ856" s="106"/>
      <c r="NTA856" s="103"/>
      <c r="NTB856" s="102"/>
      <c r="NTC856" s="120"/>
      <c r="NTD856" s="176"/>
      <c r="NTE856" s="102"/>
      <c r="NTF856" s="109"/>
      <c r="NTG856" s="109"/>
      <c r="NTH856" s="106"/>
      <c r="NTI856" s="103"/>
      <c r="NTJ856" s="102"/>
      <c r="NTK856" s="120"/>
      <c r="NTL856" s="176"/>
      <c r="NTM856" s="102"/>
      <c r="NTN856" s="109"/>
      <c r="NTO856" s="109"/>
      <c r="NTP856" s="106"/>
      <c r="NTQ856" s="103"/>
      <c r="NTR856" s="102"/>
      <c r="NTS856" s="120"/>
      <c r="NTT856" s="176"/>
      <c r="NTU856" s="102"/>
      <c r="NTV856" s="109"/>
      <c r="NTW856" s="109"/>
      <c r="NTX856" s="106"/>
      <c r="NTY856" s="103"/>
      <c r="NTZ856" s="102"/>
      <c r="NUA856" s="120"/>
      <c r="NUB856" s="176"/>
      <c r="NUC856" s="102"/>
      <c r="NUD856" s="109"/>
      <c r="NUE856" s="109"/>
      <c r="NUF856" s="106"/>
      <c r="NUG856" s="103"/>
      <c r="NUH856" s="102"/>
      <c r="NUI856" s="120"/>
      <c r="NUJ856" s="176"/>
      <c r="NUK856" s="102"/>
      <c r="NUL856" s="109"/>
      <c r="NUM856" s="109"/>
      <c r="NUN856" s="106"/>
      <c r="NUO856" s="103"/>
      <c r="NUP856" s="102"/>
      <c r="NUQ856" s="120"/>
      <c r="NUR856" s="176"/>
      <c r="NUS856" s="102"/>
      <c r="NUT856" s="109"/>
      <c r="NUU856" s="109"/>
      <c r="NUV856" s="106"/>
      <c r="NUW856" s="103"/>
      <c r="NUX856" s="102"/>
      <c r="NUY856" s="120"/>
      <c r="NUZ856" s="176"/>
      <c r="NVA856" s="102"/>
      <c r="NVB856" s="109"/>
      <c r="NVC856" s="109"/>
      <c r="NVD856" s="106"/>
      <c r="NVE856" s="103"/>
      <c r="NVF856" s="102"/>
      <c r="NVG856" s="120"/>
      <c r="NVH856" s="176"/>
      <c r="NVI856" s="102"/>
      <c r="NVJ856" s="109"/>
      <c r="NVK856" s="109"/>
      <c r="NVL856" s="106"/>
      <c r="NVM856" s="103"/>
      <c r="NVN856" s="102"/>
      <c r="NVO856" s="120"/>
      <c r="NVP856" s="176"/>
      <c r="NVQ856" s="102"/>
      <c r="NVR856" s="109"/>
      <c r="NVS856" s="109"/>
      <c r="NVT856" s="106"/>
      <c r="NVU856" s="103"/>
      <c r="NVV856" s="102"/>
      <c r="NVW856" s="120"/>
      <c r="NVX856" s="176"/>
      <c r="NVY856" s="102"/>
      <c r="NVZ856" s="109"/>
      <c r="NWA856" s="109"/>
      <c r="NWB856" s="106"/>
      <c r="NWC856" s="103"/>
      <c r="NWD856" s="102"/>
      <c r="NWE856" s="120"/>
      <c r="NWF856" s="176"/>
      <c r="NWG856" s="102"/>
      <c r="NWH856" s="109"/>
      <c r="NWI856" s="109"/>
      <c r="NWJ856" s="106"/>
      <c r="NWK856" s="103"/>
      <c r="NWL856" s="102"/>
      <c r="NWM856" s="120"/>
      <c r="NWN856" s="176"/>
      <c r="NWO856" s="102"/>
      <c r="NWP856" s="109"/>
      <c r="NWQ856" s="109"/>
      <c r="NWR856" s="106"/>
      <c r="NWS856" s="103"/>
      <c r="NWT856" s="102"/>
      <c r="NWU856" s="120"/>
      <c r="NWV856" s="176"/>
      <c r="NWW856" s="102"/>
      <c r="NWX856" s="109"/>
      <c r="NWY856" s="109"/>
      <c r="NWZ856" s="106"/>
      <c r="NXA856" s="103"/>
      <c r="NXB856" s="102"/>
      <c r="NXC856" s="120"/>
      <c r="NXD856" s="176"/>
      <c r="NXE856" s="102"/>
      <c r="NXF856" s="109"/>
      <c r="NXG856" s="109"/>
      <c r="NXH856" s="106"/>
      <c r="NXI856" s="103"/>
      <c r="NXJ856" s="102"/>
      <c r="NXK856" s="120"/>
      <c r="NXL856" s="176"/>
      <c r="NXM856" s="102"/>
      <c r="NXN856" s="109"/>
      <c r="NXO856" s="109"/>
      <c r="NXP856" s="106"/>
      <c r="NXQ856" s="103"/>
      <c r="NXR856" s="102"/>
      <c r="NXS856" s="120"/>
      <c r="NXT856" s="176"/>
      <c r="NXU856" s="102"/>
      <c r="NXV856" s="109"/>
      <c r="NXW856" s="109"/>
      <c r="NXX856" s="106"/>
      <c r="NXY856" s="103"/>
      <c r="NXZ856" s="102"/>
      <c r="NYA856" s="120"/>
      <c r="NYB856" s="176"/>
      <c r="NYC856" s="102"/>
      <c r="NYD856" s="109"/>
      <c r="NYE856" s="109"/>
      <c r="NYF856" s="106"/>
      <c r="NYG856" s="103"/>
      <c r="NYH856" s="102"/>
      <c r="NYI856" s="120"/>
      <c r="NYJ856" s="176"/>
      <c r="NYK856" s="102"/>
      <c r="NYL856" s="109"/>
      <c r="NYM856" s="109"/>
      <c r="NYN856" s="106"/>
      <c r="NYO856" s="103"/>
      <c r="NYP856" s="102"/>
      <c r="NYQ856" s="120"/>
      <c r="NYR856" s="176"/>
      <c r="NYS856" s="102"/>
      <c r="NYT856" s="109"/>
      <c r="NYU856" s="109"/>
      <c r="NYV856" s="106"/>
      <c r="NYW856" s="103"/>
      <c r="NYX856" s="102"/>
      <c r="NYY856" s="120"/>
      <c r="NYZ856" s="176"/>
      <c r="NZA856" s="102"/>
      <c r="NZB856" s="109"/>
      <c r="NZC856" s="109"/>
      <c r="NZD856" s="106"/>
      <c r="NZE856" s="103"/>
      <c r="NZF856" s="102"/>
      <c r="NZG856" s="120"/>
      <c r="NZH856" s="176"/>
      <c r="NZI856" s="102"/>
      <c r="NZJ856" s="109"/>
      <c r="NZK856" s="109"/>
      <c r="NZL856" s="106"/>
      <c r="NZM856" s="103"/>
      <c r="NZN856" s="102"/>
      <c r="NZO856" s="120"/>
      <c r="NZP856" s="176"/>
      <c r="NZQ856" s="102"/>
      <c r="NZR856" s="109"/>
      <c r="NZS856" s="109"/>
      <c r="NZT856" s="106"/>
      <c r="NZU856" s="103"/>
      <c r="NZV856" s="102"/>
      <c r="NZW856" s="120"/>
      <c r="NZX856" s="176"/>
      <c r="NZY856" s="102"/>
      <c r="NZZ856" s="109"/>
      <c r="OAA856" s="109"/>
      <c r="OAB856" s="106"/>
      <c r="OAC856" s="103"/>
      <c r="OAD856" s="102"/>
      <c r="OAE856" s="120"/>
      <c r="OAF856" s="176"/>
      <c r="OAG856" s="102"/>
      <c r="OAH856" s="109"/>
      <c r="OAI856" s="109"/>
      <c r="OAJ856" s="106"/>
      <c r="OAK856" s="103"/>
      <c r="OAL856" s="102"/>
      <c r="OAM856" s="120"/>
      <c r="OAN856" s="176"/>
      <c r="OAO856" s="102"/>
      <c r="OAP856" s="109"/>
      <c r="OAQ856" s="109"/>
      <c r="OAR856" s="106"/>
      <c r="OAS856" s="103"/>
      <c r="OAT856" s="102"/>
      <c r="OAU856" s="120"/>
      <c r="OAV856" s="176"/>
      <c r="OAW856" s="102"/>
      <c r="OAX856" s="109"/>
      <c r="OAY856" s="109"/>
      <c r="OAZ856" s="106"/>
      <c r="OBA856" s="103"/>
      <c r="OBB856" s="102"/>
      <c r="OBC856" s="120"/>
      <c r="OBD856" s="176"/>
      <c r="OBE856" s="102"/>
      <c r="OBF856" s="109"/>
      <c r="OBG856" s="109"/>
      <c r="OBH856" s="106"/>
      <c r="OBI856" s="103"/>
      <c r="OBJ856" s="102"/>
      <c r="OBK856" s="120"/>
      <c r="OBL856" s="176"/>
      <c r="OBM856" s="102"/>
      <c r="OBN856" s="109"/>
      <c r="OBO856" s="109"/>
      <c r="OBP856" s="106"/>
      <c r="OBQ856" s="103"/>
      <c r="OBR856" s="102"/>
      <c r="OBS856" s="120"/>
      <c r="OBT856" s="176"/>
      <c r="OBU856" s="102"/>
      <c r="OBV856" s="109"/>
      <c r="OBW856" s="109"/>
      <c r="OBX856" s="106"/>
      <c r="OBY856" s="103"/>
      <c r="OBZ856" s="102"/>
      <c r="OCA856" s="120"/>
      <c r="OCB856" s="176"/>
      <c r="OCC856" s="102"/>
      <c r="OCD856" s="109"/>
      <c r="OCE856" s="109"/>
      <c r="OCF856" s="106"/>
      <c r="OCG856" s="103"/>
      <c r="OCH856" s="102"/>
      <c r="OCI856" s="120"/>
      <c r="OCJ856" s="176"/>
      <c r="OCK856" s="102"/>
      <c r="OCL856" s="109"/>
      <c r="OCM856" s="109"/>
      <c r="OCN856" s="106"/>
      <c r="OCO856" s="103"/>
      <c r="OCP856" s="102"/>
      <c r="OCQ856" s="120"/>
      <c r="OCR856" s="176"/>
      <c r="OCS856" s="102"/>
      <c r="OCT856" s="109"/>
      <c r="OCU856" s="109"/>
      <c r="OCV856" s="106"/>
      <c r="OCW856" s="103"/>
      <c r="OCX856" s="102"/>
      <c r="OCY856" s="120"/>
      <c r="OCZ856" s="176"/>
      <c r="ODA856" s="102"/>
      <c r="ODB856" s="109"/>
      <c r="ODC856" s="109"/>
      <c r="ODD856" s="106"/>
      <c r="ODE856" s="103"/>
      <c r="ODF856" s="102"/>
      <c r="ODG856" s="120"/>
      <c r="ODH856" s="176"/>
      <c r="ODI856" s="102"/>
      <c r="ODJ856" s="109"/>
      <c r="ODK856" s="109"/>
      <c r="ODL856" s="106"/>
      <c r="ODM856" s="103"/>
      <c r="ODN856" s="102"/>
      <c r="ODO856" s="120"/>
      <c r="ODP856" s="176"/>
      <c r="ODQ856" s="102"/>
      <c r="ODR856" s="109"/>
      <c r="ODS856" s="109"/>
      <c r="ODT856" s="106"/>
      <c r="ODU856" s="103"/>
      <c r="ODV856" s="102"/>
      <c r="ODW856" s="120"/>
      <c r="ODX856" s="176"/>
      <c r="ODY856" s="102"/>
      <c r="ODZ856" s="109"/>
      <c r="OEA856" s="109"/>
      <c r="OEB856" s="106"/>
      <c r="OEC856" s="103"/>
      <c r="OED856" s="102"/>
      <c r="OEE856" s="120"/>
      <c r="OEF856" s="176"/>
      <c r="OEG856" s="102"/>
      <c r="OEH856" s="109"/>
      <c r="OEI856" s="109"/>
      <c r="OEJ856" s="106"/>
      <c r="OEK856" s="103"/>
      <c r="OEL856" s="102"/>
      <c r="OEM856" s="120"/>
      <c r="OEN856" s="176"/>
      <c r="OEO856" s="102"/>
      <c r="OEP856" s="109"/>
      <c r="OEQ856" s="109"/>
      <c r="OER856" s="106"/>
      <c r="OES856" s="103"/>
      <c r="OET856" s="102"/>
      <c r="OEU856" s="120"/>
      <c r="OEV856" s="176"/>
      <c r="OEW856" s="102"/>
      <c r="OEX856" s="109"/>
      <c r="OEY856" s="109"/>
      <c r="OEZ856" s="106"/>
      <c r="OFA856" s="103"/>
      <c r="OFB856" s="102"/>
      <c r="OFC856" s="120"/>
      <c r="OFD856" s="176"/>
      <c r="OFE856" s="102"/>
      <c r="OFF856" s="109"/>
      <c r="OFG856" s="109"/>
      <c r="OFH856" s="106"/>
      <c r="OFI856" s="103"/>
      <c r="OFJ856" s="102"/>
      <c r="OFK856" s="120"/>
      <c r="OFL856" s="176"/>
      <c r="OFM856" s="102"/>
      <c r="OFN856" s="109"/>
      <c r="OFO856" s="109"/>
      <c r="OFP856" s="106"/>
      <c r="OFQ856" s="103"/>
      <c r="OFR856" s="102"/>
      <c r="OFS856" s="120"/>
      <c r="OFT856" s="176"/>
      <c r="OFU856" s="102"/>
      <c r="OFV856" s="109"/>
      <c r="OFW856" s="109"/>
      <c r="OFX856" s="106"/>
      <c r="OFY856" s="103"/>
      <c r="OFZ856" s="102"/>
      <c r="OGA856" s="120"/>
      <c r="OGB856" s="176"/>
      <c r="OGC856" s="102"/>
      <c r="OGD856" s="109"/>
      <c r="OGE856" s="109"/>
      <c r="OGF856" s="106"/>
      <c r="OGG856" s="103"/>
      <c r="OGH856" s="102"/>
      <c r="OGI856" s="120"/>
      <c r="OGJ856" s="176"/>
      <c r="OGK856" s="102"/>
      <c r="OGL856" s="109"/>
      <c r="OGM856" s="109"/>
      <c r="OGN856" s="106"/>
      <c r="OGO856" s="103"/>
      <c r="OGP856" s="102"/>
      <c r="OGQ856" s="120"/>
      <c r="OGR856" s="176"/>
      <c r="OGS856" s="102"/>
      <c r="OGT856" s="109"/>
      <c r="OGU856" s="109"/>
      <c r="OGV856" s="106"/>
      <c r="OGW856" s="103"/>
      <c r="OGX856" s="102"/>
      <c r="OGY856" s="120"/>
      <c r="OGZ856" s="176"/>
      <c r="OHA856" s="102"/>
      <c r="OHB856" s="109"/>
      <c r="OHC856" s="109"/>
      <c r="OHD856" s="106"/>
      <c r="OHE856" s="103"/>
      <c r="OHF856" s="102"/>
      <c r="OHG856" s="120"/>
      <c r="OHH856" s="176"/>
      <c r="OHI856" s="102"/>
      <c r="OHJ856" s="109"/>
      <c r="OHK856" s="109"/>
      <c r="OHL856" s="106"/>
      <c r="OHM856" s="103"/>
      <c r="OHN856" s="102"/>
      <c r="OHO856" s="120"/>
      <c r="OHP856" s="176"/>
      <c r="OHQ856" s="102"/>
      <c r="OHR856" s="109"/>
      <c r="OHS856" s="109"/>
      <c r="OHT856" s="106"/>
      <c r="OHU856" s="103"/>
      <c r="OHV856" s="102"/>
      <c r="OHW856" s="120"/>
      <c r="OHX856" s="176"/>
      <c r="OHY856" s="102"/>
      <c r="OHZ856" s="109"/>
      <c r="OIA856" s="109"/>
      <c r="OIB856" s="106"/>
      <c r="OIC856" s="103"/>
      <c r="OID856" s="102"/>
      <c r="OIE856" s="120"/>
      <c r="OIF856" s="176"/>
      <c r="OIG856" s="102"/>
      <c r="OIH856" s="109"/>
      <c r="OII856" s="109"/>
      <c r="OIJ856" s="106"/>
      <c r="OIK856" s="103"/>
      <c r="OIL856" s="102"/>
      <c r="OIM856" s="120"/>
      <c r="OIN856" s="176"/>
      <c r="OIO856" s="102"/>
      <c r="OIP856" s="109"/>
      <c r="OIQ856" s="109"/>
      <c r="OIR856" s="106"/>
      <c r="OIS856" s="103"/>
      <c r="OIT856" s="102"/>
      <c r="OIU856" s="120"/>
      <c r="OIV856" s="176"/>
      <c r="OIW856" s="102"/>
      <c r="OIX856" s="109"/>
      <c r="OIY856" s="109"/>
      <c r="OIZ856" s="106"/>
      <c r="OJA856" s="103"/>
      <c r="OJB856" s="102"/>
      <c r="OJC856" s="120"/>
      <c r="OJD856" s="176"/>
      <c r="OJE856" s="102"/>
      <c r="OJF856" s="109"/>
      <c r="OJG856" s="109"/>
      <c r="OJH856" s="106"/>
      <c r="OJI856" s="103"/>
      <c r="OJJ856" s="102"/>
      <c r="OJK856" s="120"/>
      <c r="OJL856" s="176"/>
      <c r="OJM856" s="102"/>
      <c r="OJN856" s="109"/>
      <c r="OJO856" s="109"/>
      <c r="OJP856" s="106"/>
      <c r="OJQ856" s="103"/>
      <c r="OJR856" s="102"/>
      <c r="OJS856" s="120"/>
      <c r="OJT856" s="176"/>
      <c r="OJU856" s="102"/>
      <c r="OJV856" s="109"/>
      <c r="OJW856" s="109"/>
      <c r="OJX856" s="106"/>
      <c r="OJY856" s="103"/>
      <c r="OJZ856" s="102"/>
      <c r="OKA856" s="120"/>
      <c r="OKB856" s="176"/>
      <c r="OKC856" s="102"/>
      <c r="OKD856" s="109"/>
      <c r="OKE856" s="109"/>
      <c r="OKF856" s="106"/>
      <c r="OKG856" s="103"/>
      <c r="OKH856" s="102"/>
      <c r="OKI856" s="120"/>
      <c r="OKJ856" s="176"/>
      <c r="OKK856" s="102"/>
      <c r="OKL856" s="109"/>
      <c r="OKM856" s="109"/>
      <c r="OKN856" s="106"/>
      <c r="OKO856" s="103"/>
      <c r="OKP856" s="102"/>
      <c r="OKQ856" s="120"/>
      <c r="OKR856" s="176"/>
      <c r="OKS856" s="102"/>
      <c r="OKT856" s="109"/>
      <c r="OKU856" s="109"/>
      <c r="OKV856" s="106"/>
      <c r="OKW856" s="103"/>
      <c r="OKX856" s="102"/>
      <c r="OKY856" s="120"/>
      <c r="OKZ856" s="176"/>
      <c r="OLA856" s="102"/>
      <c r="OLB856" s="109"/>
      <c r="OLC856" s="109"/>
      <c r="OLD856" s="106"/>
      <c r="OLE856" s="103"/>
      <c r="OLF856" s="102"/>
      <c r="OLG856" s="120"/>
      <c r="OLH856" s="176"/>
      <c r="OLI856" s="102"/>
      <c r="OLJ856" s="109"/>
      <c r="OLK856" s="109"/>
      <c r="OLL856" s="106"/>
      <c r="OLM856" s="103"/>
      <c r="OLN856" s="102"/>
      <c r="OLO856" s="120"/>
      <c r="OLP856" s="176"/>
      <c r="OLQ856" s="102"/>
      <c r="OLR856" s="109"/>
      <c r="OLS856" s="109"/>
      <c r="OLT856" s="106"/>
      <c r="OLU856" s="103"/>
      <c r="OLV856" s="102"/>
      <c r="OLW856" s="120"/>
      <c r="OLX856" s="176"/>
      <c r="OLY856" s="102"/>
      <c r="OLZ856" s="109"/>
      <c r="OMA856" s="109"/>
      <c r="OMB856" s="106"/>
      <c r="OMC856" s="103"/>
      <c r="OMD856" s="102"/>
      <c r="OME856" s="120"/>
      <c r="OMF856" s="176"/>
      <c r="OMG856" s="102"/>
      <c r="OMH856" s="109"/>
      <c r="OMI856" s="109"/>
      <c r="OMJ856" s="106"/>
      <c r="OMK856" s="103"/>
      <c r="OML856" s="102"/>
      <c r="OMM856" s="120"/>
      <c r="OMN856" s="176"/>
      <c r="OMO856" s="102"/>
      <c r="OMP856" s="109"/>
      <c r="OMQ856" s="109"/>
      <c r="OMR856" s="106"/>
      <c r="OMS856" s="103"/>
      <c r="OMT856" s="102"/>
      <c r="OMU856" s="120"/>
      <c r="OMV856" s="176"/>
      <c r="OMW856" s="102"/>
      <c r="OMX856" s="109"/>
      <c r="OMY856" s="109"/>
      <c r="OMZ856" s="106"/>
      <c r="ONA856" s="103"/>
      <c r="ONB856" s="102"/>
      <c r="ONC856" s="120"/>
      <c r="OND856" s="176"/>
      <c r="ONE856" s="102"/>
      <c r="ONF856" s="109"/>
      <c r="ONG856" s="109"/>
      <c r="ONH856" s="106"/>
      <c r="ONI856" s="103"/>
      <c r="ONJ856" s="102"/>
      <c r="ONK856" s="120"/>
      <c r="ONL856" s="176"/>
      <c r="ONM856" s="102"/>
      <c r="ONN856" s="109"/>
      <c r="ONO856" s="109"/>
      <c r="ONP856" s="106"/>
      <c r="ONQ856" s="103"/>
      <c r="ONR856" s="102"/>
      <c r="ONS856" s="120"/>
      <c r="ONT856" s="176"/>
      <c r="ONU856" s="102"/>
      <c r="ONV856" s="109"/>
      <c r="ONW856" s="109"/>
      <c r="ONX856" s="106"/>
      <c r="ONY856" s="103"/>
      <c r="ONZ856" s="102"/>
      <c r="OOA856" s="120"/>
      <c r="OOB856" s="176"/>
      <c r="OOC856" s="102"/>
      <c r="OOD856" s="109"/>
      <c r="OOE856" s="109"/>
      <c r="OOF856" s="106"/>
      <c r="OOG856" s="103"/>
      <c r="OOH856" s="102"/>
      <c r="OOI856" s="120"/>
      <c r="OOJ856" s="176"/>
      <c r="OOK856" s="102"/>
      <c r="OOL856" s="109"/>
      <c r="OOM856" s="109"/>
      <c r="OON856" s="106"/>
      <c r="OOO856" s="103"/>
      <c r="OOP856" s="102"/>
      <c r="OOQ856" s="120"/>
      <c r="OOR856" s="176"/>
      <c r="OOS856" s="102"/>
      <c r="OOT856" s="109"/>
      <c r="OOU856" s="109"/>
      <c r="OOV856" s="106"/>
      <c r="OOW856" s="103"/>
      <c r="OOX856" s="102"/>
      <c r="OOY856" s="120"/>
      <c r="OOZ856" s="176"/>
      <c r="OPA856" s="102"/>
      <c r="OPB856" s="109"/>
      <c r="OPC856" s="109"/>
      <c r="OPD856" s="106"/>
      <c r="OPE856" s="103"/>
      <c r="OPF856" s="102"/>
      <c r="OPG856" s="120"/>
      <c r="OPH856" s="176"/>
      <c r="OPI856" s="102"/>
      <c r="OPJ856" s="109"/>
      <c r="OPK856" s="109"/>
      <c r="OPL856" s="106"/>
      <c r="OPM856" s="103"/>
      <c r="OPN856" s="102"/>
      <c r="OPO856" s="120"/>
      <c r="OPP856" s="176"/>
      <c r="OPQ856" s="102"/>
      <c r="OPR856" s="109"/>
      <c r="OPS856" s="109"/>
      <c r="OPT856" s="106"/>
      <c r="OPU856" s="103"/>
      <c r="OPV856" s="102"/>
      <c r="OPW856" s="120"/>
      <c r="OPX856" s="176"/>
      <c r="OPY856" s="102"/>
      <c r="OPZ856" s="109"/>
      <c r="OQA856" s="109"/>
      <c r="OQB856" s="106"/>
      <c r="OQC856" s="103"/>
      <c r="OQD856" s="102"/>
      <c r="OQE856" s="120"/>
      <c r="OQF856" s="176"/>
      <c r="OQG856" s="102"/>
      <c r="OQH856" s="109"/>
      <c r="OQI856" s="109"/>
      <c r="OQJ856" s="106"/>
      <c r="OQK856" s="103"/>
      <c r="OQL856" s="102"/>
      <c r="OQM856" s="120"/>
      <c r="OQN856" s="176"/>
      <c r="OQO856" s="102"/>
      <c r="OQP856" s="109"/>
      <c r="OQQ856" s="109"/>
      <c r="OQR856" s="106"/>
      <c r="OQS856" s="103"/>
      <c r="OQT856" s="102"/>
      <c r="OQU856" s="120"/>
      <c r="OQV856" s="176"/>
      <c r="OQW856" s="102"/>
      <c r="OQX856" s="109"/>
      <c r="OQY856" s="109"/>
      <c r="OQZ856" s="106"/>
      <c r="ORA856" s="103"/>
      <c r="ORB856" s="102"/>
      <c r="ORC856" s="120"/>
      <c r="ORD856" s="176"/>
      <c r="ORE856" s="102"/>
      <c r="ORF856" s="109"/>
      <c r="ORG856" s="109"/>
      <c r="ORH856" s="106"/>
      <c r="ORI856" s="103"/>
      <c r="ORJ856" s="102"/>
      <c r="ORK856" s="120"/>
      <c r="ORL856" s="176"/>
      <c r="ORM856" s="102"/>
      <c r="ORN856" s="109"/>
      <c r="ORO856" s="109"/>
      <c r="ORP856" s="106"/>
      <c r="ORQ856" s="103"/>
      <c r="ORR856" s="102"/>
      <c r="ORS856" s="120"/>
      <c r="ORT856" s="176"/>
      <c r="ORU856" s="102"/>
      <c r="ORV856" s="109"/>
      <c r="ORW856" s="109"/>
      <c r="ORX856" s="106"/>
      <c r="ORY856" s="103"/>
      <c r="ORZ856" s="102"/>
      <c r="OSA856" s="120"/>
      <c r="OSB856" s="176"/>
      <c r="OSC856" s="102"/>
      <c r="OSD856" s="109"/>
      <c r="OSE856" s="109"/>
      <c r="OSF856" s="106"/>
      <c r="OSG856" s="103"/>
      <c r="OSH856" s="102"/>
      <c r="OSI856" s="120"/>
      <c r="OSJ856" s="176"/>
      <c r="OSK856" s="102"/>
      <c r="OSL856" s="109"/>
      <c r="OSM856" s="109"/>
      <c r="OSN856" s="106"/>
      <c r="OSO856" s="103"/>
      <c r="OSP856" s="102"/>
      <c r="OSQ856" s="120"/>
      <c r="OSR856" s="176"/>
      <c r="OSS856" s="102"/>
      <c r="OST856" s="109"/>
      <c r="OSU856" s="109"/>
      <c r="OSV856" s="106"/>
      <c r="OSW856" s="103"/>
      <c r="OSX856" s="102"/>
      <c r="OSY856" s="120"/>
      <c r="OSZ856" s="176"/>
      <c r="OTA856" s="102"/>
      <c r="OTB856" s="109"/>
      <c r="OTC856" s="109"/>
      <c r="OTD856" s="106"/>
      <c r="OTE856" s="103"/>
      <c r="OTF856" s="102"/>
      <c r="OTG856" s="120"/>
      <c r="OTH856" s="176"/>
      <c r="OTI856" s="102"/>
      <c r="OTJ856" s="109"/>
      <c r="OTK856" s="109"/>
      <c r="OTL856" s="106"/>
      <c r="OTM856" s="103"/>
      <c r="OTN856" s="102"/>
      <c r="OTO856" s="120"/>
      <c r="OTP856" s="176"/>
      <c r="OTQ856" s="102"/>
      <c r="OTR856" s="109"/>
      <c r="OTS856" s="109"/>
      <c r="OTT856" s="106"/>
      <c r="OTU856" s="103"/>
      <c r="OTV856" s="102"/>
      <c r="OTW856" s="120"/>
      <c r="OTX856" s="176"/>
      <c r="OTY856" s="102"/>
      <c r="OTZ856" s="109"/>
      <c r="OUA856" s="109"/>
      <c r="OUB856" s="106"/>
      <c r="OUC856" s="103"/>
      <c r="OUD856" s="102"/>
      <c r="OUE856" s="120"/>
      <c r="OUF856" s="176"/>
      <c r="OUG856" s="102"/>
      <c r="OUH856" s="109"/>
      <c r="OUI856" s="109"/>
      <c r="OUJ856" s="106"/>
      <c r="OUK856" s="103"/>
      <c r="OUL856" s="102"/>
      <c r="OUM856" s="120"/>
      <c r="OUN856" s="176"/>
      <c r="OUO856" s="102"/>
      <c r="OUP856" s="109"/>
      <c r="OUQ856" s="109"/>
      <c r="OUR856" s="106"/>
      <c r="OUS856" s="103"/>
      <c r="OUT856" s="102"/>
      <c r="OUU856" s="120"/>
      <c r="OUV856" s="176"/>
      <c r="OUW856" s="102"/>
      <c r="OUX856" s="109"/>
      <c r="OUY856" s="109"/>
      <c r="OUZ856" s="106"/>
      <c r="OVA856" s="103"/>
      <c r="OVB856" s="102"/>
      <c r="OVC856" s="120"/>
      <c r="OVD856" s="176"/>
      <c r="OVE856" s="102"/>
      <c r="OVF856" s="109"/>
      <c r="OVG856" s="109"/>
      <c r="OVH856" s="106"/>
      <c r="OVI856" s="103"/>
      <c r="OVJ856" s="102"/>
      <c r="OVK856" s="120"/>
      <c r="OVL856" s="176"/>
      <c r="OVM856" s="102"/>
      <c r="OVN856" s="109"/>
      <c r="OVO856" s="109"/>
      <c r="OVP856" s="106"/>
      <c r="OVQ856" s="103"/>
      <c r="OVR856" s="102"/>
      <c r="OVS856" s="120"/>
      <c r="OVT856" s="176"/>
      <c r="OVU856" s="102"/>
      <c r="OVV856" s="109"/>
      <c r="OVW856" s="109"/>
      <c r="OVX856" s="106"/>
      <c r="OVY856" s="103"/>
      <c r="OVZ856" s="102"/>
      <c r="OWA856" s="120"/>
      <c r="OWB856" s="176"/>
      <c r="OWC856" s="102"/>
      <c r="OWD856" s="109"/>
      <c r="OWE856" s="109"/>
      <c r="OWF856" s="106"/>
      <c r="OWG856" s="103"/>
      <c r="OWH856" s="102"/>
      <c r="OWI856" s="120"/>
      <c r="OWJ856" s="176"/>
      <c r="OWK856" s="102"/>
      <c r="OWL856" s="109"/>
      <c r="OWM856" s="109"/>
      <c r="OWN856" s="106"/>
      <c r="OWO856" s="103"/>
      <c r="OWP856" s="102"/>
      <c r="OWQ856" s="120"/>
      <c r="OWR856" s="176"/>
      <c r="OWS856" s="102"/>
      <c r="OWT856" s="109"/>
      <c r="OWU856" s="109"/>
      <c r="OWV856" s="106"/>
      <c r="OWW856" s="103"/>
      <c r="OWX856" s="102"/>
      <c r="OWY856" s="120"/>
      <c r="OWZ856" s="176"/>
      <c r="OXA856" s="102"/>
      <c r="OXB856" s="109"/>
      <c r="OXC856" s="109"/>
      <c r="OXD856" s="106"/>
      <c r="OXE856" s="103"/>
      <c r="OXF856" s="102"/>
      <c r="OXG856" s="120"/>
      <c r="OXH856" s="176"/>
      <c r="OXI856" s="102"/>
      <c r="OXJ856" s="109"/>
      <c r="OXK856" s="109"/>
      <c r="OXL856" s="106"/>
      <c r="OXM856" s="103"/>
      <c r="OXN856" s="102"/>
      <c r="OXO856" s="120"/>
      <c r="OXP856" s="176"/>
      <c r="OXQ856" s="102"/>
      <c r="OXR856" s="109"/>
      <c r="OXS856" s="109"/>
      <c r="OXT856" s="106"/>
      <c r="OXU856" s="103"/>
      <c r="OXV856" s="102"/>
      <c r="OXW856" s="120"/>
      <c r="OXX856" s="176"/>
      <c r="OXY856" s="102"/>
      <c r="OXZ856" s="109"/>
      <c r="OYA856" s="109"/>
      <c r="OYB856" s="106"/>
      <c r="OYC856" s="103"/>
      <c r="OYD856" s="102"/>
      <c r="OYE856" s="120"/>
      <c r="OYF856" s="176"/>
      <c r="OYG856" s="102"/>
      <c r="OYH856" s="109"/>
      <c r="OYI856" s="109"/>
      <c r="OYJ856" s="106"/>
      <c r="OYK856" s="103"/>
      <c r="OYL856" s="102"/>
      <c r="OYM856" s="120"/>
      <c r="OYN856" s="176"/>
      <c r="OYO856" s="102"/>
      <c r="OYP856" s="109"/>
      <c r="OYQ856" s="109"/>
      <c r="OYR856" s="106"/>
      <c r="OYS856" s="103"/>
      <c r="OYT856" s="102"/>
      <c r="OYU856" s="120"/>
      <c r="OYV856" s="176"/>
      <c r="OYW856" s="102"/>
      <c r="OYX856" s="109"/>
      <c r="OYY856" s="109"/>
      <c r="OYZ856" s="106"/>
      <c r="OZA856" s="103"/>
      <c r="OZB856" s="102"/>
      <c r="OZC856" s="120"/>
      <c r="OZD856" s="176"/>
      <c r="OZE856" s="102"/>
      <c r="OZF856" s="109"/>
      <c r="OZG856" s="109"/>
      <c r="OZH856" s="106"/>
      <c r="OZI856" s="103"/>
      <c r="OZJ856" s="102"/>
      <c r="OZK856" s="120"/>
      <c r="OZL856" s="176"/>
      <c r="OZM856" s="102"/>
      <c r="OZN856" s="109"/>
      <c r="OZO856" s="109"/>
      <c r="OZP856" s="106"/>
      <c r="OZQ856" s="103"/>
      <c r="OZR856" s="102"/>
      <c r="OZS856" s="120"/>
      <c r="OZT856" s="176"/>
      <c r="OZU856" s="102"/>
      <c r="OZV856" s="109"/>
      <c r="OZW856" s="109"/>
      <c r="OZX856" s="106"/>
      <c r="OZY856" s="103"/>
      <c r="OZZ856" s="102"/>
      <c r="PAA856" s="120"/>
      <c r="PAB856" s="176"/>
      <c r="PAC856" s="102"/>
      <c r="PAD856" s="109"/>
      <c r="PAE856" s="109"/>
      <c r="PAF856" s="106"/>
      <c r="PAG856" s="103"/>
      <c r="PAH856" s="102"/>
      <c r="PAI856" s="120"/>
      <c r="PAJ856" s="176"/>
      <c r="PAK856" s="102"/>
      <c r="PAL856" s="109"/>
      <c r="PAM856" s="109"/>
      <c r="PAN856" s="106"/>
      <c r="PAO856" s="103"/>
      <c r="PAP856" s="102"/>
      <c r="PAQ856" s="120"/>
      <c r="PAR856" s="176"/>
      <c r="PAS856" s="102"/>
      <c r="PAT856" s="109"/>
      <c r="PAU856" s="109"/>
      <c r="PAV856" s="106"/>
      <c r="PAW856" s="103"/>
      <c r="PAX856" s="102"/>
      <c r="PAY856" s="120"/>
      <c r="PAZ856" s="176"/>
      <c r="PBA856" s="102"/>
      <c r="PBB856" s="109"/>
      <c r="PBC856" s="109"/>
      <c r="PBD856" s="106"/>
      <c r="PBE856" s="103"/>
      <c r="PBF856" s="102"/>
      <c r="PBG856" s="120"/>
      <c r="PBH856" s="176"/>
      <c r="PBI856" s="102"/>
      <c r="PBJ856" s="109"/>
      <c r="PBK856" s="109"/>
      <c r="PBL856" s="106"/>
      <c r="PBM856" s="103"/>
      <c r="PBN856" s="102"/>
      <c r="PBO856" s="120"/>
      <c r="PBP856" s="176"/>
      <c r="PBQ856" s="102"/>
      <c r="PBR856" s="109"/>
      <c r="PBS856" s="109"/>
      <c r="PBT856" s="106"/>
      <c r="PBU856" s="103"/>
      <c r="PBV856" s="102"/>
      <c r="PBW856" s="120"/>
      <c r="PBX856" s="176"/>
      <c r="PBY856" s="102"/>
      <c r="PBZ856" s="109"/>
      <c r="PCA856" s="109"/>
      <c r="PCB856" s="106"/>
      <c r="PCC856" s="103"/>
      <c r="PCD856" s="102"/>
      <c r="PCE856" s="120"/>
      <c r="PCF856" s="176"/>
      <c r="PCG856" s="102"/>
      <c r="PCH856" s="109"/>
      <c r="PCI856" s="109"/>
      <c r="PCJ856" s="106"/>
      <c r="PCK856" s="103"/>
      <c r="PCL856" s="102"/>
      <c r="PCM856" s="120"/>
      <c r="PCN856" s="176"/>
      <c r="PCO856" s="102"/>
      <c r="PCP856" s="109"/>
      <c r="PCQ856" s="109"/>
      <c r="PCR856" s="106"/>
      <c r="PCS856" s="103"/>
      <c r="PCT856" s="102"/>
      <c r="PCU856" s="120"/>
      <c r="PCV856" s="176"/>
      <c r="PCW856" s="102"/>
      <c r="PCX856" s="109"/>
      <c r="PCY856" s="109"/>
      <c r="PCZ856" s="106"/>
      <c r="PDA856" s="103"/>
      <c r="PDB856" s="102"/>
      <c r="PDC856" s="120"/>
      <c r="PDD856" s="176"/>
      <c r="PDE856" s="102"/>
      <c r="PDF856" s="109"/>
      <c r="PDG856" s="109"/>
      <c r="PDH856" s="106"/>
      <c r="PDI856" s="103"/>
      <c r="PDJ856" s="102"/>
      <c r="PDK856" s="120"/>
      <c r="PDL856" s="176"/>
      <c r="PDM856" s="102"/>
      <c r="PDN856" s="109"/>
      <c r="PDO856" s="109"/>
      <c r="PDP856" s="106"/>
      <c r="PDQ856" s="103"/>
      <c r="PDR856" s="102"/>
      <c r="PDS856" s="120"/>
      <c r="PDT856" s="176"/>
      <c r="PDU856" s="102"/>
      <c r="PDV856" s="109"/>
      <c r="PDW856" s="109"/>
      <c r="PDX856" s="106"/>
      <c r="PDY856" s="103"/>
      <c r="PDZ856" s="102"/>
      <c r="PEA856" s="120"/>
      <c r="PEB856" s="176"/>
      <c r="PEC856" s="102"/>
      <c r="PED856" s="109"/>
      <c r="PEE856" s="109"/>
      <c r="PEF856" s="106"/>
      <c r="PEG856" s="103"/>
      <c r="PEH856" s="102"/>
      <c r="PEI856" s="120"/>
      <c r="PEJ856" s="176"/>
      <c r="PEK856" s="102"/>
      <c r="PEL856" s="109"/>
      <c r="PEM856" s="109"/>
      <c r="PEN856" s="106"/>
      <c r="PEO856" s="103"/>
      <c r="PEP856" s="102"/>
      <c r="PEQ856" s="120"/>
      <c r="PER856" s="176"/>
      <c r="PES856" s="102"/>
      <c r="PET856" s="109"/>
      <c r="PEU856" s="109"/>
      <c r="PEV856" s="106"/>
      <c r="PEW856" s="103"/>
      <c r="PEX856" s="102"/>
      <c r="PEY856" s="120"/>
      <c r="PEZ856" s="176"/>
      <c r="PFA856" s="102"/>
      <c r="PFB856" s="109"/>
      <c r="PFC856" s="109"/>
      <c r="PFD856" s="106"/>
      <c r="PFE856" s="103"/>
      <c r="PFF856" s="102"/>
      <c r="PFG856" s="120"/>
      <c r="PFH856" s="176"/>
      <c r="PFI856" s="102"/>
      <c r="PFJ856" s="109"/>
      <c r="PFK856" s="109"/>
      <c r="PFL856" s="106"/>
      <c r="PFM856" s="103"/>
      <c r="PFN856" s="102"/>
      <c r="PFO856" s="120"/>
      <c r="PFP856" s="176"/>
      <c r="PFQ856" s="102"/>
      <c r="PFR856" s="109"/>
      <c r="PFS856" s="109"/>
      <c r="PFT856" s="106"/>
      <c r="PFU856" s="103"/>
      <c r="PFV856" s="102"/>
      <c r="PFW856" s="120"/>
      <c r="PFX856" s="176"/>
      <c r="PFY856" s="102"/>
      <c r="PFZ856" s="109"/>
      <c r="PGA856" s="109"/>
      <c r="PGB856" s="106"/>
      <c r="PGC856" s="103"/>
      <c r="PGD856" s="102"/>
      <c r="PGE856" s="120"/>
      <c r="PGF856" s="176"/>
      <c r="PGG856" s="102"/>
      <c r="PGH856" s="109"/>
      <c r="PGI856" s="109"/>
      <c r="PGJ856" s="106"/>
      <c r="PGK856" s="103"/>
      <c r="PGL856" s="102"/>
      <c r="PGM856" s="120"/>
      <c r="PGN856" s="176"/>
      <c r="PGO856" s="102"/>
      <c r="PGP856" s="109"/>
      <c r="PGQ856" s="109"/>
      <c r="PGR856" s="106"/>
      <c r="PGS856" s="103"/>
      <c r="PGT856" s="102"/>
      <c r="PGU856" s="120"/>
      <c r="PGV856" s="176"/>
      <c r="PGW856" s="102"/>
      <c r="PGX856" s="109"/>
      <c r="PGY856" s="109"/>
      <c r="PGZ856" s="106"/>
      <c r="PHA856" s="103"/>
      <c r="PHB856" s="102"/>
      <c r="PHC856" s="120"/>
      <c r="PHD856" s="176"/>
      <c r="PHE856" s="102"/>
      <c r="PHF856" s="109"/>
      <c r="PHG856" s="109"/>
      <c r="PHH856" s="106"/>
      <c r="PHI856" s="103"/>
      <c r="PHJ856" s="102"/>
      <c r="PHK856" s="120"/>
      <c r="PHL856" s="176"/>
      <c r="PHM856" s="102"/>
      <c r="PHN856" s="109"/>
      <c r="PHO856" s="109"/>
      <c r="PHP856" s="106"/>
      <c r="PHQ856" s="103"/>
      <c r="PHR856" s="102"/>
      <c r="PHS856" s="120"/>
      <c r="PHT856" s="176"/>
      <c r="PHU856" s="102"/>
      <c r="PHV856" s="109"/>
      <c r="PHW856" s="109"/>
      <c r="PHX856" s="106"/>
      <c r="PHY856" s="103"/>
      <c r="PHZ856" s="102"/>
      <c r="PIA856" s="120"/>
      <c r="PIB856" s="176"/>
      <c r="PIC856" s="102"/>
      <c r="PID856" s="109"/>
      <c r="PIE856" s="109"/>
      <c r="PIF856" s="106"/>
      <c r="PIG856" s="103"/>
      <c r="PIH856" s="102"/>
      <c r="PII856" s="120"/>
      <c r="PIJ856" s="176"/>
      <c r="PIK856" s="102"/>
      <c r="PIL856" s="109"/>
      <c r="PIM856" s="109"/>
      <c r="PIN856" s="106"/>
      <c r="PIO856" s="103"/>
      <c r="PIP856" s="102"/>
      <c r="PIQ856" s="120"/>
      <c r="PIR856" s="176"/>
      <c r="PIS856" s="102"/>
      <c r="PIT856" s="109"/>
      <c r="PIU856" s="109"/>
      <c r="PIV856" s="106"/>
      <c r="PIW856" s="103"/>
      <c r="PIX856" s="102"/>
      <c r="PIY856" s="120"/>
      <c r="PIZ856" s="176"/>
      <c r="PJA856" s="102"/>
      <c r="PJB856" s="109"/>
      <c r="PJC856" s="109"/>
      <c r="PJD856" s="106"/>
      <c r="PJE856" s="103"/>
      <c r="PJF856" s="102"/>
      <c r="PJG856" s="120"/>
      <c r="PJH856" s="176"/>
      <c r="PJI856" s="102"/>
      <c r="PJJ856" s="109"/>
      <c r="PJK856" s="109"/>
      <c r="PJL856" s="106"/>
      <c r="PJM856" s="103"/>
      <c r="PJN856" s="102"/>
      <c r="PJO856" s="120"/>
      <c r="PJP856" s="176"/>
      <c r="PJQ856" s="102"/>
      <c r="PJR856" s="109"/>
      <c r="PJS856" s="109"/>
      <c r="PJT856" s="106"/>
      <c r="PJU856" s="103"/>
      <c r="PJV856" s="102"/>
      <c r="PJW856" s="120"/>
      <c r="PJX856" s="176"/>
      <c r="PJY856" s="102"/>
      <c r="PJZ856" s="109"/>
      <c r="PKA856" s="109"/>
      <c r="PKB856" s="106"/>
      <c r="PKC856" s="103"/>
      <c r="PKD856" s="102"/>
      <c r="PKE856" s="120"/>
      <c r="PKF856" s="176"/>
      <c r="PKG856" s="102"/>
      <c r="PKH856" s="109"/>
      <c r="PKI856" s="109"/>
      <c r="PKJ856" s="106"/>
      <c r="PKK856" s="103"/>
      <c r="PKL856" s="102"/>
      <c r="PKM856" s="120"/>
      <c r="PKN856" s="176"/>
      <c r="PKO856" s="102"/>
      <c r="PKP856" s="109"/>
      <c r="PKQ856" s="109"/>
      <c r="PKR856" s="106"/>
      <c r="PKS856" s="103"/>
      <c r="PKT856" s="102"/>
      <c r="PKU856" s="120"/>
      <c r="PKV856" s="176"/>
      <c r="PKW856" s="102"/>
      <c r="PKX856" s="109"/>
      <c r="PKY856" s="109"/>
      <c r="PKZ856" s="106"/>
      <c r="PLA856" s="103"/>
      <c r="PLB856" s="102"/>
      <c r="PLC856" s="120"/>
      <c r="PLD856" s="176"/>
      <c r="PLE856" s="102"/>
      <c r="PLF856" s="109"/>
      <c r="PLG856" s="109"/>
      <c r="PLH856" s="106"/>
      <c r="PLI856" s="103"/>
      <c r="PLJ856" s="102"/>
      <c r="PLK856" s="120"/>
      <c r="PLL856" s="176"/>
      <c r="PLM856" s="102"/>
      <c r="PLN856" s="109"/>
      <c r="PLO856" s="109"/>
      <c r="PLP856" s="106"/>
      <c r="PLQ856" s="103"/>
      <c r="PLR856" s="102"/>
      <c r="PLS856" s="120"/>
      <c r="PLT856" s="176"/>
      <c r="PLU856" s="102"/>
      <c r="PLV856" s="109"/>
      <c r="PLW856" s="109"/>
      <c r="PLX856" s="106"/>
      <c r="PLY856" s="103"/>
      <c r="PLZ856" s="102"/>
      <c r="PMA856" s="120"/>
      <c r="PMB856" s="176"/>
      <c r="PMC856" s="102"/>
      <c r="PMD856" s="109"/>
      <c r="PME856" s="109"/>
      <c r="PMF856" s="106"/>
      <c r="PMG856" s="103"/>
      <c r="PMH856" s="102"/>
      <c r="PMI856" s="120"/>
      <c r="PMJ856" s="176"/>
      <c r="PMK856" s="102"/>
      <c r="PML856" s="109"/>
      <c r="PMM856" s="109"/>
      <c r="PMN856" s="106"/>
      <c r="PMO856" s="103"/>
      <c r="PMP856" s="102"/>
      <c r="PMQ856" s="120"/>
      <c r="PMR856" s="176"/>
      <c r="PMS856" s="102"/>
      <c r="PMT856" s="109"/>
      <c r="PMU856" s="109"/>
      <c r="PMV856" s="106"/>
      <c r="PMW856" s="103"/>
      <c r="PMX856" s="102"/>
      <c r="PMY856" s="120"/>
      <c r="PMZ856" s="176"/>
      <c r="PNA856" s="102"/>
      <c r="PNB856" s="109"/>
      <c r="PNC856" s="109"/>
      <c r="PND856" s="106"/>
      <c r="PNE856" s="103"/>
      <c r="PNF856" s="102"/>
      <c r="PNG856" s="120"/>
      <c r="PNH856" s="176"/>
      <c r="PNI856" s="102"/>
      <c r="PNJ856" s="109"/>
      <c r="PNK856" s="109"/>
      <c r="PNL856" s="106"/>
      <c r="PNM856" s="103"/>
      <c r="PNN856" s="102"/>
      <c r="PNO856" s="120"/>
      <c r="PNP856" s="176"/>
      <c r="PNQ856" s="102"/>
      <c r="PNR856" s="109"/>
      <c r="PNS856" s="109"/>
      <c r="PNT856" s="106"/>
      <c r="PNU856" s="103"/>
      <c r="PNV856" s="102"/>
      <c r="PNW856" s="120"/>
      <c r="PNX856" s="176"/>
      <c r="PNY856" s="102"/>
      <c r="PNZ856" s="109"/>
      <c r="POA856" s="109"/>
      <c r="POB856" s="106"/>
      <c r="POC856" s="103"/>
      <c r="POD856" s="102"/>
      <c r="POE856" s="120"/>
      <c r="POF856" s="176"/>
      <c r="POG856" s="102"/>
      <c r="POH856" s="109"/>
      <c r="POI856" s="109"/>
      <c r="POJ856" s="106"/>
      <c r="POK856" s="103"/>
      <c r="POL856" s="102"/>
      <c r="POM856" s="120"/>
      <c r="PON856" s="176"/>
      <c r="POO856" s="102"/>
      <c r="POP856" s="109"/>
      <c r="POQ856" s="109"/>
      <c r="POR856" s="106"/>
      <c r="POS856" s="103"/>
      <c r="POT856" s="102"/>
      <c r="POU856" s="120"/>
      <c r="POV856" s="176"/>
      <c r="POW856" s="102"/>
      <c r="POX856" s="109"/>
      <c r="POY856" s="109"/>
      <c r="POZ856" s="106"/>
      <c r="PPA856" s="103"/>
      <c r="PPB856" s="102"/>
      <c r="PPC856" s="120"/>
      <c r="PPD856" s="176"/>
      <c r="PPE856" s="102"/>
      <c r="PPF856" s="109"/>
      <c r="PPG856" s="109"/>
      <c r="PPH856" s="106"/>
      <c r="PPI856" s="103"/>
      <c r="PPJ856" s="102"/>
      <c r="PPK856" s="120"/>
      <c r="PPL856" s="176"/>
      <c r="PPM856" s="102"/>
      <c r="PPN856" s="109"/>
      <c r="PPO856" s="109"/>
      <c r="PPP856" s="106"/>
      <c r="PPQ856" s="103"/>
      <c r="PPR856" s="102"/>
      <c r="PPS856" s="120"/>
      <c r="PPT856" s="176"/>
      <c r="PPU856" s="102"/>
      <c r="PPV856" s="109"/>
      <c r="PPW856" s="109"/>
      <c r="PPX856" s="106"/>
      <c r="PPY856" s="103"/>
      <c r="PPZ856" s="102"/>
      <c r="PQA856" s="120"/>
      <c r="PQB856" s="176"/>
      <c r="PQC856" s="102"/>
      <c r="PQD856" s="109"/>
      <c r="PQE856" s="109"/>
      <c r="PQF856" s="106"/>
      <c r="PQG856" s="103"/>
      <c r="PQH856" s="102"/>
      <c r="PQI856" s="120"/>
      <c r="PQJ856" s="176"/>
      <c r="PQK856" s="102"/>
      <c r="PQL856" s="109"/>
      <c r="PQM856" s="109"/>
      <c r="PQN856" s="106"/>
      <c r="PQO856" s="103"/>
      <c r="PQP856" s="102"/>
      <c r="PQQ856" s="120"/>
      <c r="PQR856" s="176"/>
      <c r="PQS856" s="102"/>
      <c r="PQT856" s="109"/>
      <c r="PQU856" s="109"/>
      <c r="PQV856" s="106"/>
      <c r="PQW856" s="103"/>
      <c r="PQX856" s="102"/>
      <c r="PQY856" s="120"/>
      <c r="PQZ856" s="176"/>
      <c r="PRA856" s="102"/>
      <c r="PRB856" s="109"/>
      <c r="PRC856" s="109"/>
      <c r="PRD856" s="106"/>
      <c r="PRE856" s="103"/>
      <c r="PRF856" s="102"/>
      <c r="PRG856" s="120"/>
      <c r="PRH856" s="176"/>
      <c r="PRI856" s="102"/>
      <c r="PRJ856" s="109"/>
      <c r="PRK856" s="109"/>
      <c r="PRL856" s="106"/>
      <c r="PRM856" s="103"/>
      <c r="PRN856" s="102"/>
      <c r="PRO856" s="120"/>
      <c r="PRP856" s="176"/>
      <c r="PRQ856" s="102"/>
      <c r="PRR856" s="109"/>
      <c r="PRS856" s="109"/>
      <c r="PRT856" s="106"/>
      <c r="PRU856" s="103"/>
      <c r="PRV856" s="102"/>
      <c r="PRW856" s="120"/>
      <c r="PRX856" s="176"/>
      <c r="PRY856" s="102"/>
      <c r="PRZ856" s="109"/>
      <c r="PSA856" s="109"/>
      <c r="PSB856" s="106"/>
      <c r="PSC856" s="103"/>
      <c r="PSD856" s="102"/>
      <c r="PSE856" s="120"/>
      <c r="PSF856" s="176"/>
      <c r="PSG856" s="102"/>
      <c r="PSH856" s="109"/>
      <c r="PSI856" s="109"/>
      <c r="PSJ856" s="106"/>
      <c r="PSK856" s="103"/>
      <c r="PSL856" s="102"/>
      <c r="PSM856" s="120"/>
      <c r="PSN856" s="176"/>
      <c r="PSO856" s="102"/>
      <c r="PSP856" s="109"/>
      <c r="PSQ856" s="109"/>
      <c r="PSR856" s="106"/>
      <c r="PSS856" s="103"/>
      <c r="PST856" s="102"/>
      <c r="PSU856" s="120"/>
      <c r="PSV856" s="176"/>
      <c r="PSW856" s="102"/>
      <c r="PSX856" s="109"/>
      <c r="PSY856" s="109"/>
      <c r="PSZ856" s="106"/>
      <c r="PTA856" s="103"/>
      <c r="PTB856" s="102"/>
      <c r="PTC856" s="120"/>
      <c r="PTD856" s="176"/>
      <c r="PTE856" s="102"/>
      <c r="PTF856" s="109"/>
      <c r="PTG856" s="109"/>
      <c r="PTH856" s="106"/>
      <c r="PTI856" s="103"/>
      <c r="PTJ856" s="102"/>
      <c r="PTK856" s="120"/>
      <c r="PTL856" s="176"/>
      <c r="PTM856" s="102"/>
      <c r="PTN856" s="109"/>
      <c r="PTO856" s="109"/>
      <c r="PTP856" s="106"/>
      <c r="PTQ856" s="103"/>
      <c r="PTR856" s="102"/>
      <c r="PTS856" s="120"/>
      <c r="PTT856" s="176"/>
      <c r="PTU856" s="102"/>
      <c r="PTV856" s="109"/>
      <c r="PTW856" s="109"/>
      <c r="PTX856" s="106"/>
      <c r="PTY856" s="103"/>
      <c r="PTZ856" s="102"/>
      <c r="PUA856" s="120"/>
      <c r="PUB856" s="176"/>
      <c r="PUC856" s="102"/>
      <c r="PUD856" s="109"/>
      <c r="PUE856" s="109"/>
      <c r="PUF856" s="106"/>
      <c r="PUG856" s="103"/>
      <c r="PUH856" s="102"/>
      <c r="PUI856" s="120"/>
      <c r="PUJ856" s="176"/>
      <c r="PUK856" s="102"/>
      <c r="PUL856" s="109"/>
      <c r="PUM856" s="109"/>
      <c r="PUN856" s="106"/>
      <c r="PUO856" s="103"/>
      <c r="PUP856" s="102"/>
      <c r="PUQ856" s="120"/>
      <c r="PUR856" s="176"/>
      <c r="PUS856" s="102"/>
      <c r="PUT856" s="109"/>
      <c r="PUU856" s="109"/>
      <c r="PUV856" s="106"/>
      <c r="PUW856" s="103"/>
      <c r="PUX856" s="102"/>
      <c r="PUY856" s="120"/>
      <c r="PUZ856" s="176"/>
      <c r="PVA856" s="102"/>
      <c r="PVB856" s="109"/>
      <c r="PVC856" s="109"/>
      <c r="PVD856" s="106"/>
      <c r="PVE856" s="103"/>
      <c r="PVF856" s="102"/>
      <c r="PVG856" s="120"/>
      <c r="PVH856" s="176"/>
      <c r="PVI856" s="102"/>
      <c r="PVJ856" s="109"/>
      <c r="PVK856" s="109"/>
      <c r="PVL856" s="106"/>
      <c r="PVM856" s="103"/>
      <c r="PVN856" s="102"/>
      <c r="PVO856" s="120"/>
      <c r="PVP856" s="176"/>
      <c r="PVQ856" s="102"/>
      <c r="PVR856" s="109"/>
      <c r="PVS856" s="109"/>
      <c r="PVT856" s="106"/>
      <c r="PVU856" s="103"/>
      <c r="PVV856" s="102"/>
      <c r="PVW856" s="120"/>
      <c r="PVX856" s="176"/>
      <c r="PVY856" s="102"/>
      <c r="PVZ856" s="109"/>
      <c r="PWA856" s="109"/>
      <c r="PWB856" s="106"/>
      <c r="PWC856" s="103"/>
      <c r="PWD856" s="102"/>
      <c r="PWE856" s="120"/>
      <c r="PWF856" s="176"/>
      <c r="PWG856" s="102"/>
      <c r="PWH856" s="109"/>
      <c r="PWI856" s="109"/>
      <c r="PWJ856" s="106"/>
      <c r="PWK856" s="103"/>
      <c r="PWL856" s="102"/>
      <c r="PWM856" s="120"/>
      <c r="PWN856" s="176"/>
      <c r="PWO856" s="102"/>
      <c r="PWP856" s="109"/>
      <c r="PWQ856" s="109"/>
      <c r="PWR856" s="106"/>
      <c r="PWS856" s="103"/>
      <c r="PWT856" s="102"/>
      <c r="PWU856" s="120"/>
      <c r="PWV856" s="176"/>
      <c r="PWW856" s="102"/>
      <c r="PWX856" s="109"/>
      <c r="PWY856" s="109"/>
      <c r="PWZ856" s="106"/>
      <c r="PXA856" s="103"/>
      <c r="PXB856" s="102"/>
      <c r="PXC856" s="120"/>
      <c r="PXD856" s="176"/>
      <c r="PXE856" s="102"/>
      <c r="PXF856" s="109"/>
      <c r="PXG856" s="109"/>
      <c r="PXH856" s="106"/>
      <c r="PXI856" s="103"/>
      <c r="PXJ856" s="102"/>
      <c r="PXK856" s="120"/>
      <c r="PXL856" s="176"/>
      <c r="PXM856" s="102"/>
      <c r="PXN856" s="109"/>
      <c r="PXO856" s="109"/>
      <c r="PXP856" s="106"/>
      <c r="PXQ856" s="103"/>
      <c r="PXR856" s="102"/>
      <c r="PXS856" s="120"/>
      <c r="PXT856" s="176"/>
      <c r="PXU856" s="102"/>
      <c r="PXV856" s="109"/>
      <c r="PXW856" s="109"/>
      <c r="PXX856" s="106"/>
      <c r="PXY856" s="103"/>
      <c r="PXZ856" s="102"/>
      <c r="PYA856" s="120"/>
      <c r="PYB856" s="176"/>
      <c r="PYC856" s="102"/>
      <c r="PYD856" s="109"/>
      <c r="PYE856" s="109"/>
      <c r="PYF856" s="106"/>
      <c r="PYG856" s="103"/>
      <c r="PYH856" s="102"/>
      <c r="PYI856" s="120"/>
      <c r="PYJ856" s="176"/>
      <c r="PYK856" s="102"/>
      <c r="PYL856" s="109"/>
      <c r="PYM856" s="109"/>
      <c r="PYN856" s="106"/>
      <c r="PYO856" s="103"/>
      <c r="PYP856" s="102"/>
      <c r="PYQ856" s="120"/>
      <c r="PYR856" s="176"/>
      <c r="PYS856" s="102"/>
      <c r="PYT856" s="109"/>
      <c r="PYU856" s="109"/>
      <c r="PYV856" s="106"/>
      <c r="PYW856" s="103"/>
      <c r="PYX856" s="102"/>
      <c r="PYY856" s="120"/>
      <c r="PYZ856" s="176"/>
      <c r="PZA856" s="102"/>
      <c r="PZB856" s="109"/>
      <c r="PZC856" s="109"/>
      <c r="PZD856" s="106"/>
      <c r="PZE856" s="103"/>
      <c r="PZF856" s="102"/>
      <c r="PZG856" s="120"/>
      <c r="PZH856" s="176"/>
      <c r="PZI856" s="102"/>
      <c r="PZJ856" s="109"/>
      <c r="PZK856" s="109"/>
      <c r="PZL856" s="106"/>
      <c r="PZM856" s="103"/>
      <c r="PZN856" s="102"/>
      <c r="PZO856" s="120"/>
      <c r="PZP856" s="176"/>
      <c r="PZQ856" s="102"/>
      <c r="PZR856" s="109"/>
      <c r="PZS856" s="109"/>
      <c r="PZT856" s="106"/>
      <c r="PZU856" s="103"/>
      <c r="PZV856" s="102"/>
      <c r="PZW856" s="120"/>
      <c r="PZX856" s="176"/>
      <c r="PZY856" s="102"/>
      <c r="PZZ856" s="109"/>
      <c r="QAA856" s="109"/>
      <c r="QAB856" s="106"/>
      <c r="QAC856" s="103"/>
      <c r="QAD856" s="102"/>
      <c r="QAE856" s="120"/>
      <c r="QAF856" s="176"/>
      <c r="QAG856" s="102"/>
      <c r="QAH856" s="109"/>
      <c r="QAI856" s="109"/>
      <c r="QAJ856" s="106"/>
      <c r="QAK856" s="103"/>
      <c r="QAL856" s="102"/>
      <c r="QAM856" s="120"/>
      <c r="QAN856" s="176"/>
      <c r="QAO856" s="102"/>
      <c r="QAP856" s="109"/>
      <c r="QAQ856" s="109"/>
      <c r="QAR856" s="106"/>
      <c r="QAS856" s="103"/>
      <c r="QAT856" s="102"/>
      <c r="QAU856" s="120"/>
      <c r="QAV856" s="176"/>
      <c r="QAW856" s="102"/>
      <c r="QAX856" s="109"/>
      <c r="QAY856" s="109"/>
      <c r="QAZ856" s="106"/>
      <c r="QBA856" s="103"/>
      <c r="QBB856" s="102"/>
      <c r="QBC856" s="120"/>
      <c r="QBD856" s="176"/>
      <c r="QBE856" s="102"/>
      <c r="QBF856" s="109"/>
      <c r="QBG856" s="109"/>
      <c r="QBH856" s="106"/>
      <c r="QBI856" s="103"/>
      <c r="QBJ856" s="102"/>
      <c r="QBK856" s="120"/>
      <c r="QBL856" s="176"/>
      <c r="QBM856" s="102"/>
      <c r="QBN856" s="109"/>
      <c r="QBO856" s="109"/>
      <c r="QBP856" s="106"/>
      <c r="QBQ856" s="103"/>
      <c r="QBR856" s="102"/>
      <c r="QBS856" s="120"/>
      <c r="QBT856" s="176"/>
      <c r="QBU856" s="102"/>
      <c r="QBV856" s="109"/>
      <c r="QBW856" s="109"/>
      <c r="QBX856" s="106"/>
      <c r="QBY856" s="103"/>
      <c r="QBZ856" s="102"/>
      <c r="QCA856" s="120"/>
      <c r="QCB856" s="176"/>
      <c r="QCC856" s="102"/>
      <c r="QCD856" s="109"/>
      <c r="QCE856" s="109"/>
      <c r="QCF856" s="106"/>
      <c r="QCG856" s="103"/>
      <c r="QCH856" s="102"/>
      <c r="QCI856" s="120"/>
      <c r="QCJ856" s="176"/>
      <c r="QCK856" s="102"/>
      <c r="QCL856" s="109"/>
      <c r="QCM856" s="109"/>
      <c r="QCN856" s="106"/>
      <c r="QCO856" s="103"/>
      <c r="QCP856" s="102"/>
      <c r="QCQ856" s="120"/>
      <c r="QCR856" s="176"/>
      <c r="QCS856" s="102"/>
      <c r="QCT856" s="109"/>
      <c r="QCU856" s="109"/>
      <c r="QCV856" s="106"/>
      <c r="QCW856" s="103"/>
      <c r="QCX856" s="102"/>
      <c r="QCY856" s="120"/>
      <c r="QCZ856" s="176"/>
      <c r="QDA856" s="102"/>
      <c r="QDB856" s="109"/>
      <c r="QDC856" s="109"/>
      <c r="QDD856" s="106"/>
      <c r="QDE856" s="103"/>
      <c r="QDF856" s="102"/>
      <c r="QDG856" s="120"/>
      <c r="QDH856" s="176"/>
      <c r="QDI856" s="102"/>
      <c r="QDJ856" s="109"/>
      <c r="QDK856" s="109"/>
      <c r="QDL856" s="106"/>
      <c r="QDM856" s="103"/>
      <c r="QDN856" s="102"/>
      <c r="QDO856" s="120"/>
      <c r="QDP856" s="176"/>
      <c r="QDQ856" s="102"/>
      <c r="QDR856" s="109"/>
      <c r="QDS856" s="109"/>
      <c r="QDT856" s="106"/>
      <c r="QDU856" s="103"/>
      <c r="QDV856" s="102"/>
      <c r="QDW856" s="120"/>
      <c r="QDX856" s="176"/>
      <c r="QDY856" s="102"/>
      <c r="QDZ856" s="109"/>
      <c r="QEA856" s="109"/>
      <c r="QEB856" s="106"/>
      <c r="QEC856" s="103"/>
      <c r="QED856" s="102"/>
      <c r="QEE856" s="120"/>
      <c r="QEF856" s="176"/>
      <c r="QEG856" s="102"/>
      <c r="QEH856" s="109"/>
      <c r="QEI856" s="109"/>
      <c r="QEJ856" s="106"/>
      <c r="QEK856" s="103"/>
      <c r="QEL856" s="102"/>
      <c r="QEM856" s="120"/>
      <c r="QEN856" s="176"/>
      <c r="QEO856" s="102"/>
      <c r="QEP856" s="109"/>
      <c r="QEQ856" s="109"/>
      <c r="QER856" s="106"/>
      <c r="QES856" s="103"/>
      <c r="QET856" s="102"/>
      <c r="QEU856" s="120"/>
      <c r="QEV856" s="176"/>
      <c r="QEW856" s="102"/>
      <c r="QEX856" s="109"/>
      <c r="QEY856" s="109"/>
      <c r="QEZ856" s="106"/>
      <c r="QFA856" s="103"/>
      <c r="QFB856" s="102"/>
      <c r="QFC856" s="120"/>
      <c r="QFD856" s="176"/>
      <c r="QFE856" s="102"/>
      <c r="QFF856" s="109"/>
      <c r="QFG856" s="109"/>
      <c r="QFH856" s="106"/>
      <c r="QFI856" s="103"/>
      <c r="QFJ856" s="102"/>
      <c r="QFK856" s="120"/>
      <c r="QFL856" s="176"/>
      <c r="QFM856" s="102"/>
      <c r="QFN856" s="109"/>
      <c r="QFO856" s="109"/>
      <c r="QFP856" s="106"/>
      <c r="QFQ856" s="103"/>
      <c r="QFR856" s="102"/>
      <c r="QFS856" s="120"/>
      <c r="QFT856" s="176"/>
      <c r="QFU856" s="102"/>
      <c r="QFV856" s="109"/>
      <c r="QFW856" s="109"/>
      <c r="QFX856" s="106"/>
      <c r="QFY856" s="103"/>
      <c r="QFZ856" s="102"/>
      <c r="QGA856" s="120"/>
      <c r="QGB856" s="176"/>
      <c r="QGC856" s="102"/>
      <c r="QGD856" s="109"/>
      <c r="QGE856" s="109"/>
      <c r="QGF856" s="106"/>
      <c r="QGG856" s="103"/>
      <c r="QGH856" s="102"/>
      <c r="QGI856" s="120"/>
      <c r="QGJ856" s="176"/>
      <c r="QGK856" s="102"/>
      <c r="QGL856" s="109"/>
      <c r="QGM856" s="109"/>
      <c r="QGN856" s="106"/>
      <c r="QGO856" s="103"/>
      <c r="QGP856" s="102"/>
      <c r="QGQ856" s="120"/>
      <c r="QGR856" s="176"/>
      <c r="QGS856" s="102"/>
      <c r="QGT856" s="109"/>
      <c r="QGU856" s="109"/>
      <c r="QGV856" s="106"/>
      <c r="QGW856" s="103"/>
      <c r="QGX856" s="102"/>
      <c r="QGY856" s="120"/>
      <c r="QGZ856" s="176"/>
      <c r="QHA856" s="102"/>
      <c r="QHB856" s="109"/>
      <c r="QHC856" s="109"/>
      <c r="QHD856" s="106"/>
      <c r="QHE856" s="103"/>
      <c r="QHF856" s="102"/>
      <c r="QHG856" s="120"/>
      <c r="QHH856" s="176"/>
      <c r="QHI856" s="102"/>
      <c r="QHJ856" s="109"/>
      <c r="QHK856" s="109"/>
      <c r="QHL856" s="106"/>
      <c r="QHM856" s="103"/>
      <c r="QHN856" s="102"/>
      <c r="QHO856" s="120"/>
      <c r="QHP856" s="176"/>
      <c r="QHQ856" s="102"/>
      <c r="QHR856" s="109"/>
      <c r="QHS856" s="109"/>
      <c r="QHT856" s="106"/>
      <c r="QHU856" s="103"/>
      <c r="QHV856" s="102"/>
      <c r="QHW856" s="120"/>
      <c r="QHX856" s="176"/>
      <c r="QHY856" s="102"/>
      <c r="QHZ856" s="109"/>
      <c r="QIA856" s="109"/>
      <c r="QIB856" s="106"/>
      <c r="QIC856" s="103"/>
      <c r="QID856" s="102"/>
      <c r="QIE856" s="120"/>
      <c r="QIF856" s="176"/>
      <c r="QIG856" s="102"/>
      <c r="QIH856" s="109"/>
      <c r="QII856" s="109"/>
      <c r="QIJ856" s="106"/>
      <c r="QIK856" s="103"/>
      <c r="QIL856" s="102"/>
      <c r="QIM856" s="120"/>
      <c r="QIN856" s="176"/>
      <c r="QIO856" s="102"/>
      <c r="QIP856" s="109"/>
      <c r="QIQ856" s="109"/>
      <c r="QIR856" s="106"/>
      <c r="QIS856" s="103"/>
      <c r="QIT856" s="102"/>
      <c r="QIU856" s="120"/>
      <c r="QIV856" s="176"/>
      <c r="QIW856" s="102"/>
      <c r="QIX856" s="109"/>
      <c r="QIY856" s="109"/>
      <c r="QIZ856" s="106"/>
      <c r="QJA856" s="103"/>
      <c r="QJB856" s="102"/>
      <c r="QJC856" s="120"/>
      <c r="QJD856" s="176"/>
      <c r="QJE856" s="102"/>
      <c r="QJF856" s="109"/>
      <c r="QJG856" s="109"/>
      <c r="QJH856" s="106"/>
      <c r="QJI856" s="103"/>
      <c r="QJJ856" s="102"/>
      <c r="QJK856" s="120"/>
      <c r="QJL856" s="176"/>
      <c r="QJM856" s="102"/>
      <c r="QJN856" s="109"/>
      <c r="QJO856" s="109"/>
      <c r="QJP856" s="106"/>
      <c r="QJQ856" s="103"/>
      <c r="QJR856" s="102"/>
      <c r="QJS856" s="120"/>
      <c r="QJT856" s="176"/>
      <c r="QJU856" s="102"/>
      <c r="QJV856" s="109"/>
      <c r="QJW856" s="109"/>
      <c r="QJX856" s="106"/>
      <c r="QJY856" s="103"/>
      <c r="QJZ856" s="102"/>
      <c r="QKA856" s="120"/>
      <c r="QKB856" s="176"/>
      <c r="QKC856" s="102"/>
      <c r="QKD856" s="109"/>
      <c r="QKE856" s="109"/>
      <c r="QKF856" s="106"/>
      <c r="QKG856" s="103"/>
      <c r="QKH856" s="102"/>
      <c r="QKI856" s="120"/>
      <c r="QKJ856" s="176"/>
      <c r="QKK856" s="102"/>
      <c r="QKL856" s="109"/>
      <c r="QKM856" s="109"/>
      <c r="QKN856" s="106"/>
      <c r="QKO856" s="103"/>
      <c r="QKP856" s="102"/>
      <c r="QKQ856" s="120"/>
      <c r="QKR856" s="176"/>
      <c r="QKS856" s="102"/>
      <c r="QKT856" s="109"/>
      <c r="QKU856" s="109"/>
      <c r="QKV856" s="106"/>
      <c r="QKW856" s="103"/>
      <c r="QKX856" s="102"/>
      <c r="QKY856" s="120"/>
      <c r="QKZ856" s="176"/>
      <c r="QLA856" s="102"/>
      <c r="QLB856" s="109"/>
      <c r="QLC856" s="109"/>
      <c r="QLD856" s="106"/>
      <c r="QLE856" s="103"/>
      <c r="QLF856" s="102"/>
      <c r="QLG856" s="120"/>
      <c r="QLH856" s="176"/>
      <c r="QLI856" s="102"/>
      <c r="QLJ856" s="109"/>
      <c r="QLK856" s="109"/>
      <c r="QLL856" s="106"/>
      <c r="QLM856" s="103"/>
      <c r="QLN856" s="102"/>
      <c r="QLO856" s="120"/>
      <c r="QLP856" s="176"/>
      <c r="QLQ856" s="102"/>
      <c r="QLR856" s="109"/>
      <c r="QLS856" s="109"/>
      <c r="QLT856" s="106"/>
      <c r="QLU856" s="103"/>
      <c r="QLV856" s="102"/>
      <c r="QLW856" s="120"/>
      <c r="QLX856" s="176"/>
      <c r="QLY856" s="102"/>
      <c r="QLZ856" s="109"/>
      <c r="QMA856" s="109"/>
      <c r="QMB856" s="106"/>
      <c r="QMC856" s="103"/>
      <c r="QMD856" s="102"/>
      <c r="QME856" s="120"/>
      <c r="QMF856" s="176"/>
      <c r="QMG856" s="102"/>
      <c r="QMH856" s="109"/>
      <c r="QMI856" s="109"/>
      <c r="QMJ856" s="106"/>
      <c r="QMK856" s="103"/>
      <c r="QML856" s="102"/>
      <c r="QMM856" s="120"/>
      <c r="QMN856" s="176"/>
      <c r="QMO856" s="102"/>
      <c r="QMP856" s="109"/>
      <c r="QMQ856" s="109"/>
      <c r="QMR856" s="106"/>
      <c r="QMS856" s="103"/>
      <c r="QMT856" s="102"/>
      <c r="QMU856" s="120"/>
      <c r="QMV856" s="176"/>
      <c r="QMW856" s="102"/>
      <c r="QMX856" s="109"/>
      <c r="QMY856" s="109"/>
      <c r="QMZ856" s="106"/>
      <c r="QNA856" s="103"/>
      <c r="QNB856" s="102"/>
      <c r="QNC856" s="120"/>
      <c r="QND856" s="176"/>
      <c r="QNE856" s="102"/>
      <c r="QNF856" s="109"/>
      <c r="QNG856" s="109"/>
      <c r="QNH856" s="106"/>
      <c r="QNI856" s="103"/>
      <c r="QNJ856" s="102"/>
      <c r="QNK856" s="120"/>
      <c r="QNL856" s="176"/>
      <c r="QNM856" s="102"/>
      <c r="QNN856" s="109"/>
      <c r="QNO856" s="109"/>
      <c r="QNP856" s="106"/>
      <c r="QNQ856" s="103"/>
      <c r="QNR856" s="102"/>
      <c r="QNS856" s="120"/>
      <c r="QNT856" s="176"/>
      <c r="QNU856" s="102"/>
      <c r="QNV856" s="109"/>
      <c r="QNW856" s="109"/>
      <c r="QNX856" s="106"/>
      <c r="QNY856" s="103"/>
      <c r="QNZ856" s="102"/>
      <c r="QOA856" s="120"/>
      <c r="QOB856" s="176"/>
      <c r="QOC856" s="102"/>
      <c r="QOD856" s="109"/>
      <c r="QOE856" s="109"/>
      <c r="QOF856" s="106"/>
      <c r="QOG856" s="103"/>
      <c r="QOH856" s="102"/>
      <c r="QOI856" s="120"/>
      <c r="QOJ856" s="176"/>
      <c r="QOK856" s="102"/>
      <c r="QOL856" s="109"/>
      <c r="QOM856" s="109"/>
      <c r="QON856" s="106"/>
      <c r="QOO856" s="103"/>
      <c r="QOP856" s="102"/>
      <c r="QOQ856" s="120"/>
      <c r="QOR856" s="176"/>
      <c r="QOS856" s="102"/>
      <c r="QOT856" s="109"/>
      <c r="QOU856" s="109"/>
      <c r="QOV856" s="106"/>
      <c r="QOW856" s="103"/>
      <c r="QOX856" s="102"/>
      <c r="QOY856" s="120"/>
      <c r="QOZ856" s="176"/>
      <c r="QPA856" s="102"/>
      <c r="QPB856" s="109"/>
      <c r="QPC856" s="109"/>
      <c r="QPD856" s="106"/>
      <c r="QPE856" s="103"/>
      <c r="QPF856" s="102"/>
      <c r="QPG856" s="120"/>
      <c r="QPH856" s="176"/>
      <c r="QPI856" s="102"/>
      <c r="QPJ856" s="109"/>
      <c r="QPK856" s="109"/>
      <c r="QPL856" s="106"/>
      <c r="QPM856" s="103"/>
      <c r="QPN856" s="102"/>
      <c r="QPO856" s="120"/>
      <c r="QPP856" s="176"/>
      <c r="QPQ856" s="102"/>
      <c r="QPR856" s="109"/>
      <c r="QPS856" s="109"/>
      <c r="QPT856" s="106"/>
      <c r="QPU856" s="103"/>
      <c r="QPV856" s="102"/>
      <c r="QPW856" s="120"/>
      <c r="QPX856" s="176"/>
      <c r="QPY856" s="102"/>
      <c r="QPZ856" s="109"/>
      <c r="QQA856" s="109"/>
      <c r="QQB856" s="106"/>
      <c r="QQC856" s="103"/>
      <c r="QQD856" s="102"/>
      <c r="QQE856" s="120"/>
      <c r="QQF856" s="176"/>
      <c r="QQG856" s="102"/>
      <c r="QQH856" s="109"/>
      <c r="QQI856" s="109"/>
      <c r="QQJ856" s="106"/>
      <c r="QQK856" s="103"/>
      <c r="QQL856" s="102"/>
      <c r="QQM856" s="120"/>
      <c r="QQN856" s="176"/>
      <c r="QQO856" s="102"/>
      <c r="QQP856" s="109"/>
      <c r="QQQ856" s="109"/>
      <c r="QQR856" s="106"/>
      <c r="QQS856" s="103"/>
      <c r="QQT856" s="102"/>
      <c r="QQU856" s="120"/>
      <c r="QQV856" s="176"/>
      <c r="QQW856" s="102"/>
      <c r="QQX856" s="109"/>
      <c r="QQY856" s="109"/>
      <c r="QQZ856" s="106"/>
      <c r="QRA856" s="103"/>
      <c r="QRB856" s="102"/>
      <c r="QRC856" s="120"/>
      <c r="QRD856" s="176"/>
      <c r="QRE856" s="102"/>
      <c r="QRF856" s="109"/>
      <c r="QRG856" s="109"/>
      <c r="QRH856" s="106"/>
      <c r="QRI856" s="103"/>
      <c r="QRJ856" s="102"/>
      <c r="QRK856" s="120"/>
      <c r="QRL856" s="176"/>
      <c r="QRM856" s="102"/>
      <c r="QRN856" s="109"/>
      <c r="QRO856" s="109"/>
      <c r="QRP856" s="106"/>
      <c r="QRQ856" s="103"/>
      <c r="QRR856" s="102"/>
      <c r="QRS856" s="120"/>
      <c r="QRT856" s="176"/>
      <c r="QRU856" s="102"/>
      <c r="QRV856" s="109"/>
      <c r="QRW856" s="109"/>
      <c r="QRX856" s="106"/>
      <c r="QRY856" s="103"/>
      <c r="QRZ856" s="102"/>
      <c r="QSA856" s="120"/>
      <c r="QSB856" s="176"/>
      <c r="QSC856" s="102"/>
      <c r="QSD856" s="109"/>
      <c r="QSE856" s="109"/>
      <c r="QSF856" s="106"/>
      <c r="QSG856" s="103"/>
      <c r="QSH856" s="102"/>
      <c r="QSI856" s="120"/>
      <c r="QSJ856" s="176"/>
      <c r="QSK856" s="102"/>
      <c r="QSL856" s="109"/>
      <c r="QSM856" s="109"/>
      <c r="QSN856" s="106"/>
      <c r="QSO856" s="103"/>
      <c r="QSP856" s="102"/>
      <c r="QSQ856" s="120"/>
      <c r="QSR856" s="176"/>
      <c r="QSS856" s="102"/>
      <c r="QST856" s="109"/>
      <c r="QSU856" s="109"/>
      <c r="QSV856" s="106"/>
      <c r="QSW856" s="103"/>
      <c r="QSX856" s="102"/>
      <c r="QSY856" s="120"/>
      <c r="QSZ856" s="176"/>
      <c r="QTA856" s="102"/>
      <c r="QTB856" s="109"/>
      <c r="QTC856" s="109"/>
      <c r="QTD856" s="106"/>
      <c r="QTE856" s="103"/>
      <c r="QTF856" s="102"/>
      <c r="QTG856" s="120"/>
      <c r="QTH856" s="176"/>
      <c r="QTI856" s="102"/>
      <c r="QTJ856" s="109"/>
      <c r="QTK856" s="109"/>
      <c r="QTL856" s="106"/>
      <c r="QTM856" s="103"/>
      <c r="QTN856" s="102"/>
      <c r="QTO856" s="120"/>
      <c r="QTP856" s="176"/>
      <c r="QTQ856" s="102"/>
      <c r="QTR856" s="109"/>
      <c r="QTS856" s="109"/>
      <c r="QTT856" s="106"/>
      <c r="QTU856" s="103"/>
      <c r="QTV856" s="102"/>
      <c r="QTW856" s="120"/>
      <c r="QTX856" s="176"/>
      <c r="QTY856" s="102"/>
      <c r="QTZ856" s="109"/>
      <c r="QUA856" s="109"/>
      <c r="QUB856" s="106"/>
      <c r="QUC856" s="103"/>
      <c r="QUD856" s="102"/>
      <c r="QUE856" s="120"/>
      <c r="QUF856" s="176"/>
      <c r="QUG856" s="102"/>
      <c r="QUH856" s="109"/>
      <c r="QUI856" s="109"/>
      <c r="QUJ856" s="106"/>
      <c r="QUK856" s="103"/>
      <c r="QUL856" s="102"/>
      <c r="QUM856" s="120"/>
      <c r="QUN856" s="176"/>
      <c r="QUO856" s="102"/>
      <c r="QUP856" s="109"/>
      <c r="QUQ856" s="109"/>
      <c r="QUR856" s="106"/>
      <c r="QUS856" s="103"/>
      <c r="QUT856" s="102"/>
      <c r="QUU856" s="120"/>
      <c r="QUV856" s="176"/>
      <c r="QUW856" s="102"/>
      <c r="QUX856" s="109"/>
      <c r="QUY856" s="109"/>
      <c r="QUZ856" s="106"/>
      <c r="QVA856" s="103"/>
      <c r="QVB856" s="102"/>
      <c r="QVC856" s="120"/>
      <c r="QVD856" s="176"/>
      <c r="QVE856" s="102"/>
      <c r="QVF856" s="109"/>
      <c r="QVG856" s="109"/>
      <c r="QVH856" s="106"/>
      <c r="QVI856" s="103"/>
      <c r="QVJ856" s="102"/>
      <c r="QVK856" s="120"/>
      <c r="QVL856" s="176"/>
      <c r="QVM856" s="102"/>
      <c r="QVN856" s="109"/>
      <c r="QVO856" s="109"/>
      <c r="QVP856" s="106"/>
      <c r="QVQ856" s="103"/>
      <c r="QVR856" s="102"/>
      <c r="QVS856" s="120"/>
      <c r="QVT856" s="176"/>
      <c r="QVU856" s="102"/>
      <c r="QVV856" s="109"/>
      <c r="QVW856" s="109"/>
      <c r="QVX856" s="106"/>
      <c r="QVY856" s="103"/>
      <c r="QVZ856" s="102"/>
      <c r="QWA856" s="120"/>
      <c r="QWB856" s="176"/>
      <c r="QWC856" s="102"/>
      <c r="QWD856" s="109"/>
      <c r="QWE856" s="109"/>
      <c r="QWF856" s="106"/>
      <c r="QWG856" s="103"/>
      <c r="QWH856" s="102"/>
      <c r="QWI856" s="120"/>
      <c r="QWJ856" s="176"/>
      <c r="QWK856" s="102"/>
      <c r="QWL856" s="109"/>
      <c r="QWM856" s="109"/>
      <c r="QWN856" s="106"/>
      <c r="QWO856" s="103"/>
      <c r="QWP856" s="102"/>
      <c r="QWQ856" s="120"/>
      <c r="QWR856" s="176"/>
      <c r="QWS856" s="102"/>
      <c r="QWT856" s="109"/>
      <c r="QWU856" s="109"/>
      <c r="QWV856" s="106"/>
      <c r="QWW856" s="103"/>
      <c r="QWX856" s="102"/>
      <c r="QWY856" s="120"/>
      <c r="QWZ856" s="176"/>
      <c r="QXA856" s="102"/>
      <c r="QXB856" s="109"/>
      <c r="QXC856" s="109"/>
      <c r="QXD856" s="106"/>
      <c r="QXE856" s="103"/>
      <c r="QXF856" s="102"/>
      <c r="QXG856" s="120"/>
      <c r="QXH856" s="176"/>
      <c r="QXI856" s="102"/>
      <c r="QXJ856" s="109"/>
      <c r="QXK856" s="109"/>
      <c r="QXL856" s="106"/>
      <c r="QXM856" s="103"/>
      <c r="QXN856" s="102"/>
      <c r="QXO856" s="120"/>
      <c r="QXP856" s="176"/>
      <c r="QXQ856" s="102"/>
      <c r="QXR856" s="109"/>
      <c r="QXS856" s="109"/>
      <c r="QXT856" s="106"/>
      <c r="QXU856" s="103"/>
      <c r="QXV856" s="102"/>
      <c r="QXW856" s="120"/>
      <c r="QXX856" s="176"/>
      <c r="QXY856" s="102"/>
      <c r="QXZ856" s="109"/>
      <c r="QYA856" s="109"/>
      <c r="QYB856" s="106"/>
      <c r="QYC856" s="103"/>
      <c r="QYD856" s="102"/>
      <c r="QYE856" s="120"/>
      <c r="QYF856" s="176"/>
      <c r="QYG856" s="102"/>
      <c r="QYH856" s="109"/>
      <c r="QYI856" s="109"/>
      <c r="QYJ856" s="106"/>
      <c r="QYK856" s="103"/>
      <c r="QYL856" s="102"/>
      <c r="QYM856" s="120"/>
      <c r="QYN856" s="176"/>
      <c r="QYO856" s="102"/>
      <c r="QYP856" s="109"/>
      <c r="QYQ856" s="109"/>
      <c r="QYR856" s="106"/>
      <c r="QYS856" s="103"/>
      <c r="QYT856" s="102"/>
      <c r="QYU856" s="120"/>
      <c r="QYV856" s="176"/>
      <c r="QYW856" s="102"/>
      <c r="QYX856" s="109"/>
      <c r="QYY856" s="109"/>
      <c r="QYZ856" s="106"/>
      <c r="QZA856" s="103"/>
      <c r="QZB856" s="102"/>
      <c r="QZC856" s="120"/>
      <c r="QZD856" s="176"/>
      <c r="QZE856" s="102"/>
      <c r="QZF856" s="109"/>
      <c r="QZG856" s="109"/>
      <c r="QZH856" s="106"/>
      <c r="QZI856" s="103"/>
      <c r="QZJ856" s="102"/>
      <c r="QZK856" s="120"/>
      <c r="QZL856" s="176"/>
      <c r="QZM856" s="102"/>
      <c r="QZN856" s="109"/>
      <c r="QZO856" s="109"/>
      <c r="QZP856" s="106"/>
      <c r="QZQ856" s="103"/>
      <c r="QZR856" s="102"/>
      <c r="QZS856" s="120"/>
      <c r="QZT856" s="176"/>
      <c r="QZU856" s="102"/>
      <c r="QZV856" s="109"/>
      <c r="QZW856" s="109"/>
      <c r="QZX856" s="106"/>
      <c r="QZY856" s="103"/>
      <c r="QZZ856" s="102"/>
      <c r="RAA856" s="120"/>
      <c r="RAB856" s="176"/>
      <c r="RAC856" s="102"/>
      <c r="RAD856" s="109"/>
      <c r="RAE856" s="109"/>
      <c r="RAF856" s="106"/>
      <c r="RAG856" s="103"/>
      <c r="RAH856" s="102"/>
      <c r="RAI856" s="120"/>
      <c r="RAJ856" s="176"/>
      <c r="RAK856" s="102"/>
      <c r="RAL856" s="109"/>
      <c r="RAM856" s="109"/>
      <c r="RAN856" s="106"/>
      <c r="RAO856" s="103"/>
      <c r="RAP856" s="102"/>
      <c r="RAQ856" s="120"/>
      <c r="RAR856" s="176"/>
      <c r="RAS856" s="102"/>
      <c r="RAT856" s="109"/>
      <c r="RAU856" s="109"/>
      <c r="RAV856" s="106"/>
      <c r="RAW856" s="103"/>
      <c r="RAX856" s="102"/>
      <c r="RAY856" s="120"/>
      <c r="RAZ856" s="176"/>
      <c r="RBA856" s="102"/>
      <c r="RBB856" s="109"/>
      <c r="RBC856" s="109"/>
      <c r="RBD856" s="106"/>
      <c r="RBE856" s="103"/>
      <c r="RBF856" s="102"/>
      <c r="RBG856" s="120"/>
      <c r="RBH856" s="176"/>
      <c r="RBI856" s="102"/>
      <c r="RBJ856" s="109"/>
      <c r="RBK856" s="109"/>
      <c r="RBL856" s="106"/>
      <c r="RBM856" s="103"/>
      <c r="RBN856" s="102"/>
      <c r="RBO856" s="120"/>
      <c r="RBP856" s="176"/>
      <c r="RBQ856" s="102"/>
      <c r="RBR856" s="109"/>
      <c r="RBS856" s="109"/>
      <c r="RBT856" s="106"/>
      <c r="RBU856" s="103"/>
      <c r="RBV856" s="102"/>
      <c r="RBW856" s="120"/>
      <c r="RBX856" s="176"/>
      <c r="RBY856" s="102"/>
      <c r="RBZ856" s="109"/>
      <c r="RCA856" s="109"/>
      <c r="RCB856" s="106"/>
      <c r="RCC856" s="103"/>
      <c r="RCD856" s="102"/>
      <c r="RCE856" s="120"/>
      <c r="RCF856" s="176"/>
      <c r="RCG856" s="102"/>
      <c r="RCH856" s="109"/>
      <c r="RCI856" s="109"/>
      <c r="RCJ856" s="106"/>
      <c r="RCK856" s="103"/>
      <c r="RCL856" s="102"/>
      <c r="RCM856" s="120"/>
      <c r="RCN856" s="176"/>
      <c r="RCO856" s="102"/>
      <c r="RCP856" s="109"/>
      <c r="RCQ856" s="109"/>
      <c r="RCR856" s="106"/>
      <c r="RCS856" s="103"/>
      <c r="RCT856" s="102"/>
      <c r="RCU856" s="120"/>
      <c r="RCV856" s="176"/>
      <c r="RCW856" s="102"/>
      <c r="RCX856" s="109"/>
      <c r="RCY856" s="109"/>
      <c r="RCZ856" s="106"/>
      <c r="RDA856" s="103"/>
      <c r="RDB856" s="102"/>
      <c r="RDC856" s="120"/>
      <c r="RDD856" s="176"/>
      <c r="RDE856" s="102"/>
      <c r="RDF856" s="109"/>
      <c r="RDG856" s="109"/>
      <c r="RDH856" s="106"/>
      <c r="RDI856" s="103"/>
      <c r="RDJ856" s="102"/>
      <c r="RDK856" s="120"/>
      <c r="RDL856" s="176"/>
      <c r="RDM856" s="102"/>
      <c r="RDN856" s="109"/>
      <c r="RDO856" s="109"/>
      <c r="RDP856" s="106"/>
      <c r="RDQ856" s="103"/>
      <c r="RDR856" s="102"/>
      <c r="RDS856" s="120"/>
      <c r="RDT856" s="176"/>
      <c r="RDU856" s="102"/>
      <c r="RDV856" s="109"/>
      <c r="RDW856" s="109"/>
      <c r="RDX856" s="106"/>
      <c r="RDY856" s="103"/>
      <c r="RDZ856" s="102"/>
      <c r="REA856" s="120"/>
      <c r="REB856" s="176"/>
      <c r="REC856" s="102"/>
      <c r="RED856" s="109"/>
      <c r="REE856" s="109"/>
      <c r="REF856" s="106"/>
      <c r="REG856" s="103"/>
      <c r="REH856" s="102"/>
      <c r="REI856" s="120"/>
      <c r="REJ856" s="176"/>
      <c r="REK856" s="102"/>
      <c r="REL856" s="109"/>
      <c r="REM856" s="109"/>
      <c r="REN856" s="106"/>
      <c r="REO856" s="103"/>
      <c r="REP856" s="102"/>
      <c r="REQ856" s="120"/>
      <c r="RER856" s="176"/>
      <c r="RES856" s="102"/>
      <c r="RET856" s="109"/>
      <c r="REU856" s="109"/>
      <c r="REV856" s="106"/>
      <c r="REW856" s="103"/>
      <c r="REX856" s="102"/>
      <c r="REY856" s="120"/>
      <c r="REZ856" s="176"/>
      <c r="RFA856" s="102"/>
      <c r="RFB856" s="109"/>
      <c r="RFC856" s="109"/>
      <c r="RFD856" s="106"/>
      <c r="RFE856" s="103"/>
      <c r="RFF856" s="102"/>
      <c r="RFG856" s="120"/>
      <c r="RFH856" s="176"/>
      <c r="RFI856" s="102"/>
      <c r="RFJ856" s="109"/>
      <c r="RFK856" s="109"/>
      <c r="RFL856" s="106"/>
      <c r="RFM856" s="103"/>
      <c r="RFN856" s="102"/>
      <c r="RFO856" s="120"/>
      <c r="RFP856" s="176"/>
      <c r="RFQ856" s="102"/>
      <c r="RFR856" s="109"/>
      <c r="RFS856" s="109"/>
      <c r="RFT856" s="106"/>
      <c r="RFU856" s="103"/>
      <c r="RFV856" s="102"/>
      <c r="RFW856" s="120"/>
      <c r="RFX856" s="176"/>
      <c r="RFY856" s="102"/>
      <c r="RFZ856" s="109"/>
      <c r="RGA856" s="109"/>
      <c r="RGB856" s="106"/>
      <c r="RGC856" s="103"/>
      <c r="RGD856" s="102"/>
      <c r="RGE856" s="120"/>
      <c r="RGF856" s="176"/>
      <c r="RGG856" s="102"/>
      <c r="RGH856" s="109"/>
      <c r="RGI856" s="109"/>
      <c r="RGJ856" s="106"/>
      <c r="RGK856" s="103"/>
      <c r="RGL856" s="102"/>
      <c r="RGM856" s="120"/>
      <c r="RGN856" s="176"/>
      <c r="RGO856" s="102"/>
      <c r="RGP856" s="109"/>
      <c r="RGQ856" s="109"/>
      <c r="RGR856" s="106"/>
      <c r="RGS856" s="103"/>
      <c r="RGT856" s="102"/>
      <c r="RGU856" s="120"/>
      <c r="RGV856" s="176"/>
      <c r="RGW856" s="102"/>
      <c r="RGX856" s="109"/>
      <c r="RGY856" s="109"/>
      <c r="RGZ856" s="106"/>
      <c r="RHA856" s="103"/>
      <c r="RHB856" s="102"/>
      <c r="RHC856" s="120"/>
      <c r="RHD856" s="176"/>
      <c r="RHE856" s="102"/>
      <c r="RHF856" s="109"/>
      <c r="RHG856" s="109"/>
      <c r="RHH856" s="106"/>
      <c r="RHI856" s="103"/>
      <c r="RHJ856" s="102"/>
      <c r="RHK856" s="120"/>
      <c r="RHL856" s="176"/>
      <c r="RHM856" s="102"/>
      <c r="RHN856" s="109"/>
      <c r="RHO856" s="109"/>
      <c r="RHP856" s="106"/>
      <c r="RHQ856" s="103"/>
      <c r="RHR856" s="102"/>
      <c r="RHS856" s="120"/>
      <c r="RHT856" s="176"/>
      <c r="RHU856" s="102"/>
      <c r="RHV856" s="109"/>
      <c r="RHW856" s="109"/>
      <c r="RHX856" s="106"/>
      <c r="RHY856" s="103"/>
      <c r="RHZ856" s="102"/>
      <c r="RIA856" s="120"/>
      <c r="RIB856" s="176"/>
      <c r="RIC856" s="102"/>
      <c r="RID856" s="109"/>
      <c r="RIE856" s="109"/>
      <c r="RIF856" s="106"/>
      <c r="RIG856" s="103"/>
      <c r="RIH856" s="102"/>
      <c r="RII856" s="120"/>
      <c r="RIJ856" s="176"/>
      <c r="RIK856" s="102"/>
      <c r="RIL856" s="109"/>
      <c r="RIM856" s="109"/>
      <c r="RIN856" s="106"/>
      <c r="RIO856" s="103"/>
      <c r="RIP856" s="102"/>
      <c r="RIQ856" s="120"/>
      <c r="RIR856" s="176"/>
      <c r="RIS856" s="102"/>
      <c r="RIT856" s="109"/>
      <c r="RIU856" s="109"/>
      <c r="RIV856" s="106"/>
      <c r="RIW856" s="103"/>
      <c r="RIX856" s="102"/>
      <c r="RIY856" s="120"/>
      <c r="RIZ856" s="176"/>
      <c r="RJA856" s="102"/>
      <c r="RJB856" s="109"/>
      <c r="RJC856" s="109"/>
      <c r="RJD856" s="106"/>
      <c r="RJE856" s="103"/>
      <c r="RJF856" s="102"/>
      <c r="RJG856" s="120"/>
      <c r="RJH856" s="176"/>
      <c r="RJI856" s="102"/>
      <c r="RJJ856" s="109"/>
      <c r="RJK856" s="109"/>
      <c r="RJL856" s="106"/>
      <c r="RJM856" s="103"/>
      <c r="RJN856" s="102"/>
      <c r="RJO856" s="120"/>
      <c r="RJP856" s="176"/>
      <c r="RJQ856" s="102"/>
      <c r="RJR856" s="109"/>
      <c r="RJS856" s="109"/>
      <c r="RJT856" s="106"/>
      <c r="RJU856" s="103"/>
      <c r="RJV856" s="102"/>
      <c r="RJW856" s="120"/>
      <c r="RJX856" s="176"/>
      <c r="RJY856" s="102"/>
      <c r="RJZ856" s="109"/>
      <c r="RKA856" s="109"/>
      <c r="RKB856" s="106"/>
      <c r="RKC856" s="103"/>
      <c r="RKD856" s="102"/>
      <c r="RKE856" s="120"/>
      <c r="RKF856" s="176"/>
      <c r="RKG856" s="102"/>
      <c r="RKH856" s="109"/>
      <c r="RKI856" s="109"/>
      <c r="RKJ856" s="106"/>
      <c r="RKK856" s="103"/>
      <c r="RKL856" s="102"/>
      <c r="RKM856" s="120"/>
      <c r="RKN856" s="176"/>
      <c r="RKO856" s="102"/>
      <c r="RKP856" s="109"/>
      <c r="RKQ856" s="109"/>
      <c r="RKR856" s="106"/>
      <c r="RKS856" s="103"/>
      <c r="RKT856" s="102"/>
      <c r="RKU856" s="120"/>
      <c r="RKV856" s="176"/>
      <c r="RKW856" s="102"/>
      <c r="RKX856" s="109"/>
      <c r="RKY856" s="109"/>
      <c r="RKZ856" s="106"/>
      <c r="RLA856" s="103"/>
      <c r="RLB856" s="102"/>
      <c r="RLC856" s="120"/>
      <c r="RLD856" s="176"/>
      <c r="RLE856" s="102"/>
      <c r="RLF856" s="109"/>
      <c r="RLG856" s="109"/>
      <c r="RLH856" s="106"/>
      <c r="RLI856" s="103"/>
      <c r="RLJ856" s="102"/>
      <c r="RLK856" s="120"/>
      <c r="RLL856" s="176"/>
      <c r="RLM856" s="102"/>
      <c r="RLN856" s="109"/>
      <c r="RLO856" s="109"/>
      <c r="RLP856" s="106"/>
      <c r="RLQ856" s="103"/>
      <c r="RLR856" s="102"/>
      <c r="RLS856" s="120"/>
      <c r="RLT856" s="176"/>
      <c r="RLU856" s="102"/>
      <c r="RLV856" s="109"/>
      <c r="RLW856" s="109"/>
      <c r="RLX856" s="106"/>
      <c r="RLY856" s="103"/>
      <c r="RLZ856" s="102"/>
      <c r="RMA856" s="120"/>
      <c r="RMB856" s="176"/>
      <c r="RMC856" s="102"/>
      <c r="RMD856" s="109"/>
      <c r="RME856" s="109"/>
      <c r="RMF856" s="106"/>
      <c r="RMG856" s="103"/>
      <c r="RMH856" s="102"/>
      <c r="RMI856" s="120"/>
      <c r="RMJ856" s="176"/>
      <c r="RMK856" s="102"/>
      <c r="RML856" s="109"/>
      <c r="RMM856" s="109"/>
      <c r="RMN856" s="106"/>
      <c r="RMO856" s="103"/>
      <c r="RMP856" s="102"/>
      <c r="RMQ856" s="120"/>
      <c r="RMR856" s="176"/>
      <c r="RMS856" s="102"/>
      <c r="RMT856" s="109"/>
      <c r="RMU856" s="109"/>
      <c r="RMV856" s="106"/>
      <c r="RMW856" s="103"/>
      <c r="RMX856" s="102"/>
      <c r="RMY856" s="120"/>
      <c r="RMZ856" s="176"/>
      <c r="RNA856" s="102"/>
      <c r="RNB856" s="109"/>
      <c r="RNC856" s="109"/>
      <c r="RND856" s="106"/>
      <c r="RNE856" s="103"/>
      <c r="RNF856" s="102"/>
      <c r="RNG856" s="120"/>
      <c r="RNH856" s="176"/>
      <c r="RNI856" s="102"/>
      <c r="RNJ856" s="109"/>
      <c r="RNK856" s="109"/>
      <c r="RNL856" s="106"/>
      <c r="RNM856" s="103"/>
      <c r="RNN856" s="102"/>
      <c r="RNO856" s="120"/>
      <c r="RNP856" s="176"/>
      <c r="RNQ856" s="102"/>
      <c r="RNR856" s="109"/>
      <c r="RNS856" s="109"/>
      <c r="RNT856" s="106"/>
      <c r="RNU856" s="103"/>
      <c r="RNV856" s="102"/>
      <c r="RNW856" s="120"/>
      <c r="RNX856" s="176"/>
      <c r="RNY856" s="102"/>
      <c r="RNZ856" s="109"/>
      <c r="ROA856" s="109"/>
      <c r="ROB856" s="106"/>
      <c r="ROC856" s="103"/>
      <c r="ROD856" s="102"/>
      <c r="ROE856" s="120"/>
      <c r="ROF856" s="176"/>
      <c r="ROG856" s="102"/>
      <c r="ROH856" s="109"/>
      <c r="ROI856" s="109"/>
      <c r="ROJ856" s="106"/>
      <c r="ROK856" s="103"/>
      <c r="ROL856" s="102"/>
      <c r="ROM856" s="120"/>
      <c r="RON856" s="176"/>
      <c r="ROO856" s="102"/>
      <c r="ROP856" s="109"/>
      <c r="ROQ856" s="109"/>
      <c r="ROR856" s="106"/>
      <c r="ROS856" s="103"/>
      <c r="ROT856" s="102"/>
      <c r="ROU856" s="120"/>
      <c r="ROV856" s="176"/>
      <c r="ROW856" s="102"/>
      <c r="ROX856" s="109"/>
      <c r="ROY856" s="109"/>
      <c r="ROZ856" s="106"/>
      <c r="RPA856" s="103"/>
      <c r="RPB856" s="102"/>
      <c r="RPC856" s="120"/>
      <c r="RPD856" s="176"/>
      <c r="RPE856" s="102"/>
      <c r="RPF856" s="109"/>
      <c r="RPG856" s="109"/>
      <c r="RPH856" s="106"/>
      <c r="RPI856" s="103"/>
      <c r="RPJ856" s="102"/>
      <c r="RPK856" s="120"/>
      <c r="RPL856" s="176"/>
      <c r="RPM856" s="102"/>
      <c r="RPN856" s="109"/>
      <c r="RPO856" s="109"/>
      <c r="RPP856" s="106"/>
      <c r="RPQ856" s="103"/>
      <c r="RPR856" s="102"/>
      <c r="RPS856" s="120"/>
      <c r="RPT856" s="176"/>
      <c r="RPU856" s="102"/>
      <c r="RPV856" s="109"/>
      <c r="RPW856" s="109"/>
      <c r="RPX856" s="106"/>
      <c r="RPY856" s="103"/>
      <c r="RPZ856" s="102"/>
      <c r="RQA856" s="120"/>
      <c r="RQB856" s="176"/>
      <c r="RQC856" s="102"/>
      <c r="RQD856" s="109"/>
      <c r="RQE856" s="109"/>
      <c r="RQF856" s="106"/>
      <c r="RQG856" s="103"/>
      <c r="RQH856" s="102"/>
      <c r="RQI856" s="120"/>
      <c r="RQJ856" s="176"/>
      <c r="RQK856" s="102"/>
      <c r="RQL856" s="109"/>
      <c r="RQM856" s="109"/>
      <c r="RQN856" s="106"/>
      <c r="RQO856" s="103"/>
      <c r="RQP856" s="102"/>
      <c r="RQQ856" s="120"/>
      <c r="RQR856" s="176"/>
      <c r="RQS856" s="102"/>
      <c r="RQT856" s="109"/>
      <c r="RQU856" s="109"/>
      <c r="RQV856" s="106"/>
      <c r="RQW856" s="103"/>
      <c r="RQX856" s="102"/>
      <c r="RQY856" s="120"/>
      <c r="RQZ856" s="176"/>
      <c r="RRA856" s="102"/>
      <c r="RRB856" s="109"/>
      <c r="RRC856" s="109"/>
      <c r="RRD856" s="106"/>
      <c r="RRE856" s="103"/>
      <c r="RRF856" s="102"/>
      <c r="RRG856" s="120"/>
      <c r="RRH856" s="176"/>
      <c r="RRI856" s="102"/>
      <c r="RRJ856" s="109"/>
      <c r="RRK856" s="109"/>
      <c r="RRL856" s="106"/>
      <c r="RRM856" s="103"/>
      <c r="RRN856" s="102"/>
      <c r="RRO856" s="120"/>
      <c r="RRP856" s="176"/>
      <c r="RRQ856" s="102"/>
      <c r="RRR856" s="109"/>
      <c r="RRS856" s="109"/>
      <c r="RRT856" s="106"/>
      <c r="RRU856" s="103"/>
      <c r="RRV856" s="102"/>
      <c r="RRW856" s="120"/>
      <c r="RRX856" s="176"/>
      <c r="RRY856" s="102"/>
      <c r="RRZ856" s="109"/>
      <c r="RSA856" s="109"/>
      <c r="RSB856" s="106"/>
      <c r="RSC856" s="103"/>
      <c r="RSD856" s="102"/>
      <c r="RSE856" s="120"/>
      <c r="RSF856" s="176"/>
      <c r="RSG856" s="102"/>
      <c r="RSH856" s="109"/>
      <c r="RSI856" s="109"/>
      <c r="RSJ856" s="106"/>
      <c r="RSK856" s="103"/>
      <c r="RSL856" s="102"/>
      <c r="RSM856" s="120"/>
      <c r="RSN856" s="176"/>
      <c r="RSO856" s="102"/>
      <c r="RSP856" s="109"/>
      <c r="RSQ856" s="109"/>
      <c r="RSR856" s="106"/>
      <c r="RSS856" s="103"/>
      <c r="RST856" s="102"/>
      <c r="RSU856" s="120"/>
      <c r="RSV856" s="176"/>
      <c r="RSW856" s="102"/>
      <c r="RSX856" s="109"/>
      <c r="RSY856" s="109"/>
      <c r="RSZ856" s="106"/>
      <c r="RTA856" s="103"/>
      <c r="RTB856" s="102"/>
      <c r="RTC856" s="120"/>
      <c r="RTD856" s="176"/>
      <c r="RTE856" s="102"/>
      <c r="RTF856" s="109"/>
      <c r="RTG856" s="109"/>
      <c r="RTH856" s="106"/>
      <c r="RTI856" s="103"/>
      <c r="RTJ856" s="102"/>
      <c r="RTK856" s="120"/>
      <c r="RTL856" s="176"/>
      <c r="RTM856" s="102"/>
      <c r="RTN856" s="109"/>
      <c r="RTO856" s="109"/>
      <c r="RTP856" s="106"/>
      <c r="RTQ856" s="103"/>
      <c r="RTR856" s="102"/>
      <c r="RTS856" s="120"/>
      <c r="RTT856" s="176"/>
      <c r="RTU856" s="102"/>
      <c r="RTV856" s="109"/>
      <c r="RTW856" s="109"/>
      <c r="RTX856" s="106"/>
      <c r="RTY856" s="103"/>
      <c r="RTZ856" s="102"/>
      <c r="RUA856" s="120"/>
      <c r="RUB856" s="176"/>
      <c r="RUC856" s="102"/>
      <c r="RUD856" s="109"/>
      <c r="RUE856" s="109"/>
      <c r="RUF856" s="106"/>
      <c r="RUG856" s="103"/>
      <c r="RUH856" s="102"/>
      <c r="RUI856" s="120"/>
      <c r="RUJ856" s="176"/>
      <c r="RUK856" s="102"/>
      <c r="RUL856" s="109"/>
      <c r="RUM856" s="109"/>
      <c r="RUN856" s="106"/>
      <c r="RUO856" s="103"/>
      <c r="RUP856" s="102"/>
      <c r="RUQ856" s="120"/>
      <c r="RUR856" s="176"/>
      <c r="RUS856" s="102"/>
      <c r="RUT856" s="109"/>
      <c r="RUU856" s="109"/>
      <c r="RUV856" s="106"/>
      <c r="RUW856" s="103"/>
      <c r="RUX856" s="102"/>
      <c r="RUY856" s="120"/>
      <c r="RUZ856" s="176"/>
      <c r="RVA856" s="102"/>
      <c r="RVB856" s="109"/>
      <c r="RVC856" s="109"/>
      <c r="RVD856" s="106"/>
      <c r="RVE856" s="103"/>
      <c r="RVF856" s="102"/>
      <c r="RVG856" s="120"/>
      <c r="RVH856" s="176"/>
      <c r="RVI856" s="102"/>
      <c r="RVJ856" s="109"/>
      <c r="RVK856" s="109"/>
      <c r="RVL856" s="106"/>
      <c r="RVM856" s="103"/>
      <c r="RVN856" s="102"/>
      <c r="RVO856" s="120"/>
      <c r="RVP856" s="176"/>
      <c r="RVQ856" s="102"/>
      <c r="RVR856" s="109"/>
      <c r="RVS856" s="109"/>
      <c r="RVT856" s="106"/>
      <c r="RVU856" s="103"/>
      <c r="RVV856" s="102"/>
      <c r="RVW856" s="120"/>
      <c r="RVX856" s="176"/>
      <c r="RVY856" s="102"/>
      <c r="RVZ856" s="109"/>
      <c r="RWA856" s="109"/>
      <c r="RWB856" s="106"/>
      <c r="RWC856" s="103"/>
      <c r="RWD856" s="102"/>
      <c r="RWE856" s="120"/>
      <c r="RWF856" s="176"/>
      <c r="RWG856" s="102"/>
      <c r="RWH856" s="109"/>
      <c r="RWI856" s="109"/>
      <c r="RWJ856" s="106"/>
      <c r="RWK856" s="103"/>
      <c r="RWL856" s="102"/>
      <c r="RWM856" s="120"/>
      <c r="RWN856" s="176"/>
      <c r="RWO856" s="102"/>
      <c r="RWP856" s="109"/>
      <c r="RWQ856" s="109"/>
      <c r="RWR856" s="106"/>
      <c r="RWS856" s="103"/>
      <c r="RWT856" s="102"/>
      <c r="RWU856" s="120"/>
      <c r="RWV856" s="176"/>
      <c r="RWW856" s="102"/>
      <c r="RWX856" s="109"/>
      <c r="RWY856" s="109"/>
      <c r="RWZ856" s="106"/>
      <c r="RXA856" s="103"/>
      <c r="RXB856" s="102"/>
      <c r="RXC856" s="120"/>
      <c r="RXD856" s="176"/>
      <c r="RXE856" s="102"/>
      <c r="RXF856" s="109"/>
      <c r="RXG856" s="109"/>
      <c r="RXH856" s="106"/>
      <c r="RXI856" s="103"/>
      <c r="RXJ856" s="102"/>
      <c r="RXK856" s="120"/>
      <c r="RXL856" s="176"/>
      <c r="RXM856" s="102"/>
      <c r="RXN856" s="109"/>
      <c r="RXO856" s="109"/>
      <c r="RXP856" s="106"/>
      <c r="RXQ856" s="103"/>
      <c r="RXR856" s="102"/>
      <c r="RXS856" s="120"/>
      <c r="RXT856" s="176"/>
      <c r="RXU856" s="102"/>
      <c r="RXV856" s="109"/>
      <c r="RXW856" s="109"/>
      <c r="RXX856" s="106"/>
      <c r="RXY856" s="103"/>
      <c r="RXZ856" s="102"/>
      <c r="RYA856" s="120"/>
      <c r="RYB856" s="176"/>
      <c r="RYC856" s="102"/>
      <c r="RYD856" s="109"/>
      <c r="RYE856" s="109"/>
      <c r="RYF856" s="106"/>
      <c r="RYG856" s="103"/>
      <c r="RYH856" s="102"/>
      <c r="RYI856" s="120"/>
      <c r="RYJ856" s="176"/>
      <c r="RYK856" s="102"/>
      <c r="RYL856" s="109"/>
      <c r="RYM856" s="109"/>
      <c r="RYN856" s="106"/>
      <c r="RYO856" s="103"/>
      <c r="RYP856" s="102"/>
      <c r="RYQ856" s="120"/>
      <c r="RYR856" s="176"/>
      <c r="RYS856" s="102"/>
      <c r="RYT856" s="109"/>
      <c r="RYU856" s="109"/>
      <c r="RYV856" s="106"/>
      <c r="RYW856" s="103"/>
      <c r="RYX856" s="102"/>
      <c r="RYY856" s="120"/>
      <c r="RYZ856" s="176"/>
      <c r="RZA856" s="102"/>
      <c r="RZB856" s="109"/>
      <c r="RZC856" s="109"/>
      <c r="RZD856" s="106"/>
      <c r="RZE856" s="103"/>
      <c r="RZF856" s="102"/>
      <c r="RZG856" s="120"/>
      <c r="RZH856" s="176"/>
      <c r="RZI856" s="102"/>
      <c r="RZJ856" s="109"/>
      <c r="RZK856" s="109"/>
      <c r="RZL856" s="106"/>
      <c r="RZM856" s="103"/>
      <c r="RZN856" s="102"/>
      <c r="RZO856" s="120"/>
      <c r="RZP856" s="176"/>
      <c r="RZQ856" s="102"/>
      <c r="RZR856" s="109"/>
      <c r="RZS856" s="109"/>
      <c r="RZT856" s="106"/>
      <c r="RZU856" s="103"/>
      <c r="RZV856" s="102"/>
      <c r="RZW856" s="120"/>
      <c r="RZX856" s="176"/>
      <c r="RZY856" s="102"/>
      <c r="RZZ856" s="109"/>
      <c r="SAA856" s="109"/>
      <c r="SAB856" s="106"/>
      <c r="SAC856" s="103"/>
      <c r="SAD856" s="102"/>
      <c r="SAE856" s="120"/>
      <c r="SAF856" s="176"/>
      <c r="SAG856" s="102"/>
      <c r="SAH856" s="109"/>
      <c r="SAI856" s="109"/>
      <c r="SAJ856" s="106"/>
      <c r="SAK856" s="103"/>
      <c r="SAL856" s="102"/>
      <c r="SAM856" s="120"/>
      <c r="SAN856" s="176"/>
      <c r="SAO856" s="102"/>
      <c r="SAP856" s="109"/>
      <c r="SAQ856" s="109"/>
      <c r="SAR856" s="106"/>
      <c r="SAS856" s="103"/>
      <c r="SAT856" s="102"/>
      <c r="SAU856" s="120"/>
      <c r="SAV856" s="176"/>
      <c r="SAW856" s="102"/>
      <c r="SAX856" s="109"/>
      <c r="SAY856" s="109"/>
      <c r="SAZ856" s="106"/>
      <c r="SBA856" s="103"/>
      <c r="SBB856" s="102"/>
      <c r="SBC856" s="120"/>
      <c r="SBD856" s="176"/>
      <c r="SBE856" s="102"/>
      <c r="SBF856" s="109"/>
      <c r="SBG856" s="109"/>
      <c r="SBH856" s="106"/>
      <c r="SBI856" s="103"/>
      <c r="SBJ856" s="102"/>
      <c r="SBK856" s="120"/>
      <c r="SBL856" s="176"/>
      <c r="SBM856" s="102"/>
      <c r="SBN856" s="109"/>
      <c r="SBO856" s="109"/>
      <c r="SBP856" s="106"/>
      <c r="SBQ856" s="103"/>
      <c r="SBR856" s="102"/>
      <c r="SBS856" s="120"/>
      <c r="SBT856" s="176"/>
      <c r="SBU856" s="102"/>
      <c r="SBV856" s="109"/>
      <c r="SBW856" s="109"/>
      <c r="SBX856" s="106"/>
      <c r="SBY856" s="103"/>
      <c r="SBZ856" s="102"/>
      <c r="SCA856" s="120"/>
      <c r="SCB856" s="176"/>
      <c r="SCC856" s="102"/>
      <c r="SCD856" s="109"/>
      <c r="SCE856" s="109"/>
      <c r="SCF856" s="106"/>
      <c r="SCG856" s="103"/>
      <c r="SCH856" s="102"/>
      <c r="SCI856" s="120"/>
      <c r="SCJ856" s="176"/>
      <c r="SCK856" s="102"/>
      <c r="SCL856" s="109"/>
      <c r="SCM856" s="109"/>
      <c r="SCN856" s="106"/>
      <c r="SCO856" s="103"/>
      <c r="SCP856" s="102"/>
      <c r="SCQ856" s="120"/>
      <c r="SCR856" s="176"/>
      <c r="SCS856" s="102"/>
      <c r="SCT856" s="109"/>
      <c r="SCU856" s="109"/>
      <c r="SCV856" s="106"/>
      <c r="SCW856" s="103"/>
      <c r="SCX856" s="102"/>
      <c r="SCY856" s="120"/>
      <c r="SCZ856" s="176"/>
      <c r="SDA856" s="102"/>
      <c r="SDB856" s="109"/>
      <c r="SDC856" s="109"/>
      <c r="SDD856" s="106"/>
      <c r="SDE856" s="103"/>
      <c r="SDF856" s="102"/>
      <c r="SDG856" s="120"/>
      <c r="SDH856" s="176"/>
      <c r="SDI856" s="102"/>
      <c r="SDJ856" s="109"/>
      <c r="SDK856" s="109"/>
      <c r="SDL856" s="106"/>
      <c r="SDM856" s="103"/>
      <c r="SDN856" s="102"/>
      <c r="SDO856" s="120"/>
      <c r="SDP856" s="176"/>
      <c r="SDQ856" s="102"/>
      <c r="SDR856" s="109"/>
      <c r="SDS856" s="109"/>
      <c r="SDT856" s="106"/>
      <c r="SDU856" s="103"/>
      <c r="SDV856" s="102"/>
      <c r="SDW856" s="120"/>
      <c r="SDX856" s="176"/>
      <c r="SDY856" s="102"/>
      <c r="SDZ856" s="109"/>
      <c r="SEA856" s="109"/>
      <c r="SEB856" s="106"/>
      <c r="SEC856" s="103"/>
      <c r="SED856" s="102"/>
      <c r="SEE856" s="120"/>
      <c r="SEF856" s="176"/>
      <c r="SEG856" s="102"/>
      <c r="SEH856" s="109"/>
      <c r="SEI856" s="109"/>
      <c r="SEJ856" s="106"/>
      <c r="SEK856" s="103"/>
      <c r="SEL856" s="102"/>
      <c r="SEM856" s="120"/>
      <c r="SEN856" s="176"/>
      <c r="SEO856" s="102"/>
      <c r="SEP856" s="109"/>
      <c r="SEQ856" s="109"/>
      <c r="SER856" s="106"/>
      <c r="SES856" s="103"/>
      <c r="SET856" s="102"/>
      <c r="SEU856" s="120"/>
      <c r="SEV856" s="176"/>
      <c r="SEW856" s="102"/>
      <c r="SEX856" s="109"/>
      <c r="SEY856" s="109"/>
      <c r="SEZ856" s="106"/>
      <c r="SFA856" s="103"/>
      <c r="SFB856" s="102"/>
      <c r="SFC856" s="120"/>
      <c r="SFD856" s="176"/>
      <c r="SFE856" s="102"/>
      <c r="SFF856" s="109"/>
      <c r="SFG856" s="109"/>
      <c r="SFH856" s="106"/>
      <c r="SFI856" s="103"/>
      <c r="SFJ856" s="102"/>
      <c r="SFK856" s="120"/>
      <c r="SFL856" s="176"/>
      <c r="SFM856" s="102"/>
      <c r="SFN856" s="109"/>
      <c r="SFO856" s="109"/>
      <c r="SFP856" s="106"/>
      <c r="SFQ856" s="103"/>
      <c r="SFR856" s="102"/>
      <c r="SFS856" s="120"/>
      <c r="SFT856" s="176"/>
      <c r="SFU856" s="102"/>
      <c r="SFV856" s="109"/>
      <c r="SFW856" s="109"/>
      <c r="SFX856" s="106"/>
      <c r="SFY856" s="103"/>
      <c r="SFZ856" s="102"/>
      <c r="SGA856" s="120"/>
      <c r="SGB856" s="176"/>
      <c r="SGC856" s="102"/>
      <c r="SGD856" s="109"/>
      <c r="SGE856" s="109"/>
      <c r="SGF856" s="106"/>
      <c r="SGG856" s="103"/>
      <c r="SGH856" s="102"/>
      <c r="SGI856" s="120"/>
      <c r="SGJ856" s="176"/>
      <c r="SGK856" s="102"/>
      <c r="SGL856" s="109"/>
      <c r="SGM856" s="109"/>
      <c r="SGN856" s="106"/>
      <c r="SGO856" s="103"/>
      <c r="SGP856" s="102"/>
      <c r="SGQ856" s="120"/>
      <c r="SGR856" s="176"/>
      <c r="SGS856" s="102"/>
      <c r="SGT856" s="109"/>
      <c r="SGU856" s="109"/>
      <c r="SGV856" s="106"/>
      <c r="SGW856" s="103"/>
      <c r="SGX856" s="102"/>
      <c r="SGY856" s="120"/>
      <c r="SGZ856" s="176"/>
      <c r="SHA856" s="102"/>
      <c r="SHB856" s="109"/>
      <c r="SHC856" s="109"/>
      <c r="SHD856" s="106"/>
      <c r="SHE856" s="103"/>
      <c r="SHF856" s="102"/>
      <c r="SHG856" s="120"/>
      <c r="SHH856" s="176"/>
      <c r="SHI856" s="102"/>
      <c r="SHJ856" s="109"/>
      <c r="SHK856" s="109"/>
      <c r="SHL856" s="106"/>
      <c r="SHM856" s="103"/>
      <c r="SHN856" s="102"/>
      <c r="SHO856" s="120"/>
      <c r="SHP856" s="176"/>
      <c r="SHQ856" s="102"/>
      <c r="SHR856" s="109"/>
      <c r="SHS856" s="109"/>
      <c r="SHT856" s="106"/>
      <c r="SHU856" s="103"/>
      <c r="SHV856" s="102"/>
      <c r="SHW856" s="120"/>
      <c r="SHX856" s="176"/>
      <c r="SHY856" s="102"/>
      <c r="SHZ856" s="109"/>
      <c r="SIA856" s="109"/>
      <c r="SIB856" s="106"/>
      <c r="SIC856" s="103"/>
      <c r="SID856" s="102"/>
      <c r="SIE856" s="120"/>
      <c r="SIF856" s="176"/>
      <c r="SIG856" s="102"/>
      <c r="SIH856" s="109"/>
      <c r="SII856" s="109"/>
      <c r="SIJ856" s="106"/>
      <c r="SIK856" s="103"/>
      <c r="SIL856" s="102"/>
      <c r="SIM856" s="120"/>
      <c r="SIN856" s="176"/>
      <c r="SIO856" s="102"/>
      <c r="SIP856" s="109"/>
      <c r="SIQ856" s="109"/>
      <c r="SIR856" s="106"/>
      <c r="SIS856" s="103"/>
      <c r="SIT856" s="102"/>
      <c r="SIU856" s="120"/>
      <c r="SIV856" s="176"/>
      <c r="SIW856" s="102"/>
      <c r="SIX856" s="109"/>
      <c r="SIY856" s="109"/>
      <c r="SIZ856" s="106"/>
      <c r="SJA856" s="103"/>
      <c r="SJB856" s="102"/>
      <c r="SJC856" s="120"/>
      <c r="SJD856" s="176"/>
      <c r="SJE856" s="102"/>
      <c r="SJF856" s="109"/>
      <c r="SJG856" s="109"/>
      <c r="SJH856" s="106"/>
      <c r="SJI856" s="103"/>
      <c r="SJJ856" s="102"/>
      <c r="SJK856" s="120"/>
      <c r="SJL856" s="176"/>
      <c r="SJM856" s="102"/>
      <c r="SJN856" s="109"/>
      <c r="SJO856" s="109"/>
      <c r="SJP856" s="106"/>
      <c r="SJQ856" s="103"/>
      <c r="SJR856" s="102"/>
      <c r="SJS856" s="120"/>
      <c r="SJT856" s="176"/>
      <c r="SJU856" s="102"/>
      <c r="SJV856" s="109"/>
      <c r="SJW856" s="109"/>
      <c r="SJX856" s="106"/>
      <c r="SJY856" s="103"/>
      <c r="SJZ856" s="102"/>
      <c r="SKA856" s="120"/>
      <c r="SKB856" s="176"/>
      <c r="SKC856" s="102"/>
      <c r="SKD856" s="109"/>
      <c r="SKE856" s="109"/>
      <c r="SKF856" s="106"/>
      <c r="SKG856" s="103"/>
      <c r="SKH856" s="102"/>
      <c r="SKI856" s="120"/>
      <c r="SKJ856" s="176"/>
      <c r="SKK856" s="102"/>
      <c r="SKL856" s="109"/>
      <c r="SKM856" s="109"/>
      <c r="SKN856" s="106"/>
      <c r="SKO856" s="103"/>
      <c r="SKP856" s="102"/>
      <c r="SKQ856" s="120"/>
      <c r="SKR856" s="176"/>
      <c r="SKS856" s="102"/>
      <c r="SKT856" s="109"/>
      <c r="SKU856" s="109"/>
      <c r="SKV856" s="106"/>
      <c r="SKW856" s="103"/>
      <c r="SKX856" s="102"/>
      <c r="SKY856" s="120"/>
      <c r="SKZ856" s="176"/>
      <c r="SLA856" s="102"/>
      <c r="SLB856" s="109"/>
      <c r="SLC856" s="109"/>
      <c r="SLD856" s="106"/>
      <c r="SLE856" s="103"/>
      <c r="SLF856" s="102"/>
      <c r="SLG856" s="120"/>
      <c r="SLH856" s="176"/>
      <c r="SLI856" s="102"/>
      <c r="SLJ856" s="109"/>
      <c r="SLK856" s="109"/>
      <c r="SLL856" s="106"/>
      <c r="SLM856" s="103"/>
      <c r="SLN856" s="102"/>
      <c r="SLO856" s="120"/>
      <c r="SLP856" s="176"/>
      <c r="SLQ856" s="102"/>
      <c r="SLR856" s="109"/>
      <c r="SLS856" s="109"/>
      <c r="SLT856" s="106"/>
      <c r="SLU856" s="103"/>
      <c r="SLV856" s="102"/>
      <c r="SLW856" s="120"/>
      <c r="SLX856" s="176"/>
      <c r="SLY856" s="102"/>
      <c r="SLZ856" s="109"/>
      <c r="SMA856" s="109"/>
      <c r="SMB856" s="106"/>
      <c r="SMC856" s="103"/>
      <c r="SMD856" s="102"/>
      <c r="SME856" s="120"/>
      <c r="SMF856" s="176"/>
      <c r="SMG856" s="102"/>
      <c r="SMH856" s="109"/>
      <c r="SMI856" s="109"/>
      <c r="SMJ856" s="106"/>
      <c r="SMK856" s="103"/>
      <c r="SML856" s="102"/>
      <c r="SMM856" s="120"/>
      <c r="SMN856" s="176"/>
      <c r="SMO856" s="102"/>
      <c r="SMP856" s="109"/>
      <c r="SMQ856" s="109"/>
      <c r="SMR856" s="106"/>
      <c r="SMS856" s="103"/>
      <c r="SMT856" s="102"/>
      <c r="SMU856" s="120"/>
      <c r="SMV856" s="176"/>
      <c r="SMW856" s="102"/>
      <c r="SMX856" s="109"/>
      <c r="SMY856" s="109"/>
      <c r="SMZ856" s="106"/>
      <c r="SNA856" s="103"/>
      <c r="SNB856" s="102"/>
      <c r="SNC856" s="120"/>
      <c r="SND856" s="176"/>
      <c r="SNE856" s="102"/>
      <c r="SNF856" s="109"/>
      <c r="SNG856" s="109"/>
      <c r="SNH856" s="106"/>
      <c r="SNI856" s="103"/>
      <c r="SNJ856" s="102"/>
      <c r="SNK856" s="120"/>
      <c r="SNL856" s="176"/>
      <c r="SNM856" s="102"/>
      <c r="SNN856" s="109"/>
      <c r="SNO856" s="109"/>
      <c r="SNP856" s="106"/>
      <c r="SNQ856" s="103"/>
      <c r="SNR856" s="102"/>
      <c r="SNS856" s="120"/>
      <c r="SNT856" s="176"/>
      <c r="SNU856" s="102"/>
      <c r="SNV856" s="109"/>
      <c r="SNW856" s="109"/>
      <c r="SNX856" s="106"/>
      <c r="SNY856" s="103"/>
      <c r="SNZ856" s="102"/>
      <c r="SOA856" s="120"/>
      <c r="SOB856" s="176"/>
      <c r="SOC856" s="102"/>
      <c r="SOD856" s="109"/>
      <c r="SOE856" s="109"/>
      <c r="SOF856" s="106"/>
      <c r="SOG856" s="103"/>
      <c r="SOH856" s="102"/>
      <c r="SOI856" s="120"/>
      <c r="SOJ856" s="176"/>
      <c r="SOK856" s="102"/>
      <c r="SOL856" s="109"/>
      <c r="SOM856" s="109"/>
      <c r="SON856" s="106"/>
      <c r="SOO856" s="103"/>
      <c r="SOP856" s="102"/>
      <c r="SOQ856" s="120"/>
      <c r="SOR856" s="176"/>
      <c r="SOS856" s="102"/>
      <c r="SOT856" s="109"/>
      <c r="SOU856" s="109"/>
      <c r="SOV856" s="106"/>
      <c r="SOW856" s="103"/>
      <c r="SOX856" s="102"/>
      <c r="SOY856" s="120"/>
      <c r="SOZ856" s="176"/>
      <c r="SPA856" s="102"/>
      <c r="SPB856" s="109"/>
      <c r="SPC856" s="109"/>
      <c r="SPD856" s="106"/>
      <c r="SPE856" s="103"/>
      <c r="SPF856" s="102"/>
      <c r="SPG856" s="120"/>
      <c r="SPH856" s="176"/>
      <c r="SPI856" s="102"/>
      <c r="SPJ856" s="109"/>
      <c r="SPK856" s="109"/>
      <c r="SPL856" s="106"/>
      <c r="SPM856" s="103"/>
      <c r="SPN856" s="102"/>
      <c r="SPO856" s="120"/>
      <c r="SPP856" s="176"/>
      <c r="SPQ856" s="102"/>
      <c r="SPR856" s="109"/>
      <c r="SPS856" s="109"/>
      <c r="SPT856" s="106"/>
      <c r="SPU856" s="103"/>
      <c r="SPV856" s="102"/>
      <c r="SPW856" s="120"/>
      <c r="SPX856" s="176"/>
      <c r="SPY856" s="102"/>
      <c r="SPZ856" s="109"/>
      <c r="SQA856" s="109"/>
      <c r="SQB856" s="106"/>
      <c r="SQC856" s="103"/>
      <c r="SQD856" s="102"/>
      <c r="SQE856" s="120"/>
      <c r="SQF856" s="176"/>
      <c r="SQG856" s="102"/>
      <c r="SQH856" s="109"/>
      <c r="SQI856" s="109"/>
      <c r="SQJ856" s="106"/>
      <c r="SQK856" s="103"/>
      <c r="SQL856" s="102"/>
      <c r="SQM856" s="120"/>
      <c r="SQN856" s="176"/>
      <c r="SQO856" s="102"/>
      <c r="SQP856" s="109"/>
      <c r="SQQ856" s="109"/>
      <c r="SQR856" s="106"/>
      <c r="SQS856" s="103"/>
      <c r="SQT856" s="102"/>
      <c r="SQU856" s="120"/>
      <c r="SQV856" s="176"/>
      <c r="SQW856" s="102"/>
      <c r="SQX856" s="109"/>
      <c r="SQY856" s="109"/>
      <c r="SQZ856" s="106"/>
      <c r="SRA856" s="103"/>
      <c r="SRB856" s="102"/>
      <c r="SRC856" s="120"/>
      <c r="SRD856" s="176"/>
      <c r="SRE856" s="102"/>
      <c r="SRF856" s="109"/>
      <c r="SRG856" s="109"/>
      <c r="SRH856" s="106"/>
      <c r="SRI856" s="103"/>
      <c r="SRJ856" s="102"/>
      <c r="SRK856" s="120"/>
      <c r="SRL856" s="176"/>
      <c r="SRM856" s="102"/>
      <c r="SRN856" s="109"/>
      <c r="SRO856" s="109"/>
      <c r="SRP856" s="106"/>
      <c r="SRQ856" s="103"/>
      <c r="SRR856" s="102"/>
      <c r="SRS856" s="120"/>
      <c r="SRT856" s="176"/>
      <c r="SRU856" s="102"/>
      <c r="SRV856" s="109"/>
      <c r="SRW856" s="109"/>
      <c r="SRX856" s="106"/>
      <c r="SRY856" s="103"/>
      <c r="SRZ856" s="102"/>
      <c r="SSA856" s="120"/>
      <c r="SSB856" s="176"/>
      <c r="SSC856" s="102"/>
      <c r="SSD856" s="109"/>
      <c r="SSE856" s="109"/>
      <c r="SSF856" s="106"/>
      <c r="SSG856" s="103"/>
      <c r="SSH856" s="102"/>
      <c r="SSI856" s="120"/>
      <c r="SSJ856" s="176"/>
      <c r="SSK856" s="102"/>
      <c r="SSL856" s="109"/>
      <c r="SSM856" s="109"/>
      <c r="SSN856" s="106"/>
      <c r="SSO856" s="103"/>
      <c r="SSP856" s="102"/>
      <c r="SSQ856" s="120"/>
      <c r="SSR856" s="176"/>
      <c r="SSS856" s="102"/>
      <c r="SST856" s="109"/>
      <c r="SSU856" s="109"/>
      <c r="SSV856" s="106"/>
      <c r="SSW856" s="103"/>
      <c r="SSX856" s="102"/>
      <c r="SSY856" s="120"/>
      <c r="SSZ856" s="176"/>
      <c r="STA856" s="102"/>
      <c r="STB856" s="109"/>
      <c r="STC856" s="109"/>
      <c r="STD856" s="106"/>
      <c r="STE856" s="103"/>
      <c r="STF856" s="102"/>
      <c r="STG856" s="120"/>
      <c r="STH856" s="176"/>
      <c r="STI856" s="102"/>
      <c r="STJ856" s="109"/>
      <c r="STK856" s="109"/>
      <c r="STL856" s="106"/>
      <c r="STM856" s="103"/>
      <c r="STN856" s="102"/>
      <c r="STO856" s="120"/>
      <c r="STP856" s="176"/>
      <c r="STQ856" s="102"/>
      <c r="STR856" s="109"/>
      <c r="STS856" s="109"/>
      <c r="STT856" s="106"/>
      <c r="STU856" s="103"/>
      <c r="STV856" s="102"/>
      <c r="STW856" s="120"/>
      <c r="STX856" s="176"/>
      <c r="STY856" s="102"/>
      <c r="STZ856" s="109"/>
      <c r="SUA856" s="109"/>
      <c r="SUB856" s="106"/>
      <c r="SUC856" s="103"/>
      <c r="SUD856" s="102"/>
      <c r="SUE856" s="120"/>
      <c r="SUF856" s="176"/>
      <c r="SUG856" s="102"/>
      <c r="SUH856" s="109"/>
      <c r="SUI856" s="109"/>
      <c r="SUJ856" s="106"/>
      <c r="SUK856" s="103"/>
      <c r="SUL856" s="102"/>
      <c r="SUM856" s="120"/>
      <c r="SUN856" s="176"/>
      <c r="SUO856" s="102"/>
      <c r="SUP856" s="109"/>
      <c r="SUQ856" s="109"/>
      <c r="SUR856" s="106"/>
      <c r="SUS856" s="103"/>
      <c r="SUT856" s="102"/>
      <c r="SUU856" s="120"/>
      <c r="SUV856" s="176"/>
      <c r="SUW856" s="102"/>
      <c r="SUX856" s="109"/>
      <c r="SUY856" s="109"/>
      <c r="SUZ856" s="106"/>
      <c r="SVA856" s="103"/>
      <c r="SVB856" s="102"/>
      <c r="SVC856" s="120"/>
      <c r="SVD856" s="176"/>
      <c r="SVE856" s="102"/>
      <c r="SVF856" s="109"/>
      <c r="SVG856" s="109"/>
      <c r="SVH856" s="106"/>
      <c r="SVI856" s="103"/>
      <c r="SVJ856" s="102"/>
      <c r="SVK856" s="120"/>
      <c r="SVL856" s="176"/>
      <c r="SVM856" s="102"/>
      <c r="SVN856" s="109"/>
      <c r="SVO856" s="109"/>
      <c r="SVP856" s="106"/>
      <c r="SVQ856" s="103"/>
      <c r="SVR856" s="102"/>
      <c r="SVS856" s="120"/>
      <c r="SVT856" s="176"/>
      <c r="SVU856" s="102"/>
      <c r="SVV856" s="109"/>
      <c r="SVW856" s="109"/>
      <c r="SVX856" s="106"/>
      <c r="SVY856" s="103"/>
      <c r="SVZ856" s="102"/>
      <c r="SWA856" s="120"/>
      <c r="SWB856" s="176"/>
      <c r="SWC856" s="102"/>
      <c r="SWD856" s="109"/>
      <c r="SWE856" s="109"/>
      <c r="SWF856" s="106"/>
      <c r="SWG856" s="103"/>
      <c r="SWH856" s="102"/>
      <c r="SWI856" s="120"/>
      <c r="SWJ856" s="176"/>
      <c r="SWK856" s="102"/>
      <c r="SWL856" s="109"/>
      <c r="SWM856" s="109"/>
      <c r="SWN856" s="106"/>
      <c r="SWO856" s="103"/>
      <c r="SWP856" s="102"/>
      <c r="SWQ856" s="120"/>
      <c r="SWR856" s="176"/>
      <c r="SWS856" s="102"/>
      <c r="SWT856" s="109"/>
      <c r="SWU856" s="109"/>
      <c r="SWV856" s="106"/>
      <c r="SWW856" s="103"/>
      <c r="SWX856" s="102"/>
      <c r="SWY856" s="120"/>
      <c r="SWZ856" s="176"/>
      <c r="SXA856" s="102"/>
      <c r="SXB856" s="109"/>
      <c r="SXC856" s="109"/>
      <c r="SXD856" s="106"/>
      <c r="SXE856" s="103"/>
      <c r="SXF856" s="102"/>
      <c r="SXG856" s="120"/>
      <c r="SXH856" s="176"/>
      <c r="SXI856" s="102"/>
      <c r="SXJ856" s="109"/>
      <c r="SXK856" s="109"/>
      <c r="SXL856" s="106"/>
      <c r="SXM856" s="103"/>
      <c r="SXN856" s="102"/>
      <c r="SXO856" s="120"/>
      <c r="SXP856" s="176"/>
      <c r="SXQ856" s="102"/>
      <c r="SXR856" s="109"/>
      <c r="SXS856" s="109"/>
      <c r="SXT856" s="106"/>
      <c r="SXU856" s="103"/>
      <c r="SXV856" s="102"/>
      <c r="SXW856" s="120"/>
      <c r="SXX856" s="176"/>
      <c r="SXY856" s="102"/>
      <c r="SXZ856" s="109"/>
      <c r="SYA856" s="109"/>
      <c r="SYB856" s="106"/>
      <c r="SYC856" s="103"/>
      <c r="SYD856" s="102"/>
      <c r="SYE856" s="120"/>
      <c r="SYF856" s="176"/>
      <c r="SYG856" s="102"/>
      <c r="SYH856" s="109"/>
      <c r="SYI856" s="109"/>
      <c r="SYJ856" s="106"/>
      <c r="SYK856" s="103"/>
      <c r="SYL856" s="102"/>
      <c r="SYM856" s="120"/>
      <c r="SYN856" s="176"/>
      <c r="SYO856" s="102"/>
      <c r="SYP856" s="109"/>
      <c r="SYQ856" s="109"/>
      <c r="SYR856" s="106"/>
      <c r="SYS856" s="103"/>
      <c r="SYT856" s="102"/>
      <c r="SYU856" s="120"/>
      <c r="SYV856" s="176"/>
      <c r="SYW856" s="102"/>
      <c r="SYX856" s="109"/>
      <c r="SYY856" s="109"/>
      <c r="SYZ856" s="106"/>
      <c r="SZA856" s="103"/>
      <c r="SZB856" s="102"/>
      <c r="SZC856" s="120"/>
      <c r="SZD856" s="176"/>
      <c r="SZE856" s="102"/>
      <c r="SZF856" s="109"/>
      <c r="SZG856" s="109"/>
      <c r="SZH856" s="106"/>
      <c r="SZI856" s="103"/>
      <c r="SZJ856" s="102"/>
      <c r="SZK856" s="120"/>
      <c r="SZL856" s="176"/>
      <c r="SZM856" s="102"/>
      <c r="SZN856" s="109"/>
      <c r="SZO856" s="109"/>
      <c r="SZP856" s="106"/>
      <c r="SZQ856" s="103"/>
      <c r="SZR856" s="102"/>
      <c r="SZS856" s="120"/>
      <c r="SZT856" s="176"/>
      <c r="SZU856" s="102"/>
      <c r="SZV856" s="109"/>
      <c r="SZW856" s="109"/>
      <c r="SZX856" s="106"/>
      <c r="SZY856" s="103"/>
      <c r="SZZ856" s="102"/>
      <c r="TAA856" s="120"/>
      <c r="TAB856" s="176"/>
      <c r="TAC856" s="102"/>
      <c r="TAD856" s="109"/>
      <c r="TAE856" s="109"/>
      <c r="TAF856" s="106"/>
      <c r="TAG856" s="103"/>
      <c r="TAH856" s="102"/>
      <c r="TAI856" s="120"/>
      <c r="TAJ856" s="176"/>
      <c r="TAK856" s="102"/>
      <c r="TAL856" s="109"/>
      <c r="TAM856" s="109"/>
      <c r="TAN856" s="106"/>
      <c r="TAO856" s="103"/>
      <c r="TAP856" s="102"/>
      <c r="TAQ856" s="120"/>
      <c r="TAR856" s="176"/>
      <c r="TAS856" s="102"/>
      <c r="TAT856" s="109"/>
      <c r="TAU856" s="109"/>
      <c r="TAV856" s="106"/>
      <c r="TAW856" s="103"/>
      <c r="TAX856" s="102"/>
      <c r="TAY856" s="120"/>
      <c r="TAZ856" s="176"/>
      <c r="TBA856" s="102"/>
      <c r="TBB856" s="109"/>
      <c r="TBC856" s="109"/>
      <c r="TBD856" s="106"/>
      <c r="TBE856" s="103"/>
      <c r="TBF856" s="102"/>
      <c r="TBG856" s="120"/>
      <c r="TBH856" s="176"/>
      <c r="TBI856" s="102"/>
      <c r="TBJ856" s="109"/>
      <c r="TBK856" s="109"/>
      <c r="TBL856" s="106"/>
      <c r="TBM856" s="103"/>
      <c r="TBN856" s="102"/>
      <c r="TBO856" s="120"/>
      <c r="TBP856" s="176"/>
      <c r="TBQ856" s="102"/>
      <c r="TBR856" s="109"/>
      <c r="TBS856" s="109"/>
      <c r="TBT856" s="106"/>
      <c r="TBU856" s="103"/>
      <c r="TBV856" s="102"/>
      <c r="TBW856" s="120"/>
      <c r="TBX856" s="176"/>
      <c r="TBY856" s="102"/>
      <c r="TBZ856" s="109"/>
      <c r="TCA856" s="109"/>
      <c r="TCB856" s="106"/>
      <c r="TCC856" s="103"/>
      <c r="TCD856" s="102"/>
      <c r="TCE856" s="120"/>
      <c r="TCF856" s="176"/>
      <c r="TCG856" s="102"/>
      <c r="TCH856" s="109"/>
      <c r="TCI856" s="109"/>
      <c r="TCJ856" s="106"/>
      <c r="TCK856" s="103"/>
      <c r="TCL856" s="102"/>
      <c r="TCM856" s="120"/>
      <c r="TCN856" s="176"/>
      <c r="TCO856" s="102"/>
      <c r="TCP856" s="109"/>
      <c r="TCQ856" s="109"/>
      <c r="TCR856" s="106"/>
      <c r="TCS856" s="103"/>
      <c r="TCT856" s="102"/>
      <c r="TCU856" s="120"/>
      <c r="TCV856" s="176"/>
      <c r="TCW856" s="102"/>
      <c r="TCX856" s="109"/>
      <c r="TCY856" s="109"/>
      <c r="TCZ856" s="106"/>
      <c r="TDA856" s="103"/>
      <c r="TDB856" s="102"/>
      <c r="TDC856" s="120"/>
      <c r="TDD856" s="176"/>
      <c r="TDE856" s="102"/>
      <c r="TDF856" s="109"/>
      <c r="TDG856" s="109"/>
      <c r="TDH856" s="106"/>
      <c r="TDI856" s="103"/>
      <c r="TDJ856" s="102"/>
      <c r="TDK856" s="120"/>
      <c r="TDL856" s="176"/>
      <c r="TDM856" s="102"/>
      <c r="TDN856" s="109"/>
      <c r="TDO856" s="109"/>
      <c r="TDP856" s="106"/>
      <c r="TDQ856" s="103"/>
      <c r="TDR856" s="102"/>
      <c r="TDS856" s="120"/>
      <c r="TDT856" s="176"/>
      <c r="TDU856" s="102"/>
      <c r="TDV856" s="109"/>
      <c r="TDW856" s="109"/>
      <c r="TDX856" s="106"/>
      <c r="TDY856" s="103"/>
      <c r="TDZ856" s="102"/>
      <c r="TEA856" s="120"/>
      <c r="TEB856" s="176"/>
      <c r="TEC856" s="102"/>
      <c r="TED856" s="109"/>
      <c r="TEE856" s="109"/>
      <c r="TEF856" s="106"/>
      <c r="TEG856" s="103"/>
      <c r="TEH856" s="102"/>
      <c r="TEI856" s="120"/>
      <c r="TEJ856" s="176"/>
      <c r="TEK856" s="102"/>
      <c r="TEL856" s="109"/>
      <c r="TEM856" s="109"/>
      <c r="TEN856" s="106"/>
      <c r="TEO856" s="103"/>
      <c r="TEP856" s="102"/>
      <c r="TEQ856" s="120"/>
      <c r="TER856" s="176"/>
      <c r="TES856" s="102"/>
      <c r="TET856" s="109"/>
      <c r="TEU856" s="109"/>
      <c r="TEV856" s="106"/>
      <c r="TEW856" s="103"/>
      <c r="TEX856" s="102"/>
      <c r="TEY856" s="120"/>
      <c r="TEZ856" s="176"/>
      <c r="TFA856" s="102"/>
      <c r="TFB856" s="109"/>
      <c r="TFC856" s="109"/>
      <c r="TFD856" s="106"/>
      <c r="TFE856" s="103"/>
      <c r="TFF856" s="102"/>
      <c r="TFG856" s="120"/>
      <c r="TFH856" s="176"/>
      <c r="TFI856" s="102"/>
      <c r="TFJ856" s="109"/>
      <c r="TFK856" s="109"/>
      <c r="TFL856" s="106"/>
      <c r="TFM856" s="103"/>
      <c r="TFN856" s="102"/>
      <c r="TFO856" s="120"/>
      <c r="TFP856" s="176"/>
      <c r="TFQ856" s="102"/>
      <c r="TFR856" s="109"/>
      <c r="TFS856" s="109"/>
      <c r="TFT856" s="106"/>
      <c r="TFU856" s="103"/>
      <c r="TFV856" s="102"/>
      <c r="TFW856" s="120"/>
      <c r="TFX856" s="176"/>
      <c r="TFY856" s="102"/>
      <c r="TFZ856" s="109"/>
      <c r="TGA856" s="109"/>
      <c r="TGB856" s="106"/>
      <c r="TGC856" s="103"/>
      <c r="TGD856" s="102"/>
      <c r="TGE856" s="120"/>
      <c r="TGF856" s="176"/>
      <c r="TGG856" s="102"/>
      <c r="TGH856" s="109"/>
      <c r="TGI856" s="109"/>
      <c r="TGJ856" s="106"/>
      <c r="TGK856" s="103"/>
      <c r="TGL856" s="102"/>
      <c r="TGM856" s="120"/>
      <c r="TGN856" s="176"/>
      <c r="TGO856" s="102"/>
      <c r="TGP856" s="109"/>
      <c r="TGQ856" s="109"/>
      <c r="TGR856" s="106"/>
      <c r="TGS856" s="103"/>
      <c r="TGT856" s="102"/>
      <c r="TGU856" s="120"/>
      <c r="TGV856" s="176"/>
      <c r="TGW856" s="102"/>
      <c r="TGX856" s="109"/>
      <c r="TGY856" s="109"/>
      <c r="TGZ856" s="106"/>
      <c r="THA856" s="103"/>
      <c r="THB856" s="102"/>
      <c r="THC856" s="120"/>
      <c r="THD856" s="176"/>
      <c r="THE856" s="102"/>
      <c r="THF856" s="109"/>
      <c r="THG856" s="109"/>
      <c r="THH856" s="106"/>
      <c r="THI856" s="103"/>
      <c r="THJ856" s="102"/>
      <c r="THK856" s="120"/>
      <c r="THL856" s="176"/>
      <c r="THM856" s="102"/>
      <c r="THN856" s="109"/>
      <c r="THO856" s="109"/>
      <c r="THP856" s="106"/>
      <c r="THQ856" s="103"/>
      <c r="THR856" s="102"/>
      <c r="THS856" s="120"/>
      <c r="THT856" s="176"/>
      <c r="THU856" s="102"/>
      <c r="THV856" s="109"/>
      <c r="THW856" s="109"/>
      <c r="THX856" s="106"/>
      <c r="THY856" s="103"/>
      <c r="THZ856" s="102"/>
      <c r="TIA856" s="120"/>
      <c r="TIB856" s="176"/>
      <c r="TIC856" s="102"/>
      <c r="TID856" s="109"/>
      <c r="TIE856" s="109"/>
      <c r="TIF856" s="106"/>
      <c r="TIG856" s="103"/>
      <c r="TIH856" s="102"/>
      <c r="TII856" s="120"/>
      <c r="TIJ856" s="176"/>
      <c r="TIK856" s="102"/>
      <c r="TIL856" s="109"/>
      <c r="TIM856" s="109"/>
      <c r="TIN856" s="106"/>
      <c r="TIO856" s="103"/>
      <c r="TIP856" s="102"/>
      <c r="TIQ856" s="120"/>
      <c r="TIR856" s="176"/>
      <c r="TIS856" s="102"/>
      <c r="TIT856" s="109"/>
      <c r="TIU856" s="109"/>
      <c r="TIV856" s="106"/>
      <c r="TIW856" s="103"/>
      <c r="TIX856" s="102"/>
      <c r="TIY856" s="120"/>
      <c r="TIZ856" s="176"/>
      <c r="TJA856" s="102"/>
      <c r="TJB856" s="109"/>
      <c r="TJC856" s="109"/>
      <c r="TJD856" s="106"/>
      <c r="TJE856" s="103"/>
      <c r="TJF856" s="102"/>
      <c r="TJG856" s="120"/>
      <c r="TJH856" s="176"/>
      <c r="TJI856" s="102"/>
      <c r="TJJ856" s="109"/>
      <c r="TJK856" s="109"/>
      <c r="TJL856" s="106"/>
      <c r="TJM856" s="103"/>
      <c r="TJN856" s="102"/>
      <c r="TJO856" s="120"/>
      <c r="TJP856" s="176"/>
      <c r="TJQ856" s="102"/>
      <c r="TJR856" s="109"/>
      <c r="TJS856" s="109"/>
      <c r="TJT856" s="106"/>
      <c r="TJU856" s="103"/>
      <c r="TJV856" s="102"/>
      <c r="TJW856" s="120"/>
      <c r="TJX856" s="176"/>
      <c r="TJY856" s="102"/>
      <c r="TJZ856" s="109"/>
      <c r="TKA856" s="109"/>
      <c r="TKB856" s="106"/>
      <c r="TKC856" s="103"/>
      <c r="TKD856" s="102"/>
      <c r="TKE856" s="120"/>
      <c r="TKF856" s="176"/>
      <c r="TKG856" s="102"/>
      <c r="TKH856" s="109"/>
      <c r="TKI856" s="109"/>
      <c r="TKJ856" s="106"/>
      <c r="TKK856" s="103"/>
      <c r="TKL856" s="102"/>
      <c r="TKM856" s="120"/>
      <c r="TKN856" s="176"/>
      <c r="TKO856" s="102"/>
      <c r="TKP856" s="109"/>
      <c r="TKQ856" s="109"/>
      <c r="TKR856" s="106"/>
      <c r="TKS856" s="103"/>
      <c r="TKT856" s="102"/>
      <c r="TKU856" s="120"/>
      <c r="TKV856" s="176"/>
      <c r="TKW856" s="102"/>
      <c r="TKX856" s="109"/>
      <c r="TKY856" s="109"/>
      <c r="TKZ856" s="106"/>
      <c r="TLA856" s="103"/>
      <c r="TLB856" s="102"/>
      <c r="TLC856" s="120"/>
      <c r="TLD856" s="176"/>
      <c r="TLE856" s="102"/>
      <c r="TLF856" s="109"/>
      <c r="TLG856" s="109"/>
      <c r="TLH856" s="106"/>
      <c r="TLI856" s="103"/>
      <c r="TLJ856" s="102"/>
      <c r="TLK856" s="120"/>
      <c r="TLL856" s="176"/>
      <c r="TLM856" s="102"/>
      <c r="TLN856" s="109"/>
      <c r="TLO856" s="109"/>
      <c r="TLP856" s="106"/>
      <c r="TLQ856" s="103"/>
      <c r="TLR856" s="102"/>
      <c r="TLS856" s="120"/>
      <c r="TLT856" s="176"/>
      <c r="TLU856" s="102"/>
      <c r="TLV856" s="109"/>
      <c r="TLW856" s="109"/>
      <c r="TLX856" s="106"/>
      <c r="TLY856" s="103"/>
      <c r="TLZ856" s="102"/>
      <c r="TMA856" s="120"/>
      <c r="TMB856" s="176"/>
      <c r="TMC856" s="102"/>
      <c r="TMD856" s="109"/>
      <c r="TME856" s="109"/>
      <c r="TMF856" s="106"/>
      <c r="TMG856" s="103"/>
      <c r="TMH856" s="102"/>
      <c r="TMI856" s="120"/>
      <c r="TMJ856" s="176"/>
      <c r="TMK856" s="102"/>
      <c r="TML856" s="109"/>
      <c r="TMM856" s="109"/>
      <c r="TMN856" s="106"/>
      <c r="TMO856" s="103"/>
      <c r="TMP856" s="102"/>
      <c r="TMQ856" s="120"/>
      <c r="TMR856" s="176"/>
      <c r="TMS856" s="102"/>
      <c r="TMT856" s="109"/>
      <c r="TMU856" s="109"/>
      <c r="TMV856" s="106"/>
      <c r="TMW856" s="103"/>
      <c r="TMX856" s="102"/>
      <c r="TMY856" s="120"/>
      <c r="TMZ856" s="176"/>
      <c r="TNA856" s="102"/>
      <c r="TNB856" s="109"/>
      <c r="TNC856" s="109"/>
      <c r="TND856" s="106"/>
      <c r="TNE856" s="103"/>
      <c r="TNF856" s="102"/>
      <c r="TNG856" s="120"/>
      <c r="TNH856" s="176"/>
      <c r="TNI856" s="102"/>
      <c r="TNJ856" s="109"/>
      <c r="TNK856" s="109"/>
      <c r="TNL856" s="106"/>
      <c r="TNM856" s="103"/>
      <c r="TNN856" s="102"/>
      <c r="TNO856" s="120"/>
      <c r="TNP856" s="176"/>
      <c r="TNQ856" s="102"/>
      <c r="TNR856" s="109"/>
      <c r="TNS856" s="109"/>
      <c r="TNT856" s="106"/>
      <c r="TNU856" s="103"/>
      <c r="TNV856" s="102"/>
      <c r="TNW856" s="120"/>
      <c r="TNX856" s="176"/>
      <c r="TNY856" s="102"/>
      <c r="TNZ856" s="109"/>
      <c r="TOA856" s="109"/>
      <c r="TOB856" s="106"/>
      <c r="TOC856" s="103"/>
      <c r="TOD856" s="102"/>
      <c r="TOE856" s="120"/>
      <c r="TOF856" s="176"/>
      <c r="TOG856" s="102"/>
      <c r="TOH856" s="109"/>
      <c r="TOI856" s="109"/>
      <c r="TOJ856" s="106"/>
      <c r="TOK856" s="103"/>
      <c r="TOL856" s="102"/>
      <c r="TOM856" s="120"/>
      <c r="TON856" s="176"/>
      <c r="TOO856" s="102"/>
      <c r="TOP856" s="109"/>
      <c r="TOQ856" s="109"/>
      <c r="TOR856" s="106"/>
      <c r="TOS856" s="103"/>
      <c r="TOT856" s="102"/>
      <c r="TOU856" s="120"/>
      <c r="TOV856" s="176"/>
      <c r="TOW856" s="102"/>
      <c r="TOX856" s="109"/>
      <c r="TOY856" s="109"/>
      <c r="TOZ856" s="106"/>
      <c r="TPA856" s="103"/>
      <c r="TPB856" s="102"/>
      <c r="TPC856" s="120"/>
      <c r="TPD856" s="176"/>
      <c r="TPE856" s="102"/>
      <c r="TPF856" s="109"/>
      <c r="TPG856" s="109"/>
      <c r="TPH856" s="106"/>
      <c r="TPI856" s="103"/>
      <c r="TPJ856" s="102"/>
      <c r="TPK856" s="120"/>
      <c r="TPL856" s="176"/>
      <c r="TPM856" s="102"/>
      <c r="TPN856" s="109"/>
      <c r="TPO856" s="109"/>
      <c r="TPP856" s="106"/>
      <c r="TPQ856" s="103"/>
      <c r="TPR856" s="102"/>
      <c r="TPS856" s="120"/>
      <c r="TPT856" s="176"/>
      <c r="TPU856" s="102"/>
      <c r="TPV856" s="109"/>
      <c r="TPW856" s="109"/>
      <c r="TPX856" s="106"/>
      <c r="TPY856" s="103"/>
      <c r="TPZ856" s="102"/>
      <c r="TQA856" s="120"/>
      <c r="TQB856" s="176"/>
      <c r="TQC856" s="102"/>
      <c r="TQD856" s="109"/>
      <c r="TQE856" s="109"/>
      <c r="TQF856" s="106"/>
      <c r="TQG856" s="103"/>
      <c r="TQH856" s="102"/>
      <c r="TQI856" s="120"/>
      <c r="TQJ856" s="176"/>
      <c r="TQK856" s="102"/>
      <c r="TQL856" s="109"/>
      <c r="TQM856" s="109"/>
      <c r="TQN856" s="106"/>
      <c r="TQO856" s="103"/>
      <c r="TQP856" s="102"/>
      <c r="TQQ856" s="120"/>
      <c r="TQR856" s="176"/>
      <c r="TQS856" s="102"/>
      <c r="TQT856" s="109"/>
      <c r="TQU856" s="109"/>
      <c r="TQV856" s="106"/>
      <c r="TQW856" s="103"/>
      <c r="TQX856" s="102"/>
      <c r="TQY856" s="120"/>
      <c r="TQZ856" s="176"/>
      <c r="TRA856" s="102"/>
      <c r="TRB856" s="109"/>
      <c r="TRC856" s="109"/>
      <c r="TRD856" s="106"/>
      <c r="TRE856" s="103"/>
      <c r="TRF856" s="102"/>
      <c r="TRG856" s="120"/>
      <c r="TRH856" s="176"/>
      <c r="TRI856" s="102"/>
      <c r="TRJ856" s="109"/>
      <c r="TRK856" s="109"/>
      <c r="TRL856" s="106"/>
      <c r="TRM856" s="103"/>
      <c r="TRN856" s="102"/>
      <c r="TRO856" s="120"/>
      <c r="TRP856" s="176"/>
      <c r="TRQ856" s="102"/>
      <c r="TRR856" s="109"/>
      <c r="TRS856" s="109"/>
      <c r="TRT856" s="106"/>
      <c r="TRU856" s="103"/>
      <c r="TRV856" s="102"/>
      <c r="TRW856" s="120"/>
      <c r="TRX856" s="176"/>
      <c r="TRY856" s="102"/>
      <c r="TRZ856" s="109"/>
      <c r="TSA856" s="109"/>
      <c r="TSB856" s="106"/>
      <c r="TSC856" s="103"/>
      <c r="TSD856" s="102"/>
      <c r="TSE856" s="120"/>
      <c r="TSF856" s="176"/>
      <c r="TSG856" s="102"/>
      <c r="TSH856" s="109"/>
      <c r="TSI856" s="109"/>
      <c r="TSJ856" s="106"/>
      <c r="TSK856" s="103"/>
      <c r="TSL856" s="102"/>
      <c r="TSM856" s="120"/>
      <c r="TSN856" s="176"/>
      <c r="TSO856" s="102"/>
      <c r="TSP856" s="109"/>
      <c r="TSQ856" s="109"/>
      <c r="TSR856" s="106"/>
      <c r="TSS856" s="103"/>
      <c r="TST856" s="102"/>
      <c r="TSU856" s="120"/>
      <c r="TSV856" s="176"/>
      <c r="TSW856" s="102"/>
      <c r="TSX856" s="109"/>
      <c r="TSY856" s="109"/>
      <c r="TSZ856" s="106"/>
      <c r="TTA856" s="103"/>
      <c r="TTB856" s="102"/>
      <c r="TTC856" s="120"/>
      <c r="TTD856" s="176"/>
      <c r="TTE856" s="102"/>
      <c r="TTF856" s="109"/>
      <c r="TTG856" s="109"/>
      <c r="TTH856" s="106"/>
      <c r="TTI856" s="103"/>
      <c r="TTJ856" s="102"/>
      <c r="TTK856" s="120"/>
      <c r="TTL856" s="176"/>
      <c r="TTM856" s="102"/>
      <c r="TTN856" s="109"/>
      <c r="TTO856" s="109"/>
      <c r="TTP856" s="106"/>
      <c r="TTQ856" s="103"/>
      <c r="TTR856" s="102"/>
      <c r="TTS856" s="120"/>
      <c r="TTT856" s="176"/>
      <c r="TTU856" s="102"/>
      <c r="TTV856" s="109"/>
      <c r="TTW856" s="109"/>
      <c r="TTX856" s="106"/>
      <c r="TTY856" s="103"/>
      <c r="TTZ856" s="102"/>
      <c r="TUA856" s="120"/>
      <c r="TUB856" s="176"/>
      <c r="TUC856" s="102"/>
      <c r="TUD856" s="109"/>
      <c r="TUE856" s="109"/>
      <c r="TUF856" s="106"/>
      <c r="TUG856" s="103"/>
      <c r="TUH856" s="102"/>
      <c r="TUI856" s="120"/>
      <c r="TUJ856" s="176"/>
      <c r="TUK856" s="102"/>
      <c r="TUL856" s="109"/>
      <c r="TUM856" s="109"/>
      <c r="TUN856" s="106"/>
      <c r="TUO856" s="103"/>
      <c r="TUP856" s="102"/>
      <c r="TUQ856" s="120"/>
      <c r="TUR856" s="176"/>
      <c r="TUS856" s="102"/>
      <c r="TUT856" s="109"/>
      <c r="TUU856" s="109"/>
      <c r="TUV856" s="106"/>
      <c r="TUW856" s="103"/>
      <c r="TUX856" s="102"/>
      <c r="TUY856" s="120"/>
      <c r="TUZ856" s="176"/>
      <c r="TVA856" s="102"/>
      <c r="TVB856" s="109"/>
      <c r="TVC856" s="109"/>
      <c r="TVD856" s="106"/>
      <c r="TVE856" s="103"/>
      <c r="TVF856" s="102"/>
      <c r="TVG856" s="120"/>
      <c r="TVH856" s="176"/>
      <c r="TVI856" s="102"/>
      <c r="TVJ856" s="109"/>
      <c r="TVK856" s="109"/>
      <c r="TVL856" s="106"/>
      <c r="TVM856" s="103"/>
      <c r="TVN856" s="102"/>
      <c r="TVO856" s="120"/>
      <c r="TVP856" s="176"/>
      <c r="TVQ856" s="102"/>
      <c r="TVR856" s="109"/>
      <c r="TVS856" s="109"/>
      <c r="TVT856" s="106"/>
      <c r="TVU856" s="103"/>
      <c r="TVV856" s="102"/>
      <c r="TVW856" s="120"/>
      <c r="TVX856" s="176"/>
      <c r="TVY856" s="102"/>
      <c r="TVZ856" s="109"/>
      <c r="TWA856" s="109"/>
      <c r="TWB856" s="106"/>
      <c r="TWC856" s="103"/>
      <c r="TWD856" s="102"/>
      <c r="TWE856" s="120"/>
      <c r="TWF856" s="176"/>
      <c r="TWG856" s="102"/>
      <c r="TWH856" s="109"/>
      <c r="TWI856" s="109"/>
      <c r="TWJ856" s="106"/>
      <c r="TWK856" s="103"/>
      <c r="TWL856" s="102"/>
      <c r="TWM856" s="120"/>
      <c r="TWN856" s="176"/>
      <c r="TWO856" s="102"/>
      <c r="TWP856" s="109"/>
      <c r="TWQ856" s="109"/>
      <c r="TWR856" s="106"/>
      <c r="TWS856" s="103"/>
      <c r="TWT856" s="102"/>
      <c r="TWU856" s="120"/>
      <c r="TWV856" s="176"/>
      <c r="TWW856" s="102"/>
      <c r="TWX856" s="109"/>
      <c r="TWY856" s="109"/>
      <c r="TWZ856" s="106"/>
      <c r="TXA856" s="103"/>
      <c r="TXB856" s="102"/>
      <c r="TXC856" s="120"/>
      <c r="TXD856" s="176"/>
      <c r="TXE856" s="102"/>
      <c r="TXF856" s="109"/>
      <c r="TXG856" s="109"/>
      <c r="TXH856" s="106"/>
      <c r="TXI856" s="103"/>
      <c r="TXJ856" s="102"/>
      <c r="TXK856" s="120"/>
      <c r="TXL856" s="176"/>
      <c r="TXM856" s="102"/>
      <c r="TXN856" s="109"/>
      <c r="TXO856" s="109"/>
      <c r="TXP856" s="106"/>
      <c r="TXQ856" s="103"/>
      <c r="TXR856" s="102"/>
      <c r="TXS856" s="120"/>
      <c r="TXT856" s="176"/>
      <c r="TXU856" s="102"/>
      <c r="TXV856" s="109"/>
      <c r="TXW856" s="109"/>
      <c r="TXX856" s="106"/>
      <c r="TXY856" s="103"/>
      <c r="TXZ856" s="102"/>
      <c r="TYA856" s="120"/>
      <c r="TYB856" s="176"/>
      <c r="TYC856" s="102"/>
      <c r="TYD856" s="109"/>
      <c r="TYE856" s="109"/>
      <c r="TYF856" s="106"/>
      <c r="TYG856" s="103"/>
      <c r="TYH856" s="102"/>
      <c r="TYI856" s="120"/>
      <c r="TYJ856" s="176"/>
      <c r="TYK856" s="102"/>
      <c r="TYL856" s="109"/>
      <c r="TYM856" s="109"/>
      <c r="TYN856" s="106"/>
      <c r="TYO856" s="103"/>
      <c r="TYP856" s="102"/>
      <c r="TYQ856" s="120"/>
      <c r="TYR856" s="176"/>
      <c r="TYS856" s="102"/>
      <c r="TYT856" s="109"/>
      <c r="TYU856" s="109"/>
      <c r="TYV856" s="106"/>
      <c r="TYW856" s="103"/>
      <c r="TYX856" s="102"/>
      <c r="TYY856" s="120"/>
      <c r="TYZ856" s="176"/>
      <c r="TZA856" s="102"/>
      <c r="TZB856" s="109"/>
      <c r="TZC856" s="109"/>
      <c r="TZD856" s="106"/>
      <c r="TZE856" s="103"/>
      <c r="TZF856" s="102"/>
      <c r="TZG856" s="120"/>
      <c r="TZH856" s="176"/>
      <c r="TZI856" s="102"/>
      <c r="TZJ856" s="109"/>
      <c r="TZK856" s="109"/>
      <c r="TZL856" s="106"/>
      <c r="TZM856" s="103"/>
      <c r="TZN856" s="102"/>
      <c r="TZO856" s="120"/>
      <c r="TZP856" s="176"/>
      <c r="TZQ856" s="102"/>
      <c r="TZR856" s="109"/>
      <c r="TZS856" s="109"/>
      <c r="TZT856" s="106"/>
      <c r="TZU856" s="103"/>
      <c r="TZV856" s="102"/>
      <c r="TZW856" s="120"/>
      <c r="TZX856" s="176"/>
      <c r="TZY856" s="102"/>
      <c r="TZZ856" s="109"/>
      <c r="UAA856" s="109"/>
      <c r="UAB856" s="106"/>
      <c r="UAC856" s="103"/>
      <c r="UAD856" s="102"/>
      <c r="UAE856" s="120"/>
      <c r="UAF856" s="176"/>
      <c r="UAG856" s="102"/>
      <c r="UAH856" s="109"/>
      <c r="UAI856" s="109"/>
      <c r="UAJ856" s="106"/>
      <c r="UAK856" s="103"/>
      <c r="UAL856" s="102"/>
      <c r="UAM856" s="120"/>
      <c r="UAN856" s="176"/>
      <c r="UAO856" s="102"/>
      <c r="UAP856" s="109"/>
      <c r="UAQ856" s="109"/>
      <c r="UAR856" s="106"/>
      <c r="UAS856" s="103"/>
      <c r="UAT856" s="102"/>
      <c r="UAU856" s="120"/>
      <c r="UAV856" s="176"/>
      <c r="UAW856" s="102"/>
      <c r="UAX856" s="109"/>
      <c r="UAY856" s="109"/>
      <c r="UAZ856" s="106"/>
      <c r="UBA856" s="103"/>
      <c r="UBB856" s="102"/>
      <c r="UBC856" s="120"/>
      <c r="UBD856" s="176"/>
      <c r="UBE856" s="102"/>
      <c r="UBF856" s="109"/>
      <c r="UBG856" s="109"/>
      <c r="UBH856" s="106"/>
      <c r="UBI856" s="103"/>
      <c r="UBJ856" s="102"/>
      <c r="UBK856" s="120"/>
      <c r="UBL856" s="176"/>
      <c r="UBM856" s="102"/>
      <c r="UBN856" s="109"/>
      <c r="UBO856" s="109"/>
      <c r="UBP856" s="106"/>
      <c r="UBQ856" s="103"/>
      <c r="UBR856" s="102"/>
      <c r="UBS856" s="120"/>
      <c r="UBT856" s="176"/>
      <c r="UBU856" s="102"/>
      <c r="UBV856" s="109"/>
      <c r="UBW856" s="109"/>
      <c r="UBX856" s="106"/>
      <c r="UBY856" s="103"/>
      <c r="UBZ856" s="102"/>
      <c r="UCA856" s="120"/>
      <c r="UCB856" s="176"/>
      <c r="UCC856" s="102"/>
      <c r="UCD856" s="109"/>
      <c r="UCE856" s="109"/>
      <c r="UCF856" s="106"/>
      <c r="UCG856" s="103"/>
      <c r="UCH856" s="102"/>
      <c r="UCI856" s="120"/>
      <c r="UCJ856" s="176"/>
      <c r="UCK856" s="102"/>
      <c r="UCL856" s="109"/>
      <c r="UCM856" s="109"/>
      <c r="UCN856" s="106"/>
      <c r="UCO856" s="103"/>
      <c r="UCP856" s="102"/>
      <c r="UCQ856" s="120"/>
      <c r="UCR856" s="176"/>
      <c r="UCS856" s="102"/>
      <c r="UCT856" s="109"/>
      <c r="UCU856" s="109"/>
      <c r="UCV856" s="106"/>
      <c r="UCW856" s="103"/>
      <c r="UCX856" s="102"/>
      <c r="UCY856" s="120"/>
      <c r="UCZ856" s="176"/>
      <c r="UDA856" s="102"/>
      <c r="UDB856" s="109"/>
      <c r="UDC856" s="109"/>
      <c r="UDD856" s="106"/>
      <c r="UDE856" s="103"/>
      <c r="UDF856" s="102"/>
      <c r="UDG856" s="120"/>
      <c r="UDH856" s="176"/>
      <c r="UDI856" s="102"/>
      <c r="UDJ856" s="109"/>
      <c r="UDK856" s="109"/>
      <c r="UDL856" s="106"/>
      <c r="UDM856" s="103"/>
      <c r="UDN856" s="102"/>
      <c r="UDO856" s="120"/>
      <c r="UDP856" s="176"/>
      <c r="UDQ856" s="102"/>
      <c r="UDR856" s="109"/>
      <c r="UDS856" s="109"/>
      <c r="UDT856" s="106"/>
      <c r="UDU856" s="103"/>
      <c r="UDV856" s="102"/>
      <c r="UDW856" s="120"/>
      <c r="UDX856" s="176"/>
      <c r="UDY856" s="102"/>
      <c r="UDZ856" s="109"/>
      <c r="UEA856" s="109"/>
      <c r="UEB856" s="106"/>
      <c r="UEC856" s="103"/>
      <c r="UED856" s="102"/>
      <c r="UEE856" s="120"/>
      <c r="UEF856" s="176"/>
      <c r="UEG856" s="102"/>
      <c r="UEH856" s="109"/>
      <c r="UEI856" s="109"/>
      <c r="UEJ856" s="106"/>
      <c r="UEK856" s="103"/>
      <c r="UEL856" s="102"/>
      <c r="UEM856" s="120"/>
      <c r="UEN856" s="176"/>
      <c r="UEO856" s="102"/>
      <c r="UEP856" s="109"/>
      <c r="UEQ856" s="109"/>
      <c r="UER856" s="106"/>
      <c r="UES856" s="103"/>
      <c r="UET856" s="102"/>
      <c r="UEU856" s="120"/>
      <c r="UEV856" s="176"/>
      <c r="UEW856" s="102"/>
      <c r="UEX856" s="109"/>
      <c r="UEY856" s="109"/>
      <c r="UEZ856" s="106"/>
      <c r="UFA856" s="103"/>
      <c r="UFB856" s="102"/>
      <c r="UFC856" s="120"/>
      <c r="UFD856" s="176"/>
      <c r="UFE856" s="102"/>
      <c r="UFF856" s="109"/>
      <c r="UFG856" s="109"/>
      <c r="UFH856" s="106"/>
      <c r="UFI856" s="103"/>
      <c r="UFJ856" s="102"/>
      <c r="UFK856" s="120"/>
      <c r="UFL856" s="176"/>
      <c r="UFM856" s="102"/>
      <c r="UFN856" s="109"/>
      <c r="UFO856" s="109"/>
      <c r="UFP856" s="106"/>
      <c r="UFQ856" s="103"/>
      <c r="UFR856" s="102"/>
      <c r="UFS856" s="120"/>
      <c r="UFT856" s="176"/>
      <c r="UFU856" s="102"/>
      <c r="UFV856" s="109"/>
      <c r="UFW856" s="109"/>
      <c r="UFX856" s="106"/>
      <c r="UFY856" s="103"/>
      <c r="UFZ856" s="102"/>
      <c r="UGA856" s="120"/>
      <c r="UGB856" s="176"/>
      <c r="UGC856" s="102"/>
      <c r="UGD856" s="109"/>
      <c r="UGE856" s="109"/>
      <c r="UGF856" s="106"/>
      <c r="UGG856" s="103"/>
      <c r="UGH856" s="102"/>
      <c r="UGI856" s="120"/>
      <c r="UGJ856" s="176"/>
      <c r="UGK856" s="102"/>
      <c r="UGL856" s="109"/>
      <c r="UGM856" s="109"/>
      <c r="UGN856" s="106"/>
      <c r="UGO856" s="103"/>
      <c r="UGP856" s="102"/>
      <c r="UGQ856" s="120"/>
      <c r="UGR856" s="176"/>
      <c r="UGS856" s="102"/>
      <c r="UGT856" s="109"/>
      <c r="UGU856" s="109"/>
      <c r="UGV856" s="106"/>
      <c r="UGW856" s="103"/>
      <c r="UGX856" s="102"/>
      <c r="UGY856" s="120"/>
      <c r="UGZ856" s="176"/>
      <c r="UHA856" s="102"/>
      <c r="UHB856" s="109"/>
      <c r="UHC856" s="109"/>
      <c r="UHD856" s="106"/>
      <c r="UHE856" s="103"/>
      <c r="UHF856" s="102"/>
      <c r="UHG856" s="120"/>
      <c r="UHH856" s="176"/>
      <c r="UHI856" s="102"/>
      <c r="UHJ856" s="109"/>
      <c r="UHK856" s="109"/>
      <c r="UHL856" s="106"/>
      <c r="UHM856" s="103"/>
      <c r="UHN856" s="102"/>
      <c r="UHO856" s="120"/>
      <c r="UHP856" s="176"/>
      <c r="UHQ856" s="102"/>
      <c r="UHR856" s="109"/>
      <c r="UHS856" s="109"/>
      <c r="UHT856" s="106"/>
      <c r="UHU856" s="103"/>
      <c r="UHV856" s="102"/>
      <c r="UHW856" s="120"/>
      <c r="UHX856" s="176"/>
      <c r="UHY856" s="102"/>
      <c r="UHZ856" s="109"/>
      <c r="UIA856" s="109"/>
      <c r="UIB856" s="106"/>
      <c r="UIC856" s="103"/>
      <c r="UID856" s="102"/>
      <c r="UIE856" s="120"/>
      <c r="UIF856" s="176"/>
      <c r="UIG856" s="102"/>
      <c r="UIH856" s="109"/>
      <c r="UII856" s="109"/>
      <c r="UIJ856" s="106"/>
      <c r="UIK856" s="103"/>
      <c r="UIL856" s="102"/>
      <c r="UIM856" s="120"/>
      <c r="UIN856" s="176"/>
      <c r="UIO856" s="102"/>
      <c r="UIP856" s="109"/>
      <c r="UIQ856" s="109"/>
      <c r="UIR856" s="106"/>
      <c r="UIS856" s="103"/>
      <c r="UIT856" s="102"/>
      <c r="UIU856" s="120"/>
      <c r="UIV856" s="176"/>
      <c r="UIW856" s="102"/>
      <c r="UIX856" s="109"/>
      <c r="UIY856" s="109"/>
      <c r="UIZ856" s="106"/>
      <c r="UJA856" s="103"/>
      <c r="UJB856" s="102"/>
      <c r="UJC856" s="120"/>
      <c r="UJD856" s="176"/>
      <c r="UJE856" s="102"/>
      <c r="UJF856" s="109"/>
      <c r="UJG856" s="109"/>
      <c r="UJH856" s="106"/>
      <c r="UJI856" s="103"/>
      <c r="UJJ856" s="102"/>
      <c r="UJK856" s="120"/>
      <c r="UJL856" s="176"/>
      <c r="UJM856" s="102"/>
      <c r="UJN856" s="109"/>
      <c r="UJO856" s="109"/>
      <c r="UJP856" s="106"/>
      <c r="UJQ856" s="103"/>
      <c r="UJR856" s="102"/>
      <c r="UJS856" s="120"/>
      <c r="UJT856" s="176"/>
      <c r="UJU856" s="102"/>
      <c r="UJV856" s="109"/>
      <c r="UJW856" s="109"/>
      <c r="UJX856" s="106"/>
      <c r="UJY856" s="103"/>
      <c r="UJZ856" s="102"/>
      <c r="UKA856" s="120"/>
      <c r="UKB856" s="176"/>
      <c r="UKC856" s="102"/>
      <c r="UKD856" s="109"/>
      <c r="UKE856" s="109"/>
      <c r="UKF856" s="106"/>
      <c r="UKG856" s="103"/>
      <c r="UKH856" s="102"/>
      <c r="UKI856" s="120"/>
      <c r="UKJ856" s="176"/>
      <c r="UKK856" s="102"/>
      <c r="UKL856" s="109"/>
      <c r="UKM856" s="109"/>
      <c r="UKN856" s="106"/>
      <c r="UKO856" s="103"/>
      <c r="UKP856" s="102"/>
      <c r="UKQ856" s="120"/>
      <c r="UKR856" s="176"/>
      <c r="UKS856" s="102"/>
      <c r="UKT856" s="109"/>
      <c r="UKU856" s="109"/>
      <c r="UKV856" s="106"/>
      <c r="UKW856" s="103"/>
      <c r="UKX856" s="102"/>
      <c r="UKY856" s="120"/>
      <c r="UKZ856" s="176"/>
      <c r="ULA856" s="102"/>
      <c r="ULB856" s="109"/>
      <c r="ULC856" s="109"/>
      <c r="ULD856" s="106"/>
      <c r="ULE856" s="103"/>
      <c r="ULF856" s="102"/>
      <c r="ULG856" s="120"/>
      <c r="ULH856" s="176"/>
      <c r="ULI856" s="102"/>
      <c r="ULJ856" s="109"/>
      <c r="ULK856" s="109"/>
      <c r="ULL856" s="106"/>
      <c r="ULM856" s="103"/>
      <c r="ULN856" s="102"/>
      <c r="ULO856" s="120"/>
      <c r="ULP856" s="176"/>
      <c r="ULQ856" s="102"/>
      <c r="ULR856" s="109"/>
      <c r="ULS856" s="109"/>
      <c r="ULT856" s="106"/>
      <c r="ULU856" s="103"/>
      <c r="ULV856" s="102"/>
      <c r="ULW856" s="120"/>
      <c r="ULX856" s="176"/>
      <c r="ULY856" s="102"/>
      <c r="ULZ856" s="109"/>
      <c r="UMA856" s="109"/>
      <c r="UMB856" s="106"/>
      <c r="UMC856" s="103"/>
      <c r="UMD856" s="102"/>
      <c r="UME856" s="120"/>
      <c r="UMF856" s="176"/>
      <c r="UMG856" s="102"/>
      <c r="UMH856" s="109"/>
      <c r="UMI856" s="109"/>
      <c r="UMJ856" s="106"/>
      <c r="UMK856" s="103"/>
      <c r="UML856" s="102"/>
      <c r="UMM856" s="120"/>
      <c r="UMN856" s="176"/>
      <c r="UMO856" s="102"/>
      <c r="UMP856" s="109"/>
      <c r="UMQ856" s="109"/>
      <c r="UMR856" s="106"/>
      <c r="UMS856" s="103"/>
      <c r="UMT856" s="102"/>
      <c r="UMU856" s="120"/>
      <c r="UMV856" s="176"/>
      <c r="UMW856" s="102"/>
      <c r="UMX856" s="109"/>
      <c r="UMY856" s="109"/>
      <c r="UMZ856" s="106"/>
      <c r="UNA856" s="103"/>
      <c r="UNB856" s="102"/>
      <c r="UNC856" s="120"/>
      <c r="UND856" s="176"/>
      <c r="UNE856" s="102"/>
      <c r="UNF856" s="109"/>
      <c r="UNG856" s="109"/>
      <c r="UNH856" s="106"/>
      <c r="UNI856" s="103"/>
      <c r="UNJ856" s="102"/>
      <c r="UNK856" s="120"/>
      <c r="UNL856" s="176"/>
      <c r="UNM856" s="102"/>
      <c r="UNN856" s="109"/>
      <c r="UNO856" s="109"/>
      <c r="UNP856" s="106"/>
      <c r="UNQ856" s="103"/>
      <c r="UNR856" s="102"/>
      <c r="UNS856" s="120"/>
      <c r="UNT856" s="176"/>
      <c r="UNU856" s="102"/>
      <c r="UNV856" s="109"/>
      <c r="UNW856" s="109"/>
      <c r="UNX856" s="106"/>
      <c r="UNY856" s="103"/>
      <c r="UNZ856" s="102"/>
      <c r="UOA856" s="120"/>
      <c r="UOB856" s="176"/>
      <c r="UOC856" s="102"/>
      <c r="UOD856" s="109"/>
      <c r="UOE856" s="109"/>
      <c r="UOF856" s="106"/>
      <c r="UOG856" s="103"/>
      <c r="UOH856" s="102"/>
      <c r="UOI856" s="120"/>
      <c r="UOJ856" s="176"/>
      <c r="UOK856" s="102"/>
      <c r="UOL856" s="109"/>
      <c r="UOM856" s="109"/>
      <c r="UON856" s="106"/>
      <c r="UOO856" s="103"/>
      <c r="UOP856" s="102"/>
      <c r="UOQ856" s="120"/>
      <c r="UOR856" s="176"/>
      <c r="UOS856" s="102"/>
      <c r="UOT856" s="109"/>
      <c r="UOU856" s="109"/>
      <c r="UOV856" s="106"/>
      <c r="UOW856" s="103"/>
      <c r="UOX856" s="102"/>
      <c r="UOY856" s="120"/>
      <c r="UOZ856" s="176"/>
      <c r="UPA856" s="102"/>
      <c r="UPB856" s="109"/>
      <c r="UPC856" s="109"/>
      <c r="UPD856" s="106"/>
      <c r="UPE856" s="103"/>
      <c r="UPF856" s="102"/>
      <c r="UPG856" s="120"/>
      <c r="UPH856" s="176"/>
      <c r="UPI856" s="102"/>
      <c r="UPJ856" s="109"/>
      <c r="UPK856" s="109"/>
      <c r="UPL856" s="106"/>
      <c r="UPM856" s="103"/>
      <c r="UPN856" s="102"/>
      <c r="UPO856" s="120"/>
      <c r="UPP856" s="176"/>
      <c r="UPQ856" s="102"/>
      <c r="UPR856" s="109"/>
      <c r="UPS856" s="109"/>
      <c r="UPT856" s="106"/>
      <c r="UPU856" s="103"/>
      <c r="UPV856" s="102"/>
      <c r="UPW856" s="120"/>
      <c r="UPX856" s="176"/>
      <c r="UPY856" s="102"/>
      <c r="UPZ856" s="109"/>
      <c r="UQA856" s="109"/>
      <c r="UQB856" s="106"/>
      <c r="UQC856" s="103"/>
      <c r="UQD856" s="102"/>
      <c r="UQE856" s="120"/>
      <c r="UQF856" s="176"/>
      <c r="UQG856" s="102"/>
      <c r="UQH856" s="109"/>
      <c r="UQI856" s="109"/>
      <c r="UQJ856" s="106"/>
      <c r="UQK856" s="103"/>
      <c r="UQL856" s="102"/>
      <c r="UQM856" s="120"/>
      <c r="UQN856" s="176"/>
      <c r="UQO856" s="102"/>
      <c r="UQP856" s="109"/>
      <c r="UQQ856" s="109"/>
      <c r="UQR856" s="106"/>
      <c r="UQS856" s="103"/>
      <c r="UQT856" s="102"/>
      <c r="UQU856" s="120"/>
      <c r="UQV856" s="176"/>
      <c r="UQW856" s="102"/>
      <c r="UQX856" s="109"/>
      <c r="UQY856" s="109"/>
      <c r="UQZ856" s="106"/>
      <c r="URA856" s="103"/>
      <c r="URB856" s="102"/>
      <c r="URC856" s="120"/>
      <c r="URD856" s="176"/>
      <c r="URE856" s="102"/>
      <c r="URF856" s="109"/>
      <c r="URG856" s="109"/>
      <c r="URH856" s="106"/>
      <c r="URI856" s="103"/>
      <c r="URJ856" s="102"/>
      <c r="URK856" s="120"/>
      <c r="URL856" s="176"/>
      <c r="URM856" s="102"/>
      <c r="URN856" s="109"/>
      <c r="URO856" s="109"/>
      <c r="URP856" s="106"/>
      <c r="URQ856" s="103"/>
      <c r="URR856" s="102"/>
      <c r="URS856" s="120"/>
      <c r="URT856" s="176"/>
      <c r="URU856" s="102"/>
      <c r="URV856" s="109"/>
      <c r="URW856" s="109"/>
      <c r="URX856" s="106"/>
      <c r="URY856" s="103"/>
      <c r="URZ856" s="102"/>
      <c r="USA856" s="120"/>
      <c r="USB856" s="176"/>
      <c r="USC856" s="102"/>
      <c r="USD856" s="109"/>
      <c r="USE856" s="109"/>
      <c r="USF856" s="106"/>
      <c r="USG856" s="103"/>
      <c r="USH856" s="102"/>
      <c r="USI856" s="120"/>
      <c r="USJ856" s="176"/>
      <c r="USK856" s="102"/>
      <c r="USL856" s="109"/>
      <c r="USM856" s="109"/>
      <c r="USN856" s="106"/>
      <c r="USO856" s="103"/>
      <c r="USP856" s="102"/>
      <c r="USQ856" s="120"/>
      <c r="USR856" s="176"/>
      <c r="USS856" s="102"/>
      <c r="UST856" s="109"/>
      <c r="USU856" s="109"/>
      <c r="USV856" s="106"/>
      <c r="USW856" s="103"/>
      <c r="USX856" s="102"/>
      <c r="USY856" s="120"/>
      <c r="USZ856" s="176"/>
      <c r="UTA856" s="102"/>
      <c r="UTB856" s="109"/>
      <c r="UTC856" s="109"/>
      <c r="UTD856" s="106"/>
      <c r="UTE856" s="103"/>
      <c r="UTF856" s="102"/>
      <c r="UTG856" s="120"/>
      <c r="UTH856" s="176"/>
      <c r="UTI856" s="102"/>
      <c r="UTJ856" s="109"/>
      <c r="UTK856" s="109"/>
      <c r="UTL856" s="106"/>
      <c r="UTM856" s="103"/>
      <c r="UTN856" s="102"/>
      <c r="UTO856" s="120"/>
      <c r="UTP856" s="176"/>
      <c r="UTQ856" s="102"/>
      <c r="UTR856" s="109"/>
      <c r="UTS856" s="109"/>
      <c r="UTT856" s="106"/>
      <c r="UTU856" s="103"/>
      <c r="UTV856" s="102"/>
      <c r="UTW856" s="120"/>
      <c r="UTX856" s="176"/>
      <c r="UTY856" s="102"/>
      <c r="UTZ856" s="109"/>
      <c r="UUA856" s="109"/>
      <c r="UUB856" s="106"/>
      <c r="UUC856" s="103"/>
      <c r="UUD856" s="102"/>
      <c r="UUE856" s="120"/>
      <c r="UUF856" s="176"/>
      <c r="UUG856" s="102"/>
      <c r="UUH856" s="109"/>
      <c r="UUI856" s="109"/>
      <c r="UUJ856" s="106"/>
      <c r="UUK856" s="103"/>
      <c r="UUL856" s="102"/>
      <c r="UUM856" s="120"/>
      <c r="UUN856" s="176"/>
      <c r="UUO856" s="102"/>
      <c r="UUP856" s="109"/>
      <c r="UUQ856" s="109"/>
      <c r="UUR856" s="106"/>
      <c r="UUS856" s="103"/>
      <c r="UUT856" s="102"/>
      <c r="UUU856" s="120"/>
      <c r="UUV856" s="176"/>
      <c r="UUW856" s="102"/>
      <c r="UUX856" s="109"/>
      <c r="UUY856" s="109"/>
      <c r="UUZ856" s="106"/>
      <c r="UVA856" s="103"/>
      <c r="UVB856" s="102"/>
      <c r="UVC856" s="120"/>
      <c r="UVD856" s="176"/>
      <c r="UVE856" s="102"/>
      <c r="UVF856" s="109"/>
      <c r="UVG856" s="109"/>
      <c r="UVH856" s="106"/>
      <c r="UVI856" s="103"/>
      <c r="UVJ856" s="102"/>
      <c r="UVK856" s="120"/>
      <c r="UVL856" s="176"/>
      <c r="UVM856" s="102"/>
      <c r="UVN856" s="109"/>
      <c r="UVO856" s="109"/>
      <c r="UVP856" s="106"/>
      <c r="UVQ856" s="103"/>
      <c r="UVR856" s="102"/>
      <c r="UVS856" s="120"/>
      <c r="UVT856" s="176"/>
      <c r="UVU856" s="102"/>
      <c r="UVV856" s="109"/>
      <c r="UVW856" s="109"/>
      <c r="UVX856" s="106"/>
      <c r="UVY856" s="103"/>
      <c r="UVZ856" s="102"/>
      <c r="UWA856" s="120"/>
      <c r="UWB856" s="176"/>
      <c r="UWC856" s="102"/>
      <c r="UWD856" s="109"/>
      <c r="UWE856" s="109"/>
      <c r="UWF856" s="106"/>
      <c r="UWG856" s="103"/>
      <c r="UWH856" s="102"/>
      <c r="UWI856" s="120"/>
      <c r="UWJ856" s="176"/>
      <c r="UWK856" s="102"/>
      <c r="UWL856" s="109"/>
      <c r="UWM856" s="109"/>
      <c r="UWN856" s="106"/>
      <c r="UWO856" s="103"/>
      <c r="UWP856" s="102"/>
      <c r="UWQ856" s="120"/>
      <c r="UWR856" s="176"/>
      <c r="UWS856" s="102"/>
      <c r="UWT856" s="109"/>
      <c r="UWU856" s="109"/>
      <c r="UWV856" s="106"/>
      <c r="UWW856" s="103"/>
      <c r="UWX856" s="102"/>
      <c r="UWY856" s="120"/>
      <c r="UWZ856" s="176"/>
      <c r="UXA856" s="102"/>
      <c r="UXB856" s="109"/>
      <c r="UXC856" s="109"/>
      <c r="UXD856" s="106"/>
      <c r="UXE856" s="103"/>
      <c r="UXF856" s="102"/>
      <c r="UXG856" s="120"/>
      <c r="UXH856" s="176"/>
      <c r="UXI856" s="102"/>
      <c r="UXJ856" s="109"/>
      <c r="UXK856" s="109"/>
      <c r="UXL856" s="106"/>
      <c r="UXM856" s="103"/>
      <c r="UXN856" s="102"/>
      <c r="UXO856" s="120"/>
      <c r="UXP856" s="176"/>
      <c r="UXQ856" s="102"/>
      <c r="UXR856" s="109"/>
      <c r="UXS856" s="109"/>
      <c r="UXT856" s="106"/>
      <c r="UXU856" s="103"/>
      <c r="UXV856" s="102"/>
      <c r="UXW856" s="120"/>
      <c r="UXX856" s="176"/>
      <c r="UXY856" s="102"/>
      <c r="UXZ856" s="109"/>
      <c r="UYA856" s="109"/>
      <c r="UYB856" s="106"/>
      <c r="UYC856" s="103"/>
      <c r="UYD856" s="102"/>
      <c r="UYE856" s="120"/>
      <c r="UYF856" s="176"/>
      <c r="UYG856" s="102"/>
      <c r="UYH856" s="109"/>
      <c r="UYI856" s="109"/>
      <c r="UYJ856" s="106"/>
      <c r="UYK856" s="103"/>
      <c r="UYL856" s="102"/>
      <c r="UYM856" s="120"/>
      <c r="UYN856" s="176"/>
      <c r="UYO856" s="102"/>
      <c r="UYP856" s="109"/>
      <c r="UYQ856" s="109"/>
      <c r="UYR856" s="106"/>
      <c r="UYS856" s="103"/>
      <c r="UYT856" s="102"/>
      <c r="UYU856" s="120"/>
      <c r="UYV856" s="176"/>
      <c r="UYW856" s="102"/>
      <c r="UYX856" s="109"/>
      <c r="UYY856" s="109"/>
      <c r="UYZ856" s="106"/>
      <c r="UZA856" s="103"/>
      <c r="UZB856" s="102"/>
      <c r="UZC856" s="120"/>
      <c r="UZD856" s="176"/>
      <c r="UZE856" s="102"/>
      <c r="UZF856" s="109"/>
      <c r="UZG856" s="109"/>
      <c r="UZH856" s="106"/>
      <c r="UZI856" s="103"/>
      <c r="UZJ856" s="102"/>
      <c r="UZK856" s="120"/>
      <c r="UZL856" s="176"/>
      <c r="UZM856" s="102"/>
      <c r="UZN856" s="109"/>
      <c r="UZO856" s="109"/>
      <c r="UZP856" s="106"/>
      <c r="UZQ856" s="103"/>
      <c r="UZR856" s="102"/>
      <c r="UZS856" s="120"/>
      <c r="UZT856" s="176"/>
      <c r="UZU856" s="102"/>
      <c r="UZV856" s="109"/>
      <c r="UZW856" s="109"/>
      <c r="UZX856" s="106"/>
      <c r="UZY856" s="103"/>
      <c r="UZZ856" s="102"/>
      <c r="VAA856" s="120"/>
      <c r="VAB856" s="176"/>
      <c r="VAC856" s="102"/>
      <c r="VAD856" s="109"/>
      <c r="VAE856" s="109"/>
      <c r="VAF856" s="106"/>
      <c r="VAG856" s="103"/>
      <c r="VAH856" s="102"/>
      <c r="VAI856" s="120"/>
      <c r="VAJ856" s="176"/>
      <c r="VAK856" s="102"/>
      <c r="VAL856" s="109"/>
      <c r="VAM856" s="109"/>
      <c r="VAN856" s="106"/>
      <c r="VAO856" s="103"/>
      <c r="VAP856" s="102"/>
      <c r="VAQ856" s="120"/>
      <c r="VAR856" s="176"/>
      <c r="VAS856" s="102"/>
      <c r="VAT856" s="109"/>
      <c r="VAU856" s="109"/>
      <c r="VAV856" s="106"/>
      <c r="VAW856" s="103"/>
      <c r="VAX856" s="102"/>
      <c r="VAY856" s="120"/>
      <c r="VAZ856" s="176"/>
      <c r="VBA856" s="102"/>
      <c r="VBB856" s="109"/>
      <c r="VBC856" s="109"/>
      <c r="VBD856" s="106"/>
      <c r="VBE856" s="103"/>
      <c r="VBF856" s="102"/>
      <c r="VBG856" s="120"/>
      <c r="VBH856" s="176"/>
      <c r="VBI856" s="102"/>
      <c r="VBJ856" s="109"/>
      <c r="VBK856" s="109"/>
      <c r="VBL856" s="106"/>
      <c r="VBM856" s="103"/>
      <c r="VBN856" s="102"/>
      <c r="VBO856" s="120"/>
      <c r="VBP856" s="176"/>
      <c r="VBQ856" s="102"/>
      <c r="VBR856" s="109"/>
      <c r="VBS856" s="109"/>
      <c r="VBT856" s="106"/>
      <c r="VBU856" s="103"/>
      <c r="VBV856" s="102"/>
      <c r="VBW856" s="120"/>
      <c r="VBX856" s="176"/>
      <c r="VBY856" s="102"/>
      <c r="VBZ856" s="109"/>
      <c r="VCA856" s="109"/>
      <c r="VCB856" s="106"/>
      <c r="VCC856" s="103"/>
      <c r="VCD856" s="102"/>
      <c r="VCE856" s="120"/>
      <c r="VCF856" s="176"/>
      <c r="VCG856" s="102"/>
      <c r="VCH856" s="109"/>
      <c r="VCI856" s="109"/>
      <c r="VCJ856" s="106"/>
      <c r="VCK856" s="103"/>
      <c r="VCL856" s="102"/>
      <c r="VCM856" s="120"/>
      <c r="VCN856" s="176"/>
      <c r="VCO856" s="102"/>
      <c r="VCP856" s="109"/>
      <c r="VCQ856" s="109"/>
      <c r="VCR856" s="106"/>
      <c r="VCS856" s="103"/>
      <c r="VCT856" s="102"/>
      <c r="VCU856" s="120"/>
      <c r="VCV856" s="176"/>
      <c r="VCW856" s="102"/>
      <c r="VCX856" s="109"/>
      <c r="VCY856" s="109"/>
      <c r="VCZ856" s="106"/>
      <c r="VDA856" s="103"/>
      <c r="VDB856" s="102"/>
      <c r="VDC856" s="120"/>
      <c r="VDD856" s="176"/>
      <c r="VDE856" s="102"/>
      <c r="VDF856" s="109"/>
      <c r="VDG856" s="109"/>
      <c r="VDH856" s="106"/>
      <c r="VDI856" s="103"/>
      <c r="VDJ856" s="102"/>
      <c r="VDK856" s="120"/>
      <c r="VDL856" s="176"/>
      <c r="VDM856" s="102"/>
      <c r="VDN856" s="109"/>
      <c r="VDO856" s="109"/>
      <c r="VDP856" s="106"/>
      <c r="VDQ856" s="103"/>
      <c r="VDR856" s="102"/>
      <c r="VDS856" s="120"/>
      <c r="VDT856" s="176"/>
      <c r="VDU856" s="102"/>
      <c r="VDV856" s="109"/>
      <c r="VDW856" s="109"/>
      <c r="VDX856" s="106"/>
      <c r="VDY856" s="103"/>
      <c r="VDZ856" s="102"/>
      <c r="VEA856" s="120"/>
      <c r="VEB856" s="176"/>
      <c r="VEC856" s="102"/>
      <c r="VED856" s="109"/>
      <c r="VEE856" s="109"/>
      <c r="VEF856" s="106"/>
      <c r="VEG856" s="103"/>
      <c r="VEH856" s="102"/>
      <c r="VEI856" s="120"/>
      <c r="VEJ856" s="176"/>
      <c r="VEK856" s="102"/>
      <c r="VEL856" s="109"/>
      <c r="VEM856" s="109"/>
      <c r="VEN856" s="106"/>
      <c r="VEO856" s="103"/>
      <c r="VEP856" s="102"/>
      <c r="VEQ856" s="120"/>
      <c r="VER856" s="176"/>
      <c r="VES856" s="102"/>
      <c r="VET856" s="109"/>
      <c r="VEU856" s="109"/>
      <c r="VEV856" s="106"/>
      <c r="VEW856" s="103"/>
      <c r="VEX856" s="102"/>
      <c r="VEY856" s="120"/>
      <c r="VEZ856" s="176"/>
      <c r="VFA856" s="102"/>
      <c r="VFB856" s="109"/>
      <c r="VFC856" s="109"/>
      <c r="VFD856" s="106"/>
      <c r="VFE856" s="103"/>
      <c r="VFF856" s="102"/>
      <c r="VFG856" s="120"/>
      <c r="VFH856" s="176"/>
      <c r="VFI856" s="102"/>
      <c r="VFJ856" s="109"/>
      <c r="VFK856" s="109"/>
      <c r="VFL856" s="106"/>
      <c r="VFM856" s="103"/>
      <c r="VFN856" s="102"/>
      <c r="VFO856" s="120"/>
      <c r="VFP856" s="176"/>
      <c r="VFQ856" s="102"/>
      <c r="VFR856" s="109"/>
      <c r="VFS856" s="109"/>
      <c r="VFT856" s="106"/>
      <c r="VFU856" s="103"/>
      <c r="VFV856" s="102"/>
      <c r="VFW856" s="120"/>
      <c r="VFX856" s="176"/>
      <c r="VFY856" s="102"/>
      <c r="VFZ856" s="109"/>
      <c r="VGA856" s="109"/>
      <c r="VGB856" s="106"/>
      <c r="VGC856" s="103"/>
      <c r="VGD856" s="102"/>
      <c r="VGE856" s="120"/>
      <c r="VGF856" s="176"/>
      <c r="VGG856" s="102"/>
      <c r="VGH856" s="109"/>
      <c r="VGI856" s="109"/>
      <c r="VGJ856" s="106"/>
      <c r="VGK856" s="103"/>
      <c r="VGL856" s="102"/>
      <c r="VGM856" s="120"/>
      <c r="VGN856" s="176"/>
      <c r="VGO856" s="102"/>
      <c r="VGP856" s="109"/>
      <c r="VGQ856" s="109"/>
      <c r="VGR856" s="106"/>
      <c r="VGS856" s="103"/>
      <c r="VGT856" s="102"/>
      <c r="VGU856" s="120"/>
      <c r="VGV856" s="176"/>
      <c r="VGW856" s="102"/>
      <c r="VGX856" s="109"/>
      <c r="VGY856" s="109"/>
      <c r="VGZ856" s="106"/>
      <c r="VHA856" s="103"/>
      <c r="VHB856" s="102"/>
      <c r="VHC856" s="120"/>
      <c r="VHD856" s="176"/>
      <c r="VHE856" s="102"/>
      <c r="VHF856" s="109"/>
      <c r="VHG856" s="109"/>
      <c r="VHH856" s="106"/>
      <c r="VHI856" s="103"/>
      <c r="VHJ856" s="102"/>
      <c r="VHK856" s="120"/>
      <c r="VHL856" s="176"/>
      <c r="VHM856" s="102"/>
      <c r="VHN856" s="109"/>
      <c r="VHO856" s="109"/>
      <c r="VHP856" s="106"/>
      <c r="VHQ856" s="103"/>
      <c r="VHR856" s="102"/>
      <c r="VHS856" s="120"/>
      <c r="VHT856" s="176"/>
      <c r="VHU856" s="102"/>
      <c r="VHV856" s="109"/>
      <c r="VHW856" s="109"/>
      <c r="VHX856" s="106"/>
      <c r="VHY856" s="103"/>
      <c r="VHZ856" s="102"/>
      <c r="VIA856" s="120"/>
      <c r="VIB856" s="176"/>
      <c r="VIC856" s="102"/>
      <c r="VID856" s="109"/>
      <c r="VIE856" s="109"/>
      <c r="VIF856" s="106"/>
      <c r="VIG856" s="103"/>
      <c r="VIH856" s="102"/>
      <c r="VII856" s="120"/>
      <c r="VIJ856" s="176"/>
      <c r="VIK856" s="102"/>
      <c r="VIL856" s="109"/>
      <c r="VIM856" s="109"/>
      <c r="VIN856" s="106"/>
      <c r="VIO856" s="103"/>
      <c r="VIP856" s="102"/>
      <c r="VIQ856" s="120"/>
      <c r="VIR856" s="176"/>
      <c r="VIS856" s="102"/>
      <c r="VIT856" s="109"/>
      <c r="VIU856" s="109"/>
      <c r="VIV856" s="106"/>
      <c r="VIW856" s="103"/>
      <c r="VIX856" s="102"/>
      <c r="VIY856" s="120"/>
      <c r="VIZ856" s="176"/>
      <c r="VJA856" s="102"/>
      <c r="VJB856" s="109"/>
      <c r="VJC856" s="109"/>
      <c r="VJD856" s="106"/>
      <c r="VJE856" s="103"/>
      <c r="VJF856" s="102"/>
      <c r="VJG856" s="120"/>
      <c r="VJH856" s="176"/>
      <c r="VJI856" s="102"/>
      <c r="VJJ856" s="109"/>
      <c r="VJK856" s="109"/>
      <c r="VJL856" s="106"/>
      <c r="VJM856" s="103"/>
      <c r="VJN856" s="102"/>
      <c r="VJO856" s="120"/>
      <c r="VJP856" s="176"/>
      <c r="VJQ856" s="102"/>
      <c r="VJR856" s="109"/>
      <c r="VJS856" s="109"/>
      <c r="VJT856" s="106"/>
      <c r="VJU856" s="103"/>
      <c r="VJV856" s="102"/>
      <c r="VJW856" s="120"/>
      <c r="VJX856" s="176"/>
      <c r="VJY856" s="102"/>
      <c r="VJZ856" s="109"/>
      <c r="VKA856" s="109"/>
      <c r="VKB856" s="106"/>
      <c r="VKC856" s="103"/>
      <c r="VKD856" s="102"/>
      <c r="VKE856" s="120"/>
      <c r="VKF856" s="176"/>
      <c r="VKG856" s="102"/>
      <c r="VKH856" s="109"/>
      <c r="VKI856" s="109"/>
      <c r="VKJ856" s="106"/>
      <c r="VKK856" s="103"/>
      <c r="VKL856" s="102"/>
      <c r="VKM856" s="120"/>
      <c r="VKN856" s="176"/>
      <c r="VKO856" s="102"/>
      <c r="VKP856" s="109"/>
      <c r="VKQ856" s="109"/>
      <c r="VKR856" s="106"/>
      <c r="VKS856" s="103"/>
      <c r="VKT856" s="102"/>
      <c r="VKU856" s="120"/>
      <c r="VKV856" s="176"/>
      <c r="VKW856" s="102"/>
      <c r="VKX856" s="109"/>
      <c r="VKY856" s="109"/>
      <c r="VKZ856" s="106"/>
      <c r="VLA856" s="103"/>
      <c r="VLB856" s="102"/>
      <c r="VLC856" s="120"/>
      <c r="VLD856" s="176"/>
      <c r="VLE856" s="102"/>
      <c r="VLF856" s="109"/>
      <c r="VLG856" s="109"/>
      <c r="VLH856" s="106"/>
      <c r="VLI856" s="103"/>
      <c r="VLJ856" s="102"/>
      <c r="VLK856" s="120"/>
      <c r="VLL856" s="176"/>
      <c r="VLM856" s="102"/>
      <c r="VLN856" s="109"/>
      <c r="VLO856" s="109"/>
      <c r="VLP856" s="106"/>
      <c r="VLQ856" s="103"/>
      <c r="VLR856" s="102"/>
      <c r="VLS856" s="120"/>
      <c r="VLT856" s="176"/>
      <c r="VLU856" s="102"/>
      <c r="VLV856" s="109"/>
      <c r="VLW856" s="109"/>
      <c r="VLX856" s="106"/>
      <c r="VLY856" s="103"/>
      <c r="VLZ856" s="102"/>
      <c r="VMA856" s="120"/>
      <c r="VMB856" s="176"/>
      <c r="VMC856" s="102"/>
      <c r="VMD856" s="109"/>
      <c r="VME856" s="109"/>
      <c r="VMF856" s="106"/>
      <c r="VMG856" s="103"/>
      <c r="VMH856" s="102"/>
      <c r="VMI856" s="120"/>
      <c r="VMJ856" s="176"/>
      <c r="VMK856" s="102"/>
      <c r="VML856" s="109"/>
      <c r="VMM856" s="109"/>
      <c r="VMN856" s="106"/>
      <c r="VMO856" s="103"/>
      <c r="VMP856" s="102"/>
      <c r="VMQ856" s="120"/>
      <c r="VMR856" s="176"/>
      <c r="VMS856" s="102"/>
      <c r="VMT856" s="109"/>
      <c r="VMU856" s="109"/>
      <c r="VMV856" s="106"/>
      <c r="VMW856" s="103"/>
      <c r="VMX856" s="102"/>
      <c r="VMY856" s="120"/>
      <c r="VMZ856" s="176"/>
      <c r="VNA856" s="102"/>
      <c r="VNB856" s="109"/>
      <c r="VNC856" s="109"/>
      <c r="VND856" s="106"/>
      <c r="VNE856" s="103"/>
      <c r="VNF856" s="102"/>
      <c r="VNG856" s="120"/>
      <c r="VNH856" s="176"/>
      <c r="VNI856" s="102"/>
      <c r="VNJ856" s="109"/>
      <c r="VNK856" s="109"/>
      <c r="VNL856" s="106"/>
      <c r="VNM856" s="103"/>
      <c r="VNN856" s="102"/>
      <c r="VNO856" s="120"/>
      <c r="VNP856" s="176"/>
      <c r="VNQ856" s="102"/>
      <c r="VNR856" s="109"/>
      <c r="VNS856" s="109"/>
      <c r="VNT856" s="106"/>
      <c r="VNU856" s="103"/>
      <c r="VNV856" s="102"/>
      <c r="VNW856" s="120"/>
      <c r="VNX856" s="176"/>
      <c r="VNY856" s="102"/>
      <c r="VNZ856" s="109"/>
      <c r="VOA856" s="109"/>
      <c r="VOB856" s="106"/>
      <c r="VOC856" s="103"/>
      <c r="VOD856" s="102"/>
      <c r="VOE856" s="120"/>
      <c r="VOF856" s="176"/>
      <c r="VOG856" s="102"/>
      <c r="VOH856" s="109"/>
      <c r="VOI856" s="109"/>
      <c r="VOJ856" s="106"/>
      <c r="VOK856" s="103"/>
      <c r="VOL856" s="102"/>
      <c r="VOM856" s="120"/>
      <c r="VON856" s="176"/>
      <c r="VOO856" s="102"/>
      <c r="VOP856" s="109"/>
      <c r="VOQ856" s="109"/>
      <c r="VOR856" s="106"/>
      <c r="VOS856" s="103"/>
      <c r="VOT856" s="102"/>
      <c r="VOU856" s="120"/>
      <c r="VOV856" s="176"/>
      <c r="VOW856" s="102"/>
      <c r="VOX856" s="109"/>
      <c r="VOY856" s="109"/>
      <c r="VOZ856" s="106"/>
      <c r="VPA856" s="103"/>
      <c r="VPB856" s="102"/>
      <c r="VPC856" s="120"/>
      <c r="VPD856" s="176"/>
      <c r="VPE856" s="102"/>
      <c r="VPF856" s="109"/>
      <c r="VPG856" s="109"/>
      <c r="VPH856" s="106"/>
      <c r="VPI856" s="103"/>
      <c r="VPJ856" s="102"/>
      <c r="VPK856" s="120"/>
      <c r="VPL856" s="176"/>
      <c r="VPM856" s="102"/>
      <c r="VPN856" s="109"/>
      <c r="VPO856" s="109"/>
      <c r="VPP856" s="106"/>
      <c r="VPQ856" s="103"/>
      <c r="VPR856" s="102"/>
      <c r="VPS856" s="120"/>
      <c r="VPT856" s="176"/>
      <c r="VPU856" s="102"/>
      <c r="VPV856" s="109"/>
      <c r="VPW856" s="109"/>
      <c r="VPX856" s="106"/>
      <c r="VPY856" s="103"/>
      <c r="VPZ856" s="102"/>
      <c r="VQA856" s="120"/>
      <c r="VQB856" s="176"/>
      <c r="VQC856" s="102"/>
      <c r="VQD856" s="109"/>
      <c r="VQE856" s="109"/>
      <c r="VQF856" s="106"/>
      <c r="VQG856" s="103"/>
      <c r="VQH856" s="102"/>
      <c r="VQI856" s="120"/>
      <c r="VQJ856" s="176"/>
      <c r="VQK856" s="102"/>
      <c r="VQL856" s="109"/>
      <c r="VQM856" s="109"/>
      <c r="VQN856" s="106"/>
      <c r="VQO856" s="103"/>
      <c r="VQP856" s="102"/>
      <c r="VQQ856" s="120"/>
      <c r="VQR856" s="176"/>
      <c r="VQS856" s="102"/>
      <c r="VQT856" s="109"/>
      <c r="VQU856" s="109"/>
      <c r="VQV856" s="106"/>
      <c r="VQW856" s="103"/>
      <c r="VQX856" s="102"/>
      <c r="VQY856" s="120"/>
      <c r="VQZ856" s="176"/>
      <c r="VRA856" s="102"/>
      <c r="VRB856" s="109"/>
      <c r="VRC856" s="109"/>
      <c r="VRD856" s="106"/>
      <c r="VRE856" s="103"/>
      <c r="VRF856" s="102"/>
      <c r="VRG856" s="120"/>
      <c r="VRH856" s="176"/>
      <c r="VRI856" s="102"/>
      <c r="VRJ856" s="109"/>
      <c r="VRK856" s="109"/>
      <c r="VRL856" s="106"/>
      <c r="VRM856" s="103"/>
      <c r="VRN856" s="102"/>
      <c r="VRO856" s="120"/>
      <c r="VRP856" s="176"/>
      <c r="VRQ856" s="102"/>
      <c r="VRR856" s="109"/>
      <c r="VRS856" s="109"/>
      <c r="VRT856" s="106"/>
      <c r="VRU856" s="103"/>
      <c r="VRV856" s="102"/>
      <c r="VRW856" s="120"/>
      <c r="VRX856" s="176"/>
      <c r="VRY856" s="102"/>
      <c r="VRZ856" s="109"/>
      <c r="VSA856" s="109"/>
      <c r="VSB856" s="106"/>
      <c r="VSC856" s="103"/>
      <c r="VSD856" s="102"/>
      <c r="VSE856" s="120"/>
      <c r="VSF856" s="176"/>
      <c r="VSG856" s="102"/>
      <c r="VSH856" s="109"/>
      <c r="VSI856" s="109"/>
      <c r="VSJ856" s="106"/>
      <c r="VSK856" s="103"/>
      <c r="VSL856" s="102"/>
      <c r="VSM856" s="120"/>
      <c r="VSN856" s="176"/>
      <c r="VSO856" s="102"/>
      <c r="VSP856" s="109"/>
      <c r="VSQ856" s="109"/>
      <c r="VSR856" s="106"/>
      <c r="VSS856" s="103"/>
      <c r="VST856" s="102"/>
      <c r="VSU856" s="120"/>
      <c r="VSV856" s="176"/>
      <c r="VSW856" s="102"/>
      <c r="VSX856" s="109"/>
      <c r="VSY856" s="109"/>
      <c r="VSZ856" s="106"/>
      <c r="VTA856" s="103"/>
      <c r="VTB856" s="102"/>
      <c r="VTC856" s="120"/>
      <c r="VTD856" s="176"/>
      <c r="VTE856" s="102"/>
      <c r="VTF856" s="109"/>
      <c r="VTG856" s="109"/>
      <c r="VTH856" s="106"/>
      <c r="VTI856" s="103"/>
      <c r="VTJ856" s="102"/>
      <c r="VTK856" s="120"/>
      <c r="VTL856" s="176"/>
      <c r="VTM856" s="102"/>
      <c r="VTN856" s="109"/>
      <c r="VTO856" s="109"/>
      <c r="VTP856" s="106"/>
      <c r="VTQ856" s="103"/>
      <c r="VTR856" s="102"/>
      <c r="VTS856" s="120"/>
      <c r="VTT856" s="176"/>
      <c r="VTU856" s="102"/>
      <c r="VTV856" s="109"/>
      <c r="VTW856" s="109"/>
      <c r="VTX856" s="106"/>
      <c r="VTY856" s="103"/>
      <c r="VTZ856" s="102"/>
      <c r="VUA856" s="120"/>
      <c r="VUB856" s="176"/>
      <c r="VUC856" s="102"/>
      <c r="VUD856" s="109"/>
      <c r="VUE856" s="109"/>
      <c r="VUF856" s="106"/>
      <c r="VUG856" s="103"/>
      <c r="VUH856" s="102"/>
      <c r="VUI856" s="120"/>
      <c r="VUJ856" s="176"/>
      <c r="VUK856" s="102"/>
      <c r="VUL856" s="109"/>
      <c r="VUM856" s="109"/>
      <c r="VUN856" s="106"/>
      <c r="VUO856" s="103"/>
      <c r="VUP856" s="102"/>
      <c r="VUQ856" s="120"/>
      <c r="VUR856" s="176"/>
      <c r="VUS856" s="102"/>
      <c r="VUT856" s="109"/>
      <c r="VUU856" s="109"/>
      <c r="VUV856" s="106"/>
      <c r="VUW856" s="103"/>
      <c r="VUX856" s="102"/>
      <c r="VUY856" s="120"/>
      <c r="VUZ856" s="176"/>
      <c r="VVA856" s="102"/>
      <c r="VVB856" s="109"/>
      <c r="VVC856" s="109"/>
      <c r="VVD856" s="106"/>
      <c r="VVE856" s="103"/>
      <c r="VVF856" s="102"/>
      <c r="VVG856" s="120"/>
      <c r="VVH856" s="176"/>
      <c r="VVI856" s="102"/>
      <c r="VVJ856" s="109"/>
      <c r="VVK856" s="109"/>
      <c r="VVL856" s="106"/>
      <c r="VVM856" s="103"/>
      <c r="VVN856" s="102"/>
      <c r="VVO856" s="120"/>
      <c r="VVP856" s="176"/>
      <c r="VVQ856" s="102"/>
      <c r="VVR856" s="109"/>
      <c r="VVS856" s="109"/>
      <c r="VVT856" s="106"/>
      <c r="VVU856" s="103"/>
      <c r="VVV856" s="102"/>
      <c r="VVW856" s="120"/>
      <c r="VVX856" s="176"/>
      <c r="VVY856" s="102"/>
      <c r="VVZ856" s="109"/>
      <c r="VWA856" s="109"/>
      <c r="VWB856" s="106"/>
      <c r="VWC856" s="103"/>
      <c r="VWD856" s="102"/>
      <c r="VWE856" s="120"/>
      <c r="VWF856" s="176"/>
      <c r="VWG856" s="102"/>
      <c r="VWH856" s="109"/>
      <c r="VWI856" s="109"/>
      <c r="VWJ856" s="106"/>
      <c r="VWK856" s="103"/>
      <c r="VWL856" s="102"/>
      <c r="VWM856" s="120"/>
      <c r="VWN856" s="176"/>
      <c r="VWO856" s="102"/>
      <c r="VWP856" s="109"/>
      <c r="VWQ856" s="109"/>
      <c r="VWR856" s="106"/>
      <c r="VWS856" s="103"/>
      <c r="VWT856" s="102"/>
      <c r="VWU856" s="120"/>
      <c r="VWV856" s="176"/>
      <c r="VWW856" s="102"/>
      <c r="VWX856" s="109"/>
      <c r="VWY856" s="109"/>
      <c r="VWZ856" s="106"/>
      <c r="VXA856" s="103"/>
      <c r="VXB856" s="102"/>
      <c r="VXC856" s="120"/>
      <c r="VXD856" s="176"/>
      <c r="VXE856" s="102"/>
      <c r="VXF856" s="109"/>
      <c r="VXG856" s="109"/>
      <c r="VXH856" s="106"/>
      <c r="VXI856" s="103"/>
      <c r="VXJ856" s="102"/>
      <c r="VXK856" s="120"/>
      <c r="VXL856" s="176"/>
      <c r="VXM856" s="102"/>
      <c r="VXN856" s="109"/>
      <c r="VXO856" s="109"/>
      <c r="VXP856" s="106"/>
      <c r="VXQ856" s="103"/>
      <c r="VXR856" s="102"/>
      <c r="VXS856" s="120"/>
      <c r="VXT856" s="176"/>
      <c r="VXU856" s="102"/>
      <c r="VXV856" s="109"/>
      <c r="VXW856" s="109"/>
      <c r="VXX856" s="106"/>
      <c r="VXY856" s="103"/>
      <c r="VXZ856" s="102"/>
      <c r="VYA856" s="120"/>
      <c r="VYB856" s="176"/>
      <c r="VYC856" s="102"/>
      <c r="VYD856" s="109"/>
      <c r="VYE856" s="109"/>
      <c r="VYF856" s="106"/>
      <c r="VYG856" s="103"/>
      <c r="VYH856" s="102"/>
      <c r="VYI856" s="120"/>
      <c r="VYJ856" s="176"/>
      <c r="VYK856" s="102"/>
      <c r="VYL856" s="109"/>
      <c r="VYM856" s="109"/>
      <c r="VYN856" s="106"/>
      <c r="VYO856" s="103"/>
      <c r="VYP856" s="102"/>
      <c r="VYQ856" s="120"/>
      <c r="VYR856" s="176"/>
      <c r="VYS856" s="102"/>
      <c r="VYT856" s="109"/>
      <c r="VYU856" s="109"/>
      <c r="VYV856" s="106"/>
      <c r="VYW856" s="103"/>
      <c r="VYX856" s="102"/>
      <c r="VYY856" s="120"/>
      <c r="VYZ856" s="176"/>
      <c r="VZA856" s="102"/>
      <c r="VZB856" s="109"/>
      <c r="VZC856" s="109"/>
      <c r="VZD856" s="106"/>
      <c r="VZE856" s="103"/>
      <c r="VZF856" s="102"/>
      <c r="VZG856" s="120"/>
      <c r="VZH856" s="176"/>
      <c r="VZI856" s="102"/>
      <c r="VZJ856" s="109"/>
      <c r="VZK856" s="109"/>
      <c r="VZL856" s="106"/>
      <c r="VZM856" s="103"/>
      <c r="VZN856" s="102"/>
      <c r="VZO856" s="120"/>
      <c r="VZP856" s="176"/>
      <c r="VZQ856" s="102"/>
      <c r="VZR856" s="109"/>
      <c r="VZS856" s="109"/>
      <c r="VZT856" s="106"/>
      <c r="VZU856" s="103"/>
      <c r="VZV856" s="102"/>
      <c r="VZW856" s="120"/>
      <c r="VZX856" s="176"/>
      <c r="VZY856" s="102"/>
      <c r="VZZ856" s="109"/>
      <c r="WAA856" s="109"/>
      <c r="WAB856" s="106"/>
      <c r="WAC856" s="103"/>
      <c r="WAD856" s="102"/>
      <c r="WAE856" s="120"/>
      <c r="WAF856" s="176"/>
      <c r="WAG856" s="102"/>
      <c r="WAH856" s="109"/>
      <c r="WAI856" s="109"/>
      <c r="WAJ856" s="106"/>
      <c r="WAK856" s="103"/>
      <c r="WAL856" s="102"/>
      <c r="WAM856" s="120"/>
      <c r="WAN856" s="176"/>
      <c r="WAO856" s="102"/>
      <c r="WAP856" s="109"/>
      <c r="WAQ856" s="109"/>
      <c r="WAR856" s="106"/>
      <c r="WAS856" s="103"/>
      <c r="WAT856" s="102"/>
      <c r="WAU856" s="120"/>
      <c r="WAV856" s="176"/>
      <c r="WAW856" s="102"/>
      <c r="WAX856" s="109"/>
      <c r="WAY856" s="109"/>
      <c r="WAZ856" s="106"/>
      <c r="WBA856" s="103"/>
      <c r="WBB856" s="102"/>
      <c r="WBC856" s="120"/>
      <c r="WBD856" s="176"/>
      <c r="WBE856" s="102"/>
      <c r="WBF856" s="109"/>
      <c r="WBG856" s="109"/>
      <c r="WBH856" s="106"/>
      <c r="WBI856" s="103"/>
      <c r="WBJ856" s="102"/>
      <c r="WBK856" s="120"/>
      <c r="WBL856" s="176"/>
      <c r="WBM856" s="102"/>
      <c r="WBN856" s="109"/>
      <c r="WBO856" s="109"/>
      <c r="WBP856" s="106"/>
      <c r="WBQ856" s="103"/>
      <c r="WBR856" s="102"/>
      <c r="WBS856" s="120"/>
      <c r="WBT856" s="176"/>
      <c r="WBU856" s="102"/>
      <c r="WBV856" s="109"/>
      <c r="WBW856" s="109"/>
      <c r="WBX856" s="106"/>
      <c r="WBY856" s="103"/>
      <c r="WBZ856" s="102"/>
      <c r="WCA856" s="120"/>
      <c r="WCB856" s="176"/>
      <c r="WCC856" s="102"/>
      <c r="WCD856" s="109"/>
      <c r="WCE856" s="109"/>
      <c r="WCF856" s="106"/>
      <c r="WCG856" s="103"/>
      <c r="WCH856" s="102"/>
      <c r="WCI856" s="120"/>
      <c r="WCJ856" s="176"/>
      <c r="WCK856" s="102"/>
      <c r="WCL856" s="109"/>
      <c r="WCM856" s="109"/>
      <c r="WCN856" s="106"/>
      <c r="WCO856" s="103"/>
      <c r="WCP856" s="102"/>
      <c r="WCQ856" s="120"/>
      <c r="WCR856" s="176"/>
      <c r="WCS856" s="102"/>
      <c r="WCT856" s="109"/>
      <c r="WCU856" s="109"/>
      <c r="WCV856" s="106"/>
      <c r="WCW856" s="103"/>
      <c r="WCX856" s="102"/>
      <c r="WCY856" s="120"/>
      <c r="WCZ856" s="176"/>
      <c r="WDA856" s="102"/>
      <c r="WDB856" s="109"/>
      <c r="WDC856" s="109"/>
      <c r="WDD856" s="106"/>
      <c r="WDE856" s="103"/>
      <c r="WDF856" s="102"/>
      <c r="WDG856" s="120"/>
      <c r="WDH856" s="176"/>
      <c r="WDI856" s="102"/>
      <c r="WDJ856" s="109"/>
      <c r="WDK856" s="109"/>
      <c r="WDL856" s="106"/>
      <c r="WDM856" s="103"/>
      <c r="WDN856" s="102"/>
      <c r="WDO856" s="120"/>
      <c r="WDP856" s="176"/>
      <c r="WDQ856" s="102"/>
      <c r="WDR856" s="109"/>
      <c r="WDS856" s="109"/>
      <c r="WDT856" s="106"/>
      <c r="WDU856" s="103"/>
      <c r="WDV856" s="102"/>
      <c r="WDW856" s="120"/>
      <c r="WDX856" s="176"/>
      <c r="WDY856" s="102"/>
      <c r="WDZ856" s="109"/>
      <c r="WEA856" s="109"/>
      <c r="WEB856" s="106"/>
      <c r="WEC856" s="103"/>
      <c r="WED856" s="102"/>
      <c r="WEE856" s="120"/>
      <c r="WEF856" s="176"/>
      <c r="WEG856" s="102"/>
      <c r="WEH856" s="109"/>
      <c r="WEI856" s="109"/>
      <c r="WEJ856" s="106"/>
      <c r="WEK856" s="103"/>
      <c r="WEL856" s="102"/>
      <c r="WEM856" s="120"/>
      <c r="WEN856" s="176"/>
      <c r="WEO856" s="102"/>
      <c r="WEP856" s="109"/>
      <c r="WEQ856" s="109"/>
      <c r="WER856" s="106"/>
      <c r="WES856" s="103"/>
      <c r="WET856" s="102"/>
      <c r="WEU856" s="120"/>
      <c r="WEV856" s="176"/>
      <c r="WEW856" s="102"/>
      <c r="WEX856" s="109"/>
      <c r="WEY856" s="109"/>
      <c r="WEZ856" s="106"/>
      <c r="WFA856" s="103"/>
      <c r="WFB856" s="102"/>
      <c r="WFC856" s="120"/>
      <c r="WFD856" s="176"/>
      <c r="WFE856" s="102"/>
      <c r="WFF856" s="109"/>
      <c r="WFG856" s="109"/>
      <c r="WFH856" s="106"/>
      <c r="WFI856" s="103"/>
      <c r="WFJ856" s="102"/>
      <c r="WFK856" s="120"/>
      <c r="WFL856" s="176"/>
      <c r="WFM856" s="102"/>
      <c r="WFN856" s="109"/>
      <c r="WFO856" s="109"/>
      <c r="WFP856" s="106"/>
      <c r="WFQ856" s="103"/>
      <c r="WFR856" s="102"/>
      <c r="WFS856" s="120"/>
      <c r="WFT856" s="176"/>
      <c r="WFU856" s="102"/>
      <c r="WFV856" s="109"/>
      <c r="WFW856" s="109"/>
      <c r="WFX856" s="106"/>
      <c r="WFY856" s="103"/>
      <c r="WFZ856" s="102"/>
      <c r="WGA856" s="120"/>
      <c r="WGB856" s="176"/>
      <c r="WGC856" s="102"/>
      <c r="WGD856" s="109"/>
      <c r="WGE856" s="109"/>
      <c r="WGF856" s="106"/>
      <c r="WGG856" s="103"/>
      <c r="WGH856" s="102"/>
      <c r="WGI856" s="120"/>
      <c r="WGJ856" s="176"/>
      <c r="WGK856" s="102"/>
      <c r="WGL856" s="109"/>
      <c r="WGM856" s="109"/>
      <c r="WGN856" s="106"/>
      <c r="WGO856" s="103"/>
      <c r="WGP856" s="102"/>
      <c r="WGQ856" s="120"/>
      <c r="WGR856" s="176"/>
      <c r="WGS856" s="102"/>
      <c r="WGT856" s="109"/>
      <c r="WGU856" s="109"/>
      <c r="WGV856" s="106"/>
      <c r="WGW856" s="103"/>
      <c r="WGX856" s="102"/>
      <c r="WGY856" s="120"/>
      <c r="WGZ856" s="176"/>
      <c r="WHA856" s="102"/>
      <c r="WHB856" s="109"/>
      <c r="WHC856" s="109"/>
      <c r="WHD856" s="106"/>
      <c r="WHE856" s="103"/>
      <c r="WHF856" s="102"/>
      <c r="WHG856" s="120"/>
      <c r="WHH856" s="176"/>
      <c r="WHI856" s="102"/>
      <c r="WHJ856" s="109"/>
      <c r="WHK856" s="109"/>
      <c r="WHL856" s="106"/>
      <c r="WHM856" s="103"/>
      <c r="WHN856" s="102"/>
      <c r="WHO856" s="120"/>
      <c r="WHP856" s="176"/>
      <c r="WHQ856" s="102"/>
      <c r="WHR856" s="109"/>
      <c r="WHS856" s="109"/>
      <c r="WHT856" s="106"/>
      <c r="WHU856" s="103"/>
      <c r="WHV856" s="102"/>
      <c r="WHW856" s="120"/>
      <c r="WHX856" s="176"/>
      <c r="WHY856" s="102"/>
      <c r="WHZ856" s="109"/>
      <c r="WIA856" s="109"/>
      <c r="WIB856" s="106"/>
      <c r="WIC856" s="103"/>
      <c r="WID856" s="102"/>
      <c r="WIE856" s="120"/>
      <c r="WIF856" s="176"/>
      <c r="WIG856" s="102"/>
      <c r="WIH856" s="109"/>
      <c r="WII856" s="109"/>
      <c r="WIJ856" s="106"/>
      <c r="WIK856" s="103"/>
      <c r="WIL856" s="102"/>
      <c r="WIM856" s="120"/>
      <c r="WIN856" s="176"/>
      <c r="WIO856" s="102"/>
      <c r="WIP856" s="109"/>
      <c r="WIQ856" s="109"/>
      <c r="WIR856" s="106"/>
      <c r="WIS856" s="103"/>
      <c r="WIT856" s="102"/>
      <c r="WIU856" s="120"/>
      <c r="WIV856" s="176"/>
      <c r="WIW856" s="102"/>
      <c r="WIX856" s="109"/>
      <c r="WIY856" s="109"/>
      <c r="WIZ856" s="106"/>
      <c r="WJA856" s="103"/>
      <c r="WJB856" s="102"/>
      <c r="WJC856" s="120"/>
      <c r="WJD856" s="176"/>
      <c r="WJE856" s="102"/>
      <c r="WJF856" s="109"/>
      <c r="WJG856" s="109"/>
      <c r="WJH856" s="106"/>
      <c r="WJI856" s="103"/>
      <c r="WJJ856" s="102"/>
      <c r="WJK856" s="120"/>
      <c r="WJL856" s="176"/>
      <c r="WJM856" s="102"/>
      <c r="WJN856" s="109"/>
      <c r="WJO856" s="109"/>
      <c r="WJP856" s="106"/>
      <c r="WJQ856" s="103"/>
      <c r="WJR856" s="102"/>
      <c r="WJS856" s="120"/>
      <c r="WJT856" s="176"/>
      <c r="WJU856" s="102"/>
      <c r="WJV856" s="109"/>
      <c r="WJW856" s="109"/>
      <c r="WJX856" s="106"/>
      <c r="WJY856" s="103"/>
      <c r="WJZ856" s="102"/>
      <c r="WKA856" s="120"/>
      <c r="WKB856" s="176"/>
      <c r="WKC856" s="102"/>
      <c r="WKD856" s="109"/>
      <c r="WKE856" s="109"/>
      <c r="WKF856" s="106"/>
      <c r="WKG856" s="103"/>
      <c r="WKH856" s="102"/>
      <c r="WKI856" s="120"/>
      <c r="WKJ856" s="176"/>
      <c r="WKK856" s="102"/>
      <c r="WKL856" s="109"/>
      <c r="WKM856" s="109"/>
      <c r="WKN856" s="106"/>
      <c r="WKO856" s="103"/>
      <c r="WKP856" s="102"/>
      <c r="WKQ856" s="120"/>
      <c r="WKR856" s="176"/>
      <c r="WKS856" s="102"/>
      <c r="WKT856" s="109"/>
      <c r="WKU856" s="109"/>
      <c r="WKV856" s="106"/>
      <c r="WKW856" s="103"/>
      <c r="WKX856" s="102"/>
      <c r="WKY856" s="120"/>
      <c r="WKZ856" s="176"/>
      <c r="WLA856" s="102"/>
      <c r="WLB856" s="109"/>
      <c r="WLC856" s="109"/>
      <c r="WLD856" s="106"/>
      <c r="WLE856" s="103"/>
      <c r="WLF856" s="102"/>
      <c r="WLG856" s="120"/>
      <c r="WLH856" s="176"/>
      <c r="WLI856" s="102"/>
      <c r="WLJ856" s="109"/>
      <c r="WLK856" s="109"/>
      <c r="WLL856" s="106"/>
      <c r="WLM856" s="103"/>
      <c r="WLN856" s="102"/>
      <c r="WLO856" s="120"/>
      <c r="WLP856" s="176"/>
      <c r="WLQ856" s="102"/>
      <c r="WLR856" s="109"/>
      <c r="WLS856" s="109"/>
      <c r="WLT856" s="106"/>
      <c r="WLU856" s="103"/>
      <c r="WLV856" s="102"/>
      <c r="WLW856" s="120"/>
      <c r="WLX856" s="176"/>
      <c r="WLY856" s="102"/>
      <c r="WLZ856" s="109"/>
      <c r="WMA856" s="109"/>
      <c r="WMB856" s="106"/>
      <c r="WMC856" s="103"/>
      <c r="WMD856" s="102"/>
      <c r="WME856" s="120"/>
      <c r="WMF856" s="176"/>
      <c r="WMG856" s="102"/>
      <c r="WMH856" s="109"/>
      <c r="WMI856" s="109"/>
      <c r="WMJ856" s="106"/>
      <c r="WMK856" s="103"/>
      <c r="WML856" s="102"/>
      <c r="WMM856" s="120"/>
      <c r="WMN856" s="176"/>
      <c r="WMO856" s="102"/>
      <c r="WMP856" s="109"/>
      <c r="WMQ856" s="109"/>
      <c r="WMR856" s="106"/>
      <c r="WMS856" s="103"/>
      <c r="WMT856" s="102"/>
      <c r="WMU856" s="120"/>
      <c r="WMV856" s="176"/>
      <c r="WMW856" s="102"/>
      <c r="WMX856" s="109"/>
      <c r="WMY856" s="109"/>
      <c r="WMZ856" s="106"/>
      <c r="WNA856" s="103"/>
      <c r="WNB856" s="102"/>
      <c r="WNC856" s="120"/>
      <c r="WND856" s="176"/>
      <c r="WNE856" s="102"/>
      <c r="WNF856" s="109"/>
      <c r="WNG856" s="109"/>
      <c r="WNH856" s="106"/>
      <c r="WNI856" s="103"/>
      <c r="WNJ856" s="102"/>
      <c r="WNK856" s="120"/>
      <c r="WNL856" s="176"/>
      <c r="WNM856" s="102"/>
      <c r="WNN856" s="109"/>
      <c r="WNO856" s="109"/>
      <c r="WNP856" s="106"/>
      <c r="WNQ856" s="103"/>
      <c r="WNR856" s="102"/>
      <c r="WNS856" s="120"/>
      <c r="WNT856" s="176"/>
      <c r="WNU856" s="102"/>
      <c r="WNV856" s="109"/>
      <c r="WNW856" s="109"/>
      <c r="WNX856" s="106"/>
      <c r="WNY856" s="103"/>
      <c r="WNZ856" s="102"/>
      <c r="WOA856" s="120"/>
      <c r="WOB856" s="176"/>
      <c r="WOC856" s="102"/>
      <c r="WOD856" s="109"/>
      <c r="WOE856" s="109"/>
      <c r="WOF856" s="106"/>
      <c r="WOG856" s="103"/>
      <c r="WOH856" s="102"/>
      <c r="WOI856" s="120"/>
      <c r="WOJ856" s="176"/>
      <c r="WOK856" s="102"/>
      <c r="WOL856" s="109"/>
      <c r="WOM856" s="109"/>
      <c r="WON856" s="106"/>
      <c r="WOO856" s="103"/>
      <c r="WOP856" s="102"/>
      <c r="WOQ856" s="120"/>
      <c r="WOR856" s="176"/>
      <c r="WOS856" s="102"/>
      <c r="WOT856" s="109"/>
      <c r="WOU856" s="109"/>
      <c r="WOV856" s="106"/>
      <c r="WOW856" s="103"/>
      <c r="WOX856" s="102"/>
      <c r="WOY856" s="120"/>
      <c r="WOZ856" s="176"/>
      <c r="WPA856" s="102"/>
      <c r="WPB856" s="109"/>
      <c r="WPC856" s="109"/>
      <c r="WPD856" s="106"/>
      <c r="WPE856" s="103"/>
      <c r="WPF856" s="102"/>
      <c r="WPG856" s="120"/>
      <c r="WPH856" s="176"/>
      <c r="WPI856" s="102"/>
      <c r="WPJ856" s="109"/>
      <c r="WPK856" s="109"/>
      <c r="WPL856" s="106"/>
      <c r="WPM856" s="103"/>
      <c r="WPN856" s="102"/>
      <c r="WPO856" s="120"/>
      <c r="WPP856" s="176"/>
      <c r="WPQ856" s="102"/>
      <c r="WPR856" s="109"/>
      <c r="WPS856" s="109"/>
      <c r="WPT856" s="106"/>
      <c r="WPU856" s="103"/>
      <c r="WPV856" s="102"/>
      <c r="WPW856" s="120"/>
      <c r="WPX856" s="176"/>
      <c r="WPY856" s="102"/>
      <c r="WPZ856" s="109"/>
      <c r="WQA856" s="109"/>
      <c r="WQB856" s="106"/>
      <c r="WQC856" s="103"/>
      <c r="WQD856" s="102"/>
      <c r="WQE856" s="120"/>
      <c r="WQF856" s="176"/>
      <c r="WQG856" s="102"/>
      <c r="WQH856" s="109"/>
      <c r="WQI856" s="109"/>
      <c r="WQJ856" s="106"/>
      <c r="WQK856" s="103"/>
      <c r="WQL856" s="102"/>
      <c r="WQM856" s="120"/>
      <c r="WQN856" s="176"/>
      <c r="WQO856" s="102"/>
      <c r="WQP856" s="109"/>
      <c r="WQQ856" s="109"/>
      <c r="WQR856" s="106"/>
      <c r="WQS856" s="103"/>
      <c r="WQT856" s="102"/>
      <c r="WQU856" s="120"/>
      <c r="WQV856" s="176"/>
      <c r="WQW856" s="102"/>
      <c r="WQX856" s="109"/>
      <c r="WQY856" s="109"/>
      <c r="WQZ856" s="106"/>
      <c r="WRA856" s="103"/>
      <c r="WRB856" s="102"/>
      <c r="WRC856" s="120"/>
      <c r="WRD856" s="176"/>
      <c r="WRE856" s="102"/>
      <c r="WRF856" s="109"/>
      <c r="WRG856" s="109"/>
      <c r="WRH856" s="106"/>
      <c r="WRI856" s="103"/>
      <c r="WRJ856" s="102"/>
      <c r="WRK856" s="120"/>
      <c r="WRL856" s="176"/>
      <c r="WRM856" s="102"/>
      <c r="WRN856" s="109"/>
      <c r="WRO856" s="109"/>
      <c r="WRP856" s="106"/>
      <c r="WRQ856" s="103"/>
      <c r="WRR856" s="102"/>
      <c r="WRS856" s="120"/>
      <c r="WRT856" s="176"/>
      <c r="WRU856" s="102"/>
      <c r="WRV856" s="109"/>
      <c r="WRW856" s="109"/>
      <c r="WRX856" s="106"/>
      <c r="WRY856" s="103"/>
      <c r="WRZ856" s="102"/>
      <c r="WSA856" s="120"/>
      <c r="WSB856" s="176"/>
      <c r="WSC856" s="102"/>
      <c r="WSD856" s="109"/>
      <c r="WSE856" s="109"/>
      <c r="WSF856" s="106"/>
      <c r="WSG856" s="103"/>
      <c r="WSH856" s="102"/>
      <c r="WSI856" s="120"/>
      <c r="WSJ856" s="176"/>
      <c r="WSK856" s="102"/>
      <c r="WSL856" s="109"/>
      <c r="WSM856" s="109"/>
      <c r="WSN856" s="106"/>
      <c r="WSO856" s="103"/>
      <c r="WSP856" s="102"/>
      <c r="WSQ856" s="120"/>
      <c r="WSR856" s="176"/>
      <c r="WSS856" s="102"/>
      <c r="WST856" s="109"/>
      <c r="WSU856" s="109"/>
      <c r="WSV856" s="106"/>
      <c r="WSW856" s="103"/>
      <c r="WSX856" s="102"/>
      <c r="WSY856" s="120"/>
      <c r="WSZ856" s="176"/>
      <c r="WTA856" s="102"/>
      <c r="WTB856" s="109"/>
      <c r="WTC856" s="109"/>
      <c r="WTD856" s="106"/>
      <c r="WTE856" s="103"/>
      <c r="WTF856" s="102"/>
      <c r="WTG856" s="120"/>
      <c r="WTH856" s="176"/>
      <c r="WTI856" s="102"/>
      <c r="WTJ856" s="109"/>
      <c r="WTK856" s="109"/>
      <c r="WTL856" s="106"/>
      <c r="WTM856" s="103"/>
      <c r="WTN856" s="102"/>
      <c r="WTO856" s="120"/>
      <c r="WTP856" s="176"/>
      <c r="WTQ856" s="102"/>
      <c r="WTR856" s="109"/>
      <c r="WTS856" s="109"/>
      <c r="WTT856" s="106"/>
      <c r="WTU856" s="103"/>
      <c r="WTV856" s="102"/>
      <c r="WTW856" s="120"/>
      <c r="WTX856" s="176"/>
      <c r="WTY856" s="102"/>
      <c r="WTZ856" s="109"/>
      <c r="WUA856" s="109"/>
      <c r="WUB856" s="106"/>
      <c r="WUC856" s="103"/>
      <c r="WUD856" s="102"/>
      <c r="WUE856" s="120"/>
      <c r="WUF856" s="176"/>
      <c r="WUG856" s="102"/>
      <c r="WUH856" s="109"/>
      <c r="WUI856" s="109"/>
      <c r="WUJ856" s="106"/>
      <c r="WUK856" s="103"/>
      <c r="WUL856" s="102"/>
      <c r="WUM856" s="120"/>
      <c r="WUN856" s="176"/>
      <c r="WUO856" s="102"/>
      <c r="WUP856" s="109"/>
      <c r="WUQ856" s="109"/>
      <c r="WUR856" s="106"/>
      <c r="WUS856" s="103"/>
      <c r="WUT856" s="102"/>
      <c r="WUU856" s="120"/>
      <c r="WUV856" s="176"/>
      <c r="WUW856" s="102"/>
      <c r="WUX856" s="109"/>
      <c r="WUY856" s="109"/>
      <c r="WUZ856" s="106"/>
      <c r="WVA856" s="103"/>
      <c r="WVB856" s="102"/>
      <c r="WVC856" s="120"/>
      <c r="WVD856" s="176"/>
      <c r="WVE856" s="102"/>
      <c r="WVF856" s="109"/>
      <c r="WVG856" s="109"/>
      <c r="WVH856" s="106"/>
      <c r="WVI856" s="103"/>
      <c r="WVJ856" s="102"/>
      <c r="WVK856" s="120"/>
      <c r="WVL856" s="176"/>
      <c r="WVM856" s="102"/>
      <c r="WVN856" s="109"/>
      <c r="WVO856" s="109"/>
      <c r="WVP856" s="106"/>
      <c r="WVQ856" s="103"/>
      <c r="WVR856" s="102"/>
      <c r="WVS856" s="120"/>
      <c r="WVT856" s="176"/>
      <c r="WVU856" s="102"/>
      <c r="WVV856" s="109"/>
      <c r="WVW856" s="109"/>
      <c r="WVX856" s="106"/>
      <c r="WVY856" s="103"/>
      <c r="WVZ856" s="102"/>
      <c r="WWA856" s="120"/>
      <c r="WWB856" s="176"/>
      <c r="WWC856" s="102"/>
      <c r="WWD856" s="109"/>
      <c r="WWE856" s="109"/>
      <c r="WWF856" s="106"/>
      <c r="WWG856" s="103"/>
      <c r="WWH856" s="102"/>
      <c r="WWI856" s="120"/>
      <c r="WWJ856" s="176"/>
      <c r="WWK856" s="102"/>
      <c r="WWL856" s="109"/>
      <c r="WWM856" s="109"/>
      <c r="WWN856" s="106"/>
      <c r="WWO856" s="103"/>
      <c r="WWP856" s="102"/>
      <c r="WWQ856" s="120"/>
      <c r="WWR856" s="176"/>
      <c r="WWS856" s="102"/>
      <c r="WWT856" s="109"/>
      <c r="WWU856" s="109"/>
      <c r="WWV856" s="106"/>
      <c r="WWW856" s="103"/>
      <c r="WWX856" s="102"/>
      <c r="WWY856" s="120"/>
      <c r="WWZ856" s="176"/>
      <c r="WXA856" s="102"/>
      <c r="WXB856" s="109"/>
      <c r="WXC856" s="109"/>
      <c r="WXD856" s="106"/>
      <c r="WXE856" s="103"/>
      <c r="WXF856" s="102"/>
      <c r="WXG856" s="120"/>
      <c r="WXH856" s="176"/>
      <c r="WXI856" s="102"/>
      <c r="WXJ856" s="109"/>
      <c r="WXK856" s="109"/>
      <c r="WXL856" s="106"/>
      <c r="WXM856" s="103"/>
      <c r="WXN856" s="102"/>
      <c r="WXO856" s="120"/>
      <c r="WXP856" s="176"/>
      <c r="WXQ856" s="102"/>
      <c r="WXR856" s="109"/>
      <c r="WXS856" s="109"/>
      <c r="WXT856" s="106"/>
      <c r="WXU856" s="103"/>
      <c r="WXV856" s="102"/>
      <c r="WXW856" s="120"/>
      <c r="WXX856" s="176"/>
      <c r="WXY856" s="102"/>
      <c r="WXZ856" s="109"/>
      <c r="WYA856" s="109"/>
      <c r="WYB856" s="106"/>
      <c r="WYC856" s="103"/>
      <c r="WYD856" s="102"/>
      <c r="WYE856" s="120"/>
      <c r="WYF856" s="176"/>
      <c r="WYG856" s="102"/>
      <c r="WYH856" s="109"/>
      <c r="WYI856" s="109"/>
      <c r="WYJ856" s="106"/>
      <c r="WYK856" s="103"/>
      <c r="WYL856" s="102"/>
      <c r="WYM856" s="120"/>
      <c r="WYN856" s="176"/>
      <c r="WYO856" s="102"/>
      <c r="WYP856" s="109"/>
      <c r="WYQ856" s="109"/>
      <c r="WYR856" s="106"/>
      <c r="WYS856" s="103"/>
      <c r="WYT856" s="102"/>
      <c r="WYU856" s="120"/>
      <c r="WYV856" s="176"/>
      <c r="WYW856" s="102"/>
      <c r="WYX856" s="109"/>
      <c r="WYY856" s="109"/>
      <c r="WYZ856" s="106"/>
      <c r="WZA856" s="103"/>
      <c r="WZB856" s="102"/>
      <c r="WZC856" s="120"/>
      <c r="WZD856" s="176"/>
      <c r="WZE856" s="102"/>
      <c r="WZF856" s="109"/>
      <c r="WZG856" s="109"/>
      <c r="WZH856" s="106"/>
      <c r="WZI856" s="103"/>
      <c r="WZJ856" s="102"/>
      <c r="WZK856" s="120"/>
      <c r="WZL856" s="176"/>
      <c r="WZM856" s="102"/>
      <c r="WZN856" s="109"/>
      <c r="WZO856" s="109"/>
      <c r="WZP856" s="106"/>
      <c r="WZQ856" s="103"/>
      <c r="WZR856" s="102"/>
      <c r="WZS856" s="120"/>
      <c r="WZT856" s="176"/>
      <c r="WZU856" s="102"/>
      <c r="WZV856" s="109"/>
      <c r="WZW856" s="109"/>
      <c r="WZX856" s="106"/>
      <c r="WZY856" s="103"/>
      <c r="WZZ856" s="102"/>
      <c r="XAA856" s="120"/>
      <c r="XAB856" s="176"/>
      <c r="XAC856" s="102"/>
      <c r="XAD856" s="109"/>
      <c r="XAE856" s="109"/>
      <c r="XAF856" s="106"/>
      <c r="XAG856" s="103"/>
      <c r="XAH856" s="102"/>
      <c r="XAI856" s="120"/>
      <c r="XAJ856" s="176"/>
      <c r="XAK856" s="102"/>
      <c r="XAL856" s="109"/>
      <c r="XAM856" s="109"/>
      <c r="XAN856" s="106"/>
      <c r="XAO856" s="103"/>
      <c r="XAP856" s="102"/>
      <c r="XAQ856" s="120"/>
      <c r="XAR856" s="176"/>
      <c r="XAS856" s="102"/>
      <c r="XAT856" s="109"/>
      <c r="XAU856" s="109"/>
      <c r="XAV856" s="106"/>
      <c r="XAW856" s="103"/>
      <c r="XAX856" s="102"/>
      <c r="XAY856" s="120"/>
      <c r="XAZ856" s="176"/>
      <c r="XBA856" s="102"/>
      <c r="XBB856" s="109"/>
      <c r="XBC856" s="109"/>
      <c r="XBD856" s="106"/>
      <c r="XBE856" s="103"/>
      <c r="XBF856" s="102"/>
      <c r="XBG856" s="120"/>
      <c r="XBH856" s="176"/>
      <c r="XBI856" s="102"/>
      <c r="XBJ856" s="109"/>
      <c r="XBK856" s="109"/>
      <c r="XBL856" s="106"/>
      <c r="XBM856" s="103"/>
      <c r="XBN856" s="102"/>
      <c r="XBO856" s="120"/>
      <c r="XBP856" s="176"/>
      <c r="XBQ856" s="102"/>
      <c r="XBR856" s="109"/>
      <c r="XBS856" s="109"/>
      <c r="XBT856" s="106"/>
      <c r="XBU856" s="103"/>
      <c r="XBV856" s="102"/>
      <c r="XBW856" s="120"/>
      <c r="XBX856" s="176"/>
      <c r="XBY856" s="102"/>
      <c r="XBZ856" s="109"/>
      <c r="XCA856" s="109"/>
      <c r="XCB856" s="106"/>
      <c r="XCC856" s="103"/>
      <c r="XCD856" s="102"/>
      <c r="XCE856" s="120"/>
      <c r="XCF856" s="176"/>
      <c r="XCG856" s="102"/>
      <c r="XCH856" s="109"/>
      <c r="XCI856" s="109"/>
      <c r="XCJ856" s="106"/>
      <c r="XCK856" s="103"/>
      <c r="XCL856" s="102"/>
      <c r="XCM856" s="120"/>
      <c r="XCN856" s="176"/>
      <c r="XCO856" s="102"/>
      <c r="XCP856" s="109"/>
      <c r="XCQ856" s="109"/>
      <c r="XCR856" s="106"/>
      <c r="XCS856" s="103"/>
      <c r="XCT856" s="102"/>
      <c r="XCU856" s="120"/>
      <c r="XCV856" s="176"/>
      <c r="XCW856" s="102"/>
      <c r="XCX856" s="109"/>
      <c r="XCY856" s="109"/>
      <c r="XCZ856" s="106"/>
      <c r="XDA856" s="103"/>
      <c r="XDB856" s="102"/>
      <c r="XDC856" s="120"/>
      <c r="XDD856" s="176"/>
      <c r="XDE856" s="102"/>
      <c r="XDF856" s="109"/>
      <c r="XDG856" s="109"/>
      <c r="XDH856" s="106"/>
      <c r="XDI856" s="103"/>
      <c r="XDJ856" s="102"/>
      <c r="XDK856" s="120"/>
      <c r="XDL856" s="176"/>
      <c r="XDM856" s="102"/>
      <c r="XDN856" s="109"/>
      <c r="XDO856" s="109"/>
      <c r="XDP856" s="106"/>
      <c r="XDQ856" s="103"/>
      <c r="XDR856" s="102"/>
      <c r="XDS856" s="120"/>
      <c r="XDT856" s="176"/>
      <c r="XDU856" s="102"/>
      <c r="XDV856" s="109"/>
      <c r="XDW856" s="109"/>
      <c r="XDX856" s="106"/>
      <c r="XDY856" s="103"/>
      <c r="XDZ856" s="102"/>
      <c r="XEA856" s="120"/>
      <c r="XEB856" s="176"/>
      <c r="XEC856" s="102"/>
      <c r="XED856" s="109"/>
      <c r="XEE856" s="109"/>
      <c r="XEF856" s="106"/>
      <c r="XEG856" s="103"/>
      <c r="XEH856" s="102"/>
      <c r="XEI856" s="120"/>
      <c r="XEJ856" s="176"/>
      <c r="XEK856" s="102"/>
      <c r="XEL856" s="109"/>
      <c r="XEM856" s="109"/>
      <c r="XEN856" s="106"/>
      <c r="XEO856" s="103"/>
      <c r="XEP856" s="102"/>
      <c r="XEQ856" s="120"/>
      <c r="XER856" s="176"/>
      <c r="XES856" s="102"/>
      <c r="XET856" s="109"/>
      <c r="XEU856" s="109"/>
      <c r="XEV856" s="106"/>
      <c r="XEW856" s="103"/>
      <c r="XEX856" s="102"/>
      <c r="XEY856" s="120"/>
      <c r="XEZ856" s="176"/>
      <c r="XFA856" s="102"/>
      <c r="XFB856" s="109"/>
      <c r="XFC856" s="109"/>
      <c r="XFD856" s="106"/>
    </row>
    <row r="857" spans="1:16384">
      <c r="B857" s="102" t="s">
        <v>130</v>
      </c>
      <c r="C857" s="120"/>
      <c r="D857" s="176"/>
      <c r="E857" s="653">
        <f>G858+G859</f>
        <v>200000</v>
      </c>
      <c r="F857" s="597"/>
      <c r="G857" s="106" t="s">
        <v>75</v>
      </c>
      <c r="H857" s="102"/>
      <c r="I857" s="103"/>
      <c r="J857" s="102"/>
      <c r="K857" s="120"/>
      <c r="L857" s="176"/>
      <c r="M857" s="653"/>
      <c r="N857" s="597"/>
      <c r="O857" s="106"/>
      <c r="P857" s="102"/>
      <c r="Q857" s="103"/>
      <c r="R857" s="102"/>
      <c r="S857" s="120"/>
      <c r="T857" s="176"/>
      <c r="U857" s="653"/>
      <c r="V857" s="597"/>
      <c r="W857" s="106"/>
      <c r="X857" s="102"/>
      <c r="Y857" s="103"/>
      <c r="Z857" s="102"/>
      <c r="AA857" s="120"/>
      <c r="AB857" s="176"/>
      <c r="AC857" s="653"/>
      <c r="AD857" s="597"/>
      <c r="AE857" s="106"/>
      <c r="AF857" s="102"/>
      <c r="AG857" s="103"/>
      <c r="AH857" s="102"/>
      <c r="AI857" s="120"/>
      <c r="AJ857" s="176"/>
      <c r="AK857" s="653"/>
      <c r="AL857" s="597"/>
      <c r="AM857" s="106"/>
      <c r="AN857" s="102"/>
      <c r="AO857" s="103"/>
      <c r="AP857" s="102"/>
      <c r="AQ857" s="120"/>
      <c r="AR857" s="176"/>
      <c r="AS857" s="653"/>
      <c r="AT857" s="597"/>
      <c r="AU857" s="106"/>
      <c r="AV857" s="102"/>
      <c r="AW857" s="103"/>
      <c r="AX857" s="102"/>
      <c r="AY857" s="120"/>
      <c r="AZ857" s="176"/>
      <c r="BA857" s="653"/>
      <c r="BB857" s="597"/>
      <c r="BC857" s="106"/>
      <c r="BD857" s="102"/>
      <c r="BE857" s="103"/>
      <c r="BF857" s="102"/>
      <c r="BG857" s="120"/>
      <c r="BH857" s="176"/>
      <c r="BI857" s="653"/>
      <c r="BJ857" s="597"/>
      <c r="BK857" s="106"/>
      <c r="BL857" s="102"/>
      <c r="BM857" s="103"/>
      <c r="BN857" s="102"/>
      <c r="BO857" s="120"/>
      <c r="BP857" s="176"/>
      <c r="BQ857" s="653"/>
      <c r="BR857" s="597"/>
      <c r="BS857" s="106"/>
      <c r="BT857" s="102"/>
      <c r="BU857" s="103"/>
      <c r="BV857" s="102"/>
      <c r="BW857" s="120"/>
      <c r="BX857" s="176"/>
      <c r="BY857" s="653"/>
      <c r="BZ857" s="597"/>
      <c r="CA857" s="106"/>
      <c r="CB857" s="102"/>
      <c r="CC857" s="103"/>
      <c r="CD857" s="102"/>
      <c r="CE857" s="120"/>
      <c r="CF857" s="176"/>
      <c r="CG857" s="653"/>
      <c r="CH857" s="597"/>
      <c r="CI857" s="106"/>
      <c r="CJ857" s="102"/>
      <c r="CK857" s="103"/>
      <c r="CL857" s="102"/>
      <c r="CM857" s="120"/>
      <c r="CN857" s="176"/>
      <c r="CO857" s="653"/>
      <c r="CP857" s="597"/>
      <c r="CQ857" s="106"/>
      <c r="CR857" s="102"/>
      <c r="CS857" s="103"/>
      <c r="CT857" s="102"/>
      <c r="CU857" s="120"/>
      <c r="CV857" s="176"/>
      <c r="CW857" s="653"/>
      <c r="CX857" s="597"/>
      <c r="CY857" s="106"/>
      <c r="CZ857" s="102"/>
      <c r="DA857" s="103"/>
      <c r="DB857" s="102"/>
      <c r="DC857" s="120"/>
      <c r="DD857" s="176"/>
      <c r="DE857" s="653"/>
      <c r="DF857" s="597"/>
      <c r="DG857" s="106"/>
      <c r="DH857" s="102"/>
      <c r="DI857" s="103"/>
      <c r="DJ857" s="102"/>
      <c r="DK857" s="120"/>
      <c r="DL857" s="176"/>
      <c r="DM857" s="653"/>
      <c r="DN857" s="597"/>
      <c r="DO857" s="106"/>
      <c r="DP857" s="102"/>
      <c r="DQ857" s="103"/>
      <c r="DR857" s="102"/>
      <c r="DS857" s="120"/>
      <c r="DT857" s="176"/>
      <c r="DU857" s="653"/>
      <c r="DV857" s="597"/>
      <c r="DW857" s="106"/>
      <c r="DX857" s="102"/>
      <c r="DY857" s="103"/>
      <c r="DZ857" s="102"/>
      <c r="EA857" s="120"/>
      <c r="EB857" s="176"/>
      <c r="EC857" s="653"/>
      <c r="ED857" s="597"/>
      <c r="EE857" s="106"/>
      <c r="EF857" s="102"/>
      <c r="EG857" s="103"/>
      <c r="EH857" s="102"/>
      <c r="EI857" s="120"/>
      <c r="EJ857" s="176"/>
      <c r="EK857" s="653"/>
      <c r="EL857" s="597"/>
      <c r="EM857" s="106"/>
      <c r="EN857" s="102"/>
      <c r="EO857" s="103"/>
      <c r="EP857" s="102"/>
      <c r="EQ857" s="120"/>
      <c r="ER857" s="176"/>
      <c r="ES857" s="653"/>
      <c r="ET857" s="597"/>
      <c r="EU857" s="106"/>
      <c r="EV857" s="102"/>
      <c r="EW857" s="103"/>
      <c r="EX857" s="102"/>
      <c r="EY857" s="120"/>
      <c r="EZ857" s="176"/>
      <c r="FA857" s="653"/>
      <c r="FB857" s="597"/>
      <c r="FC857" s="106"/>
      <c r="FD857" s="102"/>
      <c r="FE857" s="103"/>
      <c r="FF857" s="102"/>
      <c r="FG857" s="120"/>
      <c r="FH857" s="176"/>
      <c r="FI857" s="653"/>
      <c r="FJ857" s="597"/>
      <c r="FK857" s="106"/>
      <c r="FL857" s="102"/>
      <c r="FM857" s="103"/>
      <c r="FN857" s="102"/>
      <c r="FO857" s="120"/>
      <c r="FP857" s="176"/>
      <c r="FQ857" s="653"/>
      <c r="FR857" s="597"/>
      <c r="FS857" s="106"/>
      <c r="FT857" s="102"/>
      <c r="FU857" s="103"/>
      <c r="FV857" s="102"/>
      <c r="FW857" s="120"/>
      <c r="FX857" s="176"/>
      <c r="FY857" s="653"/>
      <c r="FZ857" s="597"/>
      <c r="GA857" s="106"/>
      <c r="GB857" s="102"/>
      <c r="GC857" s="103"/>
      <c r="GD857" s="102"/>
      <c r="GE857" s="120"/>
      <c r="GF857" s="176"/>
      <c r="GG857" s="653"/>
      <c r="GH857" s="597"/>
      <c r="GI857" s="106"/>
      <c r="GJ857" s="102"/>
      <c r="GK857" s="103"/>
      <c r="GL857" s="102"/>
      <c r="GM857" s="120"/>
      <c r="GN857" s="176"/>
      <c r="GO857" s="653"/>
      <c r="GP857" s="597"/>
      <c r="GQ857" s="106"/>
      <c r="GR857" s="102"/>
      <c r="GS857" s="103"/>
      <c r="GT857" s="102"/>
      <c r="GU857" s="120"/>
      <c r="GV857" s="176"/>
      <c r="GW857" s="653"/>
      <c r="GX857" s="597"/>
      <c r="GY857" s="106"/>
      <c r="GZ857" s="102"/>
      <c r="HA857" s="103"/>
      <c r="HB857" s="102"/>
      <c r="HC857" s="120"/>
      <c r="HD857" s="176"/>
      <c r="HE857" s="653"/>
      <c r="HF857" s="597"/>
      <c r="HG857" s="106"/>
      <c r="HH857" s="102"/>
      <c r="HI857" s="103"/>
      <c r="HJ857" s="102"/>
      <c r="HK857" s="120"/>
      <c r="HL857" s="176"/>
      <c r="HM857" s="653"/>
      <c r="HN857" s="597"/>
      <c r="HO857" s="106"/>
      <c r="HP857" s="102"/>
      <c r="HQ857" s="103"/>
      <c r="HR857" s="102"/>
      <c r="HS857" s="120"/>
      <c r="HT857" s="176"/>
      <c r="HU857" s="653"/>
      <c r="HV857" s="597"/>
      <c r="HW857" s="106"/>
      <c r="HX857" s="102"/>
      <c r="HY857" s="103"/>
      <c r="HZ857" s="102"/>
      <c r="IA857" s="120"/>
      <c r="IB857" s="176"/>
      <c r="IC857" s="653"/>
      <c r="ID857" s="597"/>
      <c r="IE857" s="106"/>
      <c r="IF857" s="102"/>
      <c r="IG857" s="103"/>
      <c r="IH857" s="102"/>
      <c r="II857" s="120"/>
      <c r="IJ857" s="176"/>
      <c r="IK857" s="653"/>
      <c r="IL857" s="597"/>
      <c r="IM857" s="106"/>
      <c r="IN857" s="102"/>
      <c r="IO857" s="103"/>
      <c r="IP857" s="102"/>
      <c r="IQ857" s="120"/>
      <c r="IR857" s="176"/>
      <c r="IS857" s="653"/>
      <c r="IT857" s="597"/>
      <c r="IU857" s="106"/>
      <c r="IV857" s="102"/>
      <c r="IW857" s="103"/>
      <c r="IX857" s="102"/>
      <c r="IY857" s="120"/>
      <c r="IZ857" s="176"/>
      <c r="JA857" s="653"/>
      <c r="JB857" s="597"/>
      <c r="JC857" s="106"/>
      <c r="JD857" s="102"/>
      <c r="JE857" s="103"/>
      <c r="JF857" s="102"/>
      <c r="JG857" s="120"/>
      <c r="JH857" s="176"/>
      <c r="JI857" s="653"/>
      <c r="JJ857" s="597"/>
      <c r="JK857" s="106"/>
      <c r="JL857" s="102"/>
      <c r="JM857" s="103"/>
      <c r="JN857" s="102"/>
      <c r="JO857" s="120"/>
      <c r="JP857" s="176"/>
      <c r="JQ857" s="653"/>
      <c r="JR857" s="597"/>
      <c r="JS857" s="106"/>
      <c r="JT857" s="102"/>
      <c r="JU857" s="103"/>
      <c r="JV857" s="102"/>
      <c r="JW857" s="120"/>
      <c r="JX857" s="176"/>
      <c r="JY857" s="653"/>
      <c r="JZ857" s="597"/>
      <c r="KA857" s="106"/>
      <c r="KB857" s="102"/>
      <c r="KC857" s="103"/>
      <c r="KD857" s="102"/>
      <c r="KE857" s="120"/>
      <c r="KF857" s="176"/>
      <c r="KG857" s="653"/>
      <c r="KH857" s="597"/>
      <c r="KI857" s="106"/>
      <c r="KJ857" s="102"/>
      <c r="KK857" s="103"/>
      <c r="KL857" s="102"/>
      <c r="KM857" s="120"/>
      <c r="KN857" s="176"/>
      <c r="KO857" s="653"/>
      <c r="KP857" s="597"/>
      <c r="KQ857" s="106"/>
      <c r="KR857" s="102"/>
      <c r="KS857" s="103"/>
      <c r="KT857" s="102"/>
      <c r="KU857" s="120"/>
      <c r="KV857" s="176"/>
      <c r="KW857" s="653"/>
      <c r="KX857" s="597"/>
      <c r="KY857" s="106"/>
      <c r="KZ857" s="102"/>
      <c r="LA857" s="103"/>
      <c r="LB857" s="102"/>
      <c r="LC857" s="120"/>
      <c r="LD857" s="176"/>
      <c r="LE857" s="653"/>
      <c r="LF857" s="597"/>
      <c r="LG857" s="106"/>
      <c r="LH857" s="102"/>
      <c r="LI857" s="103"/>
      <c r="LJ857" s="102"/>
      <c r="LK857" s="120"/>
      <c r="LL857" s="176"/>
      <c r="LM857" s="653"/>
      <c r="LN857" s="597"/>
      <c r="LO857" s="106"/>
      <c r="LP857" s="102"/>
      <c r="LQ857" s="103"/>
      <c r="LR857" s="102"/>
      <c r="LS857" s="120"/>
      <c r="LT857" s="176"/>
      <c r="LU857" s="653"/>
      <c r="LV857" s="597"/>
      <c r="LW857" s="106"/>
      <c r="LX857" s="102"/>
      <c r="LY857" s="103"/>
      <c r="LZ857" s="102"/>
      <c r="MA857" s="120"/>
      <c r="MB857" s="176"/>
      <c r="MC857" s="653"/>
      <c r="MD857" s="597"/>
      <c r="ME857" s="106"/>
      <c r="MF857" s="102"/>
      <c r="MG857" s="103"/>
      <c r="MH857" s="102"/>
      <c r="MI857" s="120"/>
      <c r="MJ857" s="176"/>
      <c r="MK857" s="653"/>
      <c r="ML857" s="597"/>
      <c r="MM857" s="106"/>
      <c r="MN857" s="102"/>
      <c r="MO857" s="103"/>
      <c r="MP857" s="102"/>
      <c r="MQ857" s="120"/>
      <c r="MR857" s="176"/>
      <c r="MS857" s="653"/>
      <c r="MT857" s="597"/>
      <c r="MU857" s="106"/>
      <c r="MV857" s="102"/>
      <c r="MW857" s="103"/>
      <c r="MX857" s="102"/>
      <c r="MY857" s="120"/>
      <c r="MZ857" s="176"/>
      <c r="NA857" s="653"/>
      <c r="NB857" s="597"/>
      <c r="NC857" s="106"/>
      <c r="ND857" s="102"/>
      <c r="NE857" s="103"/>
      <c r="NF857" s="102"/>
      <c r="NG857" s="120"/>
      <c r="NH857" s="176"/>
      <c r="NI857" s="653"/>
      <c r="NJ857" s="597"/>
      <c r="NK857" s="106"/>
      <c r="NL857" s="102"/>
      <c r="NM857" s="103"/>
      <c r="NN857" s="102"/>
      <c r="NO857" s="120"/>
      <c r="NP857" s="176"/>
      <c r="NQ857" s="653"/>
      <c r="NR857" s="597"/>
      <c r="NS857" s="106"/>
      <c r="NT857" s="102"/>
      <c r="NU857" s="103"/>
      <c r="NV857" s="102"/>
      <c r="NW857" s="120"/>
      <c r="NX857" s="176"/>
      <c r="NY857" s="653"/>
      <c r="NZ857" s="597"/>
      <c r="OA857" s="106"/>
      <c r="OB857" s="102"/>
      <c r="OC857" s="103"/>
      <c r="OD857" s="102"/>
      <c r="OE857" s="120"/>
      <c r="OF857" s="176"/>
      <c r="OG857" s="653"/>
      <c r="OH857" s="597"/>
      <c r="OI857" s="106"/>
      <c r="OJ857" s="102"/>
      <c r="OK857" s="103"/>
      <c r="OL857" s="102"/>
      <c r="OM857" s="120"/>
      <c r="ON857" s="176"/>
      <c r="OO857" s="653"/>
      <c r="OP857" s="597"/>
      <c r="OQ857" s="106"/>
      <c r="OR857" s="102"/>
      <c r="OS857" s="103"/>
      <c r="OT857" s="102"/>
      <c r="OU857" s="120"/>
      <c r="OV857" s="176"/>
      <c r="OW857" s="653"/>
      <c r="OX857" s="597"/>
      <c r="OY857" s="106"/>
      <c r="OZ857" s="102"/>
      <c r="PA857" s="103"/>
      <c r="PB857" s="102"/>
      <c r="PC857" s="120"/>
      <c r="PD857" s="176"/>
      <c r="PE857" s="653"/>
      <c r="PF857" s="597"/>
      <c r="PG857" s="106"/>
      <c r="PH857" s="102"/>
      <c r="PI857" s="103"/>
      <c r="PJ857" s="102"/>
      <c r="PK857" s="120"/>
      <c r="PL857" s="176"/>
      <c r="PM857" s="653"/>
      <c r="PN857" s="597"/>
      <c r="PO857" s="106"/>
      <c r="PP857" s="102"/>
      <c r="PQ857" s="103"/>
      <c r="PR857" s="102"/>
      <c r="PS857" s="120"/>
      <c r="PT857" s="176"/>
      <c r="PU857" s="653"/>
      <c r="PV857" s="597"/>
      <c r="PW857" s="106"/>
      <c r="PX857" s="102"/>
      <c r="PY857" s="103"/>
      <c r="PZ857" s="102"/>
      <c r="QA857" s="120"/>
      <c r="QB857" s="176"/>
      <c r="QC857" s="653"/>
      <c r="QD857" s="597"/>
      <c r="QE857" s="106"/>
      <c r="QF857" s="102"/>
      <c r="QG857" s="103"/>
      <c r="QH857" s="102"/>
      <c r="QI857" s="120"/>
      <c r="QJ857" s="176"/>
      <c r="QK857" s="653"/>
      <c r="QL857" s="597"/>
      <c r="QM857" s="106"/>
      <c r="QN857" s="102"/>
      <c r="QO857" s="103"/>
      <c r="QP857" s="102"/>
      <c r="QQ857" s="120"/>
      <c r="QR857" s="176"/>
      <c r="QS857" s="653"/>
      <c r="QT857" s="597"/>
      <c r="QU857" s="106"/>
      <c r="QV857" s="102"/>
      <c r="QW857" s="103"/>
      <c r="QX857" s="102"/>
      <c r="QY857" s="120"/>
      <c r="QZ857" s="176"/>
      <c r="RA857" s="653"/>
      <c r="RB857" s="597"/>
      <c r="RC857" s="106"/>
      <c r="RD857" s="102"/>
      <c r="RE857" s="103"/>
      <c r="RF857" s="102"/>
      <c r="RG857" s="120"/>
      <c r="RH857" s="176"/>
      <c r="RI857" s="653"/>
      <c r="RJ857" s="597"/>
      <c r="RK857" s="106"/>
      <c r="RL857" s="102"/>
      <c r="RM857" s="103"/>
      <c r="RN857" s="102"/>
      <c r="RO857" s="120"/>
      <c r="RP857" s="176"/>
      <c r="RQ857" s="653"/>
      <c r="RR857" s="597"/>
      <c r="RS857" s="106"/>
      <c r="RT857" s="102"/>
      <c r="RU857" s="103"/>
      <c r="RV857" s="102"/>
      <c r="RW857" s="120"/>
      <c r="RX857" s="176"/>
      <c r="RY857" s="653"/>
      <c r="RZ857" s="597"/>
      <c r="SA857" s="106"/>
      <c r="SB857" s="102"/>
      <c r="SC857" s="103"/>
      <c r="SD857" s="102"/>
      <c r="SE857" s="120"/>
      <c r="SF857" s="176"/>
      <c r="SG857" s="653"/>
      <c r="SH857" s="597"/>
      <c r="SI857" s="106"/>
      <c r="SJ857" s="102"/>
      <c r="SK857" s="103"/>
      <c r="SL857" s="102"/>
      <c r="SM857" s="120"/>
      <c r="SN857" s="176"/>
      <c r="SO857" s="653"/>
      <c r="SP857" s="597"/>
      <c r="SQ857" s="106"/>
      <c r="SR857" s="102"/>
      <c r="SS857" s="103"/>
      <c r="ST857" s="102"/>
      <c r="SU857" s="120"/>
      <c r="SV857" s="176"/>
      <c r="SW857" s="653"/>
      <c r="SX857" s="597"/>
      <c r="SY857" s="106"/>
      <c r="SZ857" s="102"/>
      <c r="TA857" s="103"/>
      <c r="TB857" s="102"/>
      <c r="TC857" s="120"/>
      <c r="TD857" s="176"/>
      <c r="TE857" s="653"/>
      <c r="TF857" s="597"/>
      <c r="TG857" s="106"/>
      <c r="TH857" s="102"/>
      <c r="TI857" s="103"/>
      <c r="TJ857" s="102"/>
      <c r="TK857" s="120"/>
      <c r="TL857" s="176"/>
      <c r="TM857" s="653"/>
      <c r="TN857" s="597"/>
      <c r="TO857" s="106"/>
      <c r="TP857" s="102"/>
      <c r="TQ857" s="103"/>
      <c r="TR857" s="102"/>
      <c r="TS857" s="120"/>
      <c r="TT857" s="176"/>
      <c r="TU857" s="653"/>
      <c r="TV857" s="597"/>
      <c r="TW857" s="106"/>
      <c r="TX857" s="102"/>
      <c r="TY857" s="103"/>
      <c r="TZ857" s="102"/>
      <c r="UA857" s="120"/>
      <c r="UB857" s="176"/>
      <c r="UC857" s="653"/>
      <c r="UD857" s="597"/>
      <c r="UE857" s="106"/>
      <c r="UF857" s="102"/>
      <c r="UG857" s="103"/>
      <c r="UH857" s="102"/>
      <c r="UI857" s="120"/>
      <c r="UJ857" s="176"/>
      <c r="UK857" s="653"/>
      <c r="UL857" s="597"/>
      <c r="UM857" s="106"/>
      <c r="UN857" s="102"/>
      <c r="UO857" s="103"/>
      <c r="UP857" s="102"/>
      <c r="UQ857" s="120"/>
      <c r="UR857" s="176"/>
      <c r="US857" s="653"/>
      <c r="UT857" s="597"/>
      <c r="UU857" s="106"/>
      <c r="UV857" s="102"/>
      <c r="UW857" s="103"/>
      <c r="UX857" s="102"/>
      <c r="UY857" s="120"/>
      <c r="UZ857" s="176"/>
      <c r="VA857" s="653"/>
      <c r="VB857" s="597"/>
      <c r="VC857" s="106"/>
      <c r="VD857" s="102"/>
      <c r="VE857" s="103"/>
      <c r="VF857" s="102"/>
      <c r="VG857" s="120"/>
      <c r="VH857" s="176"/>
      <c r="VI857" s="653"/>
      <c r="VJ857" s="597"/>
      <c r="VK857" s="106"/>
      <c r="VL857" s="102"/>
      <c r="VM857" s="103"/>
      <c r="VN857" s="102"/>
      <c r="VO857" s="120"/>
      <c r="VP857" s="176"/>
      <c r="VQ857" s="653"/>
      <c r="VR857" s="597"/>
      <c r="VS857" s="106"/>
      <c r="VT857" s="102"/>
      <c r="VU857" s="103"/>
      <c r="VV857" s="102"/>
      <c r="VW857" s="120"/>
      <c r="VX857" s="176"/>
      <c r="VY857" s="653"/>
      <c r="VZ857" s="597"/>
      <c r="WA857" s="106"/>
      <c r="WB857" s="102"/>
      <c r="WC857" s="103"/>
      <c r="WD857" s="102"/>
      <c r="WE857" s="120"/>
      <c r="WF857" s="176"/>
      <c r="WG857" s="653"/>
      <c r="WH857" s="597"/>
      <c r="WI857" s="106"/>
      <c r="WJ857" s="102"/>
      <c r="WK857" s="103"/>
      <c r="WL857" s="102"/>
      <c r="WM857" s="120"/>
      <c r="WN857" s="176"/>
      <c r="WO857" s="653"/>
      <c r="WP857" s="597"/>
      <c r="WQ857" s="106"/>
      <c r="WR857" s="102"/>
      <c r="WS857" s="103"/>
      <c r="WT857" s="102"/>
      <c r="WU857" s="120"/>
      <c r="WV857" s="176"/>
      <c r="WW857" s="653"/>
      <c r="WX857" s="597"/>
      <c r="WY857" s="106"/>
      <c r="WZ857" s="102"/>
      <c r="XA857" s="103"/>
      <c r="XB857" s="102"/>
      <c r="XC857" s="120"/>
      <c r="XD857" s="176"/>
      <c r="XE857" s="653"/>
      <c r="XF857" s="597"/>
      <c r="XG857" s="106"/>
      <c r="XH857" s="102"/>
      <c r="XI857" s="103"/>
      <c r="XJ857" s="102"/>
      <c r="XK857" s="120"/>
      <c r="XL857" s="176"/>
      <c r="XM857" s="653"/>
      <c r="XN857" s="597"/>
      <c r="XO857" s="106"/>
      <c r="XP857" s="102"/>
      <c r="XQ857" s="103"/>
      <c r="XR857" s="102"/>
      <c r="XS857" s="120"/>
      <c r="XT857" s="176"/>
      <c r="XU857" s="653"/>
      <c r="XV857" s="597"/>
      <c r="XW857" s="106"/>
      <c r="XX857" s="102"/>
      <c r="XY857" s="103"/>
      <c r="XZ857" s="102"/>
      <c r="YA857" s="120"/>
      <c r="YB857" s="176"/>
      <c r="YC857" s="653"/>
      <c r="YD857" s="597"/>
      <c r="YE857" s="106"/>
      <c r="YF857" s="102"/>
      <c r="YG857" s="103"/>
      <c r="YH857" s="102"/>
      <c r="YI857" s="120"/>
      <c r="YJ857" s="176"/>
      <c r="YK857" s="653"/>
      <c r="YL857" s="597"/>
      <c r="YM857" s="106"/>
      <c r="YN857" s="102"/>
      <c r="YO857" s="103"/>
      <c r="YP857" s="102"/>
      <c r="YQ857" s="120"/>
      <c r="YR857" s="176"/>
      <c r="YS857" s="653"/>
      <c r="YT857" s="597"/>
      <c r="YU857" s="106"/>
      <c r="YV857" s="102"/>
      <c r="YW857" s="103"/>
      <c r="YX857" s="102"/>
      <c r="YY857" s="120"/>
      <c r="YZ857" s="176"/>
      <c r="ZA857" s="653"/>
      <c r="ZB857" s="597"/>
      <c r="ZC857" s="106"/>
      <c r="ZD857" s="102"/>
      <c r="ZE857" s="103"/>
      <c r="ZF857" s="102"/>
      <c r="ZG857" s="120"/>
      <c r="ZH857" s="176"/>
      <c r="ZI857" s="653"/>
      <c r="ZJ857" s="597"/>
      <c r="ZK857" s="106"/>
      <c r="ZL857" s="102"/>
      <c r="ZM857" s="103"/>
      <c r="ZN857" s="102"/>
      <c r="ZO857" s="120"/>
      <c r="ZP857" s="176"/>
      <c r="ZQ857" s="653"/>
      <c r="ZR857" s="597"/>
      <c r="ZS857" s="106"/>
      <c r="ZT857" s="102"/>
      <c r="ZU857" s="103"/>
      <c r="ZV857" s="102"/>
      <c r="ZW857" s="120"/>
      <c r="ZX857" s="176"/>
      <c r="ZY857" s="653"/>
      <c r="ZZ857" s="597"/>
      <c r="AAA857" s="106"/>
      <c r="AAB857" s="102"/>
      <c r="AAC857" s="103"/>
      <c r="AAD857" s="102"/>
      <c r="AAE857" s="120"/>
      <c r="AAF857" s="176"/>
      <c r="AAG857" s="653"/>
      <c r="AAH857" s="597"/>
      <c r="AAI857" s="106"/>
      <c r="AAJ857" s="102"/>
      <c r="AAK857" s="103"/>
      <c r="AAL857" s="102"/>
      <c r="AAM857" s="120"/>
      <c r="AAN857" s="176"/>
      <c r="AAO857" s="653"/>
      <c r="AAP857" s="597"/>
      <c r="AAQ857" s="106"/>
      <c r="AAR857" s="102"/>
      <c r="AAS857" s="103"/>
      <c r="AAT857" s="102"/>
      <c r="AAU857" s="120"/>
      <c r="AAV857" s="176"/>
      <c r="AAW857" s="653"/>
      <c r="AAX857" s="597"/>
      <c r="AAY857" s="106"/>
      <c r="AAZ857" s="102"/>
      <c r="ABA857" s="103"/>
      <c r="ABB857" s="102"/>
      <c r="ABC857" s="120"/>
      <c r="ABD857" s="176"/>
      <c r="ABE857" s="653"/>
      <c r="ABF857" s="597"/>
      <c r="ABG857" s="106"/>
      <c r="ABH857" s="102"/>
      <c r="ABI857" s="103"/>
      <c r="ABJ857" s="102"/>
      <c r="ABK857" s="120"/>
      <c r="ABL857" s="176"/>
      <c r="ABM857" s="653"/>
      <c r="ABN857" s="597"/>
      <c r="ABO857" s="106"/>
      <c r="ABP857" s="102"/>
      <c r="ABQ857" s="103"/>
      <c r="ABR857" s="102"/>
      <c r="ABS857" s="120"/>
      <c r="ABT857" s="176"/>
      <c r="ABU857" s="653"/>
      <c r="ABV857" s="597"/>
      <c r="ABW857" s="106"/>
      <c r="ABX857" s="102"/>
      <c r="ABY857" s="103"/>
      <c r="ABZ857" s="102"/>
      <c r="ACA857" s="120"/>
      <c r="ACB857" s="176"/>
      <c r="ACC857" s="653"/>
      <c r="ACD857" s="597"/>
      <c r="ACE857" s="106"/>
      <c r="ACF857" s="102"/>
      <c r="ACG857" s="103"/>
      <c r="ACH857" s="102"/>
      <c r="ACI857" s="120"/>
      <c r="ACJ857" s="176"/>
      <c r="ACK857" s="653"/>
      <c r="ACL857" s="597"/>
      <c r="ACM857" s="106"/>
      <c r="ACN857" s="102"/>
      <c r="ACO857" s="103"/>
      <c r="ACP857" s="102"/>
      <c r="ACQ857" s="120"/>
      <c r="ACR857" s="176"/>
      <c r="ACS857" s="653"/>
      <c r="ACT857" s="597"/>
      <c r="ACU857" s="106"/>
      <c r="ACV857" s="102"/>
      <c r="ACW857" s="103"/>
      <c r="ACX857" s="102"/>
      <c r="ACY857" s="120"/>
      <c r="ACZ857" s="176"/>
      <c r="ADA857" s="653"/>
      <c r="ADB857" s="597"/>
      <c r="ADC857" s="106"/>
      <c r="ADD857" s="102"/>
      <c r="ADE857" s="103"/>
      <c r="ADF857" s="102"/>
      <c r="ADG857" s="120"/>
      <c r="ADH857" s="176"/>
      <c r="ADI857" s="653"/>
      <c r="ADJ857" s="597"/>
      <c r="ADK857" s="106"/>
      <c r="ADL857" s="102"/>
      <c r="ADM857" s="103"/>
      <c r="ADN857" s="102"/>
      <c r="ADO857" s="120"/>
      <c r="ADP857" s="176"/>
      <c r="ADQ857" s="653"/>
      <c r="ADR857" s="597"/>
      <c r="ADS857" s="106"/>
      <c r="ADT857" s="102"/>
      <c r="ADU857" s="103"/>
      <c r="ADV857" s="102"/>
      <c r="ADW857" s="120"/>
      <c r="ADX857" s="176"/>
      <c r="ADY857" s="653"/>
      <c r="ADZ857" s="597"/>
      <c r="AEA857" s="106"/>
      <c r="AEB857" s="102"/>
      <c r="AEC857" s="103"/>
      <c r="AED857" s="102"/>
      <c r="AEE857" s="120"/>
      <c r="AEF857" s="176"/>
      <c r="AEG857" s="653"/>
      <c r="AEH857" s="597"/>
      <c r="AEI857" s="106"/>
      <c r="AEJ857" s="102"/>
      <c r="AEK857" s="103"/>
      <c r="AEL857" s="102"/>
      <c r="AEM857" s="120"/>
      <c r="AEN857" s="176"/>
      <c r="AEO857" s="653"/>
      <c r="AEP857" s="597"/>
      <c r="AEQ857" s="106"/>
      <c r="AER857" s="102"/>
      <c r="AES857" s="103"/>
      <c r="AET857" s="102"/>
      <c r="AEU857" s="120"/>
      <c r="AEV857" s="176"/>
      <c r="AEW857" s="653"/>
      <c r="AEX857" s="597"/>
      <c r="AEY857" s="106"/>
      <c r="AEZ857" s="102"/>
      <c r="AFA857" s="103"/>
      <c r="AFB857" s="102"/>
      <c r="AFC857" s="120"/>
      <c r="AFD857" s="176"/>
      <c r="AFE857" s="653"/>
      <c r="AFF857" s="597"/>
      <c r="AFG857" s="106"/>
      <c r="AFH857" s="102"/>
      <c r="AFI857" s="103"/>
      <c r="AFJ857" s="102"/>
      <c r="AFK857" s="120"/>
      <c r="AFL857" s="176"/>
      <c r="AFM857" s="653"/>
      <c r="AFN857" s="597"/>
      <c r="AFO857" s="106"/>
      <c r="AFP857" s="102"/>
      <c r="AFQ857" s="103"/>
      <c r="AFR857" s="102"/>
      <c r="AFS857" s="120"/>
      <c r="AFT857" s="176"/>
      <c r="AFU857" s="653"/>
      <c r="AFV857" s="597"/>
      <c r="AFW857" s="106"/>
      <c r="AFX857" s="102"/>
      <c r="AFY857" s="103"/>
      <c r="AFZ857" s="102"/>
      <c r="AGA857" s="120"/>
      <c r="AGB857" s="176"/>
      <c r="AGC857" s="653"/>
      <c r="AGD857" s="597"/>
      <c r="AGE857" s="106"/>
      <c r="AGF857" s="102"/>
      <c r="AGG857" s="103"/>
      <c r="AGH857" s="102"/>
      <c r="AGI857" s="120"/>
      <c r="AGJ857" s="176"/>
      <c r="AGK857" s="653"/>
      <c r="AGL857" s="597"/>
      <c r="AGM857" s="106"/>
      <c r="AGN857" s="102"/>
      <c r="AGO857" s="103"/>
      <c r="AGP857" s="102"/>
      <c r="AGQ857" s="120"/>
      <c r="AGR857" s="176"/>
      <c r="AGS857" s="653"/>
      <c r="AGT857" s="597"/>
      <c r="AGU857" s="106"/>
      <c r="AGV857" s="102"/>
      <c r="AGW857" s="103"/>
      <c r="AGX857" s="102"/>
      <c r="AGY857" s="120"/>
      <c r="AGZ857" s="176"/>
      <c r="AHA857" s="653"/>
      <c r="AHB857" s="597"/>
      <c r="AHC857" s="106"/>
      <c r="AHD857" s="102"/>
      <c r="AHE857" s="103"/>
      <c r="AHF857" s="102"/>
      <c r="AHG857" s="120"/>
      <c r="AHH857" s="176"/>
      <c r="AHI857" s="653"/>
      <c r="AHJ857" s="597"/>
      <c r="AHK857" s="106"/>
      <c r="AHL857" s="102"/>
      <c r="AHM857" s="103"/>
      <c r="AHN857" s="102"/>
      <c r="AHO857" s="120"/>
      <c r="AHP857" s="176"/>
      <c r="AHQ857" s="653"/>
      <c r="AHR857" s="597"/>
      <c r="AHS857" s="106"/>
      <c r="AHT857" s="102"/>
      <c r="AHU857" s="103"/>
      <c r="AHV857" s="102"/>
      <c r="AHW857" s="120"/>
      <c r="AHX857" s="176"/>
      <c r="AHY857" s="653"/>
      <c r="AHZ857" s="597"/>
      <c r="AIA857" s="106"/>
      <c r="AIB857" s="102"/>
      <c r="AIC857" s="103"/>
      <c r="AID857" s="102"/>
      <c r="AIE857" s="120"/>
      <c r="AIF857" s="176"/>
      <c r="AIG857" s="653"/>
      <c r="AIH857" s="597"/>
      <c r="AII857" s="106"/>
      <c r="AIJ857" s="102"/>
      <c r="AIK857" s="103"/>
      <c r="AIL857" s="102"/>
      <c r="AIM857" s="120"/>
      <c r="AIN857" s="176"/>
      <c r="AIO857" s="653"/>
      <c r="AIP857" s="597"/>
      <c r="AIQ857" s="106"/>
      <c r="AIR857" s="102"/>
      <c r="AIS857" s="103"/>
      <c r="AIT857" s="102"/>
      <c r="AIU857" s="120"/>
      <c r="AIV857" s="176"/>
      <c r="AIW857" s="653"/>
      <c r="AIX857" s="597"/>
      <c r="AIY857" s="106"/>
      <c r="AIZ857" s="102"/>
      <c r="AJA857" s="103"/>
      <c r="AJB857" s="102"/>
      <c r="AJC857" s="120"/>
      <c r="AJD857" s="176"/>
      <c r="AJE857" s="653"/>
      <c r="AJF857" s="597"/>
      <c r="AJG857" s="106"/>
      <c r="AJH857" s="102"/>
      <c r="AJI857" s="103"/>
      <c r="AJJ857" s="102"/>
      <c r="AJK857" s="120"/>
      <c r="AJL857" s="176"/>
      <c r="AJM857" s="653"/>
      <c r="AJN857" s="597"/>
      <c r="AJO857" s="106"/>
      <c r="AJP857" s="102"/>
      <c r="AJQ857" s="103"/>
      <c r="AJR857" s="102"/>
      <c r="AJS857" s="120"/>
      <c r="AJT857" s="176"/>
      <c r="AJU857" s="653"/>
      <c r="AJV857" s="597"/>
      <c r="AJW857" s="106"/>
      <c r="AJX857" s="102"/>
      <c r="AJY857" s="103"/>
      <c r="AJZ857" s="102"/>
      <c r="AKA857" s="120"/>
      <c r="AKB857" s="176"/>
      <c r="AKC857" s="653"/>
      <c r="AKD857" s="597"/>
      <c r="AKE857" s="106"/>
      <c r="AKF857" s="102"/>
      <c r="AKG857" s="103"/>
      <c r="AKH857" s="102"/>
      <c r="AKI857" s="120"/>
      <c r="AKJ857" s="176"/>
      <c r="AKK857" s="653"/>
      <c r="AKL857" s="597"/>
      <c r="AKM857" s="106"/>
      <c r="AKN857" s="102"/>
      <c r="AKO857" s="103"/>
      <c r="AKP857" s="102"/>
      <c r="AKQ857" s="120"/>
      <c r="AKR857" s="176"/>
      <c r="AKS857" s="653"/>
      <c r="AKT857" s="597"/>
      <c r="AKU857" s="106"/>
      <c r="AKV857" s="102"/>
      <c r="AKW857" s="103"/>
      <c r="AKX857" s="102"/>
      <c r="AKY857" s="120"/>
      <c r="AKZ857" s="176"/>
      <c r="ALA857" s="653"/>
      <c r="ALB857" s="597"/>
      <c r="ALC857" s="106"/>
      <c r="ALD857" s="102"/>
      <c r="ALE857" s="103"/>
      <c r="ALF857" s="102"/>
      <c r="ALG857" s="120"/>
      <c r="ALH857" s="176"/>
      <c r="ALI857" s="653"/>
      <c r="ALJ857" s="597"/>
      <c r="ALK857" s="106"/>
      <c r="ALL857" s="102"/>
      <c r="ALM857" s="103"/>
      <c r="ALN857" s="102"/>
      <c r="ALO857" s="120"/>
      <c r="ALP857" s="176"/>
      <c r="ALQ857" s="653"/>
      <c r="ALR857" s="597"/>
      <c r="ALS857" s="106"/>
      <c r="ALT857" s="102"/>
      <c r="ALU857" s="103"/>
      <c r="ALV857" s="102"/>
      <c r="ALW857" s="120"/>
      <c r="ALX857" s="176"/>
      <c r="ALY857" s="653"/>
      <c r="ALZ857" s="597"/>
      <c r="AMA857" s="106"/>
      <c r="AMB857" s="102"/>
      <c r="AMC857" s="103"/>
      <c r="AMD857" s="102"/>
      <c r="AME857" s="120"/>
      <c r="AMF857" s="176"/>
      <c r="AMG857" s="653"/>
      <c r="AMH857" s="597"/>
      <c r="AMI857" s="106"/>
      <c r="AMJ857" s="102"/>
      <c r="AMK857" s="103"/>
      <c r="AML857" s="102"/>
      <c r="AMM857" s="120"/>
      <c r="AMN857" s="176"/>
      <c r="AMO857" s="653"/>
      <c r="AMP857" s="597"/>
      <c r="AMQ857" s="106"/>
      <c r="AMR857" s="102"/>
      <c r="AMS857" s="103"/>
      <c r="AMT857" s="102"/>
      <c r="AMU857" s="120"/>
      <c r="AMV857" s="176"/>
      <c r="AMW857" s="653"/>
      <c r="AMX857" s="597"/>
      <c r="AMY857" s="106"/>
      <c r="AMZ857" s="102"/>
      <c r="ANA857" s="103"/>
      <c r="ANB857" s="102"/>
      <c r="ANC857" s="120"/>
      <c r="AND857" s="176"/>
      <c r="ANE857" s="653"/>
      <c r="ANF857" s="597"/>
      <c r="ANG857" s="106"/>
      <c r="ANH857" s="102"/>
      <c r="ANI857" s="103"/>
      <c r="ANJ857" s="102"/>
      <c r="ANK857" s="120"/>
      <c r="ANL857" s="176"/>
      <c r="ANM857" s="653"/>
      <c r="ANN857" s="597"/>
      <c r="ANO857" s="106"/>
      <c r="ANP857" s="102"/>
      <c r="ANQ857" s="103"/>
      <c r="ANR857" s="102"/>
      <c r="ANS857" s="120"/>
      <c r="ANT857" s="176"/>
      <c r="ANU857" s="653"/>
      <c r="ANV857" s="597"/>
      <c r="ANW857" s="106"/>
      <c r="ANX857" s="102"/>
      <c r="ANY857" s="103"/>
      <c r="ANZ857" s="102"/>
      <c r="AOA857" s="120"/>
      <c r="AOB857" s="176"/>
      <c r="AOC857" s="653"/>
      <c r="AOD857" s="597"/>
      <c r="AOE857" s="106"/>
      <c r="AOF857" s="102"/>
      <c r="AOG857" s="103"/>
      <c r="AOH857" s="102"/>
      <c r="AOI857" s="120"/>
      <c r="AOJ857" s="176"/>
      <c r="AOK857" s="653"/>
      <c r="AOL857" s="597"/>
      <c r="AOM857" s="106"/>
      <c r="AON857" s="102"/>
      <c r="AOO857" s="103"/>
      <c r="AOP857" s="102"/>
      <c r="AOQ857" s="120"/>
      <c r="AOR857" s="176"/>
      <c r="AOS857" s="653"/>
      <c r="AOT857" s="597"/>
      <c r="AOU857" s="106"/>
      <c r="AOV857" s="102"/>
      <c r="AOW857" s="103"/>
      <c r="AOX857" s="102"/>
      <c r="AOY857" s="120"/>
      <c r="AOZ857" s="176"/>
      <c r="APA857" s="653"/>
      <c r="APB857" s="597"/>
      <c r="APC857" s="106"/>
      <c r="APD857" s="102"/>
      <c r="APE857" s="103"/>
      <c r="APF857" s="102"/>
      <c r="APG857" s="120"/>
      <c r="APH857" s="176"/>
      <c r="API857" s="653"/>
      <c r="APJ857" s="597"/>
      <c r="APK857" s="106"/>
      <c r="APL857" s="102"/>
      <c r="APM857" s="103"/>
      <c r="APN857" s="102"/>
      <c r="APO857" s="120"/>
      <c r="APP857" s="176"/>
      <c r="APQ857" s="653"/>
      <c r="APR857" s="597"/>
      <c r="APS857" s="106"/>
      <c r="APT857" s="102"/>
      <c r="APU857" s="103"/>
      <c r="APV857" s="102"/>
      <c r="APW857" s="120"/>
      <c r="APX857" s="176"/>
      <c r="APY857" s="653"/>
      <c r="APZ857" s="597"/>
      <c r="AQA857" s="106"/>
      <c r="AQB857" s="102"/>
      <c r="AQC857" s="103"/>
      <c r="AQD857" s="102"/>
      <c r="AQE857" s="120"/>
      <c r="AQF857" s="176"/>
      <c r="AQG857" s="653"/>
      <c r="AQH857" s="597"/>
      <c r="AQI857" s="106"/>
      <c r="AQJ857" s="102"/>
      <c r="AQK857" s="103"/>
      <c r="AQL857" s="102"/>
      <c r="AQM857" s="120"/>
      <c r="AQN857" s="176"/>
      <c r="AQO857" s="653"/>
      <c r="AQP857" s="597"/>
      <c r="AQQ857" s="106"/>
      <c r="AQR857" s="102"/>
      <c r="AQS857" s="103"/>
      <c r="AQT857" s="102"/>
      <c r="AQU857" s="120"/>
      <c r="AQV857" s="176"/>
      <c r="AQW857" s="653"/>
      <c r="AQX857" s="597"/>
      <c r="AQY857" s="106"/>
      <c r="AQZ857" s="102"/>
      <c r="ARA857" s="103"/>
      <c r="ARB857" s="102"/>
      <c r="ARC857" s="120"/>
      <c r="ARD857" s="176"/>
      <c r="ARE857" s="653"/>
      <c r="ARF857" s="597"/>
      <c r="ARG857" s="106"/>
      <c r="ARH857" s="102"/>
      <c r="ARI857" s="103"/>
      <c r="ARJ857" s="102"/>
      <c r="ARK857" s="120"/>
      <c r="ARL857" s="176"/>
      <c r="ARM857" s="653"/>
      <c r="ARN857" s="597"/>
      <c r="ARO857" s="106"/>
      <c r="ARP857" s="102"/>
      <c r="ARQ857" s="103"/>
      <c r="ARR857" s="102"/>
      <c r="ARS857" s="120"/>
      <c r="ART857" s="176"/>
      <c r="ARU857" s="653"/>
      <c r="ARV857" s="597"/>
      <c r="ARW857" s="106"/>
      <c r="ARX857" s="102"/>
      <c r="ARY857" s="103"/>
      <c r="ARZ857" s="102"/>
      <c r="ASA857" s="120"/>
      <c r="ASB857" s="176"/>
      <c r="ASC857" s="653"/>
      <c r="ASD857" s="597"/>
      <c r="ASE857" s="106"/>
      <c r="ASF857" s="102"/>
      <c r="ASG857" s="103"/>
      <c r="ASH857" s="102"/>
      <c r="ASI857" s="120"/>
      <c r="ASJ857" s="176"/>
      <c r="ASK857" s="653"/>
      <c r="ASL857" s="597"/>
      <c r="ASM857" s="106"/>
      <c r="ASN857" s="102"/>
      <c r="ASO857" s="103"/>
      <c r="ASP857" s="102"/>
      <c r="ASQ857" s="120"/>
      <c r="ASR857" s="176"/>
      <c r="ASS857" s="653"/>
      <c r="AST857" s="597"/>
      <c r="ASU857" s="106"/>
      <c r="ASV857" s="102"/>
      <c r="ASW857" s="103"/>
      <c r="ASX857" s="102"/>
      <c r="ASY857" s="120"/>
      <c r="ASZ857" s="176"/>
      <c r="ATA857" s="653"/>
      <c r="ATB857" s="597"/>
      <c r="ATC857" s="106"/>
      <c r="ATD857" s="102"/>
      <c r="ATE857" s="103"/>
      <c r="ATF857" s="102"/>
      <c r="ATG857" s="120"/>
      <c r="ATH857" s="176"/>
      <c r="ATI857" s="653"/>
      <c r="ATJ857" s="597"/>
      <c r="ATK857" s="106"/>
      <c r="ATL857" s="102"/>
      <c r="ATM857" s="103"/>
      <c r="ATN857" s="102"/>
      <c r="ATO857" s="120"/>
      <c r="ATP857" s="176"/>
      <c r="ATQ857" s="653"/>
      <c r="ATR857" s="597"/>
      <c r="ATS857" s="106"/>
      <c r="ATT857" s="102"/>
      <c r="ATU857" s="103"/>
      <c r="ATV857" s="102"/>
      <c r="ATW857" s="120"/>
      <c r="ATX857" s="176"/>
      <c r="ATY857" s="653"/>
      <c r="ATZ857" s="597"/>
      <c r="AUA857" s="106"/>
      <c r="AUB857" s="102"/>
      <c r="AUC857" s="103"/>
      <c r="AUD857" s="102"/>
      <c r="AUE857" s="120"/>
      <c r="AUF857" s="176"/>
      <c r="AUG857" s="653"/>
      <c r="AUH857" s="597"/>
      <c r="AUI857" s="106"/>
      <c r="AUJ857" s="102"/>
      <c r="AUK857" s="103"/>
      <c r="AUL857" s="102"/>
      <c r="AUM857" s="120"/>
      <c r="AUN857" s="176"/>
      <c r="AUO857" s="653"/>
      <c r="AUP857" s="597"/>
      <c r="AUQ857" s="106"/>
      <c r="AUR857" s="102"/>
      <c r="AUS857" s="103"/>
      <c r="AUT857" s="102"/>
      <c r="AUU857" s="120"/>
      <c r="AUV857" s="176"/>
      <c r="AUW857" s="653"/>
      <c r="AUX857" s="597"/>
      <c r="AUY857" s="106"/>
      <c r="AUZ857" s="102"/>
      <c r="AVA857" s="103"/>
      <c r="AVB857" s="102"/>
      <c r="AVC857" s="120"/>
      <c r="AVD857" s="176"/>
      <c r="AVE857" s="653"/>
      <c r="AVF857" s="597"/>
      <c r="AVG857" s="106"/>
      <c r="AVH857" s="102"/>
      <c r="AVI857" s="103"/>
      <c r="AVJ857" s="102"/>
      <c r="AVK857" s="120"/>
      <c r="AVL857" s="176"/>
      <c r="AVM857" s="653"/>
      <c r="AVN857" s="597"/>
      <c r="AVO857" s="106"/>
      <c r="AVP857" s="102"/>
      <c r="AVQ857" s="103"/>
      <c r="AVR857" s="102"/>
      <c r="AVS857" s="120"/>
      <c r="AVT857" s="176"/>
      <c r="AVU857" s="653"/>
      <c r="AVV857" s="597"/>
      <c r="AVW857" s="106"/>
      <c r="AVX857" s="102"/>
      <c r="AVY857" s="103"/>
      <c r="AVZ857" s="102"/>
      <c r="AWA857" s="120"/>
      <c r="AWB857" s="176"/>
      <c r="AWC857" s="653"/>
      <c r="AWD857" s="597"/>
      <c r="AWE857" s="106"/>
      <c r="AWF857" s="102"/>
      <c r="AWG857" s="103"/>
      <c r="AWH857" s="102"/>
      <c r="AWI857" s="120"/>
      <c r="AWJ857" s="176"/>
      <c r="AWK857" s="653"/>
      <c r="AWL857" s="597"/>
      <c r="AWM857" s="106"/>
      <c r="AWN857" s="102"/>
      <c r="AWO857" s="103"/>
      <c r="AWP857" s="102"/>
      <c r="AWQ857" s="120"/>
      <c r="AWR857" s="176"/>
      <c r="AWS857" s="653"/>
      <c r="AWT857" s="597"/>
      <c r="AWU857" s="106"/>
      <c r="AWV857" s="102"/>
      <c r="AWW857" s="103"/>
      <c r="AWX857" s="102"/>
      <c r="AWY857" s="120"/>
      <c r="AWZ857" s="176"/>
      <c r="AXA857" s="653"/>
      <c r="AXB857" s="597"/>
      <c r="AXC857" s="106"/>
      <c r="AXD857" s="102"/>
      <c r="AXE857" s="103"/>
      <c r="AXF857" s="102"/>
      <c r="AXG857" s="120"/>
      <c r="AXH857" s="176"/>
      <c r="AXI857" s="653"/>
      <c r="AXJ857" s="597"/>
      <c r="AXK857" s="106"/>
      <c r="AXL857" s="102"/>
      <c r="AXM857" s="103"/>
      <c r="AXN857" s="102"/>
      <c r="AXO857" s="120"/>
      <c r="AXP857" s="176"/>
      <c r="AXQ857" s="653"/>
      <c r="AXR857" s="597"/>
      <c r="AXS857" s="106"/>
      <c r="AXT857" s="102"/>
      <c r="AXU857" s="103"/>
      <c r="AXV857" s="102"/>
      <c r="AXW857" s="120"/>
      <c r="AXX857" s="176"/>
      <c r="AXY857" s="653"/>
      <c r="AXZ857" s="597"/>
      <c r="AYA857" s="106"/>
      <c r="AYB857" s="102"/>
      <c r="AYC857" s="103"/>
      <c r="AYD857" s="102"/>
      <c r="AYE857" s="120"/>
      <c r="AYF857" s="176"/>
      <c r="AYG857" s="653"/>
      <c r="AYH857" s="597"/>
      <c r="AYI857" s="106"/>
      <c r="AYJ857" s="102"/>
      <c r="AYK857" s="103"/>
      <c r="AYL857" s="102"/>
      <c r="AYM857" s="120"/>
      <c r="AYN857" s="176"/>
      <c r="AYO857" s="653"/>
      <c r="AYP857" s="597"/>
      <c r="AYQ857" s="106"/>
      <c r="AYR857" s="102"/>
      <c r="AYS857" s="103"/>
      <c r="AYT857" s="102"/>
      <c r="AYU857" s="120"/>
      <c r="AYV857" s="176"/>
      <c r="AYW857" s="653"/>
      <c r="AYX857" s="597"/>
      <c r="AYY857" s="106"/>
      <c r="AYZ857" s="102"/>
      <c r="AZA857" s="103"/>
      <c r="AZB857" s="102"/>
      <c r="AZC857" s="120"/>
      <c r="AZD857" s="176"/>
      <c r="AZE857" s="653"/>
      <c r="AZF857" s="597"/>
      <c r="AZG857" s="106"/>
      <c r="AZH857" s="102"/>
      <c r="AZI857" s="103"/>
      <c r="AZJ857" s="102"/>
      <c r="AZK857" s="120"/>
      <c r="AZL857" s="176"/>
      <c r="AZM857" s="653"/>
      <c r="AZN857" s="597"/>
      <c r="AZO857" s="106"/>
      <c r="AZP857" s="102"/>
      <c r="AZQ857" s="103"/>
      <c r="AZR857" s="102"/>
      <c r="AZS857" s="120"/>
      <c r="AZT857" s="176"/>
      <c r="AZU857" s="653"/>
      <c r="AZV857" s="597"/>
      <c r="AZW857" s="106"/>
      <c r="AZX857" s="102"/>
      <c r="AZY857" s="103"/>
      <c r="AZZ857" s="102"/>
      <c r="BAA857" s="120"/>
      <c r="BAB857" s="176"/>
      <c r="BAC857" s="653"/>
      <c r="BAD857" s="597"/>
      <c r="BAE857" s="106"/>
      <c r="BAF857" s="102"/>
      <c r="BAG857" s="103"/>
      <c r="BAH857" s="102"/>
      <c r="BAI857" s="120"/>
      <c r="BAJ857" s="176"/>
      <c r="BAK857" s="653"/>
      <c r="BAL857" s="597"/>
      <c r="BAM857" s="106"/>
      <c r="BAN857" s="102"/>
      <c r="BAO857" s="103"/>
      <c r="BAP857" s="102"/>
      <c r="BAQ857" s="120"/>
      <c r="BAR857" s="176"/>
      <c r="BAS857" s="653"/>
      <c r="BAT857" s="597"/>
      <c r="BAU857" s="106"/>
      <c r="BAV857" s="102"/>
      <c r="BAW857" s="103"/>
      <c r="BAX857" s="102"/>
      <c r="BAY857" s="120"/>
      <c r="BAZ857" s="176"/>
      <c r="BBA857" s="653"/>
      <c r="BBB857" s="597"/>
      <c r="BBC857" s="106"/>
      <c r="BBD857" s="102"/>
      <c r="BBE857" s="103"/>
      <c r="BBF857" s="102"/>
      <c r="BBG857" s="120"/>
      <c r="BBH857" s="176"/>
      <c r="BBI857" s="653"/>
      <c r="BBJ857" s="597"/>
      <c r="BBK857" s="106"/>
      <c r="BBL857" s="102"/>
      <c r="BBM857" s="103"/>
      <c r="BBN857" s="102"/>
      <c r="BBO857" s="120"/>
      <c r="BBP857" s="176"/>
      <c r="BBQ857" s="653"/>
      <c r="BBR857" s="597"/>
      <c r="BBS857" s="106"/>
      <c r="BBT857" s="102"/>
      <c r="BBU857" s="103"/>
      <c r="BBV857" s="102"/>
      <c r="BBW857" s="120"/>
      <c r="BBX857" s="176"/>
      <c r="BBY857" s="653"/>
      <c r="BBZ857" s="597"/>
      <c r="BCA857" s="106"/>
      <c r="BCB857" s="102"/>
      <c r="BCC857" s="103"/>
      <c r="BCD857" s="102"/>
      <c r="BCE857" s="120"/>
      <c r="BCF857" s="176"/>
      <c r="BCG857" s="653"/>
      <c r="BCH857" s="597"/>
      <c r="BCI857" s="106"/>
      <c r="BCJ857" s="102"/>
      <c r="BCK857" s="103"/>
      <c r="BCL857" s="102"/>
      <c r="BCM857" s="120"/>
      <c r="BCN857" s="176"/>
      <c r="BCO857" s="653"/>
      <c r="BCP857" s="597"/>
      <c r="BCQ857" s="106"/>
      <c r="BCR857" s="102"/>
      <c r="BCS857" s="103"/>
      <c r="BCT857" s="102"/>
      <c r="BCU857" s="120"/>
      <c r="BCV857" s="176"/>
      <c r="BCW857" s="653"/>
      <c r="BCX857" s="597"/>
      <c r="BCY857" s="106"/>
      <c r="BCZ857" s="102"/>
      <c r="BDA857" s="103"/>
      <c r="BDB857" s="102"/>
      <c r="BDC857" s="120"/>
      <c r="BDD857" s="176"/>
      <c r="BDE857" s="653"/>
      <c r="BDF857" s="597"/>
      <c r="BDG857" s="106"/>
      <c r="BDH857" s="102"/>
      <c r="BDI857" s="103"/>
      <c r="BDJ857" s="102"/>
      <c r="BDK857" s="120"/>
      <c r="BDL857" s="176"/>
      <c r="BDM857" s="653"/>
      <c r="BDN857" s="597"/>
      <c r="BDO857" s="106"/>
      <c r="BDP857" s="102"/>
      <c r="BDQ857" s="103"/>
      <c r="BDR857" s="102"/>
      <c r="BDS857" s="120"/>
      <c r="BDT857" s="176"/>
      <c r="BDU857" s="653"/>
      <c r="BDV857" s="597"/>
      <c r="BDW857" s="106"/>
      <c r="BDX857" s="102"/>
      <c r="BDY857" s="103"/>
      <c r="BDZ857" s="102"/>
      <c r="BEA857" s="120"/>
      <c r="BEB857" s="176"/>
      <c r="BEC857" s="653"/>
      <c r="BED857" s="597"/>
      <c r="BEE857" s="106"/>
      <c r="BEF857" s="102"/>
      <c r="BEG857" s="103"/>
      <c r="BEH857" s="102"/>
      <c r="BEI857" s="120"/>
      <c r="BEJ857" s="176"/>
      <c r="BEK857" s="653"/>
      <c r="BEL857" s="597"/>
      <c r="BEM857" s="106"/>
      <c r="BEN857" s="102"/>
      <c r="BEO857" s="103"/>
      <c r="BEP857" s="102"/>
      <c r="BEQ857" s="120"/>
      <c r="BER857" s="176"/>
      <c r="BES857" s="653"/>
      <c r="BET857" s="597"/>
      <c r="BEU857" s="106"/>
      <c r="BEV857" s="102"/>
      <c r="BEW857" s="103"/>
      <c r="BEX857" s="102"/>
      <c r="BEY857" s="120"/>
      <c r="BEZ857" s="176"/>
      <c r="BFA857" s="653"/>
      <c r="BFB857" s="597"/>
      <c r="BFC857" s="106"/>
      <c r="BFD857" s="102"/>
      <c r="BFE857" s="103"/>
      <c r="BFF857" s="102"/>
      <c r="BFG857" s="120"/>
      <c r="BFH857" s="176"/>
      <c r="BFI857" s="653"/>
      <c r="BFJ857" s="597"/>
      <c r="BFK857" s="106"/>
      <c r="BFL857" s="102"/>
      <c r="BFM857" s="103"/>
      <c r="BFN857" s="102"/>
      <c r="BFO857" s="120"/>
      <c r="BFP857" s="176"/>
      <c r="BFQ857" s="653"/>
      <c r="BFR857" s="597"/>
      <c r="BFS857" s="106"/>
      <c r="BFT857" s="102"/>
      <c r="BFU857" s="103"/>
      <c r="BFV857" s="102"/>
      <c r="BFW857" s="120"/>
      <c r="BFX857" s="176"/>
      <c r="BFY857" s="653"/>
      <c r="BFZ857" s="597"/>
      <c r="BGA857" s="106"/>
      <c r="BGB857" s="102"/>
      <c r="BGC857" s="103"/>
      <c r="BGD857" s="102"/>
      <c r="BGE857" s="120"/>
      <c r="BGF857" s="176"/>
      <c r="BGG857" s="653"/>
      <c r="BGH857" s="597"/>
      <c r="BGI857" s="106"/>
      <c r="BGJ857" s="102"/>
      <c r="BGK857" s="103"/>
      <c r="BGL857" s="102"/>
      <c r="BGM857" s="120"/>
      <c r="BGN857" s="176"/>
      <c r="BGO857" s="653"/>
      <c r="BGP857" s="597"/>
      <c r="BGQ857" s="106"/>
      <c r="BGR857" s="102"/>
      <c r="BGS857" s="103"/>
      <c r="BGT857" s="102"/>
      <c r="BGU857" s="120"/>
      <c r="BGV857" s="176"/>
      <c r="BGW857" s="653"/>
      <c r="BGX857" s="597"/>
      <c r="BGY857" s="106"/>
      <c r="BGZ857" s="102"/>
      <c r="BHA857" s="103"/>
      <c r="BHB857" s="102"/>
      <c r="BHC857" s="120"/>
      <c r="BHD857" s="176"/>
      <c r="BHE857" s="653"/>
      <c r="BHF857" s="597"/>
      <c r="BHG857" s="106"/>
      <c r="BHH857" s="102"/>
      <c r="BHI857" s="103"/>
      <c r="BHJ857" s="102"/>
      <c r="BHK857" s="120"/>
      <c r="BHL857" s="176"/>
      <c r="BHM857" s="653"/>
      <c r="BHN857" s="597"/>
      <c r="BHO857" s="106"/>
      <c r="BHP857" s="102"/>
      <c r="BHQ857" s="103"/>
      <c r="BHR857" s="102"/>
      <c r="BHS857" s="120"/>
      <c r="BHT857" s="176"/>
      <c r="BHU857" s="653"/>
      <c r="BHV857" s="597"/>
      <c r="BHW857" s="106"/>
      <c r="BHX857" s="102"/>
      <c r="BHY857" s="103"/>
      <c r="BHZ857" s="102"/>
      <c r="BIA857" s="120"/>
      <c r="BIB857" s="176"/>
      <c r="BIC857" s="653"/>
      <c r="BID857" s="597"/>
      <c r="BIE857" s="106"/>
      <c r="BIF857" s="102"/>
      <c r="BIG857" s="103"/>
      <c r="BIH857" s="102"/>
      <c r="BII857" s="120"/>
      <c r="BIJ857" s="176"/>
      <c r="BIK857" s="653"/>
      <c r="BIL857" s="597"/>
      <c r="BIM857" s="106"/>
      <c r="BIN857" s="102"/>
      <c r="BIO857" s="103"/>
      <c r="BIP857" s="102"/>
      <c r="BIQ857" s="120"/>
      <c r="BIR857" s="176"/>
      <c r="BIS857" s="653"/>
      <c r="BIT857" s="597"/>
      <c r="BIU857" s="106"/>
      <c r="BIV857" s="102"/>
      <c r="BIW857" s="103"/>
      <c r="BIX857" s="102"/>
      <c r="BIY857" s="120"/>
      <c r="BIZ857" s="176"/>
      <c r="BJA857" s="653"/>
      <c r="BJB857" s="597"/>
      <c r="BJC857" s="106"/>
      <c r="BJD857" s="102"/>
      <c r="BJE857" s="103"/>
      <c r="BJF857" s="102"/>
      <c r="BJG857" s="120"/>
      <c r="BJH857" s="176"/>
      <c r="BJI857" s="653"/>
      <c r="BJJ857" s="597"/>
      <c r="BJK857" s="106"/>
      <c r="BJL857" s="102"/>
      <c r="BJM857" s="103"/>
      <c r="BJN857" s="102"/>
      <c r="BJO857" s="120"/>
      <c r="BJP857" s="176"/>
      <c r="BJQ857" s="653"/>
      <c r="BJR857" s="597"/>
      <c r="BJS857" s="106"/>
      <c r="BJT857" s="102"/>
      <c r="BJU857" s="103"/>
      <c r="BJV857" s="102"/>
      <c r="BJW857" s="120"/>
      <c r="BJX857" s="176"/>
      <c r="BJY857" s="653"/>
      <c r="BJZ857" s="597"/>
      <c r="BKA857" s="106"/>
      <c r="BKB857" s="102"/>
      <c r="BKC857" s="103"/>
      <c r="BKD857" s="102"/>
      <c r="BKE857" s="120"/>
      <c r="BKF857" s="176"/>
      <c r="BKG857" s="653"/>
      <c r="BKH857" s="597"/>
      <c r="BKI857" s="106"/>
      <c r="BKJ857" s="102"/>
      <c r="BKK857" s="103"/>
      <c r="BKL857" s="102"/>
      <c r="BKM857" s="120"/>
      <c r="BKN857" s="176"/>
      <c r="BKO857" s="653"/>
      <c r="BKP857" s="597"/>
      <c r="BKQ857" s="106"/>
      <c r="BKR857" s="102"/>
      <c r="BKS857" s="103"/>
      <c r="BKT857" s="102"/>
      <c r="BKU857" s="120"/>
      <c r="BKV857" s="176"/>
      <c r="BKW857" s="653"/>
      <c r="BKX857" s="597"/>
      <c r="BKY857" s="106"/>
      <c r="BKZ857" s="102"/>
      <c r="BLA857" s="103"/>
      <c r="BLB857" s="102"/>
      <c r="BLC857" s="120"/>
      <c r="BLD857" s="176"/>
      <c r="BLE857" s="653"/>
      <c r="BLF857" s="597"/>
      <c r="BLG857" s="106"/>
      <c r="BLH857" s="102"/>
      <c r="BLI857" s="103"/>
      <c r="BLJ857" s="102"/>
      <c r="BLK857" s="120"/>
      <c r="BLL857" s="176"/>
      <c r="BLM857" s="653"/>
      <c r="BLN857" s="597"/>
      <c r="BLO857" s="106"/>
      <c r="BLP857" s="102"/>
      <c r="BLQ857" s="103"/>
      <c r="BLR857" s="102"/>
      <c r="BLS857" s="120"/>
      <c r="BLT857" s="176"/>
      <c r="BLU857" s="653"/>
      <c r="BLV857" s="597"/>
      <c r="BLW857" s="106"/>
      <c r="BLX857" s="102"/>
      <c r="BLY857" s="103"/>
      <c r="BLZ857" s="102"/>
      <c r="BMA857" s="120"/>
      <c r="BMB857" s="176"/>
      <c r="BMC857" s="653"/>
      <c r="BMD857" s="597"/>
      <c r="BME857" s="106"/>
      <c r="BMF857" s="102"/>
      <c r="BMG857" s="103"/>
      <c r="BMH857" s="102"/>
      <c r="BMI857" s="120"/>
      <c r="BMJ857" s="176"/>
      <c r="BMK857" s="653"/>
      <c r="BML857" s="597"/>
      <c r="BMM857" s="106"/>
      <c r="BMN857" s="102"/>
      <c r="BMO857" s="103"/>
      <c r="BMP857" s="102"/>
      <c r="BMQ857" s="120"/>
      <c r="BMR857" s="176"/>
      <c r="BMS857" s="653"/>
      <c r="BMT857" s="597"/>
      <c r="BMU857" s="106"/>
      <c r="BMV857" s="102"/>
      <c r="BMW857" s="103"/>
      <c r="BMX857" s="102"/>
      <c r="BMY857" s="120"/>
      <c r="BMZ857" s="176"/>
      <c r="BNA857" s="653"/>
      <c r="BNB857" s="597"/>
      <c r="BNC857" s="106"/>
      <c r="BND857" s="102"/>
      <c r="BNE857" s="103"/>
      <c r="BNF857" s="102"/>
      <c r="BNG857" s="120"/>
      <c r="BNH857" s="176"/>
      <c r="BNI857" s="653"/>
      <c r="BNJ857" s="597"/>
      <c r="BNK857" s="106"/>
      <c r="BNL857" s="102"/>
      <c r="BNM857" s="103"/>
      <c r="BNN857" s="102"/>
      <c r="BNO857" s="120"/>
      <c r="BNP857" s="176"/>
      <c r="BNQ857" s="653"/>
      <c r="BNR857" s="597"/>
      <c r="BNS857" s="106"/>
      <c r="BNT857" s="102"/>
      <c r="BNU857" s="103"/>
      <c r="BNV857" s="102"/>
      <c r="BNW857" s="120"/>
      <c r="BNX857" s="176"/>
      <c r="BNY857" s="653"/>
      <c r="BNZ857" s="597"/>
      <c r="BOA857" s="106"/>
      <c r="BOB857" s="102"/>
      <c r="BOC857" s="103"/>
      <c r="BOD857" s="102"/>
      <c r="BOE857" s="120"/>
      <c r="BOF857" s="176"/>
      <c r="BOG857" s="653"/>
      <c r="BOH857" s="597"/>
      <c r="BOI857" s="106"/>
      <c r="BOJ857" s="102"/>
      <c r="BOK857" s="103"/>
      <c r="BOL857" s="102"/>
      <c r="BOM857" s="120"/>
      <c r="BON857" s="176"/>
      <c r="BOO857" s="653"/>
      <c r="BOP857" s="597"/>
      <c r="BOQ857" s="106"/>
      <c r="BOR857" s="102"/>
      <c r="BOS857" s="103"/>
      <c r="BOT857" s="102"/>
      <c r="BOU857" s="120"/>
      <c r="BOV857" s="176"/>
      <c r="BOW857" s="653"/>
      <c r="BOX857" s="597"/>
      <c r="BOY857" s="106"/>
      <c r="BOZ857" s="102"/>
      <c r="BPA857" s="103"/>
      <c r="BPB857" s="102"/>
      <c r="BPC857" s="120"/>
      <c r="BPD857" s="176"/>
      <c r="BPE857" s="653"/>
      <c r="BPF857" s="597"/>
      <c r="BPG857" s="106"/>
      <c r="BPH857" s="102"/>
      <c r="BPI857" s="103"/>
      <c r="BPJ857" s="102"/>
      <c r="BPK857" s="120"/>
      <c r="BPL857" s="176"/>
      <c r="BPM857" s="653"/>
      <c r="BPN857" s="597"/>
      <c r="BPO857" s="106"/>
      <c r="BPP857" s="102"/>
      <c r="BPQ857" s="103"/>
      <c r="BPR857" s="102"/>
      <c r="BPS857" s="120"/>
      <c r="BPT857" s="176"/>
      <c r="BPU857" s="653"/>
      <c r="BPV857" s="597"/>
      <c r="BPW857" s="106"/>
      <c r="BPX857" s="102"/>
      <c r="BPY857" s="103"/>
      <c r="BPZ857" s="102"/>
      <c r="BQA857" s="120"/>
      <c r="BQB857" s="176"/>
      <c r="BQC857" s="653"/>
      <c r="BQD857" s="597"/>
      <c r="BQE857" s="106"/>
      <c r="BQF857" s="102"/>
      <c r="BQG857" s="103"/>
      <c r="BQH857" s="102"/>
      <c r="BQI857" s="120"/>
      <c r="BQJ857" s="176"/>
      <c r="BQK857" s="653"/>
      <c r="BQL857" s="597"/>
      <c r="BQM857" s="106"/>
      <c r="BQN857" s="102"/>
      <c r="BQO857" s="103"/>
      <c r="BQP857" s="102"/>
      <c r="BQQ857" s="120"/>
      <c r="BQR857" s="176"/>
      <c r="BQS857" s="653"/>
      <c r="BQT857" s="597"/>
      <c r="BQU857" s="106"/>
      <c r="BQV857" s="102"/>
      <c r="BQW857" s="103"/>
      <c r="BQX857" s="102"/>
      <c r="BQY857" s="120"/>
      <c r="BQZ857" s="176"/>
      <c r="BRA857" s="653"/>
      <c r="BRB857" s="597"/>
      <c r="BRC857" s="106"/>
      <c r="BRD857" s="102"/>
      <c r="BRE857" s="103"/>
      <c r="BRF857" s="102"/>
      <c r="BRG857" s="120"/>
      <c r="BRH857" s="176"/>
      <c r="BRI857" s="653"/>
      <c r="BRJ857" s="597"/>
      <c r="BRK857" s="106"/>
      <c r="BRL857" s="102"/>
      <c r="BRM857" s="103"/>
      <c r="BRN857" s="102"/>
      <c r="BRO857" s="120"/>
      <c r="BRP857" s="176"/>
      <c r="BRQ857" s="653"/>
      <c r="BRR857" s="597"/>
      <c r="BRS857" s="106"/>
      <c r="BRT857" s="102"/>
      <c r="BRU857" s="103"/>
      <c r="BRV857" s="102"/>
      <c r="BRW857" s="120"/>
      <c r="BRX857" s="176"/>
      <c r="BRY857" s="653"/>
      <c r="BRZ857" s="597"/>
      <c r="BSA857" s="106"/>
      <c r="BSB857" s="102"/>
      <c r="BSC857" s="103"/>
      <c r="BSD857" s="102"/>
      <c r="BSE857" s="120"/>
      <c r="BSF857" s="176"/>
      <c r="BSG857" s="653"/>
      <c r="BSH857" s="597"/>
      <c r="BSI857" s="106"/>
      <c r="BSJ857" s="102"/>
      <c r="BSK857" s="103"/>
      <c r="BSL857" s="102"/>
      <c r="BSM857" s="120"/>
      <c r="BSN857" s="176"/>
      <c r="BSO857" s="653"/>
      <c r="BSP857" s="597"/>
      <c r="BSQ857" s="106"/>
      <c r="BSR857" s="102"/>
      <c r="BSS857" s="103"/>
      <c r="BST857" s="102"/>
      <c r="BSU857" s="120"/>
      <c r="BSV857" s="176"/>
      <c r="BSW857" s="653"/>
      <c r="BSX857" s="597"/>
      <c r="BSY857" s="106"/>
      <c r="BSZ857" s="102"/>
      <c r="BTA857" s="103"/>
      <c r="BTB857" s="102"/>
      <c r="BTC857" s="120"/>
      <c r="BTD857" s="176"/>
      <c r="BTE857" s="653"/>
      <c r="BTF857" s="597"/>
      <c r="BTG857" s="106"/>
      <c r="BTH857" s="102"/>
      <c r="BTI857" s="103"/>
      <c r="BTJ857" s="102"/>
      <c r="BTK857" s="120"/>
      <c r="BTL857" s="176"/>
      <c r="BTM857" s="653"/>
      <c r="BTN857" s="597"/>
      <c r="BTO857" s="106"/>
      <c r="BTP857" s="102"/>
      <c r="BTQ857" s="103"/>
      <c r="BTR857" s="102"/>
      <c r="BTS857" s="120"/>
      <c r="BTT857" s="176"/>
      <c r="BTU857" s="653"/>
      <c r="BTV857" s="597"/>
      <c r="BTW857" s="106"/>
      <c r="BTX857" s="102"/>
      <c r="BTY857" s="103"/>
      <c r="BTZ857" s="102"/>
      <c r="BUA857" s="120"/>
      <c r="BUB857" s="176"/>
      <c r="BUC857" s="653"/>
      <c r="BUD857" s="597"/>
      <c r="BUE857" s="106"/>
      <c r="BUF857" s="102"/>
      <c r="BUG857" s="103"/>
      <c r="BUH857" s="102"/>
      <c r="BUI857" s="120"/>
      <c r="BUJ857" s="176"/>
      <c r="BUK857" s="653"/>
      <c r="BUL857" s="597"/>
      <c r="BUM857" s="106"/>
      <c r="BUN857" s="102"/>
      <c r="BUO857" s="103"/>
      <c r="BUP857" s="102"/>
      <c r="BUQ857" s="120"/>
      <c r="BUR857" s="176"/>
      <c r="BUS857" s="653"/>
      <c r="BUT857" s="597"/>
      <c r="BUU857" s="106"/>
      <c r="BUV857" s="102"/>
      <c r="BUW857" s="103"/>
      <c r="BUX857" s="102"/>
      <c r="BUY857" s="120"/>
      <c r="BUZ857" s="176"/>
      <c r="BVA857" s="653"/>
      <c r="BVB857" s="597"/>
      <c r="BVC857" s="106"/>
      <c r="BVD857" s="102"/>
      <c r="BVE857" s="103"/>
      <c r="BVF857" s="102"/>
      <c r="BVG857" s="120"/>
      <c r="BVH857" s="176"/>
      <c r="BVI857" s="653"/>
      <c r="BVJ857" s="597"/>
      <c r="BVK857" s="106"/>
      <c r="BVL857" s="102"/>
      <c r="BVM857" s="103"/>
      <c r="BVN857" s="102"/>
      <c r="BVO857" s="120"/>
      <c r="BVP857" s="176"/>
      <c r="BVQ857" s="653"/>
      <c r="BVR857" s="597"/>
      <c r="BVS857" s="106"/>
      <c r="BVT857" s="102"/>
      <c r="BVU857" s="103"/>
      <c r="BVV857" s="102"/>
      <c r="BVW857" s="120"/>
      <c r="BVX857" s="176"/>
      <c r="BVY857" s="653"/>
      <c r="BVZ857" s="597"/>
      <c r="BWA857" s="106"/>
      <c r="BWB857" s="102"/>
      <c r="BWC857" s="103"/>
      <c r="BWD857" s="102"/>
      <c r="BWE857" s="120"/>
      <c r="BWF857" s="176"/>
      <c r="BWG857" s="653"/>
      <c r="BWH857" s="597"/>
      <c r="BWI857" s="106"/>
      <c r="BWJ857" s="102"/>
      <c r="BWK857" s="103"/>
      <c r="BWL857" s="102"/>
      <c r="BWM857" s="120"/>
      <c r="BWN857" s="176"/>
      <c r="BWO857" s="653"/>
      <c r="BWP857" s="597"/>
      <c r="BWQ857" s="106"/>
      <c r="BWR857" s="102"/>
      <c r="BWS857" s="103"/>
      <c r="BWT857" s="102"/>
      <c r="BWU857" s="120"/>
      <c r="BWV857" s="176"/>
      <c r="BWW857" s="653"/>
      <c r="BWX857" s="597"/>
      <c r="BWY857" s="106"/>
      <c r="BWZ857" s="102"/>
      <c r="BXA857" s="103"/>
      <c r="BXB857" s="102"/>
      <c r="BXC857" s="120"/>
      <c r="BXD857" s="176"/>
      <c r="BXE857" s="653"/>
      <c r="BXF857" s="597"/>
      <c r="BXG857" s="106"/>
      <c r="BXH857" s="102"/>
      <c r="BXI857" s="103"/>
      <c r="BXJ857" s="102"/>
      <c r="BXK857" s="120"/>
      <c r="BXL857" s="176"/>
      <c r="BXM857" s="653"/>
      <c r="BXN857" s="597"/>
      <c r="BXO857" s="106"/>
      <c r="BXP857" s="102"/>
      <c r="BXQ857" s="103"/>
      <c r="BXR857" s="102"/>
      <c r="BXS857" s="120"/>
      <c r="BXT857" s="176"/>
      <c r="BXU857" s="653"/>
      <c r="BXV857" s="597"/>
      <c r="BXW857" s="106"/>
      <c r="BXX857" s="102"/>
      <c r="BXY857" s="103"/>
      <c r="BXZ857" s="102"/>
      <c r="BYA857" s="120"/>
      <c r="BYB857" s="176"/>
      <c r="BYC857" s="653"/>
      <c r="BYD857" s="597"/>
      <c r="BYE857" s="106"/>
      <c r="BYF857" s="102"/>
      <c r="BYG857" s="103"/>
      <c r="BYH857" s="102"/>
      <c r="BYI857" s="120"/>
      <c r="BYJ857" s="176"/>
      <c r="BYK857" s="653"/>
      <c r="BYL857" s="597"/>
      <c r="BYM857" s="106"/>
      <c r="BYN857" s="102"/>
      <c r="BYO857" s="103"/>
      <c r="BYP857" s="102"/>
      <c r="BYQ857" s="120"/>
      <c r="BYR857" s="176"/>
      <c r="BYS857" s="653"/>
      <c r="BYT857" s="597"/>
      <c r="BYU857" s="106"/>
      <c r="BYV857" s="102"/>
      <c r="BYW857" s="103"/>
      <c r="BYX857" s="102"/>
      <c r="BYY857" s="120"/>
      <c r="BYZ857" s="176"/>
      <c r="BZA857" s="653"/>
      <c r="BZB857" s="597"/>
      <c r="BZC857" s="106"/>
      <c r="BZD857" s="102"/>
      <c r="BZE857" s="103"/>
      <c r="BZF857" s="102"/>
      <c r="BZG857" s="120"/>
      <c r="BZH857" s="176"/>
      <c r="BZI857" s="653"/>
      <c r="BZJ857" s="597"/>
      <c r="BZK857" s="106"/>
      <c r="BZL857" s="102"/>
      <c r="BZM857" s="103"/>
      <c r="BZN857" s="102"/>
      <c r="BZO857" s="120"/>
      <c r="BZP857" s="176"/>
      <c r="BZQ857" s="653"/>
      <c r="BZR857" s="597"/>
      <c r="BZS857" s="106"/>
      <c r="BZT857" s="102"/>
      <c r="BZU857" s="103"/>
      <c r="BZV857" s="102"/>
      <c r="BZW857" s="120"/>
      <c r="BZX857" s="176"/>
      <c r="BZY857" s="653"/>
      <c r="BZZ857" s="597"/>
      <c r="CAA857" s="106"/>
      <c r="CAB857" s="102"/>
      <c r="CAC857" s="103"/>
      <c r="CAD857" s="102"/>
      <c r="CAE857" s="120"/>
      <c r="CAF857" s="176"/>
      <c r="CAG857" s="653"/>
      <c r="CAH857" s="597"/>
      <c r="CAI857" s="106"/>
      <c r="CAJ857" s="102"/>
      <c r="CAK857" s="103"/>
      <c r="CAL857" s="102"/>
      <c r="CAM857" s="120"/>
      <c r="CAN857" s="176"/>
      <c r="CAO857" s="653"/>
      <c r="CAP857" s="597"/>
      <c r="CAQ857" s="106"/>
      <c r="CAR857" s="102"/>
      <c r="CAS857" s="103"/>
      <c r="CAT857" s="102"/>
      <c r="CAU857" s="120"/>
      <c r="CAV857" s="176"/>
      <c r="CAW857" s="653"/>
      <c r="CAX857" s="597"/>
      <c r="CAY857" s="106"/>
      <c r="CAZ857" s="102"/>
      <c r="CBA857" s="103"/>
      <c r="CBB857" s="102"/>
      <c r="CBC857" s="120"/>
      <c r="CBD857" s="176"/>
      <c r="CBE857" s="653"/>
      <c r="CBF857" s="597"/>
      <c r="CBG857" s="106"/>
      <c r="CBH857" s="102"/>
      <c r="CBI857" s="103"/>
      <c r="CBJ857" s="102"/>
      <c r="CBK857" s="120"/>
      <c r="CBL857" s="176"/>
      <c r="CBM857" s="653"/>
      <c r="CBN857" s="597"/>
      <c r="CBO857" s="106"/>
      <c r="CBP857" s="102"/>
      <c r="CBQ857" s="103"/>
      <c r="CBR857" s="102"/>
      <c r="CBS857" s="120"/>
      <c r="CBT857" s="176"/>
      <c r="CBU857" s="653"/>
      <c r="CBV857" s="597"/>
      <c r="CBW857" s="106"/>
      <c r="CBX857" s="102"/>
      <c r="CBY857" s="103"/>
      <c r="CBZ857" s="102"/>
      <c r="CCA857" s="120"/>
      <c r="CCB857" s="176"/>
      <c r="CCC857" s="653"/>
      <c r="CCD857" s="597"/>
      <c r="CCE857" s="106"/>
      <c r="CCF857" s="102"/>
      <c r="CCG857" s="103"/>
      <c r="CCH857" s="102"/>
      <c r="CCI857" s="120"/>
      <c r="CCJ857" s="176"/>
      <c r="CCK857" s="653"/>
      <c r="CCL857" s="597"/>
      <c r="CCM857" s="106"/>
      <c r="CCN857" s="102"/>
      <c r="CCO857" s="103"/>
      <c r="CCP857" s="102"/>
      <c r="CCQ857" s="120"/>
      <c r="CCR857" s="176"/>
      <c r="CCS857" s="653"/>
      <c r="CCT857" s="597"/>
      <c r="CCU857" s="106"/>
      <c r="CCV857" s="102"/>
      <c r="CCW857" s="103"/>
      <c r="CCX857" s="102"/>
      <c r="CCY857" s="120"/>
      <c r="CCZ857" s="176"/>
      <c r="CDA857" s="653"/>
      <c r="CDB857" s="597"/>
      <c r="CDC857" s="106"/>
      <c r="CDD857" s="102"/>
      <c r="CDE857" s="103"/>
      <c r="CDF857" s="102"/>
      <c r="CDG857" s="120"/>
      <c r="CDH857" s="176"/>
      <c r="CDI857" s="653"/>
      <c r="CDJ857" s="597"/>
      <c r="CDK857" s="106"/>
      <c r="CDL857" s="102"/>
      <c r="CDM857" s="103"/>
      <c r="CDN857" s="102"/>
      <c r="CDO857" s="120"/>
      <c r="CDP857" s="176"/>
      <c r="CDQ857" s="653"/>
      <c r="CDR857" s="597"/>
      <c r="CDS857" s="106"/>
      <c r="CDT857" s="102"/>
      <c r="CDU857" s="103"/>
      <c r="CDV857" s="102"/>
      <c r="CDW857" s="120"/>
      <c r="CDX857" s="176"/>
      <c r="CDY857" s="653"/>
      <c r="CDZ857" s="597"/>
      <c r="CEA857" s="106"/>
      <c r="CEB857" s="102"/>
      <c r="CEC857" s="103"/>
      <c r="CED857" s="102"/>
      <c r="CEE857" s="120"/>
      <c r="CEF857" s="176"/>
      <c r="CEG857" s="653"/>
      <c r="CEH857" s="597"/>
      <c r="CEI857" s="106"/>
      <c r="CEJ857" s="102"/>
      <c r="CEK857" s="103"/>
      <c r="CEL857" s="102"/>
      <c r="CEM857" s="120"/>
      <c r="CEN857" s="176"/>
      <c r="CEO857" s="653"/>
      <c r="CEP857" s="597"/>
      <c r="CEQ857" s="106"/>
      <c r="CER857" s="102"/>
      <c r="CES857" s="103"/>
      <c r="CET857" s="102"/>
      <c r="CEU857" s="120"/>
      <c r="CEV857" s="176"/>
      <c r="CEW857" s="653"/>
      <c r="CEX857" s="597"/>
      <c r="CEY857" s="106"/>
      <c r="CEZ857" s="102"/>
      <c r="CFA857" s="103"/>
      <c r="CFB857" s="102"/>
      <c r="CFC857" s="120"/>
      <c r="CFD857" s="176"/>
      <c r="CFE857" s="653"/>
      <c r="CFF857" s="597"/>
      <c r="CFG857" s="106"/>
      <c r="CFH857" s="102"/>
      <c r="CFI857" s="103"/>
      <c r="CFJ857" s="102"/>
      <c r="CFK857" s="120"/>
      <c r="CFL857" s="176"/>
      <c r="CFM857" s="653"/>
      <c r="CFN857" s="597"/>
      <c r="CFO857" s="106"/>
      <c r="CFP857" s="102"/>
      <c r="CFQ857" s="103"/>
      <c r="CFR857" s="102"/>
      <c r="CFS857" s="120"/>
      <c r="CFT857" s="176"/>
      <c r="CFU857" s="653"/>
      <c r="CFV857" s="597"/>
      <c r="CFW857" s="106"/>
      <c r="CFX857" s="102"/>
      <c r="CFY857" s="103"/>
      <c r="CFZ857" s="102"/>
      <c r="CGA857" s="120"/>
      <c r="CGB857" s="176"/>
      <c r="CGC857" s="653"/>
      <c r="CGD857" s="597"/>
      <c r="CGE857" s="106"/>
      <c r="CGF857" s="102"/>
      <c r="CGG857" s="103"/>
      <c r="CGH857" s="102"/>
      <c r="CGI857" s="120"/>
      <c r="CGJ857" s="176"/>
      <c r="CGK857" s="653"/>
      <c r="CGL857" s="597"/>
      <c r="CGM857" s="106"/>
      <c r="CGN857" s="102"/>
      <c r="CGO857" s="103"/>
      <c r="CGP857" s="102"/>
      <c r="CGQ857" s="120"/>
      <c r="CGR857" s="176"/>
      <c r="CGS857" s="653"/>
      <c r="CGT857" s="597"/>
      <c r="CGU857" s="106"/>
      <c r="CGV857" s="102"/>
      <c r="CGW857" s="103"/>
      <c r="CGX857" s="102"/>
      <c r="CGY857" s="120"/>
      <c r="CGZ857" s="176"/>
      <c r="CHA857" s="653"/>
      <c r="CHB857" s="597"/>
      <c r="CHC857" s="106"/>
      <c r="CHD857" s="102"/>
      <c r="CHE857" s="103"/>
      <c r="CHF857" s="102"/>
      <c r="CHG857" s="120"/>
      <c r="CHH857" s="176"/>
      <c r="CHI857" s="653"/>
      <c r="CHJ857" s="597"/>
      <c r="CHK857" s="106"/>
      <c r="CHL857" s="102"/>
      <c r="CHM857" s="103"/>
      <c r="CHN857" s="102"/>
      <c r="CHO857" s="120"/>
      <c r="CHP857" s="176"/>
      <c r="CHQ857" s="653"/>
      <c r="CHR857" s="597"/>
      <c r="CHS857" s="106"/>
      <c r="CHT857" s="102"/>
      <c r="CHU857" s="103"/>
      <c r="CHV857" s="102"/>
      <c r="CHW857" s="120"/>
      <c r="CHX857" s="176"/>
      <c r="CHY857" s="653"/>
      <c r="CHZ857" s="597"/>
      <c r="CIA857" s="106"/>
      <c r="CIB857" s="102"/>
      <c r="CIC857" s="103"/>
      <c r="CID857" s="102"/>
      <c r="CIE857" s="120"/>
      <c r="CIF857" s="176"/>
      <c r="CIG857" s="653"/>
      <c r="CIH857" s="597"/>
      <c r="CII857" s="106"/>
      <c r="CIJ857" s="102"/>
      <c r="CIK857" s="103"/>
      <c r="CIL857" s="102"/>
      <c r="CIM857" s="120"/>
      <c r="CIN857" s="176"/>
      <c r="CIO857" s="653"/>
      <c r="CIP857" s="597"/>
      <c r="CIQ857" s="106"/>
      <c r="CIR857" s="102"/>
      <c r="CIS857" s="103"/>
      <c r="CIT857" s="102"/>
      <c r="CIU857" s="120"/>
      <c r="CIV857" s="176"/>
      <c r="CIW857" s="653"/>
      <c r="CIX857" s="597"/>
      <c r="CIY857" s="106"/>
      <c r="CIZ857" s="102"/>
      <c r="CJA857" s="103"/>
      <c r="CJB857" s="102"/>
      <c r="CJC857" s="120"/>
      <c r="CJD857" s="176"/>
      <c r="CJE857" s="653"/>
      <c r="CJF857" s="597"/>
      <c r="CJG857" s="106"/>
      <c r="CJH857" s="102"/>
      <c r="CJI857" s="103"/>
      <c r="CJJ857" s="102"/>
      <c r="CJK857" s="120"/>
      <c r="CJL857" s="176"/>
      <c r="CJM857" s="653"/>
      <c r="CJN857" s="597"/>
      <c r="CJO857" s="106"/>
      <c r="CJP857" s="102"/>
      <c r="CJQ857" s="103"/>
      <c r="CJR857" s="102"/>
      <c r="CJS857" s="120"/>
      <c r="CJT857" s="176"/>
      <c r="CJU857" s="653"/>
      <c r="CJV857" s="597"/>
      <c r="CJW857" s="106"/>
      <c r="CJX857" s="102"/>
      <c r="CJY857" s="103"/>
      <c r="CJZ857" s="102"/>
      <c r="CKA857" s="120"/>
      <c r="CKB857" s="176"/>
      <c r="CKC857" s="653"/>
      <c r="CKD857" s="597"/>
      <c r="CKE857" s="106"/>
      <c r="CKF857" s="102"/>
      <c r="CKG857" s="103"/>
      <c r="CKH857" s="102"/>
      <c r="CKI857" s="120"/>
      <c r="CKJ857" s="176"/>
      <c r="CKK857" s="653"/>
      <c r="CKL857" s="597"/>
      <c r="CKM857" s="106"/>
      <c r="CKN857" s="102"/>
      <c r="CKO857" s="103"/>
      <c r="CKP857" s="102"/>
      <c r="CKQ857" s="120"/>
      <c r="CKR857" s="176"/>
      <c r="CKS857" s="653"/>
      <c r="CKT857" s="597"/>
      <c r="CKU857" s="106"/>
      <c r="CKV857" s="102"/>
      <c r="CKW857" s="103"/>
      <c r="CKX857" s="102"/>
      <c r="CKY857" s="120"/>
      <c r="CKZ857" s="176"/>
      <c r="CLA857" s="653"/>
      <c r="CLB857" s="597"/>
      <c r="CLC857" s="106"/>
      <c r="CLD857" s="102"/>
      <c r="CLE857" s="103"/>
      <c r="CLF857" s="102"/>
      <c r="CLG857" s="120"/>
      <c r="CLH857" s="176"/>
      <c r="CLI857" s="653"/>
      <c r="CLJ857" s="597"/>
      <c r="CLK857" s="106"/>
      <c r="CLL857" s="102"/>
      <c r="CLM857" s="103"/>
      <c r="CLN857" s="102"/>
      <c r="CLO857" s="120"/>
      <c r="CLP857" s="176"/>
      <c r="CLQ857" s="653"/>
      <c r="CLR857" s="597"/>
      <c r="CLS857" s="106"/>
      <c r="CLT857" s="102"/>
      <c r="CLU857" s="103"/>
      <c r="CLV857" s="102"/>
      <c r="CLW857" s="120"/>
      <c r="CLX857" s="176"/>
      <c r="CLY857" s="653"/>
      <c r="CLZ857" s="597"/>
      <c r="CMA857" s="106"/>
      <c r="CMB857" s="102"/>
      <c r="CMC857" s="103"/>
      <c r="CMD857" s="102"/>
      <c r="CME857" s="120"/>
      <c r="CMF857" s="176"/>
      <c r="CMG857" s="653"/>
      <c r="CMH857" s="597"/>
      <c r="CMI857" s="106"/>
      <c r="CMJ857" s="102"/>
      <c r="CMK857" s="103"/>
      <c r="CML857" s="102"/>
      <c r="CMM857" s="120"/>
      <c r="CMN857" s="176"/>
      <c r="CMO857" s="653"/>
      <c r="CMP857" s="597"/>
      <c r="CMQ857" s="106"/>
      <c r="CMR857" s="102"/>
      <c r="CMS857" s="103"/>
      <c r="CMT857" s="102"/>
      <c r="CMU857" s="120"/>
      <c r="CMV857" s="176"/>
      <c r="CMW857" s="653"/>
      <c r="CMX857" s="597"/>
      <c r="CMY857" s="106"/>
      <c r="CMZ857" s="102"/>
      <c r="CNA857" s="103"/>
      <c r="CNB857" s="102"/>
      <c r="CNC857" s="120"/>
      <c r="CND857" s="176"/>
      <c r="CNE857" s="653"/>
      <c r="CNF857" s="597"/>
      <c r="CNG857" s="106"/>
      <c r="CNH857" s="102"/>
      <c r="CNI857" s="103"/>
      <c r="CNJ857" s="102"/>
      <c r="CNK857" s="120"/>
      <c r="CNL857" s="176"/>
      <c r="CNM857" s="653"/>
      <c r="CNN857" s="597"/>
      <c r="CNO857" s="106"/>
      <c r="CNP857" s="102"/>
      <c r="CNQ857" s="103"/>
      <c r="CNR857" s="102"/>
      <c r="CNS857" s="120"/>
      <c r="CNT857" s="176"/>
      <c r="CNU857" s="653"/>
      <c r="CNV857" s="597"/>
      <c r="CNW857" s="106"/>
      <c r="CNX857" s="102"/>
      <c r="CNY857" s="103"/>
      <c r="CNZ857" s="102"/>
      <c r="COA857" s="120"/>
      <c r="COB857" s="176"/>
      <c r="COC857" s="653"/>
      <c r="COD857" s="597"/>
      <c r="COE857" s="106"/>
      <c r="COF857" s="102"/>
      <c r="COG857" s="103"/>
      <c r="COH857" s="102"/>
      <c r="COI857" s="120"/>
      <c r="COJ857" s="176"/>
      <c r="COK857" s="653"/>
      <c r="COL857" s="597"/>
      <c r="COM857" s="106"/>
      <c r="CON857" s="102"/>
      <c r="COO857" s="103"/>
      <c r="COP857" s="102"/>
      <c r="COQ857" s="120"/>
      <c r="COR857" s="176"/>
      <c r="COS857" s="653"/>
      <c r="COT857" s="597"/>
      <c r="COU857" s="106"/>
      <c r="COV857" s="102"/>
      <c r="COW857" s="103"/>
      <c r="COX857" s="102"/>
      <c r="COY857" s="120"/>
      <c r="COZ857" s="176"/>
      <c r="CPA857" s="653"/>
      <c r="CPB857" s="597"/>
      <c r="CPC857" s="106"/>
      <c r="CPD857" s="102"/>
      <c r="CPE857" s="103"/>
      <c r="CPF857" s="102"/>
      <c r="CPG857" s="120"/>
      <c r="CPH857" s="176"/>
      <c r="CPI857" s="653"/>
      <c r="CPJ857" s="597"/>
      <c r="CPK857" s="106"/>
      <c r="CPL857" s="102"/>
      <c r="CPM857" s="103"/>
      <c r="CPN857" s="102"/>
      <c r="CPO857" s="120"/>
      <c r="CPP857" s="176"/>
      <c r="CPQ857" s="653"/>
      <c r="CPR857" s="597"/>
      <c r="CPS857" s="106"/>
      <c r="CPT857" s="102"/>
      <c r="CPU857" s="103"/>
      <c r="CPV857" s="102"/>
      <c r="CPW857" s="120"/>
      <c r="CPX857" s="176"/>
      <c r="CPY857" s="653"/>
      <c r="CPZ857" s="597"/>
      <c r="CQA857" s="106"/>
      <c r="CQB857" s="102"/>
      <c r="CQC857" s="103"/>
      <c r="CQD857" s="102"/>
      <c r="CQE857" s="120"/>
      <c r="CQF857" s="176"/>
      <c r="CQG857" s="653"/>
      <c r="CQH857" s="597"/>
      <c r="CQI857" s="106"/>
      <c r="CQJ857" s="102"/>
      <c r="CQK857" s="103"/>
      <c r="CQL857" s="102"/>
      <c r="CQM857" s="120"/>
      <c r="CQN857" s="176"/>
      <c r="CQO857" s="653"/>
      <c r="CQP857" s="597"/>
      <c r="CQQ857" s="106"/>
      <c r="CQR857" s="102"/>
      <c r="CQS857" s="103"/>
      <c r="CQT857" s="102"/>
      <c r="CQU857" s="120"/>
      <c r="CQV857" s="176"/>
      <c r="CQW857" s="653"/>
      <c r="CQX857" s="597"/>
      <c r="CQY857" s="106"/>
      <c r="CQZ857" s="102"/>
      <c r="CRA857" s="103"/>
      <c r="CRB857" s="102"/>
      <c r="CRC857" s="120"/>
      <c r="CRD857" s="176"/>
      <c r="CRE857" s="653"/>
      <c r="CRF857" s="597"/>
      <c r="CRG857" s="106"/>
      <c r="CRH857" s="102"/>
      <c r="CRI857" s="103"/>
      <c r="CRJ857" s="102"/>
      <c r="CRK857" s="120"/>
      <c r="CRL857" s="176"/>
      <c r="CRM857" s="653"/>
      <c r="CRN857" s="597"/>
      <c r="CRO857" s="106"/>
      <c r="CRP857" s="102"/>
      <c r="CRQ857" s="103"/>
      <c r="CRR857" s="102"/>
      <c r="CRS857" s="120"/>
      <c r="CRT857" s="176"/>
      <c r="CRU857" s="653"/>
      <c r="CRV857" s="597"/>
      <c r="CRW857" s="106"/>
      <c r="CRX857" s="102"/>
      <c r="CRY857" s="103"/>
      <c r="CRZ857" s="102"/>
      <c r="CSA857" s="120"/>
      <c r="CSB857" s="176"/>
      <c r="CSC857" s="653"/>
      <c r="CSD857" s="597"/>
      <c r="CSE857" s="106"/>
      <c r="CSF857" s="102"/>
      <c r="CSG857" s="103"/>
      <c r="CSH857" s="102"/>
      <c r="CSI857" s="120"/>
      <c r="CSJ857" s="176"/>
      <c r="CSK857" s="653"/>
      <c r="CSL857" s="597"/>
      <c r="CSM857" s="106"/>
      <c r="CSN857" s="102"/>
      <c r="CSO857" s="103"/>
      <c r="CSP857" s="102"/>
      <c r="CSQ857" s="120"/>
      <c r="CSR857" s="176"/>
      <c r="CSS857" s="653"/>
      <c r="CST857" s="597"/>
      <c r="CSU857" s="106"/>
      <c r="CSV857" s="102"/>
      <c r="CSW857" s="103"/>
      <c r="CSX857" s="102"/>
      <c r="CSY857" s="120"/>
      <c r="CSZ857" s="176"/>
      <c r="CTA857" s="653"/>
      <c r="CTB857" s="597"/>
      <c r="CTC857" s="106"/>
      <c r="CTD857" s="102"/>
      <c r="CTE857" s="103"/>
      <c r="CTF857" s="102"/>
      <c r="CTG857" s="120"/>
      <c r="CTH857" s="176"/>
      <c r="CTI857" s="653"/>
      <c r="CTJ857" s="597"/>
      <c r="CTK857" s="106"/>
      <c r="CTL857" s="102"/>
      <c r="CTM857" s="103"/>
      <c r="CTN857" s="102"/>
      <c r="CTO857" s="120"/>
      <c r="CTP857" s="176"/>
      <c r="CTQ857" s="653"/>
      <c r="CTR857" s="597"/>
      <c r="CTS857" s="106"/>
      <c r="CTT857" s="102"/>
      <c r="CTU857" s="103"/>
      <c r="CTV857" s="102"/>
      <c r="CTW857" s="120"/>
      <c r="CTX857" s="176"/>
      <c r="CTY857" s="653"/>
      <c r="CTZ857" s="597"/>
      <c r="CUA857" s="106"/>
      <c r="CUB857" s="102"/>
      <c r="CUC857" s="103"/>
      <c r="CUD857" s="102"/>
      <c r="CUE857" s="120"/>
      <c r="CUF857" s="176"/>
      <c r="CUG857" s="653"/>
      <c r="CUH857" s="597"/>
      <c r="CUI857" s="106"/>
      <c r="CUJ857" s="102"/>
      <c r="CUK857" s="103"/>
      <c r="CUL857" s="102"/>
      <c r="CUM857" s="120"/>
      <c r="CUN857" s="176"/>
      <c r="CUO857" s="653"/>
      <c r="CUP857" s="597"/>
      <c r="CUQ857" s="106"/>
      <c r="CUR857" s="102"/>
      <c r="CUS857" s="103"/>
      <c r="CUT857" s="102"/>
      <c r="CUU857" s="120"/>
      <c r="CUV857" s="176"/>
      <c r="CUW857" s="653"/>
      <c r="CUX857" s="597"/>
      <c r="CUY857" s="106"/>
      <c r="CUZ857" s="102"/>
      <c r="CVA857" s="103"/>
      <c r="CVB857" s="102"/>
      <c r="CVC857" s="120"/>
      <c r="CVD857" s="176"/>
      <c r="CVE857" s="653"/>
      <c r="CVF857" s="597"/>
      <c r="CVG857" s="106"/>
      <c r="CVH857" s="102"/>
      <c r="CVI857" s="103"/>
      <c r="CVJ857" s="102"/>
      <c r="CVK857" s="120"/>
      <c r="CVL857" s="176"/>
      <c r="CVM857" s="653"/>
      <c r="CVN857" s="597"/>
      <c r="CVO857" s="106"/>
      <c r="CVP857" s="102"/>
      <c r="CVQ857" s="103"/>
      <c r="CVR857" s="102"/>
      <c r="CVS857" s="120"/>
      <c r="CVT857" s="176"/>
      <c r="CVU857" s="653"/>
      <c r="CVV857" s="597"/>
      <c r="CVW857" s="106"/>
      <c r="CVX857" s="102"/>
      <c r="CVY857" s="103"/>
      <c r="CVZ857" s="102"/>
      <c r="CWA857" s="120"/>
      <c r="CWB857" s="176"/>
      <c r="CWC857" s="653"/>
      <c r="CWD857" s="597"/>
      <c r="CWE857" s="106"/>
      <c r="CWF857" s="102"/>
      <c r="CWG857" s="103"/>
      <c r="CWH857" s="102"/>
      <c r="CWI857" s="120"/>
      <c r="CWJ857" s="176"/>
      <c r="CWK857" s="653"/>
      <c r="CWL857" s="597"/>
      <c r="CWM857" s="106"/>
      <c r="CWN857" s="102"/>
      <c r="CWO857" s="103"/>
      <c r="CWP857" s="102"/>
      <c r="CWQ857" s="120"/>
      <c r="CWR857" s="176"/>
      <c r="CWS857" s="653"/>
      <c r="CWT857" s="597"/>
      <c r="CWU857" s="106"/>
      <c r="CWV857" s="102"/>
      <c r="CWW857" s="103"/>
      <c r="CWX857" s="102"/>
      <c r="CWY857" s="120"/>
      <c r="CWZ857" s="176"/>
      <c r="CXA857" s="653"/>
      <c r="CXB857" s="597"/>
      <c r="CXC857" s="106"/>
      <c r="CXD857" s="102"/>
      <c r="CXE857" s="103"/>
      <c r="CXF857" s="102"/>
      <c r="CXG857" s="120"/>
      <c r="CXH857" s="176"/>
      <c r="CXI857" s="653"/>
      <c r="CXJ857" s="597"/>
      <c r="CXK857" s="106"/>
      <c r="CXL857" s="102"/>
      <c r="CXM857" s="103"/>
      <c r="CXN857" s="102"/>
      <c r="CXO857" s="120"/>
      <c r="CXP857" s="176"/>
      <c r="CXQ857" s="653"/>
      <c r="CXR857" s="597"/>
      <c r="CXS857" s="106"/>
      <c r="CXT857" s="102"/>
      <c r="CXU857" s="103"/>
      <c r="CXV857" s="102"/>
      <c r="CXW857" s="120"/>
      <c r="CXX857" s="176"/>
      <c r="CXY857" s="653"/>
      <c r="CXZ857" s="597"/>
      <c r="CYA857" s="106"/>
      <c r="CYB857" s="102"/>
      <c r="CYC857" s="103"/>
      <c r="CYD857" s="102"/>
      <c r="CYE857" s="120"/>
      <c r="CYF857" s="176"/>
      <c r="CYG857" s="653"/>
      <c r="CYH857" s="597"/>
      <c r="CYI857" s="106"/>
      <c r="CYJ857" s="102"/>
      <c r="CYK857" s="103"/>
      <c r="CYL857" s="102"/>
      <c r="CYM857" s="120"/>
      <c r="CYN857" s="176"/>
      <c r="CYO857" s="653"/>
      <c r="CYP857" s="597"/>
      <c r="CYQ857" s="106"/>
      <c r="CYR857" s="102"/>
      <c r="CYS857" s="103"/>
      <c r="CYT857" s="102"/>
      <c r="CYU857" s="120"/>
      <c r="CYV857" s="176"/>
      <c r="CYW857" s="653"/>
      <c r="CYX857" s="597"/>
      <c r="CYY857" s="106"/>
      <c r="CYZ857" s="102"/>
      <c r="CZA857" s="103"/>
      <c r="CZB857" s="102"/>
      <c r="CZC857" s="120"/>
      <c r="CZD857" s="176"/>
      <c r="CZE857" s="653"/>
      <c r="CZF857" s="597"/>
      <c r="CZG857" s="106"/>
      <c r="CZH857" s="102"/>
      <c r="CZI857" s="103"/>
      <c r="CZJ857" s="102"/>
      <c r="CZK857" s="120"/>
      <c r="CZL857" s="176"/>
      <c r="CZM857" s="653"/>
      <c r="CZN857" s="597"/>
      <c r="CZO857" s="106"/>
      <c r="CZP857" s="102"/>
      <c r="CZQ857" s="103"/>
      <c r="CZR857" s="102"/>
      <c r="CZS857" s="120"/>
      <c r="CZT857" s="176"/>
      <c r="CZU857" s="653"/>
      <c r="CZV857" s="597"/>
      <c r="CZW857" s="106"/>
      <c r="CZX857" s="102"/>
      <c r="CZY857" s="103"/>
      <c r="CZZ857" s="102"/>
      <c r="DAA857" s="120"/>
      <c r="DAB857" s="176"/>
      <c r="DAC857" s="653"/>
      <c r="DAD857" s="597"/>
      <c r="DAE857" s="106"/>
      <c r="DAF857" s="102"/>
      <c r="DAG857" s="103"/>
      <c r="DAH857" s="102"/>
      <c r="DAI857" s="120"/>
      <c r="DAJ857" s="176"/>
      <c r="DAK857" s="653"/>
      <c r="DAL857" s="597"/>
      <c r="DAM857" s="106"/>
      <c r="DAN857" s="102"/>
      <c r="DAO857" s="103"/>
      <c r="DAP857" s="102"/>
      <c r="DAQ857" s="120"/>
      <c r="DAR857" s="176"/>
      <c r="DAS857" s="653"/>
      <c r="DAT857" s="597"/>
      <c r="DAU857" s="106"/>
      <c r="DAV857" s="102"/>
      <c r="DAW857" s="103"/>
      <c r="DAX857" s="102"/>
      <c r="DAY857" s="120"/>
      <c r="DAZ857" s="176"/>
      <c r="DBA857" s="653"/>
      <c r="DBB857" s="597"/>
      <c r="DBC857" s="106"/>
      <c r="DBD857" s="102"/>
      <c r="DBE857" s="103"/>
      <c r="DBF857" s="102"/>
      <c r="DBG857" s="120"/>
      <c r="DBH857" s="176"/>
      <c r="DBI857" s="653"/>
      <c r="DBJ857" s="597"/>
      <c r="DBK857" s="106"/>
      <c r="DBL857" s="102"/>
      <c r="DBM857" s="103"/>
      <c r="DBN857" s="102"/>
      <c r="DBO857" s="120"/>
      <c r="DBP857" s="176"/>
      <c r="DBQ857" s="653"/>
      <c r="DBR857" s="597"/>
      <c r="DBS857" s="106"/>
      <c r="DBT857" s="102"/>
      <c r="DBU857" s="103"/>
      <c r="DBV857" s="102"/>
      <c r="DBW857" s="120"/>
      <c r="DBX857" s="176"/>
      <c r="DBY857" s="653"/>
      <c r="DBZ857" s="597"/>
      <c r="DCA857" s="106"/>
      <c r="DCB857" s="102"/>
      <c r="DCC857" s="103"/>
      <c r="DCD857" s="102"/>
      <c r="DCE857" s="120"/>
      <c r="DCF857" s="176"/>
      <c r="DCG857" s="653"/>
      <c r="DCH857" s="597"/>
      <c r="DCI857" s="106"/>
      <c r="DCJ857" s="102"/>
      <c r="DCK857" s="103"/>
      <c r="DCL857" s="102"/>
      <c r="DCM857" s="120"/>
      <c r="DCN857" s="176"/>
      <c r="DCO857" s="653"/>
      <c r="DCP857" s="597"/>
      <c r="DCQ857" s="106"/>
      <c r="DCR857" s="102"/>
      <c r="DCS857" s="103"/>
      <c r="DCT857" s="102"/>
      <c r="DCU857" s="120"/>
      <c r="DCV857" s="176"/>
      <c r="DCW857" s="653"/>
      <c r="DCX857" s="597"/>
      <c r="DCY857" s="106"/>
      <c r="DCZ857" s="102"/>
      <c r="DDA857" s="103"/>
      <c r="DDB857" s="102"/>
      <c r="DDC857" s="120"/>
      <c r="DDD857" s="176"/>
      <c r="DDE857" s="653"/>
      <c r="DDF857" s="597"/>
      <c r="DDG857" s="106"/>
      <c r="DDH857" s="102"/>
      <c r="DDI857" s="103"/>
      <c r="DDJ857" s="102"/>
      <c r="DDK857" s="120"/>
      <c r="DDL857" s="176"/>
      <c r="DDM857" s="653"/>
      <c r="DDN857" s="597"/>
      <c r="DDO857" s="106"/>
      <c r="DDP857" s="102"/>
      <c r="DDQ857" s="103"/>
      <c r="DDR857" s="102"/>
      <c r="DDS857" s="120"/>
      <c r="DDT857" s="176"/>
      <c r="DDU857" s="653"/>
      <c r="DDV857" s="597"/>
      <c r="DDW857" s="106"/>
      <c r="DDX857" s="102"/>
      <c r="DDY857" s="103"/>
      <c r="DDZ857" s="102"/>
      <c r="DEA857" s="120"/>
      <c r="DEB857" s="176"/>
      <c r="DEC857" s="653"/>
      <c r="DED857" s="597"/>
      <c r="DEE857" s="106"/>
      <c r="DEF857" s="102"/>
      <c r="DEG857" s="103"/>
      <c r="DEH857" s="102"/>
      <c r="DEI857" s="120"/>
      <c r="DEJ857" s="176"/>
      <c r="DEK857" s="653"/>
      <c r="DEL857" s="597"/>
      <c r="DEM857" s="106"/>
      <c r="DEN857" s="102"/>
      <c r="DEO857" s="103"/>
      <c r="DEP857" s="102"/>
      <c r="DEQ857" s="120"/>
      <c r="DER857" s="176"/>
      <c r="DES857" s="653"/>
      <c r="DET857" s="597"/>
      <c r="DEU857" s="106"/>
      <c r="DEV857" s="102"/>
      <c r="DEW857" s="103"/>
      <c r="DEX857" s="102"/>
      <c r="DEY857" s="120"/>
      <c r="DEZ857" s="176"/>
      <c r="DFA857" s="653"/>
      <c r="DFB857" s="597"/>
      <c r="DFC857" s="106"/>
      <c r="DFD857" s="102"/>
      <c r="DFE857" s="103"/>
      <c r="DFF857" s="102"/>
      <c r="DFG857" s="120"/>
      <c r="DFH857" s="176"/>
      <c r="DFI857" s="653"/>
      <c r="DFJ857" s="597"/>
      <c r="DFK857" s="106"/>
      <c r="DFL857" s="102"/>
      <c r="DFM857" s="103"/>
      <c r="DFN857" s="102"/>
      <c r="DFO857" s="120"/>
      <c r="DFP857" s="176"/>
      <c r="DFQ857" s="653"/>
      <c r="DFR857" s="597"/>
      <c r="DFS857" s="106"/>
      <c r="DFT857" s="102"/>
      <c r="DFU857" s="103"/>
      <c r="DFV857" s="102"/>
      <c r="DFW857" s="120"/>
      <c r="DFX857" s="176"/>
      <c r="DFY857" s="653"/>
      <c r="DFZ857" s="597"/>
      <c r="DGA857" s="106"/>
      <c r="DGB857" s="102"/>
      <c r="DGC857" s="103"/>
      <c r="DGD857" s="102"/>
      <c r="DGE857" s="120"/>
      <c r="DGF857" s="176"/>
      <c r="DGG857" s="653"/>
      <c r="DGH857" s="597"/>
      <c r="DGI857" s="106"/>
      <c r="DGJ857" s="102"/>
      <c r="DGK857" s="103"/>
      <c r="DGL857" s="102"/>
      <c r="DGM857" s="120"/>
      <c r="DGN857" s="176"/>
      <c r="DGO857" s="653"/>
      <c r="DGP857" s="597"/>
      <c r="DGQ857" s="106"/>
      <c r="DGR857" s="102"/>
      <c r="DGS857" s="103"/>
      <c r="DGT857" s="102"/>
      <c r="DGU857" s="120"/>
      <c r="DGV857" s="176"/>
      <c r="DGW857" s="653"/>
      <c r="DGX857" s="597"/>
      <c r="DGY857" s="106"/>
      <c r="DGZ857" s="102"/>
      <c r="DHA857" s="103"/>
      <c r="DHB857" s="102"/>
      <c r="DHC857" s="120"/>
      <c r="DHD857" s="176"/>
      <c r="DHE857" s="653"/>
      <c r="DHF857" s="597"/>
      <c r="DHG857" s="106"/>
      <c r="DHH857" s="102"/>
      <c r="DHI857" s="103"/>
      <c r="DHJ857" s="102"/>
      <c r="DHK857" s="120"/>
      <c r="DHL857" s="176"/>
      <c r="DHM857" s="653"/>
      <c r="DHN857" s="597"/>
      <c r="DHO857" s="106"/>
      <c r="DHP857" s="102"/>
      <c r="DHQ857" s="103"/>
      <c r="DHR857" s="102"/>
      <c r="DHS857" s="120"/>
      <c r="DHT857" s="176"/>
      <c r="DHU857" s="653"/>
      <c r="DHV857" s="597"/>
      <c r="DHW857" s="106"/>
      <c r="DHX857" s="102"/>
      <c r="DHY857" s="103"/>
      <c r="DHZ857" s="102"/>
      <c r="DIA857" s="120"/>
      <c r="DIB857" s="176"/>
      <c r="DIC857" s="653"/>
      <c r="DID857" s="597"/>
      <c r="DIE857" s="106"/>
      <c r="DIF857" s="102"/>
      <c r="DIG857" s="103"/>
      <c r="DIH857" s="102"/>
      <c r="DII857" s="120"/>
      <c r="DIJ857" s="176"/>
      <c r="DIK857" s="653"/>
      <c r="DIL857" s="597"/>
      <c r="DIM857" s="106"/>
      <c r="DIN857" s="102"/>
      <c r="DIO857" s="103"/>
      <c r="DIP857" s="102"/>
      <c r="DIQ857" s="120"/>
      <c r="DIR857" s="176"/>
      <c r="DIS857" s="653"/>
      <c r="DIT857" s="597"/>
      <c r="DIU857" s="106"/>
      <c r="DIV857" s="102"/>
      <c r="DIW857" s="103"/>
      <c r="DIX857" s="102"/>
      <c r="DIY857" s="120"/>
      <c r="DIZ857" s="176"/>
      <c r="DJA857" s="653"/>
      <c r="DJB857" s="597"/>
      <c r="DJC857" s="106"/>
      <c r="DJD857" s="102"/>
      <c r="DJE857" s="103"/>
      <c r="DJF857" s="102"/>
      <c r="DJG857" s="120"/>
      <c r="DJH857" s="176"/>
      <c r="DJI857" s="653"/>
      <c r="DJJ857" s="597"/>
      <c r="DJK857" s="106"/>
      <c r="DJL857" s="102"/>
      <c r="DJM857" s="103"/>
      <c r="DJN857" s="102"/>
      <c r="DJO857" s="120"/>
      <c r="DJP857" s="176"/>
      <c r="DJQ857" s="653"/>
      <c r="DJR857" s="597"/>
      <c r="DJS857" s="106"/>
      <c r="DJT857" s="102"/>
      <c r="DJU857" s="103"/>
      <c r="DJV857" s="102"/>
      <c r="DJW857" s="120"/>
      <c r="DJX857" s="176"/>
      <c r="DJY857" s="653"/>
      <c r="DJZ857" s="597"/>
      <c r="DKA857" s="106"/>
      <c r="DKB857" s="102"/>
      <c r="DKC857" s="103"/>
      <c r="DKD857" s="102"/>
      <c r="DKE857" s="120"/>
      <c r="DKF857" s="176"/>
      <c r="DKG857" s="653"/>
      <c r="DKH857" s="597"/>
      <c r="DKI857" s="106"/>
      <c r="DKJ857" s="102"/>
      <c r="DKK857" s="103"/>
      <c r="DKL857" s="102"/>
      <c r="DKM857" s="120"/>
      <c r="DKN857" s="176"/>
      <c r="DKO857" s="653"/>
      <c r="DKP857" s="597"/>
      <c r="DKQ857" s="106"/>
      <c r="DKR857" s="102"/>
      <c r="DKS857" s="103"/>
      <c r="DKT857" s="102"/>
      <c r="DKU857" s="120"/>
      <c r="DKV857" s="176"/>
      <c r="DKW857" s="653"/>
      <c r="DKX857" s="597"/>
      <c r="DKY857" s="106"/>
      <c r="DKZ857" s="102"/>
      <c r="DLA857" s="103"/>
      <c r="DLB857" s="102"/>
      <c r="DLC857" s="120"/>
      <c r="DLD857" s="176"/>
      <c r="DLE857" s="653"/>
      <c r="DLF857" s="597"/>
      <c r="DLG857" s="106"/>
      <c r="DLH857" s="102"/>
      <c r="DLI857" s="103"/>
      <c r="DLJ857" s="102"/>
      <c r="DLK857" s="120"/>
      <c r="DLL857" s="176"/>
      <c r="DLM857" s="653"/>
      <c r="DLN857" s="597"/>
      <c r="DLO857" s="106"/>
      <c r="DLP857" s="102"/>
      <c r="DLQ857" s="103"/>
      <c r="DLR857" s="102"/>
      <c r="DLS857" s="120"/>
      <c r="DLT857" s="176"/>
      <c r="DLU857" s="653"/>
      <c r="DLV857" s="597"/>
      <c r="DLW857" s="106"/>
      <c r="DLX857" s="102"/>
      <c r="DLY857" s="103"/>
      <c r="DLZ857" s="102"/>
      <c r="DMA857" s="120"/>
      <c r="DMB857" s="176"/>
      <c r="DMC857" s="653"/>
      <c r="DMD857" s="597"/>
      <c r="DME857" s="106"/>
      <c r="DMF857" s="102"/>
      <c r="DMG857" s="103"/>
      <c r="DMH857" s="102"/>
      <c r="DMI857" s="120"/>
      <c r="DMJ857" s="176"/>
      <c r="DMK857" s="653"/>
      <c r="DML857" s="597"/>
      <c r="DMM857" s="106"/>
      <c r="DMN857" s="102"/>
      <c r="DMO857" s="103"/>
      <c r="DMP857" s="102"/>
      <c r="DMQ857" s="120"/>
      <c r="DMR857" s="176"/>
      <c r="DMS857" s="653"/>
      <c r="DMT857" s="597"/>
      <c r="DMU857" s="106"/>
      <c r="DMV857" s="102"/>
      <c r="DMW857" s="103"/>
      <c r="DMX857" s="102"/>
      <c r="DMY857" s="120"/>
      <c r="DMZ857" s="176"/>
      <c r="DNA857" s="653"/>
      <c r="DNB857" s="597"/>
      <c r="DNC857" s="106"/>
      <c r="DND857" s="102"/>
      <c r="DNE857" s="103"/>
      <c r="DNF857" s="102"/>
      <c r="DNG857" s="120"/>
      <c r="DNH857" s="176"/>
      <c r="DNI857" s="653"/>
      <c r="DNJ857" s="597"/>
      <c r="DNK857" s="106"/>
      <c r="DNL857" s="102"/>
      <c r="DNM857" s="103"/>
      <c r="DNN857" s="102"/>
      <c r="DNO857" s="120"/>
      <c r="DNP857" s="176"/>
      <c r="DNQ857" s="653"/>
      <c r="DNR857" s="597"/>
      <c r="DNS857" s="106"/>
      <c r="DNT857" s="102"/>
      <c r="DNU857" s="103"/>
      <c r="DNV857" s="102"/>
      <c r="DNW857" s="120"/>
      <c r="DNX857" s="176"/>
      <c r="DNY857" s="653"/>
      <c r="DNZ857" s="597"/>
      <c r="DOA857" s="106"/>
      <c r="DOB857" s="102"/>
      <c r="DOC857" s="103"/>
      <c r="DOD857" s="102"/>
      <c r="DOE857" s="120"/>
      <c r="DOF857" s="176"/>
      <c r="DOG857" s="653"/>
      <c r="DOH857" s="597"/>
      <c r="DOI857" s="106"/>
      <c r="DOJ857" s="102"/>
      <c r="DOK857" s="103"/>
      <c r="DOL857" s="102"/>
      <c r="DOM857" s="120"/>
      <c r="DON857" s="176"/>
      <c r="DOO857" s="653"/>
      <c r="DOP857" s="597"/>
      <c r="DOQ857" s="106"/>
      <c r="DOR857" s="102"/>
      <c r="DOS857" s="103"/>
      <c r="DOT857" s="102"/>
      <c r="DOU857" s="120"/>
      <c r="DOV857" s="176"/>
      <c r="DOW857" s="653"/>
      <c r="DOX857" s="597"/>
      <c r="DOY857" s="106"/>
      <c r="DOZ857" s="102"/>
      <c r="DPA857" s="103"/>
      <c r="DPB857" s="102"/>
      <c r="DPC857" s="120"/>
      <c r="DPD857" s="176"/>
      <c r="DPE857" s="653"/>
      <c r="DPF857" s="597"/>
      <c r="DPG857" s="106"/>
      <c r="DPH857" s="102"/>
      <c r="DPI857" s="103"/>
      <c r="DPJ857" s="102"/>
      <c r="DPK857" s="120"/>
      <c r="DPL857" s="176"/>
      <c r="DPM857" s="653"/>
      <c r="DPN857" s="597"/>
      <c r="DPO857" s="106"/>
      <c r="DPP857" s="102"/>
      <c r="DPQ857" s="103"/>
      <c r="DPR857" s="102"/>
      <c r="DPS857" s="120"/>
      <c r="DPT857" s="176"/>
      <c r="DPU857" s="653"/>
      <c r="DPV857" s="597"/>
      <c r="DPW857" s="106"/>
      <c r="DPX857" s="102"/>
      <c r="DPY857" s="103"/>
      <c r="DPZ857" s="102"/>
      <c r="DQA857" s="120"/>
      <c r="DQB857" s="176"/>
      <c r="DQC857" s="653"/>
      <c r="DQD857" s="597"/>
      <c r="DQE857" s="106"/>
      <c r="DQF857" s="102"/>
      <c r="DQG857" s="103"/>
      <c r="DQH857" s="102"/>
      <c r="DQI857" s="120"/>
      <c r="DQJ857" s="176"/>
      <c r="DQK857" s="653"/>
      <c r="DQL857" s="597"/>
      <c r="DQM857" s="106"/>
      <c r="DQN857" s="102"/>
      <c r="DQO857" s="103"/>
      <c r="DQP857" s="102"/>
      <c r="DQQ857" s="120"/>
      <c r="DQR857" s="176"/>
      <c r="DQS857" s="653"/>
      <c r="DQT857" s="597"/>
      <c r="DQU857" s="106"/>
      <c r="DQV857" s="102"/>
      <c r="DQW857" s="103"/>
      <c r="DQX857" s="102"/>
      <c r="DQY857" s="120"/>
      <c r="DQZ857" s="176"/>
      <c r="DRA857" s="653"/>
      <c r="DRB857" s="597"/>
      <c r="DRC857" s="106"/>
      <c r="DRD857" s="102"/>
      <c r="DRE857" s="103"/>
      <c r="DRF857" s="102"/>
      <c r="DRG857" s="120"/>
      <c r="DRH857" s="176"/>
      <c r="DRI857" s="653"/>
      <c r="DRJ857" s="597"/>
      <c r="DRK857" s="106"/>
      <c r="DRL857" s="102"/>
      <c r="DRM857" s="103"/>
      <c r="DRN857" s="102"/>
      <c r="DRO857" s="120"/>
      <c r="DRP857" s="176"/>
      <c r="DRQ857" s="653"/>
      <c r="DRR857" s="597"/>
      <c r="DRS857" s="106"/>
      <c r="DRT857" s="102"/>
      <c r="DRU857" s="103"/>
      <c r="DRV857" s="102"/>
      <c r="DRW857" s="120"/>
      <c r="DRX857" s="176"/>
      <c r="DRY857" s="653"/>
      <c r="DRZ857" s="597"/>
      <c r="DSA857" s="106"/>
      <c r="DSB857" s="102"/>
      <c r="DSC857" s="103"/>
      <c r="DSD857" s="102"/>
      <c r="DSE857" s="120"/>
      <c r="DSF857" s="176"/>
      <c r="DSG857" s="653"/>
      <c r="DSH857" s="597"/>
      <c r="DSI857" s="106"/>
      <c r="DSJ857" s="102"/>
      <c r="DSK857" s="103"/>
      <c r="DSL857" s="102"/>
      <c r="DSM857" s="120"/>
      <c r="DSN857" s="176"/>
      <c r="DSO857" s="653"/>
      <c r="DSP857" s="597"/>
      <c r="DSQ857" s="106"/>
      <c r="DSR857" s="102"/>
      <c r="DSS857" s="103"/>
      <c r="DST857" s="102"/>
      <c r="DSU857" s="120"/>
      <c r="DSV857" s="176"/>
      <c r="DSW857" s="653"/>
      <c r="DSX857" s="597"/>
      <c r="DSY857" s="106"/>
      <c r="DSZ857" s="102"/>
      <c r="DTA857" s="103"/>
      <c r="DTB857" s="102"/>
      <c r="DTC857" s="120"/>
      <c r="DTD857" s="176"/>
      <c r="DTE857" s="653"/>
      <c r="DTF857" s="597"/>
      <c r="DTG857" s="106"/>
      <c r="DTH857" s="102"/>
      <c r="DTI857" s="103"/>
      <c r="DTJ857" s="102"/>
      <c r="DTK857" s="120"/>
      <c r="DTL857" s="176"/>
      <c r="DTM857" s="653"/>
      <c r="DTN857" s="597"/>
      <c r="DTO857" s="106"/>
      <c r="DTP857" s="102"/>
      <c r="DTQ857" s="103"/>
      <c r="DTR857" s="102"/>
      <c r="DTS857" s="120"/>
      <c r="DTT857" s="176"/>
      <c r="DTU857" s="653"/>
      <c r="DTV857" s="597"/>
      <c r="DTW857" s="106"/>
      <c r="DTX857" s="102"/>
      <c r="DTY857" s="103"/>
      <c r="DTZ857" s="102"/>
      <c r="DUA857" s="120"/>
      <c r="DUB857" s="176"/>
      <c r="DUC857" s="653"/>
      <c r="DUD857" s="597"/>
      <c r="DUE857" s="106"/>
      <c r="DUF857" s="102"/>
      <c r="DUG857" s="103"/>
      <c r="DUH857" s="102"/>
      <c r="DUI857" s="120"/>
      <c r="DUJ857" s="176"/>
      <c r="DUK857" s="653"/>
      <c r="DUL857" s="597"/>
      <c r="DUM857" s="106"/>
      <c r="DUN857" s="102"/>
      <c r="DUO857" s="103"/>
      <c r="DUP857" s="102"/>
      <c r="DUQ857" s="120"/>
      <c r="DUR857" s="176"/>
      <c r="DUS857" s="653"/>
      <c r="DUT857" s="597"/>
      <c r="DUU857" s="106"/>
      <c r="DUV857" s="102"/>
      <c r="DUW857" s="103"/>
      <c r="DUX857" s="102"/>
      <c r="DUY857" s="120"/>
      <c r="DUZ857" s="176"/>
      <c r="DVA857" s="653"/>
      <c r="DVB857" s="597"/>
      <c r="DVC857" s="106"/>
      <c r="DVD857" s="102"/>
      <c r="DVE857" s="103"/>
      <c r="DVF857" s="102"/>
      <c r="DVG857" s="120"/>
      <c r="DVH857" s="176"/>
      <c r="DVI857" s="653"/>
      <c r="DVJ857" s="597"/>
      <c r="DVK857" s="106"/>
      <c r="DVL857" s="102"/>
      <c r="DVM857" s="103"/>
      <c r="DVN857" s="102"/>
      <c r="DVO857" s="120"/>
      <c r="DVP857" s="176"/>
      <c r="DVQ857" s="653"/>
      <c r="DVR857" s="597"/>
      <c r="DVS857" s="106"/>
      <c r="DVT857" s="102"/>
      <c r="DVU857" s="103"/>
      <c r="DVV857" s="102"/>
      <c r="DVW857" s="120"/>
      <c r="DVX857" s="176"/>
      <c r="DVY857" s="653"/>
      <c r="DVZ857" s="597"/>
      <c r="DWA857" s="106"/>
      <c r="DWB857" s="102"/>
      <c r="DWC857" s="103"/>
      <c r="DWD857" s="102"/>
      <c r="DWE857" s="120"/>
      <c r="DWF857" s="176"/>
      <c r="DWG857" s="653"/>
      <c r="DWH857" s="597"/>
      <c r="DWI857" s="106"/>
      <c r="DWJ857" s="102"/>
      <c r="DWK857" s="103"/>
      <c r="DWL857" s="102"/>
      <c r="DWM857" s="120"/>
      <c r="DWN857" s="176"/>
      <c r="DWO857" s="653"/>
      <c r="DWP857" s="597"/>
      <c r="DWQ857" s="106"/>
      <c r="DWR857" s="102"/>
      <c r="DWS857" s="103"/>
      <c r="DWT857" s="102"/>
      <c r="DWU857" s="120"/>
      <c r="DWV857" s="176"/>
      <c r="DWW857" s="653"/>
      <c r="DWX857" s="597"/>
      <c r="DWY857" s="106"/>
      <c r="DWZ857" s="102"/>
      <c r="DXA857" s="103"/>
      <c r="DXB857" s="102"/>
      <c r="DXC857" s="120"/>
      <c r="DXD857" s="176"/>
      <c r="DXE857" s="653"/>
      <c r="DXF857" s="597"/>
      <c r="DXG857" s="106"/>
      <c r="DXH857" s="102"/>
      <c r="DXI857" s="103"/>
      <c r="DXJ857" s="102"/>
      <c r="DXK857" s="120"/>
      <c r="DXL857" s="176"/>
      <c r="DXM857" s="653"/>
      <c r="DXN857" s="597"/>
      <c r="DXO857" s="106"/>
      <c r="DXP857" s="102"/>
      <c r="DXQ857" s="103"/>
      <c r="DXR857" s="102"/>
      <c r="DXS857" s="120"/>
      <c r="DXT857" s="176"/>
      <c r="DXU857" s="653"/>
      <c r="DXV857" s="597"/>
      <c r="DXW857" s="106"/>
      <c r="DXX857" s="102"/>
      <c r="DXY857" s="103"/>
      <c r="DXZ857" s="102"/>
      <c r="DYA857" s="120"/>
      <c r="DYB857" s="176"/>
      <c r="DYC857" s="653"/>
      <c r="DYD857" s="597"/>
      <c r="DYE857" s="106"/>
      <c r="DYF857" s="102"/>
      <c r="DYG857" s="103"/>
      <c r="DYH857" s="102"/>
      <c r="DYI857" s="120"/>
      <c r="DYJ857" s="176"/>
      <c r="DYK857" s="653"/>
      <c r="DYL857" s="597"/>
      <c r="DYM857" s="106"/>
      <c r="DYN857" s="102"/>
      <c r="DYO857" s="103"/>
      <c r="DYP857" s="102"/>
      <c r="DYQ857" s="120"/>
      <c r="DYR857" s="176"/>
      <c r="DYS857" s="653"/>
      <c r="DYT857" s="597"/>
      <c r="DYU857" s="106"/>
      <c r="DYV857" s="102"/>
      <c r="DYW857" s="103"/>
      <c r="DYX857" s="102"/>
      <c r="DYY857" s="120"/>
      <c r="DYZ857" s="176"/>
      <c r="DZA857" s="653"/>
      <c r="DZB857" s="597"/>
      <c r="DZC857" s="106"/>
      <c r="DZD857" s="102"/>
      <c r="DZE857" s="103"/>
      <c r="DZF857" s="102"/>
      <c r="DZG857" s="120"/>
      <c r="DZH857" s="176"/>
      <c r="DZI857" s="653"/>
      <c r="DZJ857" s="597"/>
      <c r="DZK857" s="106"/>
      <c r="DZL857" s="102"/>
      <c r="DZM857" s="103"/>
      <c r="DZN857" s="102"/>
      <c r="DZO857" s="120"/>
      <c r="DZP857" s="176"/>
      <c r="DZQ857" s="653"/>
      <c r="DZR857" s="597"/>
      <c r="DZS857" s="106"/>
      <c r="DZT857" s="102"/>
      <c r="DZU857" s="103"/>
      <c r="DZV857" s="102"/>
      <c r="DZW857" s="120"/>
      <c r="DZX857" s="176"/>
      <c r="DZY857" s="653"/>
      <c r="DZZ857" s="597"/>
      <c r="EAA857" s="106"/>
      <c r="EAB857" s="102"/>
      <c r="EAC857" s="103"/>
      <c r="EAD857" s="102"/>
      <c r="EAE857" s="120"/>
      <c r="EAF857" s="176"/>
      <c r="EAG857" s="653"/>
      <c r="EAH857" s="597"/>
      <c r="EAI857" s="106"/>
      <c r="EAJ857" s="102"/>
      <c r="EAK857" s="103"/>
      <c r="EAL857" s="102"/>
      <c r="EAM857" s="120"/>
      <c r="EAN857" s="176"/>
      <c r="EAO857" s="653"/>
      <c r="EAP857" s="597"/>
      <c r="EAQ857" s="106"/>
      <c r="EAR857" s="102"/>
      <c r="EAS857" s="103"/>
      <c r="EAT857" s="102"/>
      <c r="EAU857" s="120"/>
      <c r="EAV857" s="176"/>
      <c r="EAW857" s="653"/>
      <c r="EAX857" s="597"/>
      <c r="EAY857" s="106"/>
      <c r="EAZ857" s="102"/>
      <c r="EBA857" s="103"/>
      <c r="EBB857" s="102"/>
      <c r="EBC857" s="120"/>
      <c r="EBD857" s="176"/>
      <c r="EBE857" s="653"/>
      <c r="EBF857" s="597"/>
      <c r="EBG857" s="106"/>
      <c r="EBH857" s="102"/>
      <c r="EBI857" s="103"/>
      <c r="EBJ857" s="102"/>
      <c r="EBK857" s="120"/>
      <c r="EBL857" s="176"/>
      <c r="EBM857" s="653"/>
      <c r="EBN857" s="597"/>
      <c r="EBO857" s="106"/>
      <c r="EBP857" s="102"/>
      <c r="EBQ857" s="103"/>
      <c r="EBR857" s="102"/>
      <c r="EBS857" s="120"/>
      <c r="EBT857" s="176"/>
      <c r="EBU857" s="653"/>
      <c r="EBV857" s="597"/>
      <c r="EBW857" s="106"/>
      <c r="EBX857" s="102"/>
      <c r="EBY857" s="103"/>
      <c r="EBZ857" s="102"/>
      <c r="ECA857" s="120"/>
      <c r="ECB857" s="176"/>
      <c r="ECC857" s="653"/>
      <c r="ECD857" s="597"/>
      <c r="ECE857" s="106"/>
      <c r="ECF857" s="102"/>
      <c r="ECG857" s="103"/>
      <c r="ECH857" s="102"/>
      <c r="ECI857" s="120"/>
      <c r="ECJ857" s="176"/>
      <c r="ECK857" s="653"/>
      <c r="ECL857" s="597"/>
      <c r="ECM857" s="106"/>
      <c r="ECN857" s="102"/>
      <c r="ECO857" s="103"/>
      <c r="ECP857" s="102"/>
      <c r="ECQ857" s="120"/>
      <c r="ECR857" s="176"/>
      <c r="ECS857" s="653"/>
      <c r="ECT857" s="597"/>
      <c r="ECU857" s="106"/>
      <c r="ECV857" s="102"/>
      <c r="ECW857" s="103"/>
      <c r="ECX857" s="102"/>
      <c r="ECY857" s="120"/>
      <c r="ECZ857" s="176"/>
      <c r="EDA857" s="653"/>
      <c r="EDB857" s="597"/>
      <c r="EDC857" s="106"/>
      <c r="EDD857" s="102"/>
      <c r="EDE857" s="103"/>
      <c r="EDF857" s="102"/>
      <c r="EDG857" s="120"/>
      <c r="EDH857" s="176"/>
      <c r="EDI857" s="653"/>
      <c r="EDJ857" s="597"/>
      <c r="EDK857" s="106"/>
      <c r="EDL857" s="102"/>
      <c r="EDM857" s="103"/>
      <c r="EDN857" s="102"/>
      <c r="EDO857" s="120"/>
      <c r="EDP857" s="176"/>
      <c r="EDQ857" s="653"/>
      <c r="EDR857" s="597"/>
      <c r="EDS857" s="106"/>
      <c r="EDT857" s="102"/>
      <c r="EDU857" s="103"/>
      <c r="EDV857" s="102"/>
      <c r="EDW857" s="120"/>
      <c r="EDX857" s="176"/>
      <c r="EDY857" s="653"/>
      <c r="EDZ857" s="597"/>
      <c r="EEA857" s="106"/>
      <c r="EEB857" s="102"/>
      <c r="EEC857" s="103"/>
      <c r="EED857" s="102"/>
      <c r="EEE857" s="120"/>
      <c r="EEF857" s="176"/>
      <c r="EEG857" s="653"/>
      <c r="EEH857" s="597"/>
      <c r="EEI857" s="106"/>
      <c r="EEJ857" s="102"/>
      <c r="EEK857" s="103"/>
      <c r="EEL857" s="102"/>
      <c r="EEM857" s="120"/>
      <c r="EEN857" s="176"/>
      <c r="EEO857" s="653"/>
      <c r="EEP857" s="597"/>
      <c r="EEQ857" s="106"/>
      <c r="EER857" s="102"/>
      <c r="EES857" s="103"/>
      <c r="EET857" s="102"/>
      <c r="EEU857" s="120"/>
      <c r="EEV857" s="176"/>
      <c r="EEW857" s="653"/>
      <c r="EEX857" s="597"/>
      <c r="EEY857" s="106"/>
      <c r="EEZ857" s="102"/>
      <c r="EFA857" s="103"/>
      <c r="EFB857" s="102"/>
      <c r="EFC857" s="120"/>
      <c r="EFD857" s="176"/>
      <c r="EFE857" s="653"/>
      <c r="EFF857" s="597"/>
      <c r="EFG857" s="106"/>
      <c r="EFH857" s="102"/>
      <c r="EFI857" s="103"/>
      <c r="EFJ857" s="102"/>
      <c r="EFK857" s="120"/>
      <c r="EFL857" s="176"/>
      <c r="EFM857" s="653"/>
      <c r="EFN857" s="597"/>
      <c r="EFO857" s="106"/>
      <c r="EFP857" s="102"/>
      <c r="EFQ857" s="103"/>
      <c r="EFR857" s="102"/>
      <c r="EFS857" s="120"/>
      <c r="EFT857" s="176"/>
      <c r="EFU857" s="653"/>
      <c r="EFV857" s="597"/>
      <c r="EFW857" s="106"/>
      <c r="EFX857" s="102"/>
      <c r="EFY857" s="103"/>
      <c r="EFZ857" s="102"/>
      <c r="EGA857" s="120"/>
      <c r="EGB857" s="176"/>
      <c r="EGC857" s="653"/>
      <c r="EGD857" s="597"/>
      <c r="EGE857" s="106"/>
      <c r="EGF857" s="102"/>
      <c r="EGG857" s="103"/>
      <c r="EGH857" s="102"/>
      <c r="EGI857" s="120"/>
      <c r="EGJ857" s="176"/>
      <c r="EGK857" s="653"/>
      <c r="EGL857" s="597"/>
      <c r="EGM857" s="106"/>
      <c r="EGN857" s="102"/>
      <c r="EGO857" s="103"/>
      <c r="EGP857" s="102"/>
      <c r="EGQ857" s="120"/>
      <c r="EGR857" s="176"/>
      <c r="EGS857" s="653"/>
      <c r="EGT857" s="597"/>
      <c r="EGU857" s="106"/>
      <c r="EGV857" s="102"/>
      <c r="EGW857" s="103"/>
      <c r="EGX857" s="102"/>
      <c r="EGY857" s="120"/>
      <c r="EGZ857" s="176"/>
      <c r="EHA857" s="653"/>
      <c r="EHB857" s="597"/>
      <c r="EHC857" s="106"/>
      <c r="EHD857" s="102"/>
      <c r="EHE857" s="103"/>
      <c r="EHF857" s="102"/>
      <c r="EHG857" s="120"/>
      <c r="EHH857" s="176"/>
      <c r="EHI857" s="653"/>
      <c r="EHJ857" s="597"/>
      <c r="EHK857" s="106"/>
      <c r="EHL857" s="102"/>
      <c r="EHM857" s="103"/>
      <c r="EHN857" s="102"/>
      <c r="EHO857" s="120"/>
      <c r="EHP857" s="176"/>
      <c r="EHQ857" s="653"/>
      <c r="EHR857" s="597"/>
      <c r="EHS857" s="106"/>
      <c r="EHT857" s="102"/>
      <c r="EHU857" s="103"/>
      <c r="EHV857" s="102"/>
      <c r="EHW857" s="120"/>
      <c r="EHX857" s="176"/>
      <c r="EHY857" s="653"/>
      <c r="EHZ857" s="597"/>
      <c r="EIA857" s="106"/>
      <c r="EIB857" s="102"/>
      <c r="EIC857" s="103"/>
      <c r="EID857" s="102"/>
      <c r="EIE857" s="120"/>
      <c r="EIF857" s="176"/>
      <c r="EIG857" s="653"/>
      <c r="EIH857" s="597"/>
      <c r="EII857" s="106"/>
      <c r="EIJ857" s="102"/>
      <c r="EIK857" s="103"/>
      <c r="EIL857" s="102"/>
      <c r="EIM857" s="120"/>
      <c r="EIN857" s="176"/>
      <c r="EIO857" s="653"/>
      <c r="EIP857" s="597"/>
      <c r="EIQ857" s="106"/>
      <c r="EIR857" s="102"/>
      <c r="EIS857" s="103"/>
      <c r="EIT857" s="102"/>
      <c r="EIU857" s="120"/>
      <c r="EIV857" s="176"/>
      <c r="EIW857" s="653"/>
      <c r="EIX857" s="597"/>
      <c r="EIY857" s="106"/>
      <c r="EIZ857" s="102"/>
      <c r="EJA857" s="103"/>
      <c r="EJB857" s="102"/>
      <c r="EJC857" s="120"/>
      <c r="EJD857" s="176"/>
      <c r="EJE857" s="653"/>
      <c r="EJF857" s="597"/>
      <c r="EJG857" s="106"/>
      <c r="EJH857" s="102"/>
      <c r="EJI857" s="103"/>
      <c r="EJJ857" s="102"/>
      <c r="EJK857" s="120"/>
      <c r="EJL857" s="176"/>
      <c r="EJM857" s="653"/>
      <c r="EJN857" s="597"/>
      <c r="EJO857" s="106"/>
      <c r="EJP857" s="102"/>
      <c r="EJQ857" s="103"/>
      <c r="EJR857" s="102"/>
      <c r="EJS857" s="120"/>
      <c r="EJT857" s="176"/>
      <c r="EJU857" s="653"/>
      <c r="EJV857" s="597"/>
      <c r="EJW857" s="106"/>
      <c r="EJX857" s="102"/>
      <c r="EJY857" s="103"/>
      <c r="EJZ857" s="102"/>
      <c r="EKA857" s="120"/>
      <c r="EKB857" s="176"/>
      <c r="EKC857" s="653"/>
      <c r="EKD857" s="597"/>
      <c r="EKE857" s="106"/>
      <c r="EKF857" s="102"/>
      <c r="EKG857" s="103"/>
      <c r="EKH857" s="102"/>
      <c r="EKI857" s="120"/>
      <c r="EKJ857" s="176"/>
      <c r="EKK857" s="653"/>
      <c r="EKL857" s="597"/>
      <c r="EKM857" s="106"/>
      <c r="EKN857" s="102"/>
      <c r="EKO857" s="103"/>
      <c r="EKP857" s="102"/>
      <c r="EKQ857" s="120"/>
      <c r="EKR857" s="176"/>
      <c r="EKS857" s="653"/>
      <c r="EKT857" s="597"/>
      <c r="EKU857" s="106"/>
      <c r="EKV857" s="102"/>
      <c r="EKW857" s="103"/>
      <c r="EKX857" s="102"/>
      <c r="EKY857" s="120"/>
      <c r="EKZ857" s="176"/>
      <c r="ELA857" s="653"/>
      <c r="ELB857" s="597"/>
      <c r="ELC857" s="106"/>
      <c r="ELD857" s="102"/>
      <c r="ELE857" s="103"/>
      <c r="ELF857" s="102"/>
      <c r="ELG857" s="120"/>
      <c r="ELH857" s="176"/>
      <c r="ELI857" s="653"/>
      <c r="ELJ857" s="597"/>
      <c r="ELK857" s="106"/>
      <c r="ELL857" s="102"/>
      <c r="ELM857" s="103"/>
      <c r="ELN857" s="102"/>
      <c r="ELO857" s="120"/>
      <c r="ELP857" s="176"/>
      <c r="ELQ857" s="653"/>
      <c r="ELR857" s="597"/>
      <c r="ELS857" s="106"/>
      <c r="ELT857" s="102"/>
      <c r="ELU857" s="103"/>
      <c r="ELV857" s="102"/>
      <c r="ELW857" s="120"/>
      <c r="ELX857" s="176"/>
      <c r="ELY857" s="653"/>
      <c r="ELZ857" s="597"/>
      <c r="EMA857" s="106"/>
      <c r="EMB857" s="102"/>
      <c r="EMC857" s="103"/>
      <c r="EMD857" s="102"/>
      <c r="EME857" s="120"/>
      <c r="EMF857" s="176"/>
      <c r="EMG857" s="653"/>
      <c r="EMH857" s="597"/>
      <c r="EMI857" s="106"/>
      <c r="EMJ857" s="102"/>
      <c r="EMK857" s="103"/>
      <c r="EML857" s="102"/>
      <c r="EMM857" s="120"/>
      <c r="EMN857" s="176"/>
      <c r="EMO857" s="653"/>
      <c r="EMP857" s="597"/>
      <c r="EMQ857" s="106"/>
      <c r="EMR857" s="102"/>
      <c r="EMS857" s="103"/>
      <c r="EMT857" s="102"/>
      <c r="EMU857" s="120"/>
      <c r="EMV857" s="176"/>
      <c r="EMW857" s="653"/>
      <c r="EMX857" s="597"/>
      <c r="EMY857" s="106"/>
      <c r="EMZ857" s="102"/>
      <c r="ENA857" s="103"/>
      <c r="ENB857" s="102"/>
      <c r="ENC857" s="120"/>
      <c r="END857" s="176"/>
      <c r="ENE857" s="653"/>
      <c r="ENF857" s="597"/>
      <c r="ENG857" s="106"/>
      <c r="ENH857" s="102"/>
      <c r="ENI857" s="103"/>
      <c r="ENJ857" s="102"/>
      <c r="ENK857" s="120"/>
      <c r="ENL857" s="176"/>
      <c r="ENM857" s="653"/>
      <c r="ENN857" s="597"/>
      <c r="ENO857" s="106"/>
      <c r="ENP857" s="102"/>
      <c r="ENQ857" s="103"/>
      <c r="ENR857" s="102"/>
      <c r="ENS857" s="120"/>
      <c r="ENT857" s="176"/>
      <c r="ENU857" s="653"/>
      <c r="ENV857" s="597"/>
      <c r="ENW857" s="106"/>
      <c r="ENX857" s="102"/>
      <c r="ENY857" s="103"/>
      <c r="ENZ857" s="102"/>
      <c r="EOA857" s="120"/>
      <c r="EOB857" s="176"/>
      <c r="EOC857" s="653"/>
      <c r="EOD857" s="597"/>
      <c r="EOE857" s="106"/>
      <c r="EOF857" s="102"/>
      <c r="EOG857" s="103"/>
      <c r="EOH857" s="102"/>
      <c r="EOI857" s="120"/>
      <c r="EOJ857" s="176"/>
      <c r="EOK857" s="653"/>
      <c r="EOL857" s="597"/>
      <c r="EOM857" s="106"/>
      <c r="EON857" s="102"/>
      <c r="EOO857" s="103"/>
      <c r="EOP857" s="102"/>
      <c r="EOQ857" s="120"/>
      <c r="EOR857" s="176"/>
      <c r="EOS857" s="653"/>
      <c r="EOT857" s="597"/>
      <c r="EOU857" s="106"/>
      <c r="EOV857" s="102"/>
      <c r="EOW857" s="103"/>
      <c r="EOX857" s="102"/>
      <c r="EOY857" s="120"/>
      <c r="EOZ857" s="176"/>
      <c r="EPA857" s="653"/>
      <c r="EPB857" s="597"/>
      <c r="EPC857" s="106"/>
      <c r="EPD857" s="102"/>
      <c r="EPE857" s="103"/>
      <c r="EPF857" s="102"/>
      <c r="EPG857" s="120"/>
      <c r="EPH857" s="176"/>
      <c r="EPI857" s="653"/>
      <c r="EPJ857" s="597"/>
      <c r="EPK857" s="106"/>
      <c r="EPL857" s="102"/>
      <c r="EPM857" s="103"/>
      <c r="EPN857" s="102"/>
      <c r="EPO857" s="120"/>
      <c r="EPP857" s="176"/>
      <c r="EPQ857" s="653"/>
      <c r="EPR857" s="597"/>
      <c r="EPS857" s="106"/>
      <c r="EPT857" s="102"/>
      <c r="EPU857" s="103"/>
      <c r="EPV857" s="102"/>
      <c r="EPW857" s="120"/>
      <c r="EPX857" s="176"/>
      <c r="EPY857" s="653"/>
      <c r="EPZ857" s="597"/>
      <c r="EQA857" s="106"/>
      <c r="EQB857" s="102"/>
      <c r="EQC857" s="103"/>
      <c r="EQD857" s="102"/>
      <c r="EQE857" s="120"/>
      <c r="EQF857" s="176"/>
      <c r="EQG857" s="653"/>
      <c r="EQH857" s="597"/>
      <c r="EQI857" s="106"/>
      <c r="EQJ857" s="102"/>
      <c r="EQK857" s="103"/>
      <c r="EQL857" s="102"/>
      <c r="EQM857" s="120"/>
      <c r="EQN857" s="176"/>
      <c r="EQO857" s="653"/>
      <c r="EQP857" s="597"/>
      <c r="EQQ857" s="106"/>
      <c r="EQR857" s="102"/>
      <c r="EQS857" s="103"/>
      <c r="EQT857" s="102"/>
      <c r="EQU857" s="120"/>
      <c r="EQV857" s="176"/>
      <c r="EQW857" s="653"/>
      <c r="EQX857" s="597"/>
      <c r="EQY857" s="106"/>
      <c r="EQZ857" s="102"/>
      <c r="ERA857" s="103"/>
      <c r="ERB857" s="102"/>
      <c r="ERC857" s="120"/>
      <c r="ERD857" s="176"/>
      <c r="ERE857" s="653"/>
      <c r="ERF857" s="597"/>
      <c r="ERG857" s="106"/>
      <c r="ERH857" s="102"/>
      <c r="ERI857" s="103"/>
      <c r="ERJ857" s="102"/>
      <c r="ERK857" s="120"/>
      <c r="ERL857" s="176"/>
      <c r="ERM857" s="653"/>
      <c r="ERN857" s="597"/>
      <c r="ERO857" s="106"/>
      <c r="ERP857" s="102"/>
      <c r="ERQ857" s="103"/>
      <c r="ERR857" s="102"/>
      <c r="ERS857" s="120"/>
      <c r="ERT857" s="176"/>
      <c r="ERU857" s="653"/>
      <c r="ERV857" s="597"/>
      <c r="ERW857" s="106"/>
      <c r="ERX857" s="102"/>
      <c r="ERY857" s="103"/>
      <c r="ERZ857" s="102"/>
      <c r="ESA857" s="120"/>
      <c r="ESB857" s="176"/>
      <c r="ESC857" s="653"/>
      <c r="ESD857" s="597"/>
      <c r="ESE857" s="106"/>
      <c r="ESF857" s="102"/>
      <c r="ESG857" s="103"/>
      <c r="ESH857" s="102"/>
      <c r="ESI857" s="120"/>
      <c r="ESJ857" s="176"/>
      <c r="ESK857" s="653"/>
      <c r="ESL857" s="597"/>
      <c r="ESM857" s="106"/>
      <c r="ESN857" s="102"/>
      <c r="ESO857" s="103"/>
      <c r="ESP857" s="102"/>
      <c r="ESQ857" s="120"/>
      <c r="ESR857" s="176"/>
      <c r="ESS857" s="653"/>
      <c r="EST857" s="597"/>
      <c r="ESU857" s="106"/>
      <c r="ESV857" s="102"/>
      <c r="ESW857" s="103"/>
      <c r="ESX857" s="102"/>
      <c r="ESY857" s="120"/>
      <c r="ESZ857" s="176"/>
      <c r="ETA857" s="653"/>
      <c r="ETB857" s="597"/>
      <c r="ETC857" s="106"/>
      <c r="ETD857" s="102"/>
      <c r="ETE857" s="103"/>
      <c r="ETF857" s="102"/>
      <c r="ETG857" s="120"/>
      <c r="ETH857" s="176"/>
      <c r="ETI857" s="653"/>
      <c r="ETJ857" s="597"/>
      <c r="ETK857" s="106"/>
      <c r="ETL857" s="102"/>
      <c r="ETM857" s="103"/>
      <c r="ETN857" s="102"/>
      <c r="ETO857" s="120"/>
      <c r="ETP857" s="176"/>
      <c r="ETQ857" s="653"/>
      <c r="ETR857" s="597"/>
      <c r="ETS857" s="106"/>
      <c r="ETT857" s="102"/>
      <c r="ETU857" s="103"/>
      <c r="ETV857" s="102"/>
      <c r="ETW857" s="120"/>
      <c r="ETX857" s="176"/>
      <c r="ETY857" s="653"/>
      <c r="ETZ857" s="597"/>
      <c r="EUA857" s="106"/>
      <c r="EUB857" s="102"/>
      <c r="EUC857" s="103"/>
      <c r="EUD857" s="102"/>
      <c r="EUE857" s="120"/>
      <c r="EUF857" s="176"/>
      <c r="EUG857" s="653"/>
      <c r="EUH857" s="597"/>
      <c r="EUI857" s="106"/>
      <c r="EUJ857" s="102"/>
      <c r="EUK857" s="103"/>
      <c r="EUL857" s="102"/>
      <c r="EUM857" s="120"/>
      <c r="EUN857" s="176"/>
      <c r="EUO857" s="653"/>
      <c r="EUP857" s="597"/>
      <c r="EUQ857" s="106"/>
      <c r="EUR857" s="102"/>
      <c r="EUS857" s="103"/>
      <c r="EUT857" s="102"/>
      <c r="EUU857" s="120"/>
      <c r="EUV857" s="176"/>
      <c r="EUW857" s="653"/>
      <c r="EUX857" s="597"/>
      <c r="EUY857" s="106"/>
      <c r="EUZ857" s="102"/>
      <c r="EVA857" s="103"/>
      <c r="EVB857" s="102"/>
      <c r="EVC857" s="120"/>
      <c r="EVD857" s="176"/>
      <c r="EVE857" s="653"/>
      <c r="EVF857" s="597"/>
      <c r="EVG857" s="106"/>
      <c r="EVH857" s="102"/>
      <c r="EVI857" s="103"/>
      <c r="EVJ857" s="102"/>
      <c r="EVK857" s="120"/>
      <c r="EVL857" s="176"/>
      <c r="EVM857" s="653"/>
      <c r="EVN857" s="597"/>
      <c r="EVO857" s="106"/>
      <c r="EVP857" s="102"/>
      <c r="EVQ857" s="103"/>
      <c r="EVR857" s="102"/>
      <c r="EVS857" s="120"/>
      <c r="EVT857" s="176"/>
      <c r="EVU857" s="653"/>
      <c r="EVV857" s="597"/>
      <c r="EVW857" s="106"/>
      <c r="EVX857" s="102"/>
      <c r="EVY857" s="103"/>
      <c r="EVZ857" s="102"/>
      <c r="EWA857" s="120"/>
      <c r="EWB857" s="176"/>
      <c r="EWC857" s="653"/>
      <c r="EWD857" s="597"/>
      <c r="EWE857" s="106"/>
      <c r="EWF857" s="102"/>
      <c r="EWG857" s="103"/>
      <c r="EWH857" s="102"/>
      <c r="EWI857" s="120"/>
      <c r="EWJ857" s="176"/>
      <c r="EWK857" s="653"/>
      <c r="EWL857" s="597"/>
      <c r="EWM857" s="106"/>
      <c r="EWN857" s="102"/>
      <c r="EWO857" s="103"/>
      <c r="EWP857" s="102"/>
      <c r="EWQ857" s="120"/>
      <c r="EWR857" s="176"/>
      <c r="EWS857" s="653"/>
      <c r="EWT857" s="597"/>
      <c r="EWU857" s="106"/>
      <c r="EWV857" s="102"/>
      <c r="EWW857" s="103"/>
      <c r="EWX857" s="102"/>
      <c r="EWY857" s="120"/>
      <c r="EWZ857" s="176"/>
      <c r="EXA857" s="653"/>
      <c r="EXB857" s="597"/>
      <c r="EXC857" s="106"/>
      <c r="EXD857" s="102"/>
      <c r="EXE857" s="103"/>
      <c r="EXF857" s="102"/>
      <c r="EXG857" s="120"/>
      <c r="EXH857" s="176"/>
      <c r="EXI857" s="653"/>
      <c r="EXJ857" s="597"/>
      <c r="EXK857" s="106"/>
      <c r="EXL857" s="102"/>
      <c r="EXM857" s="103"/>
      <c r="EXN857" s="102"/>
      <c r="EXO857" s="120"/>
      <c r="EXP857" s="176"/>
      <c r="EXQ857" s="653"/>
      <c r="EXR857" s="597"/>
      <c r="EXS857" s="106"/>
      <c r="EXT857" s="102"/>
      <c r="EXU857" s="103"/>
      <c r="EXV857" s="102"/>
      <c r="EXW857" s="120"/>
      <c r="EXX857" s="176"/>
      <c r="EXY857" s="653"/>
      <c r="EXZ857" s="597"/>
      <c r="EYA857" s="106"/>
      <c r="EYB857" s="102"/>
      <c r="EYC857" s="103"/>
      <c r="EYD857" s="102"/>
      <c r="EYE857" s="120"/>
      <c r="EYF857" s="176"/>
      <c r="EYG857" s="653"/>
      <c r="EYH857" s="597"/>
      <c r="EYI857" s="106"/>
      <c r="EYJ857" s="102"/>
      <c r="EYK857" s="103"/>
      <c r="EYL857" s="102"/>
      <c r="EYM857" s="120"/>
      <c r="EYN857" s="176"/>
      <c r="EYO857" s="653"/>
      <c r="EYP857" s="597"/>
      <c r="EYQ857" s="106"/>
      <c r="EYR857" s="102"/>
      <c r="EYS857" s="103"/>
      <c r="EYT857" s="102"/>
      <c r="EYU857" s="120"/>
      <c r="EYV857" s="176"/>
      <c r="EYW857" s="653"/>
      <c r="EYX857" s="597"/>
      <c r="EYY857" s="106"/>
      <c r="EYZ857" s="102"/>
      <c r="EZA857" s="103"/>
      <c r="EZB857" s="102"/>
      <c r="EZC857" s="120"/>
      <c r="EZD857" s="176"/>
      <c r="EZE857" s="653"/>
      <c r="EZF857" s="597"/>
      <c r="EZG857" s="106"/>
      <c r="EZH857" s="102"/>
      <c r="EZI857" s="103"/>
      <c r="EZJ857" s="102"/>
      <c r="EZK857" s="120"/>
      <c r="EZL857" s="176"/>
      <c r="EZM857" s="653"/>
      <c r="EZN857" s="597"/>
      <c r="EZO857" s="106"/>
      <c r="EZP857" s="102"/>
      <c r="EZQ857" s="103"/>
      <c r="EZR857" s="102"/>
      <c r="EZS857" s="120"/>
      <c r="EZT857" s="176"/>
      <c r="EZU857" s="653"/>
      <c r="EZV857" s="597"/>
      <c r="EZW857" s="106"/>
      <c r="EZX857" s="102"/>
      <c r="EZY857" s="103"/>
      <c r="EZZ857" s="102"/>
      <c r="FAA857" s="120"/>
      <c r="FAB857" s="176"/>
      <c r="FAC857" s="653"/>
      <c r="FAD857" s="597"/>
      <c r="FAE857" s="106"/>
      <c r="FAF857" s="102"/>
      <c r="FAG857" s="103"/>
      <c r="FAH857" s="102"/>
      <c r="FAI857" s="120"/>
      <c r="FAJ857" s="176"/>
      <c r="FAK857" s="653"/>
      <c r="FAL857" s="597"/>
      <c r="FAM857" s="106"/>
      <c r="FAN857" s="102"/>
      <c r="FAO857" s="103"/>
      <c r="FAP857" s="102"/>
      <c r="FAQ857" s="120"/>
      <c r="FAR857" s="176"/>
      <c r="FAS857" s="653"/>
      <c r="FAT857" s="597"/>
      <c r="FAU857" s="106"/>
      <c r="FAV857" s="102"/>
      <c r="FAW857" s="103"/>
      <c r="FAX857" s="102"/>
      <c r="FAY857" s="120"/>
      <c r="FAZ857" s="176"/>
      <c r="FBA857" s="653"/>
      <c r="FBB857" s="597"/>
      <c r="FBC857" s="106"/>
      <c r="FBD857" s="102"/>
      <c r="FBE857" s="103"/>
      <c r="FBF857" s="102"/>
      <c r="FBG857" s="120"/>
      <c r="FBH857" s="176"/>
      <c r="FBI857" s="653"/>
      <c r="FBJ857" s="597"/>
      <c r="FBK857" s="106"/>
      <c r="FBL857" s="102"/>
      <c r="FBM857" s="103"/>
      <c r="FBN857" s="102"/>
      <c r="FBO857" s="120"/>
      <c r="FBP857" s="176"/>
      <c r="FBQ857" s="653"/>
      <c r="FBR857" s="597"/>
      <c r="FBS857" s="106"/>
      <c r="FBT857" s="102"/>
      <c r="FBU857" s="103"/>
      <c r="FBV857" s="102"/>
      <c r="FBW857" s="120"/>
      <c r="FBX857" s="176"/>
      <c r="FBY857" s="653"/>
      <c r="FBZ857" s="597"/>
      <c r="FCA857" s="106"/>
      <c r="FCB857" s="102"/>
      <c r="FCC857" s="103"/>
      <c r="FCD857" s="102"/>
      <c r="FCE857" s="120"/>
      <c r="FCF857" s="176"/>
      <c r="FCG857" s="653"/>
      <c r="FCH857" s="597"/>
      <c r="FCI857" s="106"/>
      <c r="FCJ857" s="102"/>
      <c r="FCK857" s="103"/>
      <c r="FCL857" s="102"/>
      <c r="FCM857" s="120"/>
      <c r="FCN857" s="176"/>
      <c r="FCO857" s="653"/>
      <c r="FCP857" s="597"/>
      <c r="FCQ857" s="106"/>
      <c r="FCR857" s="102"/>
      <c r="FCS857" s="103"/>
      <c r="FCT857" s="102"/>
      <c r="FCU857" s="120"/>
      <c r="FCV857" s="176"/>
      <c r="FCW857" s="653"/>
      <c r="FCX857" s="597"/>
      <c r="FCY857" s="106"/>
      <c r="FCZ857" s="102"/>
      <c r="FDA857" s="103"/>
      <c r="FDB857" s="102"/>
      <c r="FDC857" s="120"/>
      <c r="FDD857" s="176"/>
      <c r="FDE857" s="653"/>
      <c r="FDF857" s="597"/>
      <c r="FDG857" s="106"/>
      <c r="FDH857" s="102"/>
      <c r="FDI857" s="103"/>
      <c r="FDJ857" s="102"/>
      <c r="FDK857" s="120"/>
      <c r="FDL857" s="176"/>
      <c r="FDM857" s="653"/>
      <c r="FDN857" s="597"/>
      <c r="FDO857" s="106"/>
      <c r="FDP857" s="102"/>
      <c r="FDQ857" s="103"/>
      <c r="FDR857" s="102"/>
      <c r="FDS857" s="120"/>
      <c r="FDT857" s="176"/>
      <c r="FDU857" s="653"/>
      <c r="FDV857" s="597"/>
      <c r="FDW857" s="106"/>
      <c r="FDX857" s="102"/>
      <c r="FDY857" s="103"/>
      <c r="FDZ857" s="102"/>
      <c r="FEA857" s="120"/>
      <c r="FEB857" s="176"/>
      <c r="FEC857" s="653"/>
      <c r="FED857" s="597"/>
      <c r="FEE857" s="106"/>
      <c r="FEF857" s="102"/>
      <c r="FEG857" s="103"/>
      <c r="FEH857" s="102"/>
      <c r="FEI857" s="120"/>
      <c r="FEJ857" s="176"/>
      <c r="FEK857" s="653"/>
      <c r="FEL857" s="597"/>
      <c r="FEM857" s="106"/>
      <c r="FEN857" s="102"/>
      <c r="FEO857" s="103"/>
      <c r="FEP857" s="102"/>
      <c r="FEQ857" s="120"/>
      <c r="FER857" s="176"/>
      <c r="FES857" s="653"/>
      <c r="FET857" s="597"/>
      <c r="FEU857" s="106"/>
      <c r="FEV857" s="102"/>
      <c r="FEW857" s="103"/>
      <c r="FEX857" s="102"/>
      <c r="FEY857" s="120"/>
      <c r="FEZ857" s="176"/>
      <c r="FFA857" s="653"/>
      <c r="FFB857" s="597"/>
      <c r="FFC857" s="106"/>
      <c r="FFD857" s="102"/>
      <c r="FFE857" s="103"/>
      <c r="FFF857" s="102"/>
      <c r="FFG857" s="120"/>
      <c r="FFH857" s="176"/>
      <c r="FFI857" s="653"/>
      <c r="FFJ857" s="597"/>
      <c r="FFK857" s="106"/>
      <c r="FFL857" s="102"/>
      <c r="FFM857" s="103"/>
      <c r="FFN857" s="102"/>
      <c r="FFO857" s="120"/>
      <c r="FFP857" s="176"/>
      <c r="FFQ857" s="653"/>
      <c r="FFR857" s="597"/>
      <c r="FFS857" s="106"/>
      <c r="FFT857" s="102"/>
      <c r="FFU857" s="103"/>
      <c r="FFV857" s="102"/>
      <c r="FFW857" s="120"/>
      <c r="FFX857" s="176"/>
      <c r="FFY857" s="653"/>
      <c r="FFZ857" s="597"/>
      <c r="FGA857" s="106"/>
      <c r="FGB857" s="102"/>
      <c r="FGC857" s="103"/>
      <c r="FGD857" s="102"/>
      <c r="FGE857" s="120"/>
      <c r="FGF857" s="176"/>
      <c r="FGG857" s="653"/>
      <c r="FGH857" s="597"/>
      <c r="FGI857" s="106"/>
      <c r="FGJ857" s="102"/>
      <c r="FGK857" s="103"/>
      <c r="FGL857" s="102"/>
      <c r="FGM857" s="120"/>
      <c r="FGN857" s="176"/>
      <c r="FGO857" s="653"/>
      <c r="FGP857" s="597"/>
      <c r="FGQ857" s="106"/>
      <c r="FGR857" s="102"/>
      <c r="FGS857" s="103"/>
      <c r="FGT857" s="102"/>
      <c r="FGU857" s="120"/>
      <c r="FGV857" s="176"/>
      <c r="FGW857" s="653"/>
      <c r="FGX857" s="597"/>
      <c r="FGY857" s="106"/>
      <c r="FGZ857" s="102"/>
      <c r="FHA857" s="103"/>
      <c r="FHB857" s="102"/>
      <c r="FHC857" s="120"/>
      <c r="FHD857" s="176"/>
      <c r="FHE857" s="653"/>
      <c r="FHF857" s="597"/>
      <c r="FHG857" s="106"/>
      <c r="FHH857" s="102"/>
      <c r="FHI857" s="103"/>
      <c r="FHJ857" s="102"/>
      <c r="FHK857" s="120"/>
      <c r="FHL857" s="176"/>
      <c r="FHM857" s="653"/>
      <c r="FHN857" s="597"/>
      <c r="FHO857" s="106"/>
      <c r="FHP857" s="102"/>
      <c r="FHQ857" s="103"/>
      <c r="FHR857" s="102"/>
      <c r="FHS857" s="120"/>
      <c r="FHT857" s="176"/>
      <c r="FHU857" s="653"/>
      <c r="FHV857" s="597"/>
      <c r="FHW857" s="106"/>
      <c r="FHX857" s="102"/>
      <c r="FHY857" s="103"/>
      <c r="FHZ857" s="102"/>
      <c r="FIA857" s="120"/>
      <c r="FIB857" s="176"/>
      <c r="FIC857" s="653"/>
      <c r="FID857" s="597"/>
      <c r="FIE857" s="106"/>
      <c r="FIF857" s="102"/>
      <c r="FIG857" s="103"/>
      <c r="FIH857" s="102"/>
      <c r="FII857" s="120"/>
      <c r="FIJ857" s="176"/>
      <c r="FIK857" s="653"/>
      <c r="FIL857" s="597"/>
      <c r="FIM857" s="106"/>
      <c r="FIN857" s="102"/>
      <c r="FIO857" s="103"/>
      <c r="FIP857" s="102"/>
      <c r="FIQ857" s="120"/>
      <c r="FIR857" s="176"/>
      <c r="FIS857" s="653"/>
      <c r="FIT857" s="597"/>
      <c r="FIU857" s="106"/>
      <c r="FIV857" s="102"/>
      <c r="FIW857" s="103"/>
      <c r="FIX857" s="102"/>
      <c r="FIY857" s="120"/>
      <c r="FIZ857" s="176"/>
      <c r="FJA857" s="653"/>
      <c r="FJB857" s="597"/>
      <c r="FJC857" s="106"/>
      <c r="FJD857" s="102"/>
      <c r="FJE857" s="103"/>
      <c r="FJF857" s="102"/>
      <c r="FJG857" s="120"/>
      <c r="FJH857" s="176"/>
      <c r="FJI857" s="653"/>
      <c r="FJJ857" s="597"/>
      <c r="FJK857" s="106"/>
      <c r="FJL857" s="102"/>
      <c r="FJM857" s="103"/>
      <c r="FJN857" s="102"/>
      <c r="FJO857" s="120"/>
      <c r="FJP857" s="176"/>
      <c r="FJQ857" s="653"/>
      <c r="FJR857" s="597"/>
      <c r="FJS857" s="106"/>
      <c r="FJT857" s="102"/>
      <c r="FJU857" s="103"/>
      <c r="FJV857" s="102"/>
      <c r="FJW857" s="120"/>
      <c r="FJX857" s="176"/>
      <c r="FJY857" s="653"/>
      <c r="FJZ857" s="597"/>
      <c r="FKA857" s="106"/>
      <c r="FKB857" s="102"/>
      <c r="FKC857" s="103"/>
      <c r="FKD857" s="102"/>
      <c r="FKE857" s="120"/>
      <c r="FKF857" s="176"/>
      <c r="FKG857" s="653"/>
      <c r="FKH857" s="597"/>
      <c r="FKI857" s="106"/>
      <c r="FKJ857" s="102"/>
      <c r="FKK857" s="103"/>
      <c r="FKL857" s="102"/>
      <c r="FKM857" s="120"/>
      <c r="FKN857" s="176"/>
      <c r="FKO857" s="653"/>
      <c r="FKP857" s="597"/>
      <c r="FKQ857" s="106"/>
      <c r="FKR857" s="102"/>
      <c r="FKS857" s="103"/>
      <c r="FKT857" s="102"/>
      <c r="FKU857" s="120"/>
      <c r="FKV857" s="176"/>
      <c r="FKW857" s="653"/>
      <c r="FKX857" s="597"/>
      <c r="FKY857" s="106"/>
      <c r="FKZ857" s="102"/>
      <c r="FLA857" s="103"/>
      <c r="FLB857" s="102"/>
      <c r="FLC857" s="120"/>
      <c r="FLD857" s="176"/>
      <c r="FLE857" s="653"/>
      <c r="FLF857" s="597"/>
      <c r="FLG857" s="106"/>
      <c r="FLH857" s="102"/>
      <c r="FLI857" s="103"/>
      <c r="FLJ857" s="102"/>
      <c r="FLK857" s="120"/>
      <c r="FLL857" s="176"/>
      <c r="FLM857" s="653"/>
      <c r="FLN857" s="597"/>
      <c r="FLO857" s="106"/>
      <c r="FLP857" s="102"/>
      <c r="FLQ857" s="103"/>
      <c r="FLR857" s="102"/>
      <c r="FLS857" s="120"/>
      <c r="FLT857" s="176"/>
      <c r="FLU857" s="653"/>
      <c r="FLV857" s="597"/>
      <c r="FLW857" s="106"/>
      <c r="FLX857" s="102"/>
      <c r="FLY857" s="103"/>
      <c r="FLZ857" s="102"/>
      <c r="FMA857" s="120"/>
      <c r="FMB857" s="176"/>
      <c r="FMC857" s="653"/>
      <c r="FMD857" s="597"/>
      <c r="FME857" s="106"/>
      <c r="FMF857" s="102"/>
      <c r="FMG857" s="103"/>
      <c r="FMH857" s="102"/>
      <c r="FMI857" s="120"/>
      <c r="FMJ857" s="176"/>
      <c r="FMK857" s="653"/>
      <c r="FML857" s="597"/>
      <c r="FMM857" s="106"/>
      <c r="FMN857" s="102"/>
      <c r="FMO857" s="103"/>
      <c r="FMP857" s="102"/>
      <c r="FMQ857" s="120"/>
      <c r="FMR857" s="176"/>
      <c r="FMS857" s="653"/>
      <c r="FMT857" s="597"/>
      <c r="FMU857" s="106"/>
      <c r="FMV857" s="102"/>
      <c r="FMW857" s="103"/>
      <c r="FMX857" s="102"/>
      <c r="FMY857" s="120"/>
      <c r="FMZ857" s="176"/>
      <c r="FNA857" s="653"/>
      <c r="FNB857" s="597"/>
      <c r="FNC857" s="106"/>
      <c r="FND857" s="102"/>
      <c r="FNE857" s="103"/>
      <c r="FNF857" s="102"/>
      <c r="FNG857" s="120"/>
      <c r="FNH857" s="176"/>
      <c r="FNI857" s="653"/>
      <c r="FNJ857" s="597"/>
      <c r="FNK857" s="106"/>
      <c r="FNL857" s="102"/>
      <c r="FNM857" s="103"/>
      <c r="FNN857" s="102"/>
      <c r="FNO857" s="120"/>
      <c r="FNP857" s="176"/>
      <c r="FNQ857" s="653"/>
      <c r="FNR857" s="597"/>
      <c r="FNS857" s="106"/>
      <c r="FNT857" s="102"/>
      <c r="FNU857" s="103"/>
      <c r="FNV857" s="102"/>
      <c r="FNW857" s="120"/>
      <c r="FNX857" s="176"/>
      <c r="FNY857" s="653"/>
      <c r="FNZ857" s="597"/>
      <c r="FOA857" s="106"/>
      <c r="FOB857" s="102"/>
      <c r="FOC857" s="103"/>
      <c r="FOD857" s="102"/>
      <c r="FOE857" s="120"/>
      <c r="FOF857" s="176"/>
      <c r="FOG857" s="653"/>
      <c r="FOH857" s="597"/>
      <c r="FOI857" s="106"/>
      <c r="FOJ857" s="102"/>
      <c r="FOK857" s="103"/>
      <c r="FOL857" s="102"/>
      <c r="FOM857" s="120"/>
      <c r="FON857" s="176"/>
      <c r="FOO857" s="653"/>
      <c r="FOP857" s="597"/>
      <c r="FOQ857" s="106"/>
      <c r="FOR857" s="102"/>
      <c r="FOS857" s="103"/>
      <c r="FOT857" s="102"/>
      <c r="FOU857" s="120"/>
      <c r="FOV857" s="176"/>
      <c r="FOW857" s="653"/>
      <c r="FOX857" s="597"/>
      <c r="FOY857" s="106"/>
      <c r="FOZ857" s="102"/>
      <c r="FPA857" s="103"/>
      <c r="FPB857" s="102"/>
      <c r="FPC857" s="120"/>
      <c r="FPD857" s="176"/>
      <c r="FPE857" s="653"/>
      <c r="FPF857" s="597"/>
      <c r="FPG857" s="106"/>
      <c r="FPH857" s="102"/>
      <c r="FPI857" s="103"/>
      <c r="FPJ857" s="102"/>
      <c r="FPK857" s="120"/>
      <c r="FPL857" s="176"/>
      <c r="FPM857" s="653"/>
      <c r="FPN857" s="597"/>
      <c r="FPO857" s="106"/>
      <c r="FPP857" s="102"/>
      <c r="FPQ857" s="103"/>
      <c r="FPR857" s="102"/>
      <c r="FPS857" s="120"/>
      <c r="FPT857" s="176"/>
      <c r="FPU857" s="653"/>
      <c r="FPV857" s="597"/>
      <c r="FPW857" s="106"/>
      <c r="FPX857" s="102"/>
      <c r="FPY857" s="103"/>
      <c r="FPZ857" s="102"/>
      <c r="FQA857" s="120"/>
      <c r="FQB857" s="176"/>
      <c r="FQC857" s="653"/>
      <c r="FQD857" s="597"/>
      <c r="FQE857" s="106"/>
      <c r="FQF857" s="102"/>
      <c r="FQG857" s="103"/>
      <c r="FQH857" s="102"/>
      <c r="FQI857" s="120"/>
      <c r="FQJ857" s="176"/>
      <c r="FQK857" s="653"/>
      <c r="FQL857" s="597"/>
      <c r="FQM857" s="106"/>
      <c r="FQN857" s="102"/>
      <c r="FQO857" s="103"/>
      <c r="FQP857" s="102"/>
      <c r="FQQ857" s="120"/>
      <c r="FQR857" s="176"/>
      <c r="FQS857" s="653"/>
      <c r="FQT857" s="597"/>
      <c r="FQU857" s="106"/>
      <c r="FQV857" s="102"/>
      <c r="FQW857" s="103"/>
      <c r="FQX857" s="102"/>
      <c r="FQY857" s="120"/>
      <c r="FQZ857" s="176"/>
      <c r="FRA857" s="653"/>
      <c r="FRB857" s="597"/>
      <c r="FRC857" s="106"/>
      <c r="FRD857" s="102"/>
      <c r="FRE857" s="103"/>
      <c r="FRF857" s="102"/>
      <c r="FRG857" s="120"/>
      <c r="FRH857" s="176"/>
      <c r="FRI857" s="653"/>
      <c r="FRJ857" s="597"/>
      <c r="FRK857" s="106"/>
      <c r="FRL857" s="102"/>
      <c r="FRM857" s="103"/>
      <c r="FRN857" s="102"/>
      <c r="FRO857" s="120"/>
      <c r="FRP857" s="176"/>
      <c r="FRQ857" s="653"/>
      <c r="FRR857" s="597"/>
      <c r="FRS857" s="106"/>
      <c r="FRT857" s="102"/>
      <c r="FRU857" s="103"/>
      <c r="FRV857" s="102"/>
      <c r="FRW857" s="120"/>
      <c r="FRX857" s="176"/>
      <c r="FRY857" s="653"/>
      <c r="FRZ857" s="597"/>
      <c r="FSA857" s="106"/>
      <c r="FSB857" s="102"/>
      <c r="FSC857" s="103"/>
      <c r="FSD857" s="102"/>
      <c r="FSE857" s="120"/>
      <c r="FSF857" s="176"/>
      <c r="FSG857" s="653"/>
      <c r="FSH857" s="597"/>
      <c r="FSI857" s="106"/>
      <c r="FSJ857" s="102"/>
      <c r="FSK857" s="103"/>
      <c r="FSL857" s="102"/>
      <c r="FSM857" s="120"/>
      <c r="FSN857" s="176"/>
      <c r="FSO857" s="653"/>
      <c r="FSP857" s="597"/>
      <c r="FSQ857" s="106"/>
      <c r="FSR857" s="102"/>
      <c r="FSS857" s="103"/>
      <c r="FST857" s="102"/>
      <c r="FSU857" s="120"/>
      <c r="FSV857" s="176"/>
      <c r="FSW857" s="653"/>
      <c r="FSX857" s="597"/>
      <c r="FSY857" s="106"/>
      <c r="FSZ857" s="102"/>
      <c r="FTA857" s="103"/>
      <c r="FTB857" s="102"/>
      <c r="FTC857" s="120"/>
      <c r="FTD857" s="176"/>
      <c r="FTE857" s="653"/>
      <c r="FTF857" s="597"/>
      <c r="FTG857" s="106"/>
      <c r="FTH857" s="102"/>
      <c r="FTI857" s="103"/>
      <c r="FTJ857" s="102"/>
      <c r="FTK857" s="120"/>
      <c r="FTL857" s="176"/>
      <c r="FTM857" s="653"/>
      <c r="FTN857" s="597"/>
      <c r="FTO857" s="106"/>
      <c r="FTP857" s="102"/>
      <c r="FTQ857" s="103"/>
      <c r="FTR857" s="102"/>
      <c r="FTS857" s="120"/>
      <c r="FTT857" s="176"/>
      <c r="FTU857" s="653"/>
      <c r="FTV857" s="597"/>
      <c r="FTW857" s="106"/>
      <c r="FTX857" s="102"/>
      <c r="FTY857" s="103"/>
      <c r="FTZ857" s="102"/>
      <c r="FUA857" s="120"/>
      <c r="FUB857" s="176"/>
      <c r="FUC857" s="653"/>
      <c r="FUD857" s="597"/>
      <c r="FUE857" s="106"/>
      <c r="FUF857" s="102"/>
      <c r="FUG857" s="103"/>
      <c r="FUH857" s="102"/>
      <c r="FUI857" s="120"/>
      <c r="FUJ857" s="176"/>
      <c r="FUK857" s="653"/>
      <c r="FUL857" s="597"/>
      <c r="FUM857" s="106"/>
      <c r="FUN857" s="102"/>
      <c r="FUO857" s="103"/>
      <c r="FUP857" s="102"/>
      <c r="FUQ857" s="120"/>
      <c r="FUR857" s="176"/>
      <c r="FUS857" s="653"/>
      <c r="FUT857" s="597"/>
      <c r="FUU857" s="106"/>
      <c r="FUV857" s="102"/>
      <c r="FUW857" s="103"/>
      <c r="FUX857" s="102"/>
      <c r="FUY857" s="120"/>
      <c r="FUZ857" s="176"/>
      <c r="FVA857" s="653"/>
      <c r="FVB857" s="597"/>
      <c r="FVC857" s="106"/>
      <c r="FVD857" s="102"/>
      <c r="FVE857" s="103"/>
      <c r="FVF857" s="102"/>
      <c r="FVG857" s="120"/>
      <c r="FVH857" s="176"/>
      <c r="FVI857" s="653"/>
      <c r="FVJ857" s="597"/>
      <c r="FVK857" s="106"/>
      <c r="FVL857" s="102"/>
      <c r="FVM857" s="103"/>
      <c r="FVN857" s="102"/>
      <c r="FVO857" s="120"/>
      <c r="FVP857" s="176"/>
      <c r="FVQ857" s="653"/>
      <c r="FVR857" s="597"/>
      <c r="FVS857" s="106"/>
      <c r="FVT857" s="102"/>
      <c r="FVU857" s="103"/>
      <c r="FVV857" s="102"/>
      <c r="FVW857" s="120"/>
      <c r="FVX857" s="176"/>
      <c r="FVY857" s="653"/>
      <c r="FVZ857" s="597"/>
      <c r="FWA857" s="106"/>
      <c r="FWB857" s="102"/>
      <c r="FWC857" s="103"/>
      <c r="FWD857" s="102"/>
      <c r="FWE857" s="120"/>
      <c r="FWF857" s="176"/>
      <c r="FWG857" s="653"/>
      <c r="FWH857" s="597"/>
      <c r="FWI857" s="106"/>
      <c r="FWJ857" s="102"/>
      <c r="FWK857" s="103"/>
      <c r="FWL857" s="102"/>
      <c r="FWM857" s="120"/>
      <c r="FWN857" s="176"/>
      <c r="FWO857" s="653"/>
      <c r="FWP857" s="597"/>
      <c r="FWQ857" s="106"/>
      <c r="FWR857" s="102"/>
      <c r="FWS857" s="103"/>
      <c r="FWT857" s="102"/>
      <c r="FWU857" s="120"/>
      <c r="FWV857" s="176"/>
      <c r="FWW857" s="653"/>
      <c r="FWX857" s="597"/>
      <c r="FWY857" s="106"/>
      <c r="FWZ857" s="102"/>
      <c r="FXA857" s="103"/>
      <c r="FXB857" s="102"/>
      <c r="FXC857" s="120"/>
      <c r="FXD857" s="176"/>
      <c r="FXE857" s="653"/>
      <c r="FXF857" s="597"/>
      <c r="FXG857" s="106"/>
      <c r="FXH857" s="102"/>
      <c r="FXI857" s="103"/>
      <c r="FXJ857" s="102"/>
      <c r="FXK857" s="120"/>
      <c r="FXL857" s="176"/>
      <c r="FXM857" s="653"/>
      <c r="FXN857" s="597"/>
      <c r="FXO857" s="106"/>
      <c r="FXP857" s="102"/>
      <c r="FXQ857" s="103"/>
      <c r="FXR857" s="102"/>
      <c r="FXS857" s="120"/>
      <c r="FXT857" s="176"/>
      <c r="FXU857" s="653"/>
      <c r="FXV857" s="597"/>
      <c r="FXW857" s="106"/>
      <c r="FXX857" s="102"/>
      <c r="FXY857" s="103"/>
      <c r="FXZ857" s="102"/>
      <c r="FYA857" s="120"/>
      <c r="FYB857" s="176"/>
      <c r="FYC857" s="653"/>
      <c r="FYD857" s="597"/>
      <c r="FYE857" s="106"/>
      <c r="FYF857" s="102"/>
      <c r="FYG857" s="103"/>
      <c r="FYH857" s="102"/>
      <c r="FYI857" s="120"/>
      <c r="FYJ857" s="176"/>
      <c r="FYK857" s="653"/>
      <c r="FYL857" s="597"/>
      <c r="FYM857" s="106"/>
      <c r="FYN857" s="102"/>
      <c r="FYO857" s="103"/>
      <c r="FYP857" s="102"/>
      <c r="FYQ857" s="120"/>
      <c r="FYR857" s="176"/>
      <c r="FYS857" s="653"/>
      <c r="FYT857" s="597"/>
      <c r="FYU857" s="106"/>
      <c r="FYV857" s="102"/>
      <c r="FYW857" s="103"/>
      <c r="FYX857" s="102"/>
      <c r="FYY857" s="120"/>
      <c r="FYZ857" s="176"/>
      <c r="FZA857" s="653"/>
      <c r="FZB857" s="597"/>
      <c r="FZC857" s="106"/>
      <c r="FZD857" s="102"/>
      <c r="FZE857" s="103"/>
      <c r="FZF857" s="102"/>
      <c r="FZG857" s="120"/>
      <c r="FZH857" s="176"/>
      <c r="FZI857" s="653"/>
      <c r="FZJ857" s="597"/>
      <c r="FZK857" s="106"/>
      <c r="FZL857" s="102"/>
      <c r="FZM857" s="103"/>
      <c r="FZN857" s="102"/>
      <c r="FZO857" s="120"/>
      <c r="FZP857" s="176"/>
      <c r="FZQ857" s="653"/>
      <c r="FZR857" s="597"/>
      <c r="FZS857" s="106"/>
      <c r="FZT857" s="102"/>
      <c r="FZU857" s="103"/>
      <c r="FZV857" s="102"/>
      <c r="FZW857" s="120"/>
      <c r="FZX857" s="176"/>
      <c r="FZY857" s="653"/>
      <c r="FZZ857" s="597"/>
      <c r="GAA857" s="106"/>
      <c r="GAB857" s="102"/>
      <c r="GAC857" s="103"/>
      <c r="GAD857" s="102"/>
      <c r="GAE857" s="120"/>
      <c r="GAF857" s="176"/>
      <c r="GAG857" s="653"/>
      <c r="GAH857" s="597"/>
      <c r="GAI857" s="106"/>
      <c r="GAJ857" s="102"/>
      <c r="GAK857" s="103"/>
      <c r="GAL857" s="102"/>
      <c r="GAM857" s="120"/>
      <c r="GAN857" s="176"/>
      <c r="GAO857" s="653"/>
      <c r="GAP857" s="597"/>
      <c r="GAQ857" s="106"/>
      <c r="GAR857" s="102"/>
      <c r="GAS857" s="103"/>
      <c r="GAT857" s="102"/>
      <c r="GAU857" s="120"/>
      <c r="GAV857" s="176"/>
      <c r="GAW857" s="653"/>
      <c r="GAX857" s="597"/>
      <c r="GAY857" s="106"/>
      <c r="GAZ857" s="102"/>
      <c r="GBA857" s="103"/>
      <c r="GBB857" s="102"/>
      <c r="GBC857" s="120"/>
      <c r="GBD857" s="176"/>
      <c r="GBE857" s="653"/>
      <c r="GBF857" s="597"/>
      <c r="GBG857" s="106"/>
      <c r="GBH857" s="102"/>
      <c r="GBI857" s="103"/>
      <c r="GBJ857" s="102"/>
      <c r="GBK857" s="120"/>
      <c r="GBL857" s="176"/>
      <c r="GBM857" s="653"/>
      <c r="GBN857" s="597"/>
      <c r="GBO857" s="106"/>
      <c r="GBP857" s="102"/>
      <c r="GBQ857" s="103"/>
      <c r="GBR857" s="102"/>
      <c r="GBS857" s="120"/>
      <c r="GBT857" s="176"/>
      <c r="GBU857" s="653"/>
      <c r="GBV857" s="597"/>
      <c r="GBW857" s="106"/>
      <c r="GBX857" s="102"/>
      <c r="GBY857" s="103"/>
      <c r="GBZ857" s="102"/>
      <c r="GCA857" s="120"/>
      <c r="GCB857" s="176"/>
      <c r="GCC857" s="653"/>
      <c r="GCD857" s="597"/>
      <c r="GCE857" s="106"/>
      <c r="GCF857" s="102"/>
      <c r="GCG857" s="103"/>
      <c r="GCH857" s="102"/>
      <c r="GCI857" s="120"/>
      <c r="GCJ857" s="176"/>
      <c r="GCK857" s="653"/>
      <c r="GCL857" s="597"/>
      <c r="GCM857" s="106"/>
      <c r="GCN857" s="102"/>
      <c r="GCO857" s="103"/>
      <c r="GCP857" s="102"/>
      <c r="GCQ857" s="120"/>
      <c r="GCR857" s="176"/>
      <c r="GCS857" s="653"/>
      <c r="GCT857" s="597"/>
      <c r="GCU857" s="106"/>
      <c r="GCV857" s="102"/>
      <c r="GCW857" s="103"/>
      <c r="GCX857" s="102"/>
      <c r="GCY857" s="120"/>
      <c r="GCZ857" s="176"/>
      <c r="GDA857" s="653"/>
      <c r="GDB857" s="597"/>
      <c r="GDC857" s="106"/>
      <c r="GDD857" s="102"/>
      <c r="GDE857" s="103"/>
      <c r="GDF857" s="102"/>
      <c r="GDG857" s="120"/>
      <c r="GDH857" s="176"/>
      <c r="GDI857" s="653"/>
      <c r="GDJ857" s="597"/>
      <c r="GDK857" s="106"/>
      <c r="GDL857" s="102"/>
      <c r="GDM857" s="103"/>
      <c r="GDN857" s="102"/>
      <c r="GDO857" s="120"/>
      <c r="GDP857" s="176"/>
      <c r="GDQ857" s="653"/>
      <c r="GDR857" s="597"/>
      <c r="GDS857" s="106"/>
      <c r="GDT857" s="102"/>
      <c r="GDU857" s="103"/>
      <c r="GDV857" s="102"/>
      <c r="GDW857" s="120"/>
      <c r="GDX857" s="176"/>
      <c r="GDY857" s="653"/>
      <c r="GDZ857" s="597"/>
      <c r="GEA857" s="106"/>
      <c r="GEB857" s="102"/>
      <c r="GEC857" s="103"/>
      <c r="GED857" s="102"/>
      <c r="GEE857" s="120"/>
      <c r="GEF857" s="176"/>
      <c r="GEG857" s="653"/>
      <c r="GEH857" s="597"/>
      <c r="GEI857" s="106"/>
      <c r="GEJ857" s="102"/>
      <c r="GEK857" s="103"/>
      <c r="GEL857" s="102"/>
      <c r="GEM857" s="120"/>
      <c r="GEN857" s="176"/>
      <c r="GEO857" s="653"/>
      <c r="GEP857" s="597"/>
      <c r="GEQ857" s="106"/>
      <c r="GER857" s="102"/>
      <c r="GES857" s="103"/>
      <c r="GET857" s="102"/>
      <c r="GEU857" s="120"/>
      <c r="GEV857" s="176"/>
      <c r="GEW857" s="653"/>
      <c r="GEX857" s="597"/>
      <c r="GEY857" s="106"/>
      <c r="GEZ857" s="102"/>
      <c r="GFA857" s="103"/>
      <c r="GFB857" s="102"/>
      <c r="GFC857" s="120"/>
      <c r="GFD857" s="176"/>
      <c r="GFE857" s="653"/>
      <c r="GFF857" s="597"/>
      <c r="GFG857" s="106"/>
      <c r="GFH857" s="102"/>
      <c r="GFI857" s="103"/>
      <c r="GFJ857" s="102"/>
      <c r="GFK857" s="120"/>
      <c r="GFL857" s="176"/>
      <c r="GFM857" s="653"/>
      <c r="GFN857" s="597"/>
      <c r="GFO857" s="106"/>
      <c r="GFP857" s="102"/>
      <c r="GFQ857" s="103"/>
      <c r="GFR857" s="102"/>
      <c r="GFS857" s="120"/>
      <c r="GFT857" s="176"/>
      <c r="GFU857" s="653"/>
      <c r="GFV857" s="597"/>
      <c r="GFW857" s="106"/>
      <c r="GFX857" s="102"/>
      <c r="GFY857" s="103"/>
      <c r="GFZ857" s="102"/>
      <c r="GGA857" s="120"/>
      <c r="GGB857" s="176"/>
      <c r="GGC857" s="653"/>
      <c r="GGD857" s="597"/>
      <c r="GGE857" s="106"/>
      <c r="GGF857" s="102"/>
      <c r="GGG857" s="103"/>
      <c r="GGH857" s="102"/>
      <c r="GGI857" s="120"/>
      <c r="GGJ857" s="176"/>
      <c r="GGK857" s="653"/>
      <c r="GGL857" s="597"/>
      <c r="GGM857" s="106"/>
      <c r="GGN857" s="102"/>
      <c r="GGO857" s="103"/>
      <c r="GGP857" s="102"/>
      <c r="GGQ857" s="120"/>
      <c r="GGR857" s="176"/>
      <c r="GGS857" s="653"/>
      <c r="GGT857" s="597"/>
      <c r="GGU857" s="106"/>
      <c r="GGV857" s="102"/>
      <c r="GGW857" s="103"/>
      <c r="GGX857" s="102"/>
      <c r="GGY857" s="120"/>
      <c r="GGZ857" s="176"/>
      <c r="GHA857" s="653"/>
      <c r="GHB857" s="597"/>
      <c r="GHC857" s="106"/>
      <c r="GHD857" s="102"/>
      <c r="GHE857" s="103"/>
      <c r="GHF857" s="102"/>
      <c r="GHG857" s="120"/>
      <c r="GHH857" s="176"/>
      <c r="GHI857" s="653"/>
      <c r="GHJ857" s="597"/>
      <c r="GHK857" s="106"/>
      <c r="GHL857" s="102"/>
      <c r="GHM857" s="103"/>
      <c r="GHN857" s="102"/>
      <c r="GHO857" s="120"/>
      <c r="GHP857" s="176"/>
      <c r="GHQ857" s="653"/>
      <c r="GHR857" s="597"/>
      <c r="GHS857" s="106"/>
      <c r="GHT857" s="102"/>
      <c r="GHU857" s="103"/>
      <c r="GHV857" s="102"/>
      <c r="GHW857" s="120"/>
      <c r="GHX857" s="176"/>
      <c r="GHY857" s="653"/>
      <c r="GHZ857" s="597"/>
      <c r="GIA857" s="106"/>
      <c r="GIB857" s="102"/>
      <c r="GIC857" s="103"/>
      <c r="GID857" s="102"/>
      <c r="GIE857" s="120"/>
      <c r="GIF857" s="176"/>
      <c r="GIG857" s="653"/>
      <c r="GIH857" s="597"/>
      <c r="GII857" s="106"/>
      <c r="GIJ857" s="102"/>
      <c r="GIK857" s="103"/>
      <c r="GIL857" s="102"/>
      <c r="GIM857" s="120"/>
      <c r="GIN857" s="176"/>
      <c r="GIO857" s="653"/>
      <c r="GIP857" s="597"/>
      <c r="GIQ857" s="106"/>
      <c r="GIR857" s="102"/>
      <c r="GIS857" s="103"/>
      <c r="GIT857" s="102"/>
      <c r="GIU857" s="120"/>
      <c r="GIV857" s="176"/>
      <c r="GIW857" s="653"/>
      <c r="GIX857" s="597"/>
      <c r="GIY857" s="106"/>
      <c r="GIZ857" s="102"/>
      <c r="GJA857" s="103"/>
      <c r="GJB857" s="102"/>
      <c r="GJC857" s="120"/>
      <c r="GJD857" s="176"/>
      <c r="GJE857" s="653"/>
      <c r="GJF857" s="597"/>
      <c r="GJG857" s="106"/>
      <c r="GJH857" s="102"/>
      <c r="GJI857" s="103"/>
      <c r="GJJ857" s="102"/>
      <c r="GJK857" s="120"/>
      <c r="GJL857" s="176"/>
      <c r="GJM857" s="653"/>
      <c r="GJN857" s="597"/>
      <c r="GJO857" s="106"/>
      <c r="GJP857" s="102"/>
      <c r="GJQ857" s="103"/>
      <c r="GJR857" s="102"/>
      <c r="GJS857" s="120"/>
      <c r="GJT857" s="176"/>
      <c r="GJU857" s="653"/>
      <c r="GJV857" s="597"/>
      <c r="GJW857" s="106"/>
      <c r="GJX857" s="102"/>
      <c r="GJY857" s="103"/>
      <c r="GJZ857" s="102"/>
      <c r="GKA857" s="120"/>
      <c r="GKB857" s="176"/>
      <c r="GKC857" s="653"/>
      <c r="GKD857" s="597"/>
      <c r="GKE857" s="106"/>
      <c r="GKF857" s="102"/>
      <c r="GKG857" s="103"/>
      <c r="GKH857" s="102"/>
      <c r="GKI857" s="120"/>
      <c r="GKJ857" s="176"/>
      <c r="GKK857" s="653"/>
      <c r="GKL857" s="597"/>
      <c r="GKM857" s="106"/>
      <c r="GKN857" s="102"/>
      <c r="GKO857" s="103"/>
      <c r="GKP857" s="102"/>
      <c r="GKQ857" s="120"/>
      <c r="GKR857" s="176"/>
      <c r="GKS857" s="653"/>
      <c r="GKT857" s="597"/>
      <c r="GKU857" s="106"/>
      <c r="GKV857" s="102"/>
      <c r="GKW857" s="103"/>
      <c r="GKX857" s="102"/>
      <c r="GKY857" s="120"/>
      <c r="GKZ857" s="176"/>
      <c r="GLA857" s="653"/>
      <c r="GLB857" s="597"/>
      <c r="GLC857" s="106"/>
      <c r="GLD857" s="102"/>
      <c r="GLE857" s="103"/>
      <c r="GLF857" s="102"/>
      <c r="GLG857" s="120"/>
      <c r="GLH857" s="176"/>
      <c r="GLI857" s="653"/>
      <c r="GLJ857" s="597"/>
      <c r="GLK857" s="106"/>
      <c r="GLL857" s="102"/>
      <c r="GLM857" s="103"/>
      <c r="GLN857" s="102"/>
      <c r="GLO857" s="120"/>
      <c r="GLP857" s="176"/>
      <c r="GLQ857" s="653"/>
      <c r="GLR857" s="597"/>
      <c r="GLS857" s="106"/>
      <c r="GLT857" s="102"/>
      <c r="GLU857" s="103"/>
      <c r="GLV857" s="102"/>
      <c r="GLW857" s="120"/>
      <c r="GLX857" s="176"/>
      <c r="GLY857" s="653"/>
      <c r="GLZ857" s="597"/>
      <c r="GMA857" s="106"/>
      <c r="GMB857" s="102"/>
      <c r="GMC857" s="103"/>
      <c r="GMD857" s="102"/>
      <c r="GME857" s="120"/>
      <c r="GMF857" s="176"/>
      <c r="GMG857" s="653"/>
      <c r="GMH857" s="597"/>
      <c r="GMI857" s="106"/>
      <c r="GMJ857" s="102"/>
      <c r="GMK857" s="103"/>
      <c r="GML857" s="102"/>
      <c r="GMM857" s="120"/>
      <c r="GMN857" s="176"/>
      <c r="GMO857" s="653"/>
      <c r="GMP857" s="597"/>
      <c r="GMQ857" s="106"/>
      <c r="GMR857" s="102"/>
      <c r="GMS857" s="103"/>
      <c r="GMT857" s="102"/>
      <c r="GMU857" s="120"/>
      <c r="GMV857" s="176"/>
      <c r="GMW857" s="653"/>
      <c r="GMX857" s="597"/>
      <c r="GMY857" s="106"/>
      <c r="GMZ857" s="102"/>
      <c r="GNA857" s="103"/>
      <c r="GNB857" s="102"/>
      <c r="GNC857" s="120"/>
      <c r="GND857" s="176"/>
      <c r="GNE857" s="653"/>
      <c r="GNF857" s="597"/>
      <c r="GNG857" s="106"/>
      <c r="GNH857" s="102"/>
      <c r="GNI857" s="103"/>
      <c r="GNJ857" s="102"/>
      <c r="GNK857" s="120"/>
      <c r="GNL857" s="176"/>
      <c r="GNM857" s="653"/>
      <c r="GNN857" s="597"/>
      <c r="GNO857" s="106"/>
      <c r="GNP857" s="102"/>
      <c r="GNQ857" s="103"/>
      <c r="GNR857" s="102"/>
      <c r="GNS857" s="120"/>
      <c r="GNT857" s="176"/>
      <c r="GNU857" s="653"/>
      <c r="GNV857" s="597"/>
      <c r="GNW857" s="106"/>
      <c r="GNX857" s="102"/>
      <c r="GNY857" s="103"/>
      <c r="GNZ857" s="102"/>
      <c r="GOA857" s="120"/>
      <c r="GOB857" s="176"/>
      <c r="GOC857" s="653"/>
      <c r="GOD857" s="597"/>
      <c r="GOE857" s="106"/>
      <c r="GOF857" s="102"/>
      <c r="GOG857" s="103"/>
      <c r="GOH857" s="102"/>
      <c r="GOI857" s="120"/>
      <c r="GOJ857" s="176"/>
      <c r="GOK857" s="653"/>
      <c r="GOL857" s="597"/>
      <c r="GOM857" s="106"/>
      <c r="GON857" s="102"/>
      <c r="GOO857" s="103"/>
      <c r="GOP857" s="102"/>
      <c r="GOQ857" s="120"/>
      <c r="GOR857" s="176"/>
      <c r="GOS857" s="653"/>
      <c r="GOT857" s="597"/>
      <c r="GOU857" s="106"/>
      <c r="GOV857" s="102"/>
      <c r="GOW857" s="103"/>
      <c r="GOX857" s="102"/>
      <c r="GOY857" s="120"/>
      <c r="GOZ857" s="176"/>
      <c r="GPA857" s="653"/>
      <c r="GPB857" s="597"/>
      <c r="GPC857" s="106"/>
      <c r="GPD857" s="102"/>
      <c r="GPE857" s="103"/>
      <c r="GPF857" s="102"/>
      <c r="GPG857" s="120"/>
      <c r="GPH857" s="176"/>
      <c r="GPI857" s="653"/>
      <c r="GPJ857" s="597"/>
      <c r="GPK857" s="106"/>
      <c r="GPL857" s="102"/>
      <c r="GPM857" s="103"/>
      <c r="GPN857" s="102"/>
      <c r="GPO857" s="120"/>
      <c r="GPP857" s="176"/>
      <c r="GPQ857" s="653"/>
      <c r="GPR857" s="597"/>
      <c r="GPS857" s="106"/>
      <c r="GPT857" s="102"/>
      <c r="GPU857" s="103"/>
      <c r="GPV857" s="102"/>
      <c r="GPW857" s="120"/>
      <c r="GPX857" s="176"/>
      <c r="GPY857" s="653"/>
      <c r="GPZ857" s="597"/>
      <c r="GQA857" s="106"/>
      <c r="GQB857" s="102"/>
      <c r="GQC857" s="103"/>
      <c r="GQD857" s="102"/>
      <c r="GQE857" s="120"/>
      <c r="GQF857" s="176"/>
      <c r="GQG857" s="653"/>
      <c r="GQH857" s="597"/>
      <c r="GQI857" s="106"/>
      <c r="GQJ857" s="102"/>
      <c r="GQK857" s="103"/>
      <c r="GQL857" s="102"/>
      <c r="GQM857" s="120"/>
      <c r="GQN857" s="176"/>
      <c r="GQO857" s="653"/>
      <c r="GQP857" s="597"/>
      <c r="GQQ857" s="106"/>
      <c r="GQR857" s="102"/>
      <c r="GQS857" s="103"/>
      <c r="GQT857" s="102"/>
      <c r="GQU857" s="120"/>
      <c r="GQV857" s="176"/>
      <c r="GQW857" s="653"/>
      <c r="GQX857" s="597"/>
      <c r="GQY857" s="106"/>
      <c r="GQZ857" s="102"/>
      <c r="GRA857" s="103"/>
      <c r="GRB857" s="102"/>
      <c r="GRC857" s="120"/>
      <c r="GRD857" s="176"/>
      <c r="GRE857" s="653"/>
      <c r="GRF857" s="597"/>
      <c r="GRG857" s="106"/>
      <c r="GRH857" s="102"/>
      <c r="GRI857" s="103"/>
      <c r="GRJ857" s="102"/>
      <c r="GRK857" s="120"/>
      <c r="GRL857" s="176"/>
      <c r="GRM857" s="653"/>
      <c r="GRN857" s="597"/>
      <c r="GRO857" s="106"/>
      <c r="GRP857" s="102"/>
      <c r="GRQ857" s="103"/>
      <c r="GRR857" s="102"/>
      <c r="GRS857" s="120"/>
      <c r="GRT857" s="176"/>
      <c r="GRU857" s="653"/>
      <c r="GRV857" s="597"/>
      <c r="GRW857" s="106"/>
      <c r="GRX857" s="102"/>
      <c r="GRY857" s="103"/>
      <c r="GRZ857" s="102"/>
      <c r="GSA857" s="120"/>
      <c r="GSB857" s="176"/>
      <c r="GSC857" s="653"/>
      <c r="GSD857" s="597"/>
      <c r="GSE857" s="106"/>
      <c r="GSF857" s="102"/>
      <c r="GSG857" s="103"/>
      <c r="GSH857" s="102"/>
      <c r="GSI857" s="120"/>
      <c r="GSJ857" s="176"/>
      <c r="GSK857" s="653"/>
      <c r="GSL857" s="597"/>
      <c r="GSM857" s="106"/>
      <c r="GSN857" s="102"/>
      <c r="GSO857" s="103"/>
      <c r="GSP857" s="102"/>
      <c r="GSQ857" s="120"/>
      <c r="GSR857" s="176"/>
      <c r="GSS857" s="653"/>
      <c r="GST857" s="597"/>
      <c r="GSU857" s="106"/>
      <c r="GSV857" s="102"/>
      <c r="GSW857" s="103"/>
      <c r="GSX857" s="102"/>
      <c r="GSY857" s="120"/>
      <c r="GSZ857" s="176"/>
      <c r="GTA857" s="653"/>
      <c r="GTB857" s="597"/>
      <c r="GTC857" s="106"/>
      <c r="GTD857" s="102"/>
      <c r="GTE857" s="103"/>
      <c r="GTF857" s="102"/>
      <c r="GTG857" s="120"/>
      <c r="GTH857" s="176"/>
      <c r="GTI857" s="653"/>
      <c r="GTJ857" s="597"/>
      <c r="GTK857" s="106"/>
      <c r="GTL857" s="102"/>
      <c r="GTM857" s="103"/>
      <c r="GTN857" s="102"/>
      <c r="GTO857" s="120"/>
      <c r="GTP857" s="176"/>
      <c r="GTQ857" s="653"/>
      <c r="GTR857" s="597"/>
      <c r="GTS857" s="106"/>
      <c r="GTT857" s="102"/>
      <c r="GTU857" s="103"/>
      <c r="GTV857" s="102"/>
      <c r="GTW857" s="120"/>
      <c r="GTX857" s="176"/>
      <c r="GTY857" s="653"/>
      <c r="GTZ857" s="597"/>
      <c r="GUA857" s="106"/>
      <c r="GUB857" s="102"/>
      <c r="GUC857" s="103"/>
      <c r="GUD857" s="102"/>
      <c r="GUE857" s="120"/>
      <c r="GUF857" s="176"/>
      <c r="GUG857" s="653"/>
      <c r="GUH857" s="597"/>
      <c r="GUI857" s="106"/>
      <c r="GUJ857" s="102"/>
      <c r="GUK857" s="103"/>
      <c r="GUL857" s="102"/>
      <c r="GUM857" s="120"/>
      <c r="GUN857" s="176"/>
      <c r="GUO857" s="653"/>
      <c r="GUP857" s="597"/>
      <c r="GUQ857" s="106"/>
      <c r="GUR857" s="102"/>
      <c r="GUS857" s="103"/>
      <c r="GUT857" s="102"/>
      <c r="GUU857" s="120"/>
      <c r="GUV857" s="176"/>
      <c r="GUW857" s="653"/>
      <c r="GUX857" s="597"/>
      <c r="GUY857" s="106"/>
      <c r="GUZ857" s="102"/>
      <c r="GVA857" s="103"/>
      <c r="GVB857" s="102"/>
      <c r="GVC857" s="120"/>
      <c r="GVD857" s="176"/>
      <c r="GVE857" s="653"/>
      <c r="GVF857" s="597"/>
      <c r="GVG857" s="106"/>
      <c r="GVH857" s="102"/>
      <c r="GVI857" s="103"/>
      <c r="GVJ857" s="102"/>
      <c r="GVK857" s="120"/>
      <c r="GVL857" s="176"/>
      <c r="GVM857" s="653"/>
      <c r="GVN857" s="597"/>
      <c r="GVO857" s="106"/>
      <c r="GVP857" s="102"/>
      <c r="GVQ857" s="103"/>
      <c r="GVR857" s="102"/>
      <c r="GVS857" s="120"/>
      <c r="GVT857" s="176"/>
      <c r="GVU857" s="653"/>
      <c r="GVV857" s="597"/>
      <c r="GVW857" s="106"/>
      <c r="GVX857" s="102"/>
      <c r="GVY857" s="103"/>
      <c r="GVZ857" s="102"/>
      <c r="GWA857" s="120"/>
      <c r="GWB857" s="176"/>
      <c r="GWC857" s="653"/>
      <c r="GWD857" s="597"/>
      <c r="GWE857" s="106"/>
      <c r="GWF857" s="102"/>
      <c r="GWG857" s="103"/>
      <c r="GWH857" s="102"/>
      <c r="GWI857" s="120"/>
      <c r="GWJ857" s="176"/>
      <c r="GWK857" s="653"/>
      <c r="GWL857" s="597"/>
      <c r="GWM857" s="106"/>
      <c r="GWN857" s="102"/>
      <c r="GWO857" s="103"/>
      <c r="GWP857" s="102"/>
      <c r="GWQ857" s="120"/>
      <c r="GWR857" s="176"/>
      <c r="GWS857" s="653"/>
      <c r="GWT857" s="597"/>
      <c r="GWU857" s="106"/>
      <c r="GWV857" s="102"/>
      <c r="GWW857" s="103"/>
      <c r="GWX857" s="102"/>
      <c r="GWY857" s="120"/>
      <c r="GWZ857" s="176"/>
      <c r="GXA857" s="653"/>
      <c r="GXB857" s="597"/>
      <c r="GXC857" s="106"/>
      <c r="GXD857" s="102"/>
      <c r="GXE857" s="103"/>
      <c r="GXF857" s="102"/>
      <c r="GXG857" s="120"/>
      <c r="GXH857" s="176"/>
      <c r="GXI857" s="653"/>
      <c r="GXJ857" s="597"/>
      <c r="GXK857" s="106"/>
      <c r="GXL857" s="102"/>
      <c r="GXM857" s="103"/>
      <c r="GXN857" s="102"/>
      <c r="GXO857" s="120"/>
      <c r="GXP857" s="176"/>
      <c r="GXQ857" s="653"/>
      <c r="GXR857" s="597"/>
      <c r="GXS857" s="106"/>
      <c r="GXT857" s="102"/>
      <c r="GXU857" s="103"/>
      <c r="GXV857" s="102"/>
      <c r="GXW857" s="120"/>
      <c r="GXX857" s="176"/>
      <c r="GXY857" s="653"/>
      <c r="GXZ857" s="597"/>
      <c r="GYA857" s="106"/>
      <c r="GYB857" s="102"/>
      <c r="GYC857" s="103"/>
      <c r="GYD857" s="102"/>
      <c r="GYE857" s="120"/>
      <c r="GYF857" s="176"/>
      <c r="GYG857" s="653"/>
      <c r="GYH857" s="597"/>
      <c r="GYI857" s="106"/>
      <c r="GYJ857" s="102"/>
      <c r="GYK857" s="103"/>
      <c r="GYL857" s="102"/>
      <c r="GYM857" s="120"/>
      <c r="GYN857" s="176"/>
      <c r="GYO857" s="653"/>
      <c r="GYP857" s="597"/>
      <c r="GYQ857" s="106"/>
      <c r="GYR857" s="102"/>
      <c r="GYS857" s="103"/>
      <c r="GYT857" s="102"/>
      <c r="GYU857" s="120"/>
      <c r="GYV857" s="176"/>
      <c r="GYW857" s="653"/>
      <c r="GYX857" s="597"/>
      <c r="GYY857" s="106"/>
      <c r="GYZ857" s="102"/>
      <c r="GZA857" s="103"/>
      <c r="GZB857" s="102"/>
      <c r="GZC857" s="120"/>
      <c r="GZD857" s="176"/>
      <c r="GZE857" s="653"/>
      <c r="GZF857" s="597"/>
      <c r="GZG857" s="106"/>
      <c r="GZH857" s="102"/>
      <c r="GZI857" s="103"/>
      <c r="GZJ857" s="102"/>
      <c r="GZK857" s="120"/>
      <c r="GZL857" s="176"/>
      <c r="GZM857" s="653"/>
      <c r="GZN857" s="597"/>
      <c r="GZO857" s="106"/>
      <c r="GZP857" s="102"/>
      <c r="GZQ857" s="103"/>
      <c r="GZR857" s="102"/>
      <c r="GZS857" s="120"/>
      <c r="GZT857" s="176"/>
      <c r="GZU857" s="653"/>
      <c r="GZV857" s="597"/>
      <c r="GZW857" s="106"/>
      <c r="GZX857" s="102"/>
      <c r="GZY857" s="103"/>
      <c r="GZZ857" s="102"/>
      <c r="HAA857" s="120"/>
      <c r="HAB857" s="176"/>
      <c r="HAC857" s="653"/>
      <c r="HAD857" s="597"/>
      <c r="HAE857" s="106"/>
      <c r="HAF857" s="102"/>
      <c r="HAG857" s="103"/>
      <c r="HAH857" s="102"/>
      <c r="HAI857" s="120"/>
      <c r="HAJ857" s="176"/>
      <c r="HAK857" s="653"/>
      <c r="HAL857" s="597"/>
      <c r="HAM857" s="106"/>
      <c r="HAN857" s="102"/>
      <c r="HAO857" s="103"/>
      <c r="HAP857" s="102"/>
      <c r="HAQ857" s="120"/>
      <c r="HAR857" s="176"/>
      <c r="HAS857" s="653"/>
      <c r="HAT857" s="597"/>
      <c r="HAU857" s="106"/>
      <c r="HAV857" s="102"/>
      <c r="HAW857" s="103"/>
      <c r="HAX857" s="102"/>
      <c r="HAY857" s="120"/>
      <c r="HAZ857" s="176"/>
      <c r="HBA857" s="653"/>
      <c r="HBB857" s="597"/>
      <c r="HBC857" s="106"/>
      <c r="HBD857" s="102"/>
      <c r="HBE857" s="103"/>
      <c r="HBF857" s="102"/>
      <c r="HBG857" s="120"/>
      <c r="HBH857" s="176"/>
      <c r="HBI857" s="653"/>
      <c r="HBJ857" s="597"/>
      <c r="HBK857" s="106"/>
      <c r="HBL857" s="102"/>
      <c r="HBM857" s="103"/>
      <c r="HBN857" s="102"/>
      <c r="HBO857" s="120"/>
      <c r="HBP857" s="176"/>
      <c r="HBQ857" s="653"/>
      <c r="HBR857" s="597"/>
      <c r="HBS857" s="106"/>
      <c r="HBT857" s="102"/>
      <c r="HBU857" s="103"/>
      <c r="HBV857" s="102"/>
      <c r="HBW857" s="120"/>
      <c r="HBX857" s="176"/>
      <c r="HBY857" s="653"/>
      <c r="HBZ857" s="597"/>
      <c r="HCA857" s="106"/>
      <c r="HCB857" s="102"/>
      <c r="HCC857" s="103"/>
      <c r="HCD857" s="102"/>
      <c r="HCE857" s="120"/>
      <c r="HCF857" s="176"/>
      <c r="HCG857" s="653"/>
      <c r="HCH857" s="597"/>
      <c r="HCI857" s="106"/>
      <c r="HCJ857" s="102"/>
      <c r="HCK857" s="103"/>
      <c r="HCL857" s="102"/>
      <c r="HCM857" s="120"/>
      <c r="HCN857" s="176"/>
      <c r="HCO857" s="653"/>
      <c r="HCP857" s="597"/>
      <c r="HCQ857" s="106"/>
      <c r="HCR857" s="102"/>
      <c r="HCS857" s="103"/>
      <c r="HCT857" s="102"/>
      <c r="HCU857" s="120"/>
      <c r="HCV857" s="176"/>
      <c r="HCW857" s="653"/>
      <c r="HCX857" s="597"/>
      <c r="HCY857" s="106"/>
      <c r="HCZ857" s="102"/>
      <c r="HDA857" s="103"/>
      <c r="HDB857" s="102"/>
      <c r="HDC857" s="120"/>
      <c r="HDD857" s="176"/>
      <c r="HDE857" s="653"/>
      <c r="HDF857" s="597"/>
      <c r="HDG857" s="106"/>
      <c r="HDH857" s="102"/>
      <c r="HDI857" s="103"/>
      <c r="HDJ857" s="102"/>
      <c r="HDK857" s="120"/>
      <c r="HDL857" s="176"/>
      <c r="HDM857" s="653"/>
      <c r="HDN857" s="597"/>
      <c r="HDO857" s="106"/>
      <c r="HDP857" s="102"/>
      <c r="HDQ857" s="103"/>
      <c r="HDR857" s="102"/>
      <c r="HDS857" s="120"/>
      <c r="HDT857" s="176"/>
      <c r="HDU857" s="653"/>
      <c r="HDV857" s="597"/>
      <c r="HDW857" s="106"/>
      <c r="HDX857" s="102"/>
      <c r="HDY857" s="103"/>
      <c r="HDZ857" s="102"/>
      <c r="HEA857" s="120"/>
      <c r="HEB857" s="176"/>
      <c r="HEC857" s="653"/>
      <c r="HED857" s="597"/>
      <c r="HEE857" s="106"/>
      <c r="HEF857" s="102"/>
      <c r="HEG857" s="103"/>
      <c r="HEH857" s="102"/>
      <c r="HEI857" s="120"/>
      <c r="HEJ857" s="176"/>
      <c r="HEK857" s="653"/>
      <c r="HEL857" s="597"/>
      <c r="HEM857" s="106"/>
      <c r="HEN857" s="102"/>
      <c r="HEO857" s="103"/>
      <c r="HEP857" s="102"/>
      <c r="HEQ857" s="120"/>
      <c r="HER857" s="176"/>
      <c r="HES857" s="653"/>
      <c r="HET857" s="597"/>
      <c r="HEU857" s="106"/>
      <c r="HEV857" s="102"/>
      <c r="HEW857" s="103"/>
      <c r="HEX857" s="102"/>
      <c r="HEY857" s="120"/>
      <c r="HEZ857" s="176"/>
      <c r="HFA857" s="653"/>
      <c r="HFB857" s="597"/>
      <c r="HFC857" s="106"/>
      <c r="HFD857" s="102"/>
      <c r="HFE857" s="103"/>
      <c r="HFF857" s="102"/>
      <c r="HFG857" s="120"/>
      <c r="HFH857" s="176"/>
      <c r="HFI857" s="653"/>
      <c r="HFJ857" s="597"/>
      <c r="HFK857" s="106"/>
      <c r="HFL857" s="102"/>
      <c r="HFM857" s="103"/>
      <c r="HFN857" s="102"/>
      <c r="HFO857" s="120"/>
      <c r="HFP857" s="176"/>
      <c r="HFQ857" s="653"/>
      <c r="HFR857" s="597"/>
      <c r="HFS857" s="106"/>
      <c r="HFT857" s="102"/>
      <c r="HFU857" s="103"/>
      <c r="HFV857" s="102"/>
      <c r="HFW857" s="120"/>
      <c r="HFX857" s="176"/>
      <c r="HFY857" s="653"/>
      <c r="HFZ857" s="597"/>
      <c r="HGA857" s="106"/>
      <c r="HGB857" s="102"/>
      <c r="HGC857" s="103"/>
      <c r="HGD857" s="102"/>
      <c r="HGE857" s="120"/>
      <c r="HGF857" s="176"/>
      <c r="HGG857" s="653"/>
      <c r="HGH857" s="597"/>
      <c r="HGI857" s="106"/>
      <c r="HGJ857" s="102"/>
      <c r="HGK857" s="103"/>
      <c r="HGL857" s="102"/>
      <c r="HGM857" s="120"/>
      <c r="HGN857" s="176"/>
      <c r="HGO857" s="653"/>
      <c r="HGP857" s="597"/>
      <c r="HGQ857" s="106"/>
      <c r="HGR857" s="102"/>
      <c r="HGS857" s="103"/>
      <c r="HGT857" s="102"/>
      <c r="HGU857" s="120"/>
      <c r="HGV857" s="176"/>
      <c r="HGW857" s="653"/>
      <c r="HGX857" s="597"/>
      <c r="HGY857" s="106"/>
      <c r="HGZ857" s="102"/>
      <c r="HHA857" s="103"/>
      <c r="HHB857" s="102"/>
      <c r="HHC857" s="120"/>
      <c r="HHD857" s="176"/>
      <c r="HHE857" s="653"/>
      <c r="HHF857" s="597"/>
      <c r="HHG857" s="106"/>
      <c r="HHH857" s="102"/>
      <c r="HHI857" s="103"/>
      <c r="HHJ857" s="102"/>
      <c r="HHK857" s="120"/>
      <c r="HHL857" s="176"/>
      <c r="HHM857" s="653"/>
      <c r="HHN857" s="597"/>
      <c r="HHO857" s="106"/>
      <c r="HHP857" s="102"/>
      <c r="HHQ857" s="103"/>
      <c r="HHR857" s="102"/>
      <c r="HHS857" s="120"/>
      <c r="HHT857" s="176"/>
      <c r="HHU857" s="653"/>
      <c r="HHV857" s="597"/>
      <c r="HHW857" s="106"/>
      <c r="HHX857" s="102"/>
      <c r="HHY857" s="103"/>
      <c r="HHZ857" s="102"/>
      <c r="HIA857" s="120"/>
      <c r="HIB857" s="176"/>
      <c r="HIC857" s="653"/>
      <c r="HID857" s="597"/>
      <c r="HIE857" s="106"/>
      <c r="HIF857" s="102"/>
      <c r="HIG857" s="103"/>
      <c r="HIH857" s="102"/>
      <c r="HII857" s="120"/>
      <c r="HIJ857" s="176"/>
      <c r="HIK857" s="653"/>
      <c r="HIL857" s="597"/>
      <c r="HIM857" s="106"/>
      <c r="HIN857" s="102"/>
      <c r="HIO857" s="103"/>
      <c r="HIP857" s="102"/>
      <c r="HIQ857" s="120"/>
      <c r="HIR857" s="176"/>
      <c r="HIS857" s="653"/>
      <c r="HIT857" s="597"/>
      <c r="HIU857" s="106"/>
      <c r="HIV857" s="102"/>
      <c r="HIW857" s="103"/>
      <c r="HIX857" s="102"/>
      <c r="HIY857" s="120"/>
      <c r="HIZ857" s="176"/>
      <c r="HJA857" s="653"/>
      <c r="HJB857" s="597"/>
      <c r="HJC857" s="106"/>
      <c r="HJD857" s="102"/>
      <c r="HJE857" s="103"/>
      <c r="HJF857" s="102"/>
      <c r="HJG857" s="120"/>
      <c r="HJH857" s="176"/>
      <c r="HJI857" s="653"/>
      <c r="HJJ857" s="597"/>
      <c r="HJK857" s="106"/>
      <c r="HJL857" s="102"/>
      <c r="HJM857" s="103"/>
      <c r="HJN857" s="102"/>
      <c r="HJO857" s="120"/>
      <c r="HJP857" s="176"/>
      <c r="HJQ857" s="653"/>
      <c r="HJR857" s="597"/>
      <c r="HJS857" s="106"/>
      <c r="HJT857" s="102"/>
      <c r="HJU857" s="103"/>
      <c r="HJV857" s="102"/>
      <c r="HJW857" s="120"/>
      <c r="HJX857" s="176"/>
      <c r="HJY857" s="653"/>
      <c r="HJZ857" s="597"/>
      <c r="HKA857" s="106"/>
      <c r="HKB857" s="102"/>
      <c r="HKC857" s="103"/>
      <c r="HKD857" s="102"/>
      <c r="HKE857" s="120"/>
      <c r="HKF857" s="176"/>
      <c r="HKG857" s="653"/>
      <c r="HKH857" s="597"/>
      <c r="HKI857" s="106"/>
      <c r="HKJ857" s="102"/>
      <c r="HKK857" s="103"/>
      <c r="HKL857" s="102"/>
      <c r="HKM857" s="120"/>
      <c r="HKN857" s="176"/>
      <c r="HKO857" s="653"/>
      <c r="HKP857" s="597"/>
      <c r="HKQ857" s="106"/>
      <c r="HKR857" s="102"/>
      <c r="HKS857" s="103"/>
      <c r="HKT857" s="102"/>
      <c r="HKU857" s="120"/>
      <c r="HKV857" s="176"/>
      <c r="HKW857" s="653"/>
      <c r="HKX857" s="597"/>
      <c r="HKY857" s="106"/>
      <c r="HKZ857" s="102"/>
      <c r="HLA857" s="103"/>
      <c r="HLB857" s="102"/>
      <c r="HLC857" s="120"/>
      <c r="HLD857" s="176"/>
      <c r="HLE857" s="653"/>
      <c r="HLF857" s="597"/>
      <c r="HLG857" s="106"/>
      <c r="HLH857" s="102"/>
      <c r="HLI857" s="103"/>
      <c r="HLJ857" s="102"/>
      <c r="HLK857" s="120"/>
      <c r="HLL857" s="176"/>
      <c r="HLM857" s="653"/>
      <c r="HLN857" s="597"/>
      <c r="HLO857" s="106"/>
      <c r="HLP857" s="102"/>
      <c r="HLQ857" s="103"/>
      <c r="HLR857" s="102"/>
      <c r="HLS857" s="120"/>
      <c r="HLT857" s="176"/>
      <c r="HLU857" s="653"/>
      <c r="HLV857" s="597"/>
      <c r="HLW857" s="106"/>
      <c r="HLX857" s="102"/>
      <c r="HLY857" s="103"/>
      <c r="HLZ857" s="102"/>
      <c r="HMA857" s="120"/>
      <c r="HMB857" s="176"/>
      <c r="HMC857" s="653"/>
      <c r="HMD857" s="597"/>
      <c r="HME857" s="106"/>
      <c r="HMF857" s="102"/>
      <c r="HMG857" s="103"/>
      <c r="HMH857" s="102"/>
      <c r="HMI857" s="120"/>
      <c r="HMJ857" s="176"/>
      <c r="HMK857" s="653"/>
      <c r="HML857" s="597"/>
      <c r="HMM857" s="106"/>
      <c r="HMN857" s="102"/>
      <c r="HMO857" s="103"/>
      <c r="HMP857" s="102"/>
      <c r="HMQ857" s="120"/>
      <c r="HMR857" s="176"/>
      <c r="HMS857" s="653"/>
      <c r="HMT857" s="597"/>
      <c r="HMU857" s="106"/>
      <c r="HMV857" s="102"/>
      <c r="HMW857" s="103"/>
      <c r="HMX857" s="102"/>
      <c r="HMY857" s="120"/>
      <c r="HMZ857" s="176"/>
      <c r="HNA857" s="653"/>
      <c r="HNB857" s="597"/>
      <c r="HNC857" s="106"/>
      <c r="HND857" s="102"/>
      <c r="HNE857" s="103"/>
      <c r="HNF857" s="102"/>
      <c r="HNG857" s="120"/>
      <c r="HNH857" s="176"/>
      <c r="HNI857" s="653"/>
      <c r="HNJ857" s="597"/>
      <c r="HNK857" s="106"/>
      <c r="HNL857" s="102"/>
      <c r="HNM857" s="103"/>
      <c r="HNN857" s="102"/>
      <c r="HNO857" s="120"/>
      <c r="HNP857" s="176"/>
      <c r="HNQ857" s="653"/>
      <c r="HNR857" s="597"/>
      <c r="HNS857" s="106"/>
      <c r="HNT857" s="102"/>
      <c r="HNU857" s="103"/>
      <c r="HNV857" s="102"/>
      <c r="HNW857" s="120"/>
      <c r="HNX857" s="176"/>
      <c r="HNY857" s="653"/>
      <c r="HNZ857" s="597"/>
      <c r="HOA857" s="106"/>
      <c r="HOB857" s="102"/>
      <c r="HOC857" s="103"/>
      <c r="HOD857" s="102"/>
      <c r="HOE857" s="120"/>
      <c r="HOF857" s="176"/>
      <c r="HOG857" s="653"/>
      <c r="HOH857" s="597"/>
      <c r="HOI857" s="106"/>
      <c r="HOJ857" s="102"/>
      <c r="HOK857" s="103"/>
      <c r="HOL857" s="102"/>
      <c r="HOM857" s="120"/>
      <c r="HON857" s="176"/>
      <c r="HOO857" s="653"/>
      <c r="HOP857" s="597"/>
      <c r="HOQ857" s="106"/>
      <c r="HOR857" s="102"/>
      <c r="HOS857" s="103"/>
      <c r="HOT857" s="102"/>
      <c r="HOU857" s="120"/>
      <c r="HOV857" s="176"/>
      <c r="HOW857" s="653"/>
      <c r="HOX857" s="597"/>
      <c r="HOY857" s="106"/>
      <c r="HOZ857" s="102"/>
      <c r="HPA857" s="103"/>
      <c r="HPB857" s="102"/>
      <c r="HPC857" s="120"/>
      <c r="HPD857" s="176"/>
      <c r="HPE857" s="653"/>
      <c r="HPF857" s="597"/>
      <c r="HPG857" s="106"/>
      <c r="HPH857" s="102"/>
      <c r="HPI857" s="103"/>
      <c r="HPJ857" s="102"/>
      <c r="HPK857" s="120"/>
      <c r="HPL857" s="176"/>
      <c r="HPM857" s="653"/>
      <c r="HPN857" s="597"/>
      <c r="HPO857" s="106"/>
      <c r="HPP857" s="102"/>
      <c r="HPQ857" s="103"/>
      <c r="HPR857" s="102"/>
      <c r="HPS857" s="120"/>
      <c r="HPT857" s="176"/>
      <c r="HPU857" s="653"/>
      <c r="HPV857" s="597"/>
      <c r="HPW857" s="106"/>
      <c r="HPX857" s="102"/>
      <c r="HPY857" s="103"/>
      <c r="HPZ857" s="102"/>
      <c r="HQA857" s="120"/>
      <c r="HQB857" s="176"/>
      <c r="HQC857" s="653"/>
      <c r="HQD857" s="597"/>
      <c r="HQE857" s="106"/>
      <c r="HQF857" s="102"/>
      <c r="HQG857" s="103"/>
      <c r="HQH857" s="102"/>
      <c r="HQI857" s="120"/>
      <c r="HQJ857" s="176"/>
      <c r="HQK857" s="653"/>
      <c r="HQL857" s="597"/>
      <c r="HQM857" s="106"/>
      <c r="HQN857" s="102"/>
      <c r="HQO857" s="103"/>
      <c r="HQP857" s="102"/>
      <c r="HQQ857" s="120"/>
      <c r="HQR857" s="176"/>
      <c r="HQS857" s="653"/>
      <c r="HQT857" s="597"/>
      <c r="HQU857" s="106"/>
      <c r="HQV857" s="102"/>
      <c r="HQW857" s="103"/>
      <c r="HQX857" s="102"/>
      <c r="HQY857" s="120"/>
      <c r="HQZ857" s="176"/>
      <c r="HRA857" s="653"/>
      <c r="HRB857" s="597"/>
      <c r="HRC857" s="106"/>
      <c r="HRD857" s="102"/>
      <c r="HRE857" s="103"/>
      <c r="HRF857" s="102"/>
      <c r="HRG857" s="120"/>
      <c r="HRH857" s="176"/>
      <c r="HRI857" s="653"/>
      <c r="HRJ857" s="597"/>
      <c r="HRK857" s="106"/>
      <c r="HRL857" s="102"/>
      <c r="HRM857" s="103"/>
      <c r="HRN857" s="102"/>
      <c r="HRO857" s="120"/>
      <c r="HRP857" s="176"/>
      <c r="HRQ857" s="653"/>
      <c r="HRR857" s="597"/>
      <c r="HRS857" s="106"/>
      <c r="HRT857" s="102"/>
      <c r="HRU857" s="103"/>
      <c r="HRV857" s="102"/>
      <c r="HRW857" s="120"/>
      <c r="HRX857" s="176"/>
      <c r="HRY857" s="653"/>
      <c r="HRZ857" s="597"/>
      <c r="HSA857" s="106"/>
      <c r="HSB857" s="102"/>
      <c r="HSC857" s="103"/>
      <c r="HSD857" s="102"/>
      <c r="HSE857" s="120"/>
      <c r="HSF857" s="176"/>
      <c r="HSG857" s="653"/>
      <c r="HSH857" s="597"/>
      <c r="HSI857" s="106"/>
      <c r="HSJ857" s="102"/>
      <c r="HSK857" s="103"/>
      <c r="HSL857" s="102"/>
      <c r="HSM857" s="120"/>
      <c r="HSN857" s="176"/>
      <c r="HSO857" s="653"/>
      <c r="HSP857" s="597"/>
      <c r="HSQ857" s="106"/>
      <c r="HSR857" s="102"/>
      <c r="HSS857" s="103"/>
      <c r="HST857" s="102"/>
      <c r="HSU857" s="120"/>
      <c r="HSV857" s="176"/>
      <c r="HSW857" s="653"/>
      <c r="HSX857" s="597"/>
      <c r="HSY857" s="106"/>
      <c r="HSZ857" s="102"/>
      <c r="HTA857" s="103"/>
      <c r="HTB857" s="102"/>
      <c r="HTC857" s="120"/>
      <c r="HTD857" s="176"/>
      <c r="HTE857" s="653"/>
      <c r="HTF857" s="597"/>
      <c r="HTG857" s="106"/>
      <c r="HTH857" s="102"/>
      <c r="HTI857" s="103"/>
      <c r="HTJ857" s="102"/>
      <c r="HTK857" s="120"/>
      <c r="HTL857" s="176"/>
      <c r="HTM857" s="653"/>
      <c r="HTN857" s="597"/>
      <c r="HTO857" s="106"/>
      <c r="HTP857" s="102"/>
      <c r="HTQ857" s="103"/>
      <c r="HTR857" s="102"/>
      <c r="HTS857" s="120"/>
      <c r="HTT857" s="176"/>
      <c r="HTU857" s="653"/>
      <c r="HTV857" s="597"/>
      <c r="HTW857" s="106"/>
      <c r="HTX857" s="102"/>
      <c r="HTY857" s="103"/>
      <c r="HTZ857" s="102"/>
      <c r="HUA857" s="120"/>
      <c r="HUB857" s="176"/>
      <c r="HUC857" s="653"/>
      <c r="HUD857" s="597"/>
      <c r="HUE857" s="106"/>
      <c r="HUF857" s="102"/>
      <c r="HUG857" s="103"/>
      <c r="HUH857" s="102"/>
      <c r="HUI857" s="120"/>
      <c r="HUJ857" s="176"/>
      <c r="HUK857" s="653"/>
      <c r="HUL857" s="597"/>
      <c r="HUM857" s="106"/>
      <c r="HUN857" s="102"/>
      <c r="HUO857" s="103"/>
      <c r="HUP857" s="102"/>
      <c r="HUQ857" s="120"/>
      <c r="HUR857" s="176"/>
      <c r="HUS857" s="653"/>
      <c r="HUT857" s="597"/>
      <c r="HUU857" s="106"/>
      <c r="HUV857" s="102"/>
      <c r="HUW857" s="103"/>
      <c r="HUX857" s="102"/>
      <c r="HUY857" s="120"/>
      <c r="HUZ857" s="176"/>
      <c r="HVA857" s="653"/>
      <c r="HVB857" s="597"/>
      <c r="HVC857" s="106"/>
      <c r="HVD857" s="102"/>
      <c r="HVE857" s="103"/>
      <c r="HVF857" s="102"/>
      <c r="HVG857" s="120"/>
      <c r="HVH857" s="176"/>
      <c r="HVI857" s="653"/>
      <c r="HVJ857" s="597"/>
      <c r="HVK857" s="106"/>
      <c r="HVL857" s="102"/>
      <c r="HVM857" s="103"/>
      <c r="HVN857" s="102"/>
      <c r="HVO857" s="120"/>
      <c r="HVP857" s="176"/>
      <c r="HVQ857" s="653"/>
      <c r="HVR857" s="597"/>
      <c r="HVS857" s="106"/>
      <c r="HVT857" s="102"/>
      <c r="HVU857" s="103"/>
      <c r="HVV857" s="102"/>
      <c r="HVW857" s="120"/>
      <c r="HVX857" s="176"/>
      <c r="HVY857" s="653"/>
      <c r="HVZ857" s="597"/>
      <c r="HWA857" s="106"/>
      <c r="HWB857" s="102"/>
      <c r="HWC857" s="103"/>
      <c r="HWD857" s="102"/>
      <c r="HWE857" s="120"/>
      <c r="HWF857" s="176"/>
      <c r="HWG857" s="653"/>
      <c r="HWH857" s="597"/>
      <c r="HWI857" s="106"/>
      <c r="HWJ857" s="102"/>
      <c r="HWK857" s="103"/>
      <c r="HWL857" s="102"/>
      <c r="HWM857" s="120"/>
      <c r="HWN857" s="176"/>
      <c r="HWO857" s="653"/>
      <c r="HWP857" s="597"/>
      <c r="HWQ857" s="106"/>
      <c r="HWR857" s="102"/>
      <c r="HWS857" s="103"/>
      <c r="HWT857" s="102"/>
      <c r="HWU857" s="120"/>
      <c r="HWV857" s="176"/>
      <c r="HWW857" s="653"/>
      <c r="HWX857" s="597"/>
      <c r="HWY857" s="106"/>
      <c r="HWZ857" s="102"/>
      <c r="HXA857" s="103"/>
      <c r="HXB857" s="102"/>
      <c r="HXC857" s="120"/>
      <c r="HXD857" s="176"/>
      <c r="HXE857" s="653"/>
      <c r="HXF857" s="597"/>
      <c r="HXG857" s="106"/>
      <c r="HXH857" s="102"/>
      <c r="HXI857" s="103"/>
      <c r="HXJ857" s="102"/>
      <c r="HXK857" s="120"/>
      <c r="HXL857" s="176"/>
      <c r="HXM857" s="653"/>
      <c r="HXN857" s="597"/>
      <c r="HXO857" s="106"/>
      <c r="HXP857" s="102"/>
      <c r="HXQ857" s="103"/>
      <c r="HXR857" s="102"/>
      <c r="HXS857" s="120"/>
      <c r="HXT857" s="176"/>
      <c r="HXU857" s="653"/>
      <c r="HXV857" s="597"/>
      <c r="HXW857" s="106"/>
      <c r="HXX857" s="102"/>
      <c r="HXY857" s="103"/>
      <c r="HXZ857" s="102"/>
      <c r="HYA857" s="120"/>
      <c r="HYB857" s="176"/>
      <c r="HYC857" s="653"/>
      <c r="HYD857" s="597"/>
      <c r="HYE857" s="106"/>
      <c r="HYF857" s="102"/>
      <c r="HYG857" s="103"/>
      <c r="HYH857" s="102"/>
      <c r="HYI857" s="120"/>
      <c r="HYJ857" s="176"/>
      <c r="HYK857" s="653"/>
      <c r="HYL857" s="597"/>
      <c r="HYM857" s="106"/>
      <c r="HYN857" s="102"/>
      <c r="HYO857" s="103"/>
      <c r="HYP857" s="102"/>
      <c r="HYQ857" s="120"/>
      <c r="HYR857" s="176"/>
      <c r="HYS857" s="653"/>
      <c r="HYT857" s="597"/>
      <c r="HYU857" s="106"/>
      <c r="HYV857" s="102"/>
      <c r="HYW857" s="103"/>
      <c r="HYX857" s="102"/>
      <c r="HYY857" s="120"/>
      <c r="HYZ857" s="176"/>
      <c r="HZA857" s="653"/>
      <c r="HZB857" s="597"/>
      <c r="HZC857" s="106"/>
      <c r="HZD857" s="102"/>
      <c r="HZE857" s="103"/>
      <c r="HZF857" s="102"/>
      <c r="HZG857" s="120"/>
      <c r="HZH857" s="176"/>
      <c r="HZI857" s="653"/>
      <c r="HZJ857" s="597"/>
      <c r="HZK857" s="106"/>
      <c r="HZL857" s="102"/>
      <c r="HZM857" s="103"/>
      <c r="HZN857" s="102"/>
      <c r="HZO857" s="120"/>
      <c r="HZP857" s="176"/>
      <c r="HZQ857" s="653"/>
      <c r="HZR857" s="597"/>
      <c r="HZS857" s="106"/>
      <c r="HZT857" s="102"/>
      <c r="HZU857" s="103"/>
      <c r="HZV857" s="102"/>
      <c r="HZW857" s="120"/>
      <c r="HZX857" s="176"/>
      <c r="HZY857" s="653"/>
      <c r="HZZ857" s="597"/>
      <c r="IAA857" s="106"/>
      <c r="IAB857" s="102"/>
      <c r="IAC857" s="103"/>
      <c r="IAD857" s="102"/>
      <c r="IAE857" s="120"/>
      <c r="IAF857" s="176"/>
      <c r="IAG857" s="653"/>
      <c r="IAH857" s="597"/>
      <c r="IAI857" s="106"/>
      <c r="IAJ857" s="102"/>
      <c r="IAK857" s="103"/>
      <c r="IAL857" s="102"/>
      <c r="IAM857" s="120"/>
      <c r="IAN857" s="176"/>
      <c r="IAO857" s="653"/>
      <c r="IAP857" s="597"/>
      <c r="IAQ857" s="106"/>
      <c r="IAR857" s="102"/>
      <c r="IAS857" s="103"/>
      <c r="IAT857" s="102"/>
      <c r="IAU857" s="120"/>
      <c r="IAV857" s="176"/>
      <c r="IAW857" s="653"/>
      <c r="IAX857" s="597"/>
      <c r="IAY857" s="106"/>
      <c r="IAZ857" s="102"/>
      <c r="IBA857" s="103"/>
      <c r="IBB857" s="102"/>
      <c r="IBC857" s="120"/>
      <c r="IBD857" s="176"/>
      <c r="IBE857" s="653"/>
      <c r="IBF857" s="597"/>
      <c r="IBG857" s="106"/>
      <c r="IBH857" s="102"/>
      <c r="IBI857" s="103"/>
      <c r="IBJ857" s="102"/>
      <c r="IBK857" s="120"/>
      <c r="IBL857" s="176"/>
      <c r="IBM857" s="653"/>
      <c r="IBN857" s="597"/>
      <c r="IBO857" s="106"/>
      <c r="IBP857" s="102"/>
      <c r="IBQ857" s="103"/>
      <c r="IBR857" s="102"/>
      <c r="IBS857" s="120"/>
      <c r="IBT857" s="176"/>
      <c r="IBU857" s="653"/>
      <c r="IBV857" s="597"/>
      <c r="IBW857" s="106"/>
      <c r="IBX857" s="102"/>
      <c r="IBY857" s="103"/>
      <c r="IBZ857" s="102"/>
      <c r="ICA857" s="120"/>
      <c r="ICB857" s="176"/>
      <c r="ICC857" s="653"/>
      <c r="ICD857" s="597"/>
      <c r="ICE857" s="106"/>
      <c r="ICF857" s="102"/>
      <c r="ICG857" s="103"/>
      <c r="ICH857" s="102"/>
      <c r="ICI857" s="120"/>
      <c r="ICJ857" s="176"/>
      <c r="ICK857" s="653"/>
      <c r="ICL857" s="597"/>
      <c r="ICM857" s="106"/>
      <c r="ICN857" s="102"/>
      <c r="ICO857" s="103"/>
      <c r="ICP857" s="102"/>
      <c r="ICQ857" s="120"/>
      <c r="ICR857" s="176"/>
      <c r="ICS857" s="653"/>
      <c r="ICT857" s="597"/>
      <c r="ICU857" s="106"/>
      <c r="ICV857" s="102"/>
      <c r="ICW857" s="103"/>
      <c r="ICX857" s="102"/>
      <c r="ICY857" s="120"/>
      <c r="ICZ857" s="176"/>
      <c r="IDA857" s="653"/>
      <c r="IDB857" s="597"/>
      <c r="IDC857" s="106"/>
      <c r="IDD857" s="102"/>
      <c r="IDE857" s="103"/>
      <c r="IDF857" s="102"/>
      <c r="IDG857" s="120"/>
      <c r="IDH857" s="176"/>
      <c r="IDI857" s="653"/>
      <c r="IDJ857" s="597"/>
      <c r="IDK857" s="106"/>
      <c r="IDL857" s="102"/>
      <c r="IDM857" s="103"/>
      <c r="IDN857" s="102"/>
      <c r="IDO857" s="120"/>
      <c r="IDP857" s="176"/>
      <c r="IDQ857" s="653"/>
      <c r="IDR857" s="597"/>
      <c r="IDS857" s="106"/>
      <c r="IDT857" s="102"/>
      <c r="IDU857" s="103"/>
      <c r="IDV857" s="102"/>
      <c r="IDW857" s="120"/>
      <c r="IDX857" s="176"/>
      <c r="IDY857" s="653"/>
      <c r="IDZ857" s="597"/>
      <c r="IEA857" s="106"/>
      <c r="IEB857" s="102"/>
      <c r="IEC857" s="103"/>
      <c r="IED857" s="102"/>
      <c r="IEE857" s="120"/>
      <c r="IEF857" s="176"/>
      <c r="IEG857" s="653"/>
      <c r="IEH857" s="597"/>
      <c r="IEI857" s="106"/>
      <c r="IEJ857" s="102"/>
      <c r="IEK857" s="103"/>
      <c r="IEL857" s="102"/>
      <c r="IEM857" s="120"/>
      <c r="IEN857" s="176"/>
      <c r="IEO857" s="653"/>
      <c r="IEP857" s="597"/>
      <c r="IEQ857" s="106"/>
      <c r="IER857" s="102"/>
      <c r="IES857" s="103"/>
      <c r="IET857" s="102"/>
      <c r="IEU857" s="120"/>
      <c r="IEV857" s="176"/>
      <c r="IEW857" s="653"/>
      <c r="IEX857" s="597"/>
      <c r="IEY857" s="106"/>
      <c r="IEZ857" s="102"/>
      <c r="IFA857" s="103"/>
      <c r="IFB857" s="102"/>
      <c r="IFC857" s="120"/>
      <c r="IFD857" s="176"/>
      <c r="IFE857" s="653"/>
      <c r="IFF857" s="597"/>
      <c r="IFG857" s="106"/>
      <c r="IFH857" s="102"/>
      <c r="IFI857" s="103"/>
      <c r="IFJ857" s="102"/>
      <c r="IFK857" s="120"/>
      <c r="IFL857" s="176"/>
      <c r="IFM857" s="653"/>
      <c r="IFN857" s="597"/>
      <c r="IFO857" s="106"/>
      <c r="IFP857" s="102"/>
      <c r="IFQ857" s="103"/>
      <c r="IFR857" s="102"/>
      <c r="IFS857" s="120"/>
      <c r="IFT857" s="176"/>
      <c r="IFU857" s="653"/>
      <c r="IFV857" s="597"/>
      <c r="IFW857" s="106"/>
      <c r="IFX857" s="102"/>
      <c r="IFY857" s="103"/>
      <c r="IFZ857" s="102"/>
      <c r="IGA857" s="120"/>
      <c r="IGB857" s="176"/>
      <c r="IGC857" s="653"/>
      <c r="IGD857" s="597"/>
      <c r="IGE857" s="106"/>
      <c r="IGF857" s="102"/>
      <c r="IGG857" s="103"/>
      <c r="IGH857" s="102"/>
      <c r="IGI857" s="120"/>
      <c r="IGJ857" s="176"/>
      <c r="IGK857" s="653"/>
      <c r="IGL857" s="597"/>
      <c r="IGM857" s="106"/>
      <c r="IGN857" s="102"/>
      <c r="IGO857" s="103"/>
      <c r="IGP857" s="102"/>
      <c r="IGQ857" s="120"/>
      <c r="IGR857" s="176"/>
      <c r="IGS857" s="653"/>
      <c r="IGT857" s="597"/>
      <c r="IGU857" s="106"/>
      <c r="IGV857" s="102"/>
      <c r="IGW857" s="103"/>
      <c r="IGX857" s="102"/>
      <c r="IGY857" s="120"/>
      <c r="IGZ857" s="176"/>
      <c r="IHA857" s="653"/>
      <c r="IHB857" s="597"/>
      <c r="IHC857" s="106"/>
      <c r="IHD857" s="102"/>
      <c r="IHE857" s="103"/>
      <c r="IHF857" s="102"/>
      <c r="IHG857" s="120"/>
      <c r="IHH857" s="176"/>
      <c r="IHI857" s="653"/>
      <c r="IHJ857" s="597"/>
      <c r="IHK857" s="106"/>
      <c r="IHL857" s="102"/>
      <c r="IHM857" s="103"/>
      <c r="IHN857" s="102"/>
      <c r="IHO857" s="120"/>
      <c r="IHP857" s="176"/>
      <c r="IHQ857" s="653"/>
      <c r="IHR857" s="597"/>
      <c r="IHS857" s="106"/>
      <c r="IHT857" s="102"/>
      <c r="IHU857" s="103"/>
      <c r="IHV857" s="102"/>
      <c r="IHW857" s="120"/>
      <c r="IHX857" s="176"/>
      <c r="IHY857" s="653"/>
      <c r="IHZ857" s="597"/>
      <c r="IIA857" s="106"/>
      <c r="IIB857" s="102"/>
      <c r="IIC857" s="103"/>
      <c r="IID857" s="102"/>
      <c r="IIE857" s="120"/>
      <c r="IIF857" s="176"/>
      <c r="IIG857" s="653"/>
      <c r="IIH857" s="597"/>
      <c r="III857" s="106"/>
      <c r="IIJ857" s="102"/>
      <c r="IIK857" s="103"/>
      <c r="IIL857" s="102"/>
      <c r="IIM857" s="120"/>
      <c r="IIN857" s="176"/>
      <c r="IIO857" s="653"/>
      <c r="IIP857" s="597"/>
      <c r="IIQ857" s="106"/>
      <c r="IIR857" s="102"/>
      <c r="IIS857" s="103"/>
      <c r="IIT857" s="102"/>
      <c r="IIU857" s="120"/>
      <c r="IIV857" s="176"/>
      <c r="IIW857" s="653"/>
      <c r="IIX857" s="597"/>
      <c r="IIY857" s="106"/>
      <c r="IIZ857" s="102"/>
      <c r="IJA857" s="103"/>
      <c r="IJB857" s="102"/>
      <c r="IJC857" s="120"/>
      <c r="IJD857" s="176"/>
      <c r="IJE857" s="653"/>
      <c r="IJF857" s="597"/>
      <c r="IJG857" s="106"/>
      <c r="IJH857" s="102"/>
      <c r="IJI857" s="103"/>
      <c r="IJJ857" s="102"/>
      <c r="IJK857" s="120"/>
      <c r="IJL857" s="176"/>
      <c r="IJM857" s="653"/>
      <c r="IJN857" s="597"/>
      <c r="IJO857" s="106"/>
      <c r="IJP857" s="102"/>
      <c r="IJQ857" s="103"/>
      <c r="IJR857" s="102"/>
      <c r="IJS857" s="120"/>
      <c r="IJT857" s="176"/>
      <c r="IJU857" s="653"/>
      <c r="IJV857" s="597"/>
      <c r="IJW857" s="106"/>
      <c r="IJX857" s="102"/>
      <c r="IJY857" s="103"/>
      <c r="IJZ857" s="102"/>
      <c r="IKA857" s="120"/>
      <c r="IKB857" s="176"/>
      <c r="IKC857" s="653"/>
      <c r="IKD857" s="597"/>
      <c r="IKE857" s="106"/>
      <c r="IKF857" s="102"/>
      <c r="IKG857" s="103"/>
      <c r="IKH857" s="102"/>
      <c r="IKI857" s="120"/>
      <c r="IKJ857" s="176"/>
      <c r="IKK857" s="653"/>
      <c r="IKL857" s="597"/>
      <c r="IKM857" s="106"/>
      <c r="IKN857" s="102"/>
      <c r="IKO857" s="103"/>
      <c r="IKP857" s="102"/>
      <c r="IKQ857" s="120"/>
      <c r="IKR857" s="176"/>
      <c r="IKS857" s="653"/>
      <c r="IKT857" s="597"/>
      <c r="IKU857" s="106"/>
      <c r="IKV857" s="102"/>
      <c r="IKW857" s="103"/>
      <c r="IKX857" s="102"/>
      <c r="IKY857" s="120"/>
      <c r="IKZ857" s="176"/>
      <c r="ILA857" s="653"/>
      <c r="ILB857" s="597"/>
      <c r="ILC857" s="106"/>
      <c r="ILD857" s="102"/>
      <c r="ILE857" s="103"/>
      <c r="ILF857" s="102"/>
      <c r="ILG857" s="120"/>
      <c r="ILH857" s="176"/>
      <c r="ILI857" s="653"/>
      <c r="ILJ857" s="597"/>
      <c r="ILK857" s="106"/>
      <c r="ILL857" s="102"/>
      <c r="ILM857" s="103"/>
      <c r="ILN857" s="102"/>
      <c r="ILO857" s="120"/>
      <c r="ILP857" s="176"/>
      <c r="ILQ857" s="653"/>
      <c r="ILR857" s="597"/>
      <c r="ILS857" s="106"/>
      <c r="ILT857" s="102"/>
      <c r="ILU857" s="103"/>
      <c r="ILV857" s="102"/>
      <c r="ILW857" s="120"/>
      <c r="ILX857" s="176"/>
      <c r="ILY857" s="653"/>
      <c r="ILZ857" s="597"/>
      <c r="IMA857" s="106"/>
      <c r="IMB857" s="102"/>
      <c r="IMC857" s="103"/>
      <c r="IMD857" s="102"/>
      <c r="IME857" s="120"/>
      <c r="IMF857" s="176"/>
      <c r="IMG857" s="653"/>
      <c r="IMH857" s="597"/>
      <c r="IMI857" s="106"/>
      <c r="IMJ857" s="102"/>
      <c r="IMK857" s="103"/>
      <c r="IML857" s="102"/>
      <c r="IMM857" s="120"/>
      <c r="IMN857" s="176"/>
      <c r="IMO857" s="653"/>
      <c r="IMP857" s="597"/>
      <c r="IMQ857" s="106"/>
      <c r="IMR857" s="102"/>
      <c r="IMS857" s="103"/>
      <c r="IMT857" s="102"/>
      <c r="IMU857" s="120"/>
      <c r="IMV857" s="176"/>
      <c r="IMW857" s="653"/>
      <c r="IMX857" s="597"/>
      <c r="IMY857" s="106"/>
      <c r="IMZ857" s="102"/>
      <c r="INA857" s="103"/>
      <c r="INB857" s="102"/>
      <c r="INC857" s="120"/>
      <c r="IND857" s="176"/>
      <c r="INE857" s="653"/>
      <c r="INF857" s="597"/>
      <c r="ING857" s="106"/>
      <c r="INH857" s="102"/>
      <c r="INI857" s="103"/>
      <c r="INJ857" s="102"/>
      <c r="INK857" s="120"/>
      <c r="INL857" s="176"/>
      <c r="INM857" s="653"/>
      <c r="INN857" s="597"/>
      <c r="INO857" s="106"/>
      <c r="INP857" s="102"/>
      <c r="INQ857" s="103"/>
      <c r="INR857" s="102"/>
      <c r="INS857" s="120"/>
      <c r="INT857" s="176"/>
      <c r="INU857" s="653"/>
      <c r="INV857" s="597"/>
      <c r="INW857" s="106"/>
      <c r="INX857" s="102"/>
      <c r="INY857" s="103"/>
      <c r="INZ857" s="102"/>
      <c r="IOA857" s="120"/>
      <c r="IOB857" s="176"/>
      <c r="IOC857" s="653"/>
      <c r="IOD857" s="597"/>
      <c r="IOE857" s="106"/>
      <c r="IOF857" s="102"/>
      <c r="IOG857" s="103"/>
      <c r="IOH857" s="102"/>
      <c r="IOI857" s="120"/>
      <c r="IOJ857" s="176"/>
      <c r="IOK857" s="653"/>
      <c r="IOL857" s="597"/>
      <c r="IOM857" s="106"/>
      <c r="ION857" s="102"/>
      <c r="IOO857" s="103"/>
      <c r="IOP857" s="102"/>
      <c r="IOQ857" s="120"/>
      <c r="IOR857" s="176"/>
      <c r="IOS857" s="653"/>
      <c r="IOT857" s="597"/>
      <c r="IOU857" s="106"/>
      <c r="IOV857" s="102"/>
      <c r="IOW857" s="103"/>
      <c r="IOX857" s="102"/>
      <c r="IOY857" s="120"/>
      <c r="IOZ857" s="176"/>
      <c r="IPA857" s="653"/>
      <c r="IPB857" s="597"/>
      <c r="IPC857" s="106"/>
      <c r="IPD857" s="102"/>
      <c r="IPE857" s="103"/>
      <c r="IPF857" s="102"/>
      <c r="IPG857" s="120"/>
      <c r="IPH857" s="176"/>
      <c r="IPI857" s="653"/>
      <c r="IPJ857" s="597"/>
      <c r="IPK857" s="106"/>
      <c r="IPL857" s="102"/>
      <c r="IPM857" s="103"/>
      <c r="IPN857" s="102"/>
      <c r="IPO857" s="120"/>
      <c r="IPP857" s="176"/>
      <c r="IPQ857" s="653"/>
      <c r="IPR857" s="597"/>
      <c r="IPS857" s="106"/>
      <c r="IPT857" s="102"/>
      <c r="IPU857" s="103"/>
      <c r="IPV857" s="102"/>
      <c r="IPW857" s="120"/>
      <c r="IPX857" s="176"/>
      <c r="IPY857" s="653"/>
      <c r="IPZ857" s="597"/>
      <c r="IQA857" s="106"/>
      <c r="IQB857" s="102"/>
      <c r="IQC857" s="103"/>
      <c r="IQD857" s="102"/>
      <c r="IQE857" s="120"/>
      <c r="IQF857" s="176"/>
      <c r="IQG857" s="653"/>
      <c r="IQH857" s="597"/>
      <c r="IQI857" s="106"/>
      <c r="IQJ857" s="102"/>
      <c r="IQK857" s="103"/>
      <c r="IQL857" s="102"/>
      <c r="IQM857" s="120"/>
      <c r="IQN857" s="176"/>
      <c r="IQO857" s="653"/>
      <c r="IQP857" s="597"/>
      <c r="IQQ857" s="106"/>
      <c r="IQR857" s="102"/>
      <c r="IQS857" s="103"/>
      <c r="IQT857" s="102"/>
      <c r="IQU857" s="120"/>
      <c r="IQV857" s="176"/>
      <c r="IQW857" s="653"/>
      <c r="IQX857" s="597"/>
      <c r="IQY857" s="106"/>
      <c r="IQZ857" s="102"/>
      <c r="IRA857" s="103"/>
      <c r="IRB857" s="102"/>
      <c r="IRC857" s="120"/>
      <c r="IRD857" s="176"/>
      <c r="IRE857" s="653"/>
      <c r="IRF857" s="597"/>
      <c r="IRG857" s="106"/>
      <c r="IRH857" s="102"/>
      <c r="IRI857" s="103"/>
      <c r="IRJ857" s="102"/>
      <c r="IRK857" s="120"/>
      <c r="IRL857" s="176"/>
      <c r="IRM857" s="653"/>
      <c r="IRN857" s="597"/>
      <c r="IRO857" s="106"/>
      <c r="IRP857" s="102"/>
      <c r="IRQ857" s="103"/>
      <c r="IRR857" s="102"/>
      <c r="IRS857" s="120"/>
      <c r="IRT857" s="176"/>
      <c r="IRU857" s="653"/>
      <c r="IRV857" s="597"/>
      <c r="IRW857" s="106"/>
      <c r="IRX857" s="102"/>
      <c r="IRY857" s="103"/>
      <c r="IRZ857" s="102"/>
      <c r="ISA857" s="120"/>
      <c r="ISB857" s="176"/>
      <c r="ISC857" s="653"/>
      <c r="ISD857" s="597"/>
      <c r="ISE857" s="106"/>
      <c r="ISF857" s="102"/>
      <c r="ISG857" s="103"/>
      <c r="ISH857" s="102"/>
      <c r="ISI857" s="120"/>
      <c r="ISJ857" s="176"/>
      <c r="ISK857" s="653"/>
      <c r="ISL857" s="597"/>
      <c r="ISM857" s="106"/>
      <c r="ISN857" s="102"/>
      <c r="ISO857" s="103"/>
      <c r="ISP857" s="102"/>
      <c r="ISQ857" s="120"/>
      <c r="ISR857" s="176"/>
      <c r="ISS857" s="653"/>
      <c r="IST857" s="597"/>
      <c r="ISU857" s="106"/>
      <c r="ISV857" s="102"/>
      <c r="ISW857" s="103"/>
      <c r="ISX857" s="102"/>
      <c r="ISY857" s="120"/>
      <c r="ISZ857" s="176"/>
      <c r="ITA857" s="653"/>
      <c r="ITB857" s="597"/>
      <c r="ITC857" s="106"/>
      <c r="ITD857" s="102"/>
      <c r="ITE857" s="103"/>
      <c r="ITF857" s="102"/>
      <c r="ITG857" s="120"/>
      <c r="ITH857" s="176"/>
      <c r="ITI857" s="653"/>
      <c r="ITJ857" s="597"/>
      <c r="ITK857" s="106"/>
      <c r="ITL857" s="102"/>
      <c r="ITM857" s="103"/>
      <c r="ITN857" s="102"/>
      <c r="ITO857" s="120"/>
      <c r="ITP857" s="176"/>
      <c r="ITQ857" s="653"/>
      <c r="ITR857" s="597"/>
      <c r="ITS857" s="106"/>
      <c r="ITT857" s="102"/>
      <c r="ITU857" s="103"/>
      <c r="ITV857" s="102"/>
      <c r="ITW857" s="120"/>
      <c r="ITX857" s="176"/>
      <c r="ITY857" s="653"/>
      <c r="ITZ857" s="597"/>
      <c r="IUA857" s="106"/>
      <c r="IUB857" s="102"/>
      <c r="IUC857" s="103"/>
      <c r="IUD857" s="102"/>
      <c r="IUE857" s="120"/>
      <c r="IUF857" s="176"/>
      <c r="IUG857" s="653"/>
      <c r="IUH857" s="597"/>
      <c r="IUI857" s="106"/>
      <c r="IUJ857" s="102"/>
      <c r="IUK857" s="103"/>
      <c r="IUL857" s="102"/>
      <c r="IUM857" s="120"/>
      <c r="IUN857" s="176"/>
      <c r="IUO857" s="653"/>
      <c r="IUP857" s="597"/>
      <c r="IUQ857" s="106"/>
      <c r="IUR857" s="102"/>
      <c r="IUS857" s="103"/>
      <c r="IUT857" s="102"/>
      <c r="IUU857" s="120"/>
      <c r="IUV857" s="176"/>
      <c r="IUW857" s="653"/>
      <c r="IUX857" s="597"/>
      <c r="IUY857" s="106"/>
      <c r="IUZ857" s="102"/>
      <c r="IVA857" s="103"/>
      <c r="IVB857" s="102"/>
      <c r="IVC857" s="120"/>
      <c r="IVD857" s="176"/>
      <c r="IVE857" s="653"/>
      <c r="IVF857" s="597"/>
      <c r="IVG857" s="106"/>
      <c r="IVH857" s="102"/>
      <c r="IVI857" s="103"/>
      <c r="IVJ857" s="102"/>
      <c r="IVK857" s="120"/>
      <c r="IVL857" s="176"/>
      <c r="IVM857" s="653"/>
      <c r="IVN857" s="597"/>
      <c r="IVO857" s="106"/>
      <c r="IVP857" s="102"/>
      <c r="IVQ857" s="103"/>
      <c r="IVR857" s="102"/>
      <c r="IVS857" s="120"/>
      <c r="IVT857" s="176"/>
      <c r="IVU857" s="653"/>
      <c r="IVV857" s="597"/>
      <c r="IVW857" s="106"/>
      <c r="IVX857" s="102"/>
      <c r="IVY857" s="103"/>
      <c r="IVZ857" s="102"/>
      <c r="IWA857" s="120"/>
      <c r="IWB857" s="176"/>
      <c r="IWC857" s="653"/>
      <c r="IWD857" s="597"/>
      <c r="IWE857" s="106"/>
      <c r="IWF857" s="102"/>
      <c r="IWG857" s="103"/>
      <c r="IWH857" s="102"/>
      <c r="IWI857" s="120"/>
      <c r="IWJ857" s="176"/>
      <c r="IWK857" s="653"/>
      <c r="IWL857" s="597"/>
      <c r="IWM857" s="106"/>
      <c r="IWN857" s="102"/>
      <c r="IWO857" s="103"/>
      <c r="IWP857" s="102"/>
      <c r="IWQ857" s="120"/>
      <c r="IWR857" s="176"/>
      <c r="IWS857" s="653"/>
      <c r="IWT857" s="597"/>
      <c r="IWU857" s="106"/>
      <c r="IWV857" s="102"/>
      <c r="IWW857" s="103"/>
      <c r="IWX857" s="102"/>
      <c r="IWY857" s="120"/>
      <c r="IWZ857" s="176"/>
      <c r="IXA857" s="653"/>
      <c r="IXB857" s="597"/>
      <c r="IXC857" s="106"/>
      <c r="IXD857" s="102"/>
      <c r="IXE857" s="103"/>
      <c r="IXF857" s="102"/>
      <c r="IXG857" s="120"/>
      <c r="IXH857" s="176"/>
      <c r="IXI857" s="653"/>
      <c r="IXJ857" s="597"/>
      <c r="IXK857" s="106"/>
      <c r="IXL857" s="102"/>
      <c r="IXM857" s="103"/>
      <c r="IXN857" s="102"/>
      <c r="IXO857" s="120"/>
      <c r="IXP857" s="176"/>
      <c r="IXQ857" s="653"/>
      <c r="IXR857" s="597"/>
      <c r="IXS857" s="106"/>
      <c r="IXT857" s="102"/>
      <c r="IXU857" s="103"/>
      <c r="IXV857" s="102"/>
      <c r="IXW857" s="120"/>
      <c r="IXX857" s="176"/>
      <c r="IXY857" s="653"/>
      <c r="IXZ857" s="597"/>
      <c r="IYA857" s="106"/>
      <c r="IYB857" s="102"/>
      <c r="IYC857" s="103"/>
      <c r="IYD857" s="102"/>
      <c r="IYE857" s="120"/>
      <c r="IYF857" s="176"/>
      <c r="IYG857" s="653"/>
      <c r="IYH857" s="597"/>
      <c r="IYI857" s="106"/>
      <c r="IYJ857" s="102"/>
      <c r="IYK857" s="103"/>
      <c r="IYL857" s="102"/>
      <c r="IYM857" s="120"/>
      <c r="IYN857" s="176"/>
      <c r="IYO857" s="653"/>
      <c r="IYP857" s="597"/>
      <c r="IYQ857" s="106"/>
      <c r="IYR857" s="102"/>
      <c r="IYS857" s="103"/>
      <c r="IYT857" s="102"/>
      <c r="IYU857" s="120"/>
      <c r="IYV857" s="176"/>
      <c r="IYW857" s="653"/>
      <c r="IYX857" s="597"/>
      <c r="IYY857" s="106"/>
      <c r="IYZ857" s="102"/>
      <c r="IZA857" s="103"/>
      <c r="IZB857" s="102"/>
      <c r="IZC857" s="120"/>
      <c r="IZD857" s="176"/>
      <c r="IZE857" s="653"/>
      <c r="IZF857" s="597"/>
      <c r="IZG857" s="106"/>
      <c r="IZH857" s="102"/>
      <c r="IZI857" s="103"/>
      <c r="IZJ857" s="102"/>
      <c r="IZK857" s="120"/>
      <c r="IZL857" s="176"/>
      <c r="IZM857" s="653"/>
      <c r="IZN857" s="597"/>
      <c r="IZO857" s="106"/>
      <c r="IZP857" s="102"/>
      <c r="IZQ857" s="103"/>
      <c r="IZR857" s="102"/>
      <c r="IZS857" s="120"/>
      <c r="IZT857" s="176"/>
      <c r="IZU857" s="653"/>
      <c r="IZV857" s="597"/>
      <c r="IZW857" s="106"/>
      <c r="IZX857" s="102"/>
      <c r="IZY857" s="103"/>
      <c r="IZZ857" s="102"/>
      <c r="JAA857" s="120"/>
      <c r="JAB857" s="176"/>
      <c r="JAC857" s="653"/>
      <c r="JAD857" s="597"/>
      <c r="JAE857" s="106"/>
      <c r="JAF857" s="102"/>
      <c r="JAG857" s="103"/>
      <c r="JAH857" s="102"/>
      <c r="JAI857" s="120"/>
      <c r="JAJ857" s="176"/>
      <c r="JAK857" s="653"/>
      <c r="JAL857" s="597"/>
      <c r="JAM857" s="106"/>
      <c r="JAN857" s="102"/>
      <c r="JAO857" s="103"/>
      <c r="JAP857" s="102"/>
      <c r="JAQ857" s="120"/>
      <c r="JAR857" s="176"/>
      <c r="JAS857" s="653"/>
      <c r="JAT857" s="597"/>
      <c r="JAU857" s="106"/>
      <c r="JAV857" s="102"/>
      <c r="JAW857" s="103"/>
      <c r="JAX857" s="102"/>
      <c r="JAY857" s="120"/>
      <c r="JAZ857" s="176"/>
      <c r="JBA857" s="653"/>
      <c r="JBB857" s="597"/>
      <c r="JBC857" s="106"/>
      <c r="JBD857" s="102"/>
      <c r="JBE857" s="103"/>
      <c r="JBF857" s="102"/>
      <c r="JBG857" s="120"/>
      <c r="JBH857" s="176"/>
      <c r="JBI857" s="653"/>
      <c r="JBJ857" s="597"/>
      <c r="JBK857" s="106"/>
      <c r="JBL857" s="102"/>
      <c r="JBM857" s="103"/>
      <c r="JBN857" s="102"/>
      <c r="JBO857" s="120"/>
      <c r="JBP857" s="176"/>
      <c r="JBQ857" s="653"/>
      <c r="JBR857" s="597"/>
      <c r="JBS857" s="106"/>
      <c r="JBT857" s="102"/>
      <c r="JBU857" s="103"/>
      <c r="JBV857" s="102"/>
      <c r="JBW857" s="120"/>
      <c r="JBX857" s="176"/>
      <c r="JBY857" s="653"/>
      <c r="JBZ857" s="597"/>
      <c r="JCA857" s="106"/>
      <c r="JCB857" s="102"/>
      <c r="JCC857" s="103"/>
      <c r="JCD857" s="102"/>
      <c r="JCE857" s="120"/>
      <c r="JCF857" s="176"/>
      <c r="JCG857" s="653"/>
      <c r="JCH857" s="597"/>
      <c r="JCI857" s="106"/>
      <c r="JCJ857" s="102"/>
      <c r="JCK857" s="103"/>
      <c r="JCL857" s="102"/>
      <c r="JCM857" s="120"/>
      <c r="JCN857" s="176"/>
      <c r="JCO857" s="653"/>
      <c r="JCP857" s="597"/>
      <c r="JCQ857" s="106"/>
      <c r="JCR857" s="102"/>
      <c r="JCS857" s="103"/>
      <c r="JCT857" s="102"/>
      <c r="JCU857" s="120"/>
      <c r="JCV857" s="176"/>
      <c r="JCW857" s="653"/>
      <c r="JCX857" s="597"/>
      <c r="JCY857" s="106"/>
      <c r="JCZ857" s="102"/>
      <c r="JDA857" s="103"/>
      <c r="JDB857" s="102"/>
      <c r="JDC857" s="120"/>
      <c r="JDD857" s="176"/>
      <c r="JDE857" s="653"/>
      <c r="JDF857" s="597"/>
      <c r="JDG857" s="106"/>
      <c r="JDH857" s="102"/>
      <c r="JDI857" s="103"/>
      <c r="JDJ857" s="102"/>
      <c r="JDK857" s="120"/>
      <c r="JDL857" s="176"/>
      <c r="JDM857" s="653"/>
      <c r="JDN857" s="597"/>
      <c r="JDO857" s="106"/>
      <c r="JDP857" s="102"/>
      <c r="JDQ857" s="103"/>
      <c r="JDR857" s="102"/>
      <c r="JDS857" s="120"/>
      <c r="JDT857" s="176"/>
      <c r="JDU857" s="653"/>
      <c r="JDV857" s="597"/>
      <c r="JDW857" s="106"/>
      <c r="JDX857" s="102"/>
      <c r="JDY857" s="103"/>
      <c r="JDZ857" s="102"/>
      <c r="JEA857" s="120"/>
      <c r="JEB857" s="176"/>
      <c r="JEC857" s="653"/>
      <c r="JED857" s="597"/>
      <c r="JEE857" s="106"/>
      <c r="JEF857" s="102"/>
      <c r="JEG857" s="103"/>
      <c r="JEH857" s="102"/>
      <c r="JEI857" s="120"/>
      <c r="JEJ857" s="176"/>
      <c r="JEK857" s="653"/>
      <c r="JEL857" s="597"/>
      <c r="JEM857" s="106"/>
      <c r="JEN857" s="102"/>
      <c r="JEO857" s="103"/>
      <c r="JEP857" s="102"/>
      <c r="JEQ857" s="120"/>
      <c r="JER857" s="176"/>
      <c r="JES857" s="653"/>
      <c r="JET857" s="597"/>
      <c r="JEU857" s="106"/>
      <c r="JEV857" s="102"/>
      <c r="JEW857" s="103"/>
      <c r="JEX857" s="102"/>
      <c r="JEY857" s="120"/>
      <c r="JEZ857" s="176"/>
      <c r="JFA857" s="653"/>
      <c r="JFB857" s="597"/>
      <c r="JFC857" s="106"/>
      <c r="JFD857" s="102"/>
      <c r="JFE857" s="103"/>
      <c r="JFF857" s="102"/>
      <c r="JFG857" s="120"/>
      <c r="JFH857" s="176"/>
      <c r="JFI857" s="653"/>
      <c r="JFJ857" s="597"/>
      <c r="JFK857" s="106"/>
      <c r="JFL857" s="102"/>
      <c r="JFM857" s="103"/>
      <c r="JFN857" s="102"/>
      <c r="JFO857" s="120"/>
      <c r="JFP857" s="176"/>
      <c r="JFQ857" s="653"/>
      <c r="JFR857" s="597"/>
      <c r="JFS857" s="106"/>
      <c r="JFT857" s="102"/>
      <c r="JFU857" s="103"/>
      <c r="JFV857" s="102"/>
      <c r="JFW857" s="120"/>
      <c r="JFX857" s="176"/>
      <c r="JFY857" s="653"/>
      <c r="JFZ857" s="597"/>
      <c r="JGA857" s="106"/>
      <c r="JGB857" s="102"/>
      <c r="JGC857" s="103"/>
      <c r="JGD857" s="102"/>
      <c r="JGE857" s="120"/>
      <c r="JGF857" s="176"/>
      <c r="JGG857" s="653"/>
      <c r="JGH857" s="597"/>
      <c r="JGI857" s="106"/>
      <c r="JGJ857" s="102"/>
      <c r="JGK857" s="103"/>
      <c r="JGL857" s="102"/>
      <c r="JGM857" s="120"/>
      <c r="JGN857" s="176"/>
      <c r="JGO857" s="653"/>
      <c r="JGP857" s="597"/>
      <c r="JGQ857" s="106"/>
      <c r="JGR857" s="102"/>
      <c r="JGS857" s="103"/>
      <c r="JGT857" s="102"/>
      <c r="JGU857" s="120"/>
      <c r="JGV857" s="176"/>
      <c r="JGW857" s="653"/>
      <c r="JGX857" s="597"/>
      <c r="JGY857" s="106"/>
      <c r="JGZ857" s="102"/>
      <c r="JHA857" s="103"/>
      <c r="JHB857" s="102"/>
      <c r="JHC857" s="120"/>
      <c r="JHD857" s="176"/>
      <c r="JHE857" s="653"/>
      <c r="JHF857" s="597"/>
      <c r="JHG857" s="106"/>
      <c r="JHH857" s="102"/>
      <c r="JHI857" s="103"/>
      <c r="JHJ857" s="102"/>
      <c r="JHK857" s="120"/>
      <c r="JHL857" s="176"/>
      <c r="JHM857" s="653"/>
      <c r="JHN857" s="597"/>
      <c r="JHO857" s="106"/>
      <c r="JHP857" s="102"/>
      <c r="JHQ857" s="103"/>
      <c r="JHR857" s="102"/>
      <c r="JHS857" s="120"/>
      <c r="JHT857" s="176"/>
      <c r="JHU857" s="653"/>
      <c r="JHV857" s="597"/>
      <c r="JHW857" s="106"/>
      <c r="JHX857" s="102"/>
      <c r="JHY857" s="103"/>
      <c r="JHZ857" s="102"/>
      <c r="JIA857" s="120"/>
      <c r="JIB857" s="176"/>
      <c r="JIC857" s="653"/>
      <c r="JID857" s="597"/>
      <c r="JIE857" s="106"/>
      <c r="JIF857" s="102"/>
      <c r="JIG857" s="103"/>
      <c r="JIH857" s="102"/>
      <c r="JII857" s="120"/>
      <c r="JIJ857" s="176"/>
      <c r="JIK857" s="653"/>
      <c r="JIL857" s="597"/>
      <c r="JIM857" s="106"/>
      <c r="JIN857" s="102"/>
      <c r="JIO857" s="103"/>
      <c r="JIP857" s="102"/>
      <c r="JIQ857" s="120"/>
      <c r="JIR857" s="176"/>
      <c r="JIS857" s="653"/>
      <c r="JIT857" s="597"/>
      <c r="JIU857" s="106"/>
      <c r="JIV857" s="102"/>
      <c r="JIW857" s="103"/>
      <c r="JIX857" s="102"/>
      <c r="JIY857" s="120"/>
      <c r="JIZ857" s="176"/>
      <c r="JJA857" s="653"/>
      <c r="JJB857" s="597"/>
      <c r="JJC857" s="106"/>
      <c r="JJD857" s="102"/>
      <c r="JJE857" s="103"/>
      <c r="JJF857" s="102"/>
      <c r="JJG857" s="120"/>
      <c r="JJH857" s="176"/>
      <c r="JJI857" s="653"/>
      <c r="JJJ857" s="597"/>
      <c r="JJK857" s="106"/>
      <c r="JJL857" s="102"/>
      <c r="JJM857" s="103"/>
      <c r="JJN857" s="102"/>
      <c r="JJO857" s="120"/>
      <c r="JJP857" s="176"/>
      <c r="JJQ857" s="653"/>
      <c r="JJR857" s="597"/>
      <c r="JJS857" s="106"/>
      <c r="JJT857" s="102"/>
      <c r="JJU857" s="103"/>
      <c r="JJV857" s="102"/>
      <c r="JJW857" s="120"/>
      <c r="JJX857" s="176"/>
      <c r="JJY857" s="653"/>
      <c r="JJZ857" s="597"/>
      <c r="JKA857" s="106"/>
      <c r="JKB857" s="102"/>
      <c r="JKC857" s="103"/>
      <c r="JKD857" s="102"/>
      <c r="JKE857" s="120"/>
      <c r="JKF857" s="176"/>
      <c r="JKG857" s="653"/>
      <c r="JKH857" s="597"/>
      <c r="JKI857" s="106"/>
      <c r="JKJ857" s="102"/>
      <c r="JKK857" s="103"/>
      <c r="JKL857" s="102"/>
      <c r="JKM857" s="120"/>
      <c r="JKN857" s="176"/>
      <c r="JKO857" s="653"/>
      <c r="JKP857" s="597"/>
      <c r="JKQ857" s="106"/>
      <c r="JKR857" s="102"/>
      <c r="JKS857" s="103"/>
      <c r="JKT857" s="102"/>
      <c r="JKU857" s="120"/>
      <c r="JKV857" s="176"/>
      <c r="JKW857" s="653"/>
      <c r="JKX857" s="597"/>
      <c r="JKY857" s="106"/>
      <c r="JKZ857" s="102"/>
      <c r="JLA857" s="103"/>
      <c r="JLB857" s="102"/>
      <c r="JLC857" s="120"/>
      <c r="JLD857" s="176"/>
      <c r="JLE857" s="653"/>
      <c r="JLF857" s="597"/>
      <c r="JLG857" s="106"/>
      <c r="JLH857" s="102"/>
      <c r="JLI857" s="103"/>
      <c r="JLJ857" s="102"/>
      <c r="JLK857" s="120"/>
      <c r="JLL857" s="176"/>
      <c r="JLM857" s="653"/>
      <c r="JLN857" s="597"/>
      <c r="JLO857" s="106"/>
      <c r="JLP857" s="102"/>
      <c r="JLQ857" s="103"/>
      <c r="JLR857" s="102"/>
      <c r="JLS857" s="120"/>
      <c r="JLT857" s="176"/>
      <c r="JLU857" s="653"/>
      <c r="JLV857" s="597"/>
      <c r="JLW857" s="106"/>
      <c r="JLX857" s="102"/>
      <c r="JLY857" s="103"/>
      <c r="JLZ857" s="102"/>
      <c r="JMA857" s="120"/>
      <c r="JMB857" s="176"/>
      <c r="JMC857" s="653"/>
      <c r="JMD857" s="597"/>
      <c r="JME857" s="106"/>
      <c r="JMF857" s="102"/>
      <c r="JMG857" s="103"/>
      <c r="JMH857" s="102"/>
      <c r="JMI857" s="120"/>
      <c r="JMJ857" s="176"/>
      <c r="JMK857" s="653"/>
      <c r="JML857" s="597"/>
      <c r="JMM857" s="106"/>
      <c r="JMN857" s="102"/>
      <c r="JMO857" s="103"/>
      <c r="JMP857" s="102"/>
      <c r="JMQ857" s="120"/>
      <c r="JMR857" s="176"/>
      <c r="JMS857" s="653"/>
      <c r="JMT857" s="597"/>
      <c r="JMU857" s="106"/>
      <c r="JMV857" s="102"/>
      <c r="JMW857" s="103"/>
      <c r="JMX857" s="102"/>
      <c r="JMY857" s="120"/>
      <c r="JMZ857" s="176"/>
      <c r="JNA857" s="653"/>
      <c r="JNB857" s="597"/>
      <c r="JNC857" s="106"/>
      <c r="JND857" s="102"/>
      <c r="JNE857" s="103"/>
      <c r="JNF857" s="102"/>
      <c r="JNG857" s="120"/>
      <c r="JNH857" s="176"/>
      <c r="JNI857" s="653"/>
      <c r="JNJ857" s="597"/>
      <c r="JNK857" s="106"/>
      <c r="JNL857" s="102"/>
      <c r="JNM857" s="103"/>
      <c r="JNN857" s="102"/>
      <c r="JNO857" s="120"/>
      <c r="JNP857" s="176"/>
      <c r="JNQ857" s="653"/>
      <c r="JNR857" s="597"/>
      <c r="JNS857" s="106"/>
      <c r="JNT857" s="102"/>
      <c r="JNU857" s="103"/>
      <c r="JNV857" s="102"/>
      <c r="JNW857" s="120"/>
      <c r="JNX857" s="176"/>
      <c r="JNY857" s="653"/>
      <c r="JNZ857" s="597"/>
      <c r="JOA857" s="106"/>
      <c r="JOB857" s="102"/>
      <c r="JOC857" s="103"/>
      <c r="JOD857" s="102"/>
      <c r="JOE857" s="120"/>
      <c r="JOF857" s="176"/>
      <c r="JOG857" s="653"/>
      <c r="JOH857" s="597"/>
      <c r="JOI857" s="106"/>
      <c r="JOJ857" s="102"/>
      <c r="JOK857" s="103"/>
      <c r="JOL857" s="102"/>
      <c r="JOM857" s="120"/>
      <c r="JON857" s="176"/>
      <c r="JOO857" s="653"/>
      <c r="JOP857" s="597"/>
      <c r="JOQ857" s="106"/>
      <c r="JOR857" s="102"/>
      <c r="JOS857" s="103"/>
      <c r="JOT857" s="102"/>
      <c r="JOU857" s="120"/>
      <c r="JOV857" s="176"/>
      <c r="JOW857" s="653"/>
      <c r="JOX857" s="597"/>
      <c r="JOY857" s="106"/>
      <c r="JOZ857" s="102"/>
      <c r="JPA857" s="103"/>
      <c r="JPB857" s="102"/>
      <c r="JPC857" s="120"/>
      <c r="JPD857" s="176"/>
      <c r="JPE857" s="653"/>
      <c r="JPF857" s="597"/>
      <c r="JPG857" s="106"/>
      <c r="JPH857" s="102"/>
      <c r="JPI857" s="103"/>
      <c r="JPJ857" s="102"/>
      <c r="JPK857" s="120"/>
      <c r="JPL857" s="176"/>
      <c r="JPM857" s="653"/>
      <c r="JPN857" s="597"/>
      <c r="JPO857" s="106"/>
      <c r="JPP857" s="102"/>
      <c r="JPQ857" s="103"/>
      <c r="JPR857" s="102"/>
      <c r="JPS857" s="120"/>
      <c r="JPT857" s="176"/>
      <c r="JPU857" s="653"/>
      <c r="JPV857" s="597"/>
      <c r="JPW857" s="106"/>
      <c r="JPX857" s="102"/>
      <c r="JPY857" s="103"/>
      <c r="JPZ857" s="102"/>
      <c r="JQA857" s="120"/>
      <c r="JQB857" s="176"/>
      <c r="JQC857" s="653"/>
      <c r="JQD857" s="597"/>
      <c r="JQE857" s="106"/>
      <c r="JQF857" s="102"/>
      <c r="JQG857" s="103"/>
      <c r="JQH857" s="102"/>
      <c r="JQI857" s="120"/>
      <c r="JQJ857" s="176"/>
      <c r="JQK857" s="653"/>
      <c r="JQL857" s="597"/>
      <c r="JQM857" s="106"/>
      <c r="JQN857" s="102"/>
      <c r="JQO857" s="103"/>
      <c r="JQP857" s="102"/>
      <c r="JQQ857" s="120"/>
      <c r="JQR857" s="176"/>
      <c r="JQS857" s="653"/>
      <c r="JQT857" s="597"/>
      <c r="JQU857" s="106"/>
      <c r="JQV857" s="102"/>
      <c r="JQW857" s="103"/>
      <c r="JQX857" s="102"/>
      <c r="JQY857" s="120"/>
      <c r="JQZ857" s="176"/>
      <c r="JRA857" s="653"/>
      <c r="JRB857" s="597"/>
      <c r="JRC857" s="106"/>
      <c r="JRD857" s="102"/>
      <c r="JRE857" s="103"/>
      <c r="JRF857" s="102"/>
      <c r="JRG857" s="120"/>
      <c r="JRH857" s="176"/>
      <c r="JRI857" s="653"/>
      <c r="JRJ857" s="597"/>
      <c r="JRK857" s="106"/>
      <c r="JRL857" s="102"/>
      <c r="JRM857" s="103"/>
      <c r="JRN857" s="102"/>
      <c r="JRO857" s="120"/>
      <c r="JRP857" s="176"/>
      <c r="JRQ857" s="653"/>
      <c r="JRR857" s="597"/>
      <c r="JRS857" s="106"/>
      <c r="JRT857" s="102"/>
      <c r="JRU857" s="103"/>
      <c r="JRV857" s="102"/>
      <c r="JRW857" s="120"/>
      <c r="JRX857" s="176"/>
      <c r="JRY857" s="653"/>
      <c r="JRZ857" s="597"/>
      <c r="JSA857" s="106"/>
      <c r="JSB857" s="102"/>
      <c r="JSC857" s="103"/>
      <c r="JSD857" s="102"/>
      <c r="JSE857" s="120"/>
      <c r="JSF857" s="176"/>
      <c r="JSG857" s="653"/>
      <c r="JSH857" s="597"/>
      <c r="JSI857" s="106"/>
      <c r="JSJ857" s="102"/>
      <c r="JSK857" s="103"/>
      <c r="JSL857" s="102"/>
      <c r="JSM857" s="120"/>
      <c r="JSN857" s="176"/>
      <c r="JSO857" s="653"/>
      <c r="JSP857" s="597"/>
      <c r="JSQ857" s="106"/>
      <c r="JSR857" s="102"/>
      <c r="JSS857" s="103"/>
      <c r="JST857" s="102"/>
      <c r="JSU857" s="120"/>
      <c r="JSV857" s="176"/>
      <c r="JSW857" s="653"/>
      <c r="JSX857" s="597"/>
      <c r="JSY857" s="106"/>
      <c r="JSZ857" s="102"/>
      <c r="JTA857" s="103"/>
      <c r="JTB857" s="102"/>
      <c r="JTC857" s="120"/>
      <c r="JTD857" s="176"/>
      <c r="JTE857" s="653"/>
      <c r="JTF857" s="597"/>
      <c r="JTG857" s="106"/>
      <c r="JTH857" s="102"/>
      <c r="JTI857" s="103"/>
      <c r="JTJ857" s="102"/>
      <c r="JTK857" s="120"/>
      <c r="JTL857" s="176"/>
      <c r="JTM857" s="653"/>
      <c r="JTN857" s="597"/>
      <c r="JTO857" s="106"/>
      <c r="JTP857" s="102"/>
      <c r="JTQ857" s="103"/>
      <c r="JTR857" s="102"/>
      <c r="JTS857" s="120"/>
      <c r="JTT857" s="176"/>
      <c r="JTU857" s="653"/>
      <c r="JTV857" s="597"/>
      <c r="JTW857" s="106"/>
      <c r="JTX857" s="102"/>
      <c r="JTY857" s="103"/>
      <c r="JTZ857" s="102"/>
      <c r="JUA857" s="120"/>
      <c r="JUB857" s="176"/>
      <c r="JUC857" s="653"/>
      <c r="JUD857" s="597"/>
      <c r="JUE857" s="106"/>
      <c r="JUF857" s="102"/>
      <c r="JUG857" s="103"/>
      <c r="JUH857" s="102"/>
      <c r="JUI857" s="120"/>
      <c r="JUJ857" s="176"/>
      <c r="JUK857" s="653"/>
      <c r="JUL857" s="597"/>
      <c r="JUM857" s="106"/>
      <c r="JUN857" s="102"/>
      <c r="JUO857" s="103"/>
      <c r="JUP857" s="102"/>
      <c r="JUQ857" s="120"/>
      <c r="JUR857" s="176"/>
      <c r="JUS857" s="653"/>
      <c r="JUT857" s="597"/>
      <c r="JUU857" s="106"/>
      <c r="JUV857" s="102"/>
      <c r="JUW857" s="103"/>
      <c r="JUX857" s="102"/>
      <c r="JUY857" s="120"/>
      <c r="JUZ857" s="176"/>
      <c r="JVA857" s="653"/>
      <c r="JVB857" s="597"/>
      <c r="JVC857" s="106"/>
      <c r="JVD857" s="102"/>
      <c r="JVE857" s="103"/>
      <c r="JVF857" s="102"/>
      <c r="JVG857" s="120"/>
      <c r="JVH857" s="176"/>
      <c r="JVI857" s="653"/>
      <c r="JVJ857" s="597"/>
      <c r="JVK857" s="106"/>
      <c r="JVL857" s="102"/>
      <c r="JVM857" s="103"/>
      <c r="JVN857" s="102"/>
      <c r="JVO857" s="120"/>
      <c r="JVP857" s="176"/>
      <c r="JVQ857" s="653"/>
      <c r="JVR857" s="597"/>
      <c r="JVS857" s="106"/>
      <c r="JVT857" s="102"/>
      <c r="JVU857" s="103"/>
      <c r="JVV857" s="102"/>
      <c r="JVW857" s="120"/>
      <c r="JVX857" s="176"/>
      <c r="JVY857" s="653"/>
      <c r="JVZ857" s="597"/>
      <c r="JWA857" s="106"/>
      <c r="JWB857" s="102"/>
      <c r="JWC857" s="103"/>
      <c r="JWD857" s="102"/>
      <c r="JWE857" s="120"/>
      <c r="JWF857" s="176"/>
      <c r="JWG857" s="653"/>
      <c r="JWH857" s="597"/>
      <c r="JWI857" s="106"/>
      <c r="JWJ857" s="102"/>
      <c r="JWK857" s="103"/>
      <c r="JWL857" s="102"/>
      <c r="JWM857" s="120"/>
      <c r="JWN857" s="176"/>
      <c r="JWO857" s="653"/>
      <c r="JWP857" s="597"/>
      <c r="JWQ857" s="106"/>
      <c r="JWR857" s="102"/>
      <c r="JWS857" s="103"/>
      <c r="JWT857" s="102"/>
      <c r="JWU857" s="120"/>
      <c r="JWV857" s="176"/>
      <c r="JWW857" s="653"/>
      <c r="JWX857" s="597"/>
      <c r="JWY857" s="106"/>
      <c r="JWZ857" s="102"/>
      <c r="JXA857" s="103"/>
      <c r="JXB857" s="102"/>
      <c r="JXC857" s="120"/>
      <c r="JXD857" s="176"/>
      <c r="JXE857" s="653"/>
      <c r="JXF857" s="597"/>
      <c r="JXG857" s="106"/>
      <c r="JXH857" s="102"/>
      <c r="JXI857" s="103"/>
      <c r="JXJ857" s="102"/>
      <c r="JXK857" s="120"/>
      <c r="JXL857" s="176"/>
      <c r="JXM857" s="653"/>
      <c r="JXN857" s="597"/>
      <c r="JXO857" s="106"/>
      <c r="JXP857" s="102"/>
      <c r="JXQ857" s="103"/>
      <c r="JXR857" s="102"/>
      <c r="JXS857" s="120"/>
      <c r="JXT857" s="176"/>
      <c r="JXU857" s="653"/>
      <c r="JXV857" s="597"/>
      <c r="JXW857" s="106"/>
      <c r="JXX857" s="102"/>
      <c r="JXY857" s="103"/>
      <c r="JXZ857" s="102"/>
      <c r="JYA857" s="120"/>
      <c r="JYB857" s="176"/>
      <c r="JYC857" s="653"/>
      <c r="JYD857" s="597"/>
      <c r="JYE857" s="106"/>
      <c r="JYF857" s="102"/>
      <c r="JYG857" s="103"/>
      <c r="JYH857" s="102"/>
      <c r="JYI857" s="120"/>
      <c r="JYJ857" s="176"/>
      <c r="JYK857" s="653"/>
      <c r="JYL857" s="597"/>
      <c r="JYM857" s="106"/>
      <c r="JYN857" s="102"/>
      <c r="JYO857" s="103"/>
      <c r="JYP857" s="102"/>
      <c r="JYQ857" s="120"/>
      <c r="JYR857" s="176"/>
      <c r="JYS857" s="653"/>
      <c r="JYT857" s="597"/>
      <c r="JYU857" s="106"/>
      <c r="JYV857" s="102"/>
      <c r="JYW857" s="103"/>
      <c r="JYX857" s="102"/>
      <c r="JYY857" s="120"/>
      <c r="JYZ857" s="176"/>
      <c r="JZA857" s="653"/>
      <c r="JZB857" s="597"/>
      <c r="JZC857" s="106"/>
      <c r="JZD857" s="102"/>
      <c r="JZE857" s="103"/>
      <c r="JZF857" s="102"/>
      <c r="JZG857" s="120"/>
      <c r="JZH857" s="176"/>
      <c r="JZI857" s="653"/>
      <c r="JZJ857" s="597"/>
      <c r="JZK857" s="106"/>
      <c r="JZL857" s="102"/>
      <c r="JZM857" s="103"/>
      <c r="JZN857" s="102"/>
      <c r="JZO857" s="120"/>
      <c r="JZP857" s="176"/>
      <c r="JZQ857" s="653"/>
      <c r="JZR857" s="597"/>
      <c r="JZS857" s="106"/>
      <c r="JZT857" s="102"/>
      <c r="JZU857" s="103"/>
      <c r="JZV857" s="102"/>
      <c r="JZW857" s="120"/>
      <c r="JZX857" s="176"/>
      <c r="JZY857" s="653"/>
      <c r="JZZ857" s="597"/>
      <c r="KAA857" s="106"/>
      <c r="KAB857" s="102"/>
      <c r="KAC857" s="103"/>
      <c r="KAD857" s="102"/>
      <c r="KAE857" s="120"/>
      <c r="KAF857" s="176"/>
      <c r="KAG857" s="653"/>
      <c r="KAH857" s="597"/>
      <c r="KAI857" s="106"/>
      <c r="KAJ857" s="102"/>
      <c r="KAK857" s="103"/>
      <c r="KAL857" s="102"/>
      <c r="KAM857" s="120"/>
      <c r="KAN857" s="176"/>
      <c r="KAO857" s="653"/>
      <c r="KAP857" s="597"/>
      <c r="KAQ857" s="106"/>
      <c r="KAR857" s="102"/>
      <c r="KAS857" s="103"/>
      <c r="KAT857" s="102"/>
      <c r="KAU857" s="120"/>
      <c r="KAV857" s="176"/>
      <c r="KAW857" s="653"/>
      <c r="KAX857" s="597"/>
      <c r="KAY857" s="106"/>
      <c r="KAZ857" s="102"/>
      <c r="KBA857" s="103"/>
      <c r="KBB857" s="102"/>
      <c r="KBC857" s="120"/>
      <c r="KBD857" s="176"/>
      <c r="KBE857" s="653"/>
      <c r="KBF857" s="597"/>
      <c r="KBG857" s="106"/>
      <c r="KBH857" s="102"/>
      <c r="KBI857" s="103"/>
      <c r="KBJ857" s="102"/>
      <c r="KBK857" s="120"/>
      <c r="KBL857" s="176"/>
      <c r="KBM857" s="653"/>
      <c r="KBN857" s="597"/>
      <c r="KBO857" s="106"/>
      <c r="KBP857" s="102"/>
      <c r="KBQ857" s="103"/>
      <c r="KBR857" s="102"/>
      <c r="KBS857" s="120"/>
      <c r="KBT857" s="176"/>
      <c r="KBU857" s="653"/>
      <c r="KBV857" s="597"/>
      <c r="KBW857" s="106"/>
      <c r="KBX857" s="102"/>
      <c r="KBY857" s="103"/>
      <c r="KBZ857" s="102"/>
      <c r="KCA857" s="120"/>
      <c r="KCB857" s="176"/>
      <c r="KCC857" s="653"/>
      <c r="KCD857" s="597"/>
      <c r="KCE857" s="106"/>
      <c r="KCF857" s="102"/>
      <c r="KCG857" s="103"/>
      <c r="KCH857" s="102"/>
      <c r="KCI857" s="120"/>
      <c r="KCJ857" s="176"/>
      <c r="KCK857" s="653"/>
      <c r="KCL857" s="597"/>
      <c r="KCM857" s="106"/>
      <c r="KCN857" s="102"/>
      <c r="KCO857" s="103"/>
      <c r="KCP857" s="102"/>
      <c r="KCQ857" s="120"/>
      <c r="KCR857" s="176"/>
      <c r="KCS857" s="653"/>
      <c r="KCT857" s="597"/>
      <c r="KCU857" s="106"/>
      <c r="KCV857" s="102"/>
      <c r="KCW857" s="103"/>
      <c r="KCX857" s="102"/>
      <c r="KCY857" s="120"/>
      <c r="KCZ857" s="176"/>
      <c r="KDA857" s="653"/>
      <c r="KDB857" s="597"/>
      <c r="KDC857" s="106"/>
      <c r="KDD857" s="102"/>
      <c r="KDE857" s="103"/>
      <c r="KDF857" s="102"/>
      <c r="KDG857" s="120"/>
      <c r="KDH857" s="176"/>
      <c r="KDI857" s="653"/>
      <c r="KDJ857" s="597"/>
      <c r="KDK857" s="106"/>
      <c r="KDL857" s="102"/>
      <c r="KDM857" s="103"/>
      <c r="KDN857" s="102"/>
      <c r="KDO857" s="120"/>
      <c r="KDP857" s="176"/>
      <c r="KDQ857" s="653"/>
      <c r="KDR857" s="597"/>
      <c r="KDS857" s="106"/>
      <c r="KDT857" s="102"/>
      <c r="KDU857" s="103"/>
      <c r="KDV857" s="102"/>
      <c r="KDW857" s="120"/>
      <c r="KDX857" s="176"/>
      <c r="KDY857" s="653"/>
      <c r="KDZ857" s="597"/>
      <c r="KEA857" s="106"/>
      <c r="KEB857" s="102"/>
      <c r="KEC857" s="103"/>
      <c r="KED857" s="102"/>
      <c r="KEE857" s="120"/>
      <c r="KEF857" s="176"/>
      <c r="KEG857" s="653"/>
      <c r="KEH857" s="597"/>
      <c r="KEI857" s="106"/>
      <c r="KEJ857" s="102"/>
      <c r="KEK857" s="103"/>
      <c r="KEL857" s="102"/>
      <c r="KEM857" s="120"/>
      <c r="KEN857" s="176"/>
      <c r="KEO857" s="653"/>
      <c r="KEP857" s="597"/>
      <c r="KEQ857" s="106"/>
      <c r="KER857" s="102"/>
      <c r="KES857" s="103"/>
      <c r="KET857" s="102"/>
      <c r="KEU857" s="120"/>
      <c r="KEV857" s="176"/>
      <c r="KEW857" s="653"/>
      <c r="KEX857" s="597"/>
      <c r="KEY857" s="106"/>
      <c r="KEZ857" s="102"/>
      <c r="KFA857" s="103"/>
      <c r="KFB857" s="102"/>
      <c r="KFC857" s="120"/>
      <c r="KFD857" s="176"/>
      <c r="KFE857" s="653"/>
      <c r="KFF857" s="597"/>
      <c r="KFG857" s="106"/>
      <c r="KFH857" s="102"/>
      <c r="KFI857" s="103"/>
      <c r="KFJ857" s="102"/>
      <c r="KFK857" s="120"/>
      <c r="KFL857" s="176"/>
      <c r="KFM857" s="653"/>
      <c r="KFN857" s="597"/>
      <c r="KFO857" s="106"/>
      <c r="KFP857" s="102"/>
      <c r="KFQ857" s="103"/>
      <c r="KFR857" s="102"/>
      <c r="KFS857" s="120"/>
      <c r="KFT857" s="176"/>
      <c r="KFU857" s="653"/>
      <c r="KFV857" s="597"/>
      <c r="KFW857" s="106"/>
      <c r="KFX857" s="102"/>
      <c r="KFY857" s="103"/>
      <c r="KFZ857" s="102"/>
      <c r="KGA857" s="120"/>
      <c r="KGB857" s="176"/>
      <c r="KGC857" s="653"/>
      <c r="KGD857" s="597"/>
      <c r="KGE857" s="106"/>
      <c r="KGF857" s="102"/>
      <c r="KGG857" s="103"/>
      <c r="KGH857" s="102"/>
      <c r="KGI857" s="120"/>
      <c r="KGJ857" s="176"/>
      <c r="KGK857" s="653"/>
      <c r="KGL857" s="597"/>
      <c r="KGM857" s="106"/>
      <c r="KGN857" s="102"/>
      <c r="KGO857" s="103"/>
      <c r="KGP857" s="102"/>
      <c r="KGQ857" s="120"/>
      <c r="KGR857" s="176"/>
      <c r="KGS857" s="653"/>
      <c r="KGT857" s="597"/>
      <c r="KGU857" s="106"/>
      <c r="KGV857" s="102"/>
      <c r="KGW857" s="103"/>
      <c r="KGX857" s="102"/>
      <c r="KGY857" s="120"/>
      <c r="KGZ857" s="176"/>
      <c r="KHA857" s="653"/>
      <c r="KHB857" s="597"/>
      <c r="KHC857" s="106"/>
      <c r="KHD857" s="102"/>
      <c r="KHE857" s="103"/>
      <c r="KHF857" s="102"/>
      <c r="KHG857" s="120"/>
      <c r="KHH857" s="176"/>
      <c r="KHI857" s="653"/>
      <c r="KHJ857" s="597"/>
      <c r="KHK857" s="106"/>
      <c r="KHL857" s="102"/>
      <c r="KHM857" s="103"/>
      <c r="KHN857" s="102"/>
      <c r="KHO857" s="120"/>
      <c r="KHP857" s="176"/>
      <c r="KHQ857" s="653"/>
      <c r="KHR857" s="597"/>
      <c r="KHS857" s="106"/>
      <c r="KHT857" s="102"/>
      <c r="KHU857" s="103"/>
      <c r="KHV857" s="102"/>
      <c r="KHW857" s="120"/>
      <c r="KHX857" s="176"/>
      <c r="KHY857" s="653"/>
      <c r="KHZ857" s="597"/>
      <c r="KIA857" s="106"/>
      <c r="KIB857" s="102"/>
      <c r="KIC857" s="103"/>
      <c r="KID857" s="102"/>
      <c r="KIE857" s="120"/>
      <c r="KIF857" s="176"/>
      <c r="KIG857" s="653"/>
      <c r="KIH857" s="597"/>
      <c r="KII857" s="106"/>
      <c r="KIJ857" s="102"/>
      <c r="KIK857" s="103"/>
      <c r="KIL857" s="102"/>
      <c r="KIM857" s="120"/>
      <c r="KIN857" s="176"/>
      <c r="KIO857" s="653"/>
      <c r="KIP857" s="597"/>
      <c r="KIQ857" s="106"/>
      <c r="KIR857" s="102"/>
      <c r="KIS857" s="103"/>
      <c r="KIT857" s="102"/>
      <c r="KIU857" s="120"/>
      <c r="KIV857" s="176"/>
      <c r="KIW857" s="653"/>
      <c r="KIX857" s="597"/>
      <c r="KIY857" s="106"/>
      <c r="KIZ857" s="102"/>
      <c r="KJA857" s="103"/>
      <c r="KJB857" s="102"/>
      <c r="KJC857" s="120"/>
      <c r="KJD857" s="176"/>
      <c r="KJE857" s="653"/>
      <c r="KJF857" s="597"/>
      <c r="KJG857" s="106"/>
      <c r="KJH857" s="102"/>
      <c r="KJI857" s="103"/>
      <c r="KJJ857" s="102"/>
      <c r="KJK857" s="120"/>
      <c r="KJL857" s="176"/>
      <c r="KJM857" s="653"/>
      <c r="KJN857" s="597"/>
      <c r="KJO857" s="106"/>
      <c r="KJP857" s="102"/>
      <c r="KJQ857" s="103"/>
      <c r="KJR857" s="102"/>
      <c r="KJS857" s="120"/>
      <c r="KJT857" s="176"/>
      <c r="KJU857" s="653"/>
      <c r="KJV857" s="597"/>
      <c r="KJW857" s="106"/>
      <c r="KJX857" s="102"/>
      <c r="KJY857" s="103"/>
      <c r="KJZ857" s="102"/>
      <c r="KKA857" s="120"/>
      <c r="KKB857" s="176"/>
      <c r="KKC857" s="653"/>
      <c r="KKD857" s="597"/>
      <c r="KKE857" s="106"/>
      <c r="KKF857" s="102"/>
      <c r="KKG857" s="103"/>
      <c r="KKH857" s="102"/>
      <c r="KKI857" s="120"/>
      <c r="KKJ857" s="176"/>
      <c r="KKK857" s="653"/>
      <c r="KKL857" s="597"/>
      <c r="KKM857" s="106"/>
      <c r="KKN857" s="102"/>
      <c r="KKO857" s="103"/>
      <c r="KKP857" s="102"/>
      <c r="KKQ857" s="120"/>
      <c r="KKR857" s="176"/>
      <c r="KKS857" s="653"/>
      <c r="KKT857" s="597"/>
      <c r="KKU857" s="106"/>
      <c r="KKV857" s="102"/>
      <c r="KKW857" s="103"/>
      <c r="KKX857" s="102"/>
      <c r="KKY857" s="120"/>
      <c r="KKZ857" s="176"/>
      <c r="KLA857" s="653"/>
      <c r="KLB857" s="597"/>
      <c r="KLC857" s="106"/>
      <c r="KLD857" s="102"/>
      <c r="KLE857" s="103"/>
      <c r="KLF857" s="102"/>
      <c r="KLG857" s="120"/>
      <c r="KLH857" s="176"/>
      <c r="KLI857" s="653"/>
      <c r="KLJ857" s="597"/>
      <c r="KLK857" s="106"/>
      <c r="KLL857" s="102"/>
      <c r="KLM857" s="103"/>
      <c r="KLN857" s="102"/>
      <c r="KLO857" s="120"/>
      <c r="KLP857" s="176"/>
      <c r="KLQ857" s="653"/>
      <c r="KLR857" s="597"/>
      <c r="KLS857" s="106"/>
      <c r="KLT857" s="102"/>
      <c r="KLU857" s="103"/>
      <c r="KLV857" s="102"/>
      <c r="KLW857" s="120"/>
      <c r="KLX857" s="176"/>
      <c r="KLY857" s="653"/>
      <c r="KLZ857" s="597"/>
      <c r="KMA857" s="106"/>
      <c r="KMB857" s="102"/>
      <c r="KMC857" s="103"/>
      <c r="KMD857" s="102"/>
      <c r="KME857" s="120"/>
      <c r="KMF857" s="176"/>
      <c r="KMG857" s="653"/>
      <c r="KMH857" s="597"/>
      <c r="KMI857" s="106"/>
      <c r="KMJ857" s="102"/>
      <c r="KMK857" s="103"/>
      <c r="KML857" s="102"/>
      <c r="KMM857" s="120"/>
      <c r="KMN857" s="176"/>
      <c r="KMO857" s="653"/>
      <c r="KMP857" s="597"/>
      <c r="KMQ857" s="106"/>
      <c r="KMR857" s="102"/>
      <c r="KMS857" s="103"/>
      <c r="KMT857" s="102"/>
      <c r="KMU857" s="120"/>
      <c r="KMV857" s="176"/>
      <c r="KMW857" s="653"/>
      <c r="KMX857" s="597"/>
      <c r="KMY857" s="106"/>
      <c r="KMZ857" s="102"/>
      <c r="KNA857" s="103"/>
      <c r="KNB857" s="102"/>
      <c r="KNC857" s="120"/>
      <c r="KND857" s="176"/>
      <c r="KNE857" s="653"/>
      <c r="KNF857" s="597"/>
      <c r="KNG857" s="106"/>
      <c r="KNH857" s="102"/>
      <c r="KNI857" s="103"/>
      <c r="KNJ857" s="102"/>
      <c r="KNK857" s="120"/>
      <c r="KNL857" s="176"/>
      <c r="KNM857" s="653"/>
      <c r="KNN857" s="597"/>
      <c r="KNO857" s="106"/>
      <c r="KNP857" s="102"/>
      <c r="KNQ857" s="103"/>
      <c r="KNR857" s="102"/>
      <c r="KNS857" s="120"/>
      <c r="KNT857" s="176"/>
      <c r="KNU857" s="653"/>
      <c r="KNV857" s="597"/>
      <c r="KNW857" s="106"/>
      <c r="KNX857" s="102"/>
      <c r="KNY857" s="103"/>
      <c r="KNZ857" s="102"/>
      <c r="KOA857" s="120"/>
      <c r="KOB857" s="176"/>
      <c r="KOC857" s="653"/>
      <c r="KOD857" s="597"/>
      <c r="KOE857" s="106"/>
      <c r="KOF857" s="102"/>
      <c r="KOG857" s="103"/>
      <c r="KOH857" s="102"/>
      <c r="KOI857" s="120"/>
      <c r="KOJ857" s="176"/>
      <c r="KOK857" s="653"/>
      <c r="KOL857" s="597"/>
      <c r="KOM857" s="106"/>
      <c r="KON857" s="102"/>
      <c r="KOO857" s="103"/>
      <c r="KOP857" s="102"/>
      <c r="KOQ857" s="120"/>
      <c r="KOR857" s="176"/>
      <c r="KOS857" s="653"/>
      <c r="KOT857" s="597"/>
      <c r="KOU857" s="106"/>
      <c r="KOV857" s="102"/>
      <c r="KOW857" s="103"/>
      <c r="KOX857" s="102"/>
      <c r="KOY857" s="120"/>
      <c r="KOZ857" s="176"/>
      <c r="KPA857" s="653"/>
      <c r="KPB857" s="597"/>
      <c r="KPC857" s="106"/>
      <c r="KPD857" s="102"/>
      <c r="KPE857" s="103"/>
      <c r="KPF857" s="102"/>
      <c r="KPG857" s="120"/>
      <c r="KPH857" s="176"/>
      <c r="KPI857" s="653"/>
      <c r="KPJ857" s="597"/>
      <c r="KPK857" s="106"/>
      <c r="KPL857" s="102"/>
      <c r="KPM857" s="103"/>
      <c r="KPN857" s="102"/>
      <c r="KPO857" s="120"/>
      <c r="KPP857" s="176"/>
      <c r="KPQ857" s="653"/>
      <c r="KPR857" s="597"/>
      <c r="KPS857" s="106"/>
      <c r="KPT857" s="102"/>
      <c r="KPU857" s="103"/>
      <c r="KPV857" s="102"/>
      <c r="KPW857" s="120"/>
      <c r="KPX857" s="176"/>
      <c r="KPY857" s="653"/>
      <c r="KPZ857" s="597"/>
      <c r="KQA857" s="106"/>
      <c r="KQB857" s="102"/>
      <c r="KQC857" s="103"/>
      <c r="KQD857" s="102"/>
      <c r="KQE857" s="120"/>
      <c r="KQF857" s="176"/>
      <c r="KQG857" s="653"/>
      <c r="KQH857" s="597"/>
      <c r="KQI857" s="106"/>
      <c r="KQJ857" s="102"/>
      <c r="KQK857" s="103"/>
      <c r="KQL857" s="102"/>
      <c r="KQM857" s="120"/>
      <c r="KQN857" s="176"/>
      <c r="KQO857" s="653"/>
      <c r="KQP857" s="597"/>
      <c r="KQQ857" s="106"/>
      <c r="KQR857" s="102"/>
      <c r="KQS857" s="103"/>
      <c r="KQT857" s="102"/>
      <c r="KQU857" s="120"/>
      <c r="KQV857" s="176"/>
      <c r="KQW857" s="653"/>
      <c r="KQX857" s="597"/>
      <c r="KQY857" s="106"/>
      <c r="KQZ857" s="102"/>
      <c r="KRA857" s="103"/>
      <c r="KRB857" s="102"/>
      <c r="KRC857" s="120"/>
      <c r="KRD857" s="176"/>
      <c r="KRE857" s="653"/>
      <c r="KRF857" s="597"/>
      <c r="KRG857" s="106"/>
      <c r="KRH857" s="102"/>
      <c r="KRI857" s="103"/>
      <c r="KRJ857" s="102"/>
      <c r="KRK857" s="120"/>
      <c r="KRL857" s="176"/>
      <c r="KRM857" s="653"/>
      <c r="KRN857" s="597"/>
      <c r="KRO857" s="106"/>
      <c r="KRP857" s="102"/>
      <c r="KRQ857" s="103"/>
      <c r="KRR857" s="102"/>
      <c r="KRS857" s="120"/>
      <c r="KRT857" s="176"/>
      <c r="KRU857" s="653"/>
      <c r="KRV857" s="597"/>
      <c r="KRW857" s="106"/>
      <c r="KRX857" s="102"/>
      <c r="KRY857" s="103"/>
      <c r="KRZ857" s="102"/>
      <c r="KSA857" s="120"/>
      <c r="KSB857" s="176"/>
      <c r="KSC857" s="653"/>
      <c r="KSD857" s="597"/>
      <c r="KSE857" s="106"/>
      <c r="KSF857" s="102"/>
      <c r="KSG857" s="103"/>
      <c r="KSH857" s="102"/>
      <c r="KSI857" s="120"/>
      <c r="KSJ857" s="176"/>
      <c r="KSK857" s="653"/>
      <c r="KSL857" s="597"/>
      <c r="KSM857" s="106"/>
      <c r="KSN857" s="102"/>
      <c r="KSO857" s="103"/>
      <c r="KSP857" s="102"/>
      <c r="KSQ857" s="120"/>
      <c r="KSR857" s="176"/>
      <c r="KSS857" s="653"/>
      <c r="KST857" s="597"/>
      <c r="KSU857" s="106"/>
      <c r="KSV857" s="102"/>
      <c r="KSW857" s="103"/>
      <c r="KSX857" s="102"/>
      <c r="KSY857" s="120"/>
      <c r="KSZ857" s="176"/>
      <c r="KTA857" s="653"/>
      <c r="KTB857" s="597"/>
      <c r="KTC857" s="106"/>
      <c r="KTD857" s="102"/>
      <c r="KTE857" s="103"/>
      <c r="KTF857" s="102"/>
      <c r="KTG857" s="120"/>
      <c r="KTH857" s="176"/>
      <c r="KTI857" s="653"/>
      <c r="KTJ857" s="597"/>
      <c r="KTK857" s="106"/>
      <c r="KTL857" s="102"/>
      <c r="KTM857" s="103"/>
      <c r="KTN857" s="102"/>
      <c r="KTO857" s="120"/>
      <c r="KTP857" s="176"/>
      <c r="KTQ857" s="653"/>
      <c r="KTR857" s="597"/>
      <c r="KTS857" s="106"/>
      <c r="KTT857" s="102"/>
      <c r="KTU857" s="103"/>
      <c r="KTV857" s="102"/>
      <c r="KTW857" s="120"/>
      <c r="KTX857" s="176"/>
      <c r="KTY857" s="653"/>
      <c r="KTZ857" s="597"/>
      <c r="KUA857" s="106"/>
      <c r="KUB857" s="102"/>
      <c r="KUC857" s="103"/>
      <c r="KUD857" s="102"/>
      <c r="KUE857" s="120"/>
      <c r="KUF857" s="176"/>
      <c r="KUG857" s="653"/>
      <c r="KUH857" s="597"/>
      <c r="KUI857" s="106"/>
      <c r="KUJ857" s="102"/>
      <c r="KUK857" s="103"/>
      <c r="KUL857" s="102"/>
      <c r="KUM857" s="120"/>
      <c r="KUN857" s="176"/>
      <c r="KUO857" s="653"/>
      <c r="KUP857" s="597"/>
      <c r="KUQ857" s="106"/>
      <c r="KUR857" s="102"/>
      <c r="KUS857" s="103"/>
      <c r="KUT857" s="102"/>
      <c r="KUU857" s="120"/>
      <c r="KUV857" s="176"/>
      <c r="KUW857" s="653"/>
      <c r="KUX857" s="597"/>
      <c r="KUY857" s="106"/>
      <c r="KUZ857" s="102"/>
      <c r="KVA857" s="103"/>
      <c r="KVB857" s="102"/>
      <c r="KVC857" s="120"/>
      <c r="KVD857" s="176"/>
      <c r="KVE857" s="653"/>
      <c r="KVF857" s="597"/>
      <c r="KVG857" s="106"/>
      <c r="KVH857" s="102"/>
      <c r="KVI857" s="103"/>
      <c r="KVJ857" s="102"/>
      <c r="KVK857" s="120"/>
      <c r="KVL857" s="176"/>
      <c r="KVM857" s="653"/>
      <c r="KVN857" s="597"/>
      <c r="KVO857" s="106"/>
      <c r="KVP857" s="102"/>
      <c r="KVQ857" s="103"/>
      <c r="KVR857" s="102"/>
      <c r="KVS857" s="120"/>
      <c r="KVT857" s="176"/>
      <c r="KVU857" s="653"/>
      <c r="KVV857" s="597"/>
      <c r="KVW857" s="106"/>
      <c r="KVX857" s="102"/>
      <c r="KVY857" s="103"/>
      <c r="KVZ857" s="102"/>
      <c r="KWA857" s="120"/>
      <c r="KWB857" s="176"/>
      <c r="KWC857" s="653"/>
      <c r="KWD857" s="597"/>
      <c r="KWE857" s="106"/>
      <c r="KWF857" s="102"/>
      <c r="KWG857" s="103"/>
      <c r="KWH857" s="102"/>
      <c r="KWI857" s="120"/>
      <c r="KWJ857" s="176"/>
      <c r="KWK857" s="653"/>
      <c r="KWL857" s="597"/>
      <c r="KWM857" s="106"/>
      <c r="KWN857" s="102"/>
      <c r="KWO857" s="103"/>
      <c r="KWP857" s="102"/>
      <c r="KWQ857" s="120"/>
      <c r="KWR857" s="176"/>
      <c r="KWS857" s="653"/>
      <c r="KWT857" s="597"/>
      <c r="KWU857" s="106"/>
      <c r="KWV857" s="102"/>
      <c r="KWW857" s="103"/>
      <c r="KWX857" s="102"/>
      <c r="KWY857" s="120"/>
      <c r="KWZ857" s="176"/>
      <c r="KXA857" s="653"/>
      <c r="KXB857" s="597"/>
      <c r="KXC857" s="106"/>
      <c r="KXD857" s="102"/>
      <c r="KXE857" s="103"/>
      <c r="KXF857" s="102"/>
      <c r="KXG857" s="120"/>
      <c r="KXH857" s="176"/>
      <c r="KXI857" s="653"/>
      <c r="KXJ857" s="597"/>
      <c r="KXK857" s="106"/>
      <c r="KXL857" s="102"/>
      <c r="KXM857" s="103"/>
      <c r="KXN857" s="102"/>
      <c r="KXO857" s="120"/>
      <c r="KXP857" s="176"/>
      <c r="KXQ857" s="653"/>
      <c r="KXR857" s="597"/>
      <c r="KXS857" s="106"/>
      <c r="KXT857" s="102"/>
      <c r="KXU857" s="103"/>
      <c r="KXV857" s="102"/>
      <c r="KXW857" s="120"/>
      <c r="KXX857" s="176"/>
      <c r="KXY857" s="653"/>
      <c r="KXZ857" s="597"/>
      <c r="KYA857" s="106"/>
      <c r="KYB857" s="102"/>
      <c r="KYC857" s="103"/>
      <c r="KYD857" s="102"/>
      <c r="KYE857" s="120"/>
      <c r="KYF857" s="176"/>
      <c r="KYG857" s="653"/>
      <c r="KYH857" s="597"/>
      <c r="KYI857" s="106"/>
      <c r="KYJ857" s="102"/>
      <c r="KYK857" s="103"/>
      <c r="KYL857" s="102"/>
      <c r="KYM857" s="120"/>
      <c r="KYN857" s="176"/>
      <c r="KYO857" s="653"/>
      <c r="KYP857" s="597"/>
      <c r="KYQ857" s="106"/>
      <c r="KYR857" s="102"/>
      <c r="KYS857" s="103"/>
      <c r="KYT857" s="102"/>
      <c r="KYU857" s="120"/>
      <c r="KYV857" s="176"/>
      <c r="KYW857" s="653"/>
      <c r="KYX857" s="597"/>
      <c r="KYY857" s="106"/>
      <c r="KYZ857" s="102"/>
      <c r="KZA857" s="103"/>
      <c r="KZB857" s="102"/>
      <c r="KZC857" s="120"/>
      <c r="KZD857" s="176"/>
      <c r="KZE857" s="653"/>
      <c r="KZF857" s="597"/>
      <c r="KZG857" s="106"/>
      <c r="KZH857" s="102"/>
      <c r="KZI857" s="103"/>
      <c r="KZJ857" s="102"/>
      <c r="KZK857" s="120"/>
      <c r="KZL857" s="176"/>
      <c r="KZM857" s="653"/>
      <c r="KZN857" s="597"/>
      <c r="KZO857" s="106"/>
      <c r="KZP857" s="102"/>
      <c r="KZQ857" s="103"/>
      <c r="KZR857" s="102"/>
      <c r="KZS857" s="120"/>
      <c r="KZT857" s="176"/>
      <c r="KZU857" s="653"/>
      <c r="KZV857" s="597"/>
      <c r="KZW857" s="106"/>
      <c r="KZX857" s="102"/>
      <c r="KZY857" s="103"/>
      <c r="KZZ857" s="102"/>
      <c r="LAA857" s="120"/>
      <c r="LAB857" s="176"/>
      <c r="LAC857" s="653"/>
      <c r="LAD857" s="597"/>
      <c r="LAE857" s="106"/>
      <c r="LAF857" s="102"/>
      <c r="LAG857" s="103"/>
      <c r="LAH857" s="102"/>
      <c r="LAI857" s="120"/>
      <c r="LAJ857" s="176"/>
      <c r="LAK857" s="653"/>
      <c r="LAL857" s="597"/>
      <c r="LAM857" s="106"/>
      <c r="LAN857" s="102"/>
      <c r="LAO857" s="103"/>
      <c r="LAP857" s="102"/>
      <c r="LAQ857" s="120"/>
      <c r="LAR857" s="176"/>
      <c r="LAS857" s="653"/>
      <c r="LAT857" s="597"/>
      <c r="LAU857" s="106"/>
      <c r="LAV857" s="102"/>
      <c r="LAW857" s="103"/>
      <c r="LAX857" s="102"/>
      <c r="LAY857" s="120"/>
      <c r="LAZ857" s="176"/>
      <c r="LBA857" s="653"/>
      <c r="LBB857" s="597"/>
      <c r="LBC857" s="106"/>
      <c r="LBD857" s="102"/>
      <c r="LBE857" s="103"/>
      <c r="LBF857" s="102"/>
      <c r="LBG857" s="120"/>
      <c r="LBH857" s="176"/>
      <c r="LBI857" s="653"/>
      <c r="LBJ857" s="597"/>
      <c r="LBK857" s="106"/>
      <c r="LBL857" s="102"/>
      <c r="LBM857" s="103"/>
      <c r="LBN857" s="102"/>
      <c r="LBO857" s="120"/>
      <c r="LBP857" s="176"/>
      <c r="LBQ857" s="653"/>
      <c r="LBR857" s="597"/>
      <c r="LBS857" s="106"/>
      <c r="LBT857" s="102"/>
      <c r="LBU857" s="103"/>
      <c r="LBV857" s="102"/>
      <c r="LBW857" s="120"/>
      <c r="LBX857" s="176"/>
      <c r="LBY857" s="653"/>
      <c r="LBZ857" s="597"/>
      <c r="LCA857" s="106"/>
      <c r="LCB857" s="102"/>
      <c r="LCC857" s="103"/>
      <c r="LCD857" s="102"/>
      <c r="LCE857" s="120"/>
      <c r="LCF857" s="176"/>
      <c r="LCG857" s="653"/>
      <c r="LCH857" s="597"/>
      <c r="LCI857" s="106"/>
      <c r="LCJ857" s="102"/>
      <c r="LCK857" s="103"/>
      <c r="LCL857" s="102"/>
      <c r="LCM857" s="120"/>
      <c r="LCN857" s="176"/>
      <c r="LCO857" s="653"/>
      <c r="LCP857" s="597"/>
      <c r="LCQ857" s="106"/>
      <c r="LCR857" s="102"/>
      <c r="LCS857" s="103"/>
      <c r="LCT857" s="102"/>
      <c r="LCU857" s="120"/>
      <c r="LCV857" s="176"/>
      <c r="LCW857" s="653"/>
      <c r="LCX857" s="597"/>
      <c r="LCY857" s="106"/>
      <c r="LCZ857" s="102"/>
      <c r="LDA857" s="103"/>
      <c r="LDB857" s="102"/>
      <c r="LDC857" s="120"/>
      <c r="LDD857" s="176"/>
      <c r="LDE857" s="653"/>
      <c r="LDF857" s="597"/>
      <c r="LDG857" s="106"/>
      <c r="LDH857" s="102"/>
      <c r="LDI857" s="103"/>
      <c r="LDJ857" s="102"/>
      <c r="LDK857" s="120"/>
      <c r="LDL857" s="176"/>
      <c r="LDM857" s="653"/>
      <c r="LDN857" s="597"/>
      <c r="LDO857" s="106"/>
      <c r="LDP857" s="102"/>
      <c r="LDQ857" s="103"/>
      <c r="LDR857" s="102"/>
      <c r="LDS857" s="120"/>
      <c r="LDT857" s="176"/>
      <c r="LDU857" s="653"/>
      <c r="LDV857" s="597"/>
      <c r="LDW857" s="106"/>
      <c r="LDX857" s="102"/>
      <c r="LDY857" s="103"/>
      <c r="LDZ857" s="102"/>
      <c r="LEA857" s="120"/>
      <c r="LEB857" s="176"/>
      <c r="LEC857" s="653"/>
      <c r="LED857" s="597"/>
      <c r="LEE857" s="106"/>
      <c r="LEF857" s="102"/>
      <c r="LEG857" s="103"/>
      <c r="LEH857" s="102"/>
      <c r="LEI857" s="120"/>
      <c r="LEJ857" s="176"/>
      <c r="LEK857" s="653"/>
      <c r="LEL857" s="597"/>
      <c r="LEM857" s="106"/>
      <c r="LEN857" s="102"/>
      <c r="LEO857" s="103"/>
      <c r="LEP857" s="102"/>
      <c r="LEQ857" s="120"/>
      <c r="LER857" s="176"/>
      <c r="LES857" s="653"/>
      <c r="LET857" s="597"/>
      <c r="LEU857" s="106"/>
      <c r="LEV857" s="102"/>
      <c r="LEW857" s="103"/>
      <c r="LEX857" s="102"/>
      <c r="LEY857" s="120"/>
      <c r="LEZ857" s="176"/>
      <c r="LFA857" s="653"/>
      <c r="LFB857" s="597"/>
      <c r="LFC857" s="106"/>
      <c r="LFD857" s="102"/>
      <c r="LFE857" s="103"/>
      <c r="LFF857" s="102"/>
      <c r="LFG857" s="120"/>
      <c r="LFH857" s="176"/>
      <c r="LFI857" s="653"/>
      <c r="LFJ857" s="597"/>
      <c r="LFK857" s="106"/>
      <c r="LFL857" s="102"/>
      <c r="LFM857" s="103"/>
      <c r="LFN857" s="102"/>
      <c r="LFO857" s="120"/>
      <c r="LFP857" s="176"/>
      <c r="LFQ857" s="653"/>
      <c r="LFR857" s="597"/>
      <c r="LFS857" s="106"/>
      <c r="LFT857" s="102"/>
      <c r="LFU857" s="103"/>
      <c r="LFV857" s="102"/>
      <c r="LFW857" s="120"/>
      <c r="LFX857" s="176"/>
      <c r="LFY857" s="653"/>
      <c r="LFZ857" s="597"/>
      <c r="LGA857" s="106"/>
      <c r="LGB857" s="102"/>
      <c r="LGC857" s="103"/>
      <c r="LGD857" s="102"/>
      <c r="LGE857" s="120"/>
      <c r="LGF857" s="176"/>
      <c r="LGG857" s="653"/>
      <c r="LGH857" s="597"/>
      <c r="LGI857" s="106"/>
      <c r="LGJ857" s="102"/>
      <c r="LGK857" s="103"/>
      <c r="LGL857" s="102"/>
      <c r="LGM857" s="120"/>
      <c r="LGN857" s="176"/>
      <c r="LGO857" s="653"/>
      <c r="LGP857" s="597"/>
      <c r="LGQ857" s="106"/>
      <c r="LGR857" s="102"/>
      <c r="LGS857" s="103"/>
      <c r="LGT857" s="102"/>
      <c r="LGU857" s="120"/>
      <c r="LGV857" s="176"/>
      <c r="LGW857" s="653"/>
      <c r="LGX857" s="597"/>
      <c r="LGY857" s="106"/>
      <c r="LGZ857" s="102"/>
      <c r="LHA857" s="103"/>
      <c r="LHB857" s="102"/>
      <c r="LHC857" s="120"/>
      <c r="LHD857" s="176"/>
      <c r="LHE857" s="653"/>
      <c r="LHF857" s="597"/>
      <c r="LHG857" s="106"/>
      <c r="LHH857" s="102"/>
      <c r="LHI857" s="103"/>
      <c r="LHJ857" s="102"/>
      <c r="LHK857" s="120"/>
      <c r="LHL857" s="176"/>
      <c r="LHM857" s="653"/>
      <c r="LHN857" s="597"/>
      <c r="LHO857" s="106"/>
      <c r="LHP857" s="102"/>
      <c r="LHQ857" s="103"/>
      <c r="LHR857" s="102"/>
      <c r="LHS857" s="120"/>
      <c r="LHT857" s="176"/>
      <c r="LHU857" s="653"/>
      <c r="LHV857" s="597"/>
      <c r="LHW857" s="106"/>
      <c r="LHX857" s="102"/>
      <c r="LHY857" s="103"/>
      <c r="LHZ857" s="102"/>
      <c r="LIA857" s="120"/>
      <c r="LIB857" s="176"/>
      <c r="LIC857" s="653"/>
      <c r="LID857" s="597"/>
      <c r="LIE857" s="106"/>
      <c r="LIF857" s="102"/>
      <c r="LIG857" s="103"/>
      <c r="LIH857" s="102"/>
      <c r="LII857" s="120"/>
      <c r="LIJ857" s="176"/>
      <c r="LIK857" s="653"/>
      <c r="LIL857" s="597"/>
      <c r="LIM857" s="106"/>
      <c r="LIN857" s="102"/>
      <c r="LIO857" s="103"/>
      <c r="LIP857" s="102"/>
      <c r="LIQ857" s="120"/>
      <c r="LIR857" s="176"/>
      <c r="LIS857" s="653"/>
      <c r="LIT857" s="597"/>
      <c r="LIU857" s="106"/>
      <c r="LIV857" s="102"/>
      <c r="LIW857" s="103"/>
      <c r="LIX857" s="102"/>
      <c r="LIY857" s="120"/>
      <c r="LIZ857" s="176"/>
      <c r="LJA857" s="653"/>
      <c r="LJB857" s="597"/>
      <c r="LJC857" s="106"/>
      <c r="LJD857" s="102"/>
      <c r="LJE857" s="103"/>
      <c r="LJF857" s="102"/>
      <c r="LJG857" s="120"/>
      <c r="LJH857" s="176"/>
      <c r="LJI857" s="653"/>
      <c r="LJJ857" s="597"/>
      <c r="LJK857" s="106"/>
      <c r="LJL857" s="102"/>
      <c r="LJM857" s="103"/>
      <c r="LJN857" s="102"/>
      <c r="LJO857" s="120"/>
      <c r="LJP857" s="176"/>
      <c r="LJQ857" s="653"/>
      <c r="LJR857" s="597"/>
      <c r="LJS857" s="106"/>
      <c r="LJT857" s="102"/>
      <c r="LJU857" s="103"/>
      <c r="LJV857" s="102"/>
      <c r="LJW857" s="120"/>
      <c r="LJX857" s="176"/>
      <c r="LJY857" s="653"/>
      <c r="LJZ857" s="597"/>
      <c r="LKA857" s="106"/>
      <c r="LKB857" s="102"/>
      <c r="LKC857" s="103"/>
      <c r="LKD857" s="102"/>
      <c r="LKE857" s="120"/>
      <c r="LKF857" s="176"/>
      <c r="LKG857" s="653"/>
      <c r="LKH857" s="597"/>
      <c r="LKI857" s="106"/>
      <c r="LKJ857" s="102"/>
      <c r="LKK857" s="103"/>
      <c r="LKL857" s="102"/>
      <c r="LKM857" s="120"/>
      <c r="LKN857" s="176"/>
      <c r="LKO857" s="653"/>
      <c r="LKP857" s="597"/>
      <c r="LKQ857" s="106"/>
      <c r="LKR857" s="102"/>
      <c r="LKS857" s="103"/>
      <c r="LKT857" s="102"/>
      <c r="LKU857" s="120"/>
      <c r="LKV857" s="176"/>
      <c r="LKW857" s="653"/>
      <c r="LKX857" s="597"/>
      <c r="LKY857" s="106"/>
      <c r="LKZ857" s="102"/>
      <c r="LLA857" s="103"/>
      <c r="LLB857" s="102"/>
      <c r="LLC857" s="120"/>
      <c r="LLD857" s="176"/>
      <c r="LLE857" s="653"/>
      <c r="LLF857" s="597"/>
      <c r="LLG857" s="106"/>
      <c r="LLH857" s="102"/>
      <c r="LLI857" s="103"/>
      <c r="LLJ857" s="102"/>
      <c r="LLK857" s="120"/>
      <c r="LLL857" s="176"/>
      <c r="LLM857" s="653"/>
      <c r="LLN857" s="597"/>
      <c r="LLO857" s="106"/>
      <c r="LLP857" s="102"/>
      <c r="LLQ857" s="103"/>
      <c r="LLR857" s="102"/>
      <c r="LLS857" s="120"/>
      <c r="LLT857" s="176"/>
      <c r="LLU857" s="653"/>
      <c r="LLV857" s="597"/>
      <c r="LLW857" s="106"/>
      <c r="LLX857" s="102"/>
      <c r="LLY857" s="103"/>
      <c r="LLZ857" s="102"/>
      <c r="LMA857" s="120"/>
      <c r="LMB857" s="176"/>
      <c r="LMC857" s="653"/>
      <c r="LMD857" s="597"/>
      <c r="LME857" s="106"/>
      <c r="LMF857" s="102"/>
      <c r="LMG857" s="103"/>
      <c r="LMH857" s="102"/>
      <c r="LMI857" s="120"/>
      <c r="LMJ857" s="176"/>
      <c r="LMK857" s="653"/>
      <c r="LML857" s="597"/>
      <c r="LMM857" s="106"/>
      <c r="LMN857" s="102"/>
      <c r="LMO857" s="103"/>
      <c r="LMP857" s="102"/>
      <c r="LMQ857" s="120"/>
      <c r="LMR857" s="176"/>
      <c r="LMS857" s="653"/>
      <c r="LMT857" s="597"/>
      <c r="LMU857" s="106"/>
      <c r="LMV857" s="102"/>
      <c r="LMW857" s="103"/>
      <c r="LMX857" s="102"/>
      <c r="LMY857" s="120"/>
      <c r="LMZ857" s="176"/>
      <c r="LNA857" s="653"/>
      <c r="LNB857" s="597"/>
      <c r="LNC857" s="106"/>
      <c r="LND857" s="102"/>
      <c r="LNE857" s="103"/>
      <c r="LNF857" s="102"/>
      <c r="LNG857" s="120"/>
      <c r="LNH857" s="176"/>
      <c r="LNI857" s="653"/>
      <c r="LNJ857" s="597"/>
      <c r="LNK857" s="106"/>
      <c r="LNL857" s="102"/>
      <c r="LNM857" s="103"/>
      <c r="LNN857" s="102"/>
      <c r="LNO857" s="120"/>
      <c r="LNP857" s="176"/>
      <c r="LNQ857" s="653"/>
      <c r="LNR857" s="597"/>
      <c r="LNS857" s="106"/>
      <c r="LNT857" s="102"/>
      <c r="LNU857" s="103"/>
      <c r="LNV857" s="102"/>
      <c r="LNW857" s="120"/>
      <c r="LNX857" s="176"/>
      <c r="LNY857" s="653"/>
      <c r="LNZ857" s="597"/>
      <c r="LOA857" s="106"/>
      <c r="LOB857" s="102"/>
      <c r="LOC857" s="103"/>
      <c r="LOD857" s="102"/>
      <c r="LOE857" s="120"/>
      <c r="LOF857" s="176"/>
      <c r="LOG857" s="653"/>
      <c r="LOH857" s="597"/>
      <c r="LOI857" s="106"/>
      <c r="LOJ857" s="102"/>
      <c r="LOK857" s="103"/>
      <c r="LOL857" s="102"/>
      <c r="LOM857" s="120"/>
      <c r="LON857" s="176"/>
      <c r="LOO857" s="653"/>
      <c r="LOP857" s="597"/>
      <c r="LOQ857" s="106"/>
      <c r="LOR857" s="102"/>
      <c r="LOS857" s="103"/>
      <c r="LOT857" s="102"/>
      <c r="LOU857" s="120"/>
      <c r="LOV857" s="176"/>
      <c r="LOW857" s="653"/>
      <c r="LOX857" s="597"/>
      <c r="LOY857" s="106"/>
      <c r="LOZ857" s="102"/>
      <c r="LPA857" s="103"/>
      <c r="LPB857" s="102"/>
      <c r="LPC857" s="120"/>
      <c r="LPD857" s="176"/>
      <c r="LPE857" s="653"/>
      <c r="LPF857" s="597"/>
      <c r="LPG857" s="106"/>
      <c r="LPH857" s="102"/>
      <c r="LPI857" s="103"/>
      <c r="LPJ857" s="102"/>
      <c r="LPK857" s="120"/>
      <c r="LPL857" s="176"/>
      <c r="LPM857" s="653"/>
      <c r="LPN857" s="597"/>
      <c r="LPO857" s="106"/>
      <c r="LPP857" s="102"/>
      <c r="LPQ857" s="103"/>
      <c r="LPR857" s="102"/>
      <c r="LPS857" s="120"/>
      <c r="LPT857" s="176"/>
      <c r="LPU857" s="653"/>
      <c r="LPV857" s="597"/>
      <c r="LPW857" s="106"/>
      <c r="LPX857" s="102"/>
      <c r="LPY857" s="103"/>
      <c r="LPZ857" s="102"/>
      <c r="LQA857" s="120"/>
      <c r="LQB857" s="176"/>
      <c r="LQC857" s="653"/>
      <c r="LQD857" s="597"/>
      <c r="LQE857" s="106"/>
      <c r="LQF857" s="102"/>
      <c r="LQG857" s="103"/>
      <c r="LQH857" s="102"/>
      <c r="LQI857" s="120"/>
      <c r="LQJ857" s="176"/>
      <c r="LQK857" s="653"/>
      <c r="LQL857" s="597"/>
      <c r="LQM857" s="106"/>
      <c r="LQN857" s="102"/>
      <c r="LQO857" s="103"/>
      <c r="LQP857" s="102"/>
      <c r="LQQ857" s="120"/>
      <c r="LQR857" s="176"/>
      <c r="LQS857" s="653"/>
      <c r="LQT857" s="597"/>
      <c r="LQU857" s="106"/>
      <c r="LQV857" s="102"/>
      <c r="LQW857" s="103"/>
      <c r="LQX857" s="102"/>
      <c r="LQY857" s="120"/>
      <c r="LQZ857" s="176"/>
      <c r="LRA857" s="653"/>
      <c r="LRB857" s="597"/>
      <c r="LRC857" s="106"/>
      <c r="LRD857" s="102"/>
      <c r="LRE857" s="103"/>
      <c r="LRF857" s="102"/>
      <c r="LRG857" s="120"/>
      <c r="LRH857" s="176"/>
      <c r="LRI857" s="653"/>
      <c r="LRJ857" s="597"/>
      <c r="LRK857" s="106"/>
      <c r="LRL857" s="102"/>
      <c r="LRM857" s="103"/>
      <c r="LRN857" s="102"/>
      <c r="LRO857" s="120"/>
      <c r="LRP857" s="176"/>
      <c r="LRQ857" s="653"/>
      <c r="LRR857" s="597"/>
      <c r="LRS857" s="106"/>
      <c r="LRT857" s="102"/>
      <c r="LRU857" s="103"/>
      <c r="LRV857" s="102"/>
      <c r="LRW857" s="120"/>
      <c r="LRX857" s="176"/>
      <c r="LRY857" s="653"/>
      <c r="LRZ857" s="597"/>
      <c r="LSA857" s="106"/>
      <c r="LSB857" s="102"/>
      <c r="LSC857" s="103"/>
      <c r="LSD857" s="102"/>
      <c r="LSE857" s="120"/>
      <c r="LSF857" s="176"/>
      <c r="LSG857" s="653"/>
      <c r="LSH857" s="597"/>
      <c r="LSI857" s="106"/>
      <c r="LSJ857" s="102"/>
      <c r="LSK857" s="103"/>
      <c r="LSL857" s="102"/>
      <c r="LSM857" s="120"/>
      <c r="LSN857" s="176"/>
      <c r="LSO857" s="653"/>
      <c r="LSP857" s="597"/>
      <c r="LSQ857" s="106"/>
      <c r="LSR857" s="102"/>
      <c r="LSS857" s="103"/>
      <c r="LST857" s="102"/>
      <c r="LSU857" s="120"/>
      <c r="LSV857" s="176"/>
      <c r="LSW857" s="653"/>
      <c r="LSX857" s="597"/>
      <c r="LSY857" s="106"/>
      <c r="LSZ857" s="102"/>
      <c r="LTA857" s="103"/>
      <c r="LTB857" s="102"/>
      <c r="LTC857" s="120"/>
      <c r="LTD857" s="176"/>
      <c r="LTE857" s="653"/>
      <c r="LTF857" s="597"/>
      <c r="LTG857" s="106"/>
      <c r="LTH857" s="102"/>
      <c r="LTI857" s="103"/>
      <c r="LTJ857" s="102"/>
      <c r="LTK857" s="120"/>
      <c r="LTL857" s="176"/>
      <c r="LTM857" s="653"/>
      <c r="LTN857" s="597"/>
      <c r="LTO857" s="106"/>
      <c r="LTP857" s="102"/>
      <c r="LTQ857" s="103"/>
      <c r="LTR857" s="102"/>
      <c r="LTS857" s="120"/>
      <c r="LTT857" s="176"/>
      <c r="LTU857" s="653"/>
      <c r="LTV857" s="597"/>
      <c r="LTW857" s="106"/>
      <c r="LTX857" s="102"/>
      <c r="LTY857" s="103"/>
      <c r="LTZ857" s="102"/>
      <c r="LUA857" s="120"/>
      <c r="LUB857" s="176"/>
      <c r="LUC857" s="653"/>
      <c r="LUD857" s="597"/>
      <c r="LUE857" s="106"/>
      <c r="LUF857" s="102"/>
      <c r="LUG857" s="103"/>
      <c r="LUH857" s="102"/>
      <c r="LUI857" s="120"/>
      <c r="LUJ857" s="176"/>
      <c r="LUK857" s="653"/>
      <c r="LUL857" s="597"/>
      <c r="LUM857" s="106"/>
      <c r="LUN857" s="102"/>
      <c r="LUO857" s="103"/>
      <c r="LUP857" s="102"/>
      <c r="LUQ857" s="120"/>
      <c r="LUR857" s="176"/>
      <c r="LUS857" s="653"/>
      <c r="LUT857" s="597"/>
      <c r="LUU857" s="106"/>
      <c r="LUV857" s="102"/>
      <c r="LUW857" s="103"/>
      <c r="LUX857" s="102"/>
      <c r="LUY857" s="120"/>
      <c r="LUZ857" s="176"/>
      <c r="LVA857" s="653"/>
      <c r="LVB857" s="597"/>
      <c r="LVC857" s="106"/>
      <c r="LVD857" s="102"/>
      <c r="LVE857" s="103"/>
      <c r="LVF857" s="102"/>
      <c r="LVG857" s="120"/>
      <c r="LVH857" s="176"/>
      <c r="LVI857" s="653"/>
      <c r="LVJ857" s="597"/>
      <c r="LVK857" s="106"/>
      <c r="LVL857" s="102"/>
      <c r="LVM857" s="103"/>
      <c r="LVN857" s="102"/>
      <c r="LVO857" s="120"/>
      <c r="LVP857" s="176"/>
      <c r="LVQ857" s="653"/>
      <c r="LVR857" s="597"/>
      <c r="LVS857" s="106"/>
      <c r="LVT857" s="102"/>
      <c r="LVU857" s="103"/>
      <c r="LVV857" s="102"/>
      <c r="LVW857" s="120"/>
      <c r="LVX857" s="176"/>
      <c r="LVY857" s="653"/>
      <c r="LVZ857" s="597"/>
      <c r="LWA857" s="106"/>
      <c r="LWB857" s="102"/>
      <c r="LWC857" s="103"/>
      <c r="LWD857" s="102"/>
      <c r="LWE857" s="120"/>
      <c r="LWF857" s="176"/>
      <c r="LWG857" s="653"/>
      <c r="LWH857" s="597"/>
      <c r="LWI857" s="106"/>
      <c r="LWJ857" s="102"/>
      <c r="LWK857" s="103"/>
      <c r="LWL857" s="102"/>
      <c r="LWM857" s="120"/>
      <c r="LWN857" s="176"/>
      <c r="LWO857" s="653"/>
      <c r="LWP857" s="597"/>
      <c r="LWQ857" s="106"/>
      <c r="LWR857" s="102"/>
      <c r="LWS857" s="103"/>
      <c r="LWT857" s="102"/>
      <c r="LWU857" s="120"/>
      <c r="LWV857" s="176"/>
      <c r="LWW857" s="653"/>
      <c r="LWX857" s="597"/>
      <c r="LWY857" s="106"/>
      <c r="LWZ857" s="102"/>
      <c r="LXA857" s="103"/>
      <c r="LXB857" s="102"/>
      <c r="LXC857" s="120"/>
      <c r="LXD857" s="176"/>
      <c r="LXE857" s="653"/>
      <c r="LXF857" s="597"/>
      <c r="LXG857" s="106"/>
      <c r="LXH857" s="102"/>
      <c r="LXI857" s="103"/>
      <c r="LXJ857" s="102"/>
      <c r="LXK857" s="120"/>
      <c r="LXL857" s="176"/>
      <c r="LXM857" s="653"/>
      <c r="LXN857" s="597"/>
      <c r="LXO857" s="106"/>
      <c r="LXP857" s="102"/>
      <c r="LXQ857" s="103"/>
      <c r="LXR857" s="102"/>
      <c r="LXS857" s="120"/>
      <c r="LXT857" s="176"/>
      <c r="LXU857" s="653"/>
      <c r="LXV857" s="597"/>
      <c r="LXW857" s="106"/>
      <c r="LXX857" s="102"/>
      <c r="LXY857" s="103"/>
      <c r="LXZ857" s="102"/>
      <c r="LYA857" s="120"/>
      <c r="LYB857" s="176"/>
      <c r="LYC857" s="653"/>
      <c r="LYD857" s="597"/>
      <c r="LYE857" s="106"/>
      <c r="LYF857" s="102"/>
      <c r="LYG857" s="103"/>
      <c r="LYH857" s="102"/>
      <c r="LYI857" s="120"/>
      <c r="LYJ857" s="176"/>
      <c r="LYK857" s="653"/>
      <c r="LYL857" s="597"/>
      <c r="LYM857" s="106"/>
      <c r="LYN857" s="102"/>
      <c r="LYO857" s="103"/>
      <c r="LYP857" s="102"/>
      <c r="LYQ857" s="120"/>
      <c r="LYR857" s="176"/>
      <c r="LYS857" s="653"/>
      <c r="LYT857" s="597"/>
      <c r="LYU857" s="106"/>
      <c r="LYV857" s="102"/>
      <c r="LYW857" s="103"/>
      <c r="LYX857" s="102"/>
      <c r="LYY857" s="120"/>
      <c r="LYZ857" s="176"/>
      <c r="LZA857" s="653"/>
      <c r="LZB857" s="597"/>
      <c r="LZC857" s="106"/>
      <c r="LZD857" s="102"/>
      <c r="LZE857" s="103"/>
      <c r="LZF857" s="102"/>
      <c r="LZG857" s="120"/>
      <c r="LZH857" s="176"/>
      <c r="LZI857" s="653"/>
      <c r="LZJ857" s="597"/>
      <c r="LZK857" s="106"/>
      <c r="LZL857" s="102"/>
      <c r="LZM857" s="103"/>
      <c r="LZN857" s="102"/>
      <c r="LZO857" s="120"/>
      <c r="LZP857" s="176"/>
      <c r="LZQ857" s="653"/>
      <c r="LZR857" s="597"/>
      <c r="LZS857" s="106"/>
      <c r="LZT857" s="102"/>
      <c r="LZU857" s="103"/>
      <c r="LZV857" s="102"/>
      <c r="LZW857" s="120"/>
      <c r="LZX857" s="176"/>
      <c r="LZY857" s="653"/>
      <c r="LZZ857" s="597"/>
      <c r="MAA857" s="106"/>
      <c r="MAB857" s="102"/>
      <c r="MAC857" s="103"/>
      <c r="MAD857" s="102"/>
      <c r="MAE857" s="120"/>
      <c r="MAF857" s="176"/>
      <c r="MAG857" s="653"/>
      <c r="MAH857" s="597"/>
      <c r="MAI857" s="106"/>
      <c r="MAJ857" s="102"/>
      <c r="MAK857" s="103"/>
      <c r="MAL857" s="102"/>
      <c r="MAM857" s="120"/>
      <c r="MAN857" s="176"/>
      <c r="MAO857" s="653"/>
      <c r="MAP857" s="597"/>
      <c r="MAQ857" s="106"/>
      <c r="MAR857" s="102"/>
      <c r="MAS857" s="103"/>
      <c r="MAT857" s="102"/>
      <c r="MAU857" s="120"/>
      <c r="MAV857" s="176"/>
      <c r="MAW857" s="653"/>
      <c r="MAX857" s="597"/>
      <c r="MAY857" s="106"/>
      <c r="MAZ857" s="102"/>
      <c r="MBA857" s="103"/>
      <c r="MBB857" s="102"/>
      <c r="MBC857" s="120"/>
      <c r="MBD857" s="176"/>
      <c r="MBE857" s="653"/>
      <c r="MBF857" s="597"/>
      <c r="MBG857" s="106"/>
      <c r="MBH857" s="102"/>
      <c r="MBI857" s="103"/>
      <c r="MBJ857" s="102"/>
      <c r="MBK857" s="120"/>
      <c r="MBL857" s="176"/>
      <c r="MBM857" s="653"/>
      <c r="MBN857" s="597"/>
      <c r="MBO857" s="106"/>
      <c r="MBP857" s="102"/>
      <c r="MBQ857" s="103"/>
      <c r="MBR857" s="102"/>
      <c r="MBS857" s="120"/>
      <c r="MBT857" s="176"/>
      <c r="MBU857" s="653"/>
      <c r="MBV857" s="597"/>
      <c r="MBW857" s="106"/>
      <c r="MBX857" s="102"/>
      <c r="MBY857" s="103"/>
      <c r="MBZ857" s="102"/>
      <c r="MCA857" s="120"/>
      <c r="MCB857" s="176"/>
      <c r="MCC857" s="653"/>
      <c r="MCD857" s="597"/>
      <c r="MCE857" s="106"/>
      <c r="MCF857" s="102"/>
      <c r="MCG857" s="103"/>
      <c r="MCH857" s="102"/>
      <c r="MCI857" s="120"/>
      <c r="MCJ857" s="176"/>
      <c r="MCK857" s="653"/>
      <c r="MCL857" s="597"/>
      <c r="MCM857" s="106"/>
      <c r="MCN857" s="102"/>
      <c r="MCO857" s="103"/>
      <c r="MCP857" s="102"/>
      <c r="MCQ857" s="120"/>
      <c r="MCR857" s="176"/>
      <c r="MCS857" s="653"/>
      <c r="MCT857" s="597"/>
      <c r="MCU857" s="106"/>
      <c r="MCV857" s="102"/>
      <c r="MCW857" s="103"/>
      <c r="MCX857" s="102"/>
      <c r="MCY857" s="120"/>
      <c r="MCZ857" s="176"/>
      <c r="MDA857" s="653"/>
      <c r="MDB857" s="597"/>
      <c r="MDC857" s="106"/>
      <c r="MDD857" s="102"/>
      <c r="MDE857" s="103"/>
      <c r="MDF857" s="102"/>
      <c r="MDG857" s="120"/>
      <c r="MDH857" s="176"/>
      <c r="MDI857" s="653"/>
      <c r="MDJ857" s="597"/>
      <c r="MDK857" s="106"/>
      <c r="MDL857" s="102"/>
      <c r="MDM857" s="103"/>
      <c r="MDN857" s="102"/>
      <c r="MDO857" s="120"/>
      <c r="MDP857" s="176"/>
      <c r="MDQ857" s="653"/>
      <c r="MDR857" s="597"/>
      <c r="MDS857" s="106"/>
      <c r="MDT857" s="102"/>
      <c r="MDU857" s="103"/>
      <c r="MDV857" s="102"/>
      <c r="MDW857" s="120"/>
      <c r="MDX857" s="176"/>
      <c r="MDY857" s="653"/>
      <c r="MDZ857" s="597"/>
      <c r="MEA857" s="106"/>
      <c r="MEB857" s="102"/>
      <c r="MEC857" s="103"/>
      <c r="MED857" s="102"/>
      <c r="MEE857" s="120"/>
      <c r="MEF857" s="176"/>
      <c r="MEG857" s="653"/>
      <c r="MEH857" s="597"/>
      <c r="MEI857" s="106"/>
      <c r="MEJ857" s="102"/>
      <c r="MEK857" s="103"/>
      <c r="MEL857" s="102"/>
      <c r="MEM857" s="120"/>
      <c r="MEN857" s="176"/>
      <c r="MEO857" s="653"/>
      <c r="MEP857" s="597"/>
      <c r="MEQ857" s="106"/>
      <c r="MER857" s="102"/>
      <c r="MES857" s="103"/>
      <c r="MET857" s="102"/>
      <c r="MEU857" s="120"/>
      <c r="MEV857" s="176"/>
      <c r="MEW857" s="653"/>
      <c r="MEX857" s="597"/>
      <c r="MEY857" s="106"/>
      <c r="MEZ857" s="102"/>
      <c r="MFA857" s="103"/>
      <c r="MFB857" s="102"/>
      <c r="MFC857" s="120"/>
      <c r="MFD857" s="176"/>
      <c r="MFE857" s="653"/>
      <c r="MFF857" s="597"/>
      <c r="MFG857" s="106"/>
      <c r="MFH857" s="102"/>
      <c r="MFI857" s="103"/>
      <c r="MFJ857" s="102"/>
      <c r="MFK857" s="120"/>
      <c r="MFL857" s="176"/>
      <c r="MFM857" s="653"/>
      <c r="MFN857" s="597"/>
      <c r="MFO857" s="106"/>
      <c r="MFP857" s="102"/>
      <c r="MFQ857" s="103"/>
      <c r="MFR857" s="102"/>
      <c r="MFS857" s="120"/>
      <c r="MFT857" s="176"/>
      <c r="MFU857" s="653"/>
      <c r="MFV857" s="597"/>
      <c r="MFW857" s="106"/>
      <c r="MFX857" s="102"/>
      <c r="MFY857" s="103"/>
      <c r="MFZ857" s="102"/>
      <c r="MGA857" s="120"/>
      <c r="MGB857" s="176"/>
      <c r="MGC857" s="653"/>
      <c r="MGD857" s="597"/>
      <c r="MGE857" s="106"/>
      <c r="MGF857" s="102"/>
      <c r="MGG857" s="103"/>
      <c r="MGH857" s="102"/>
      <c r="MGI857" s="120"/>
      <c r="MGJ857" s="176"/>
      <c r="MGK857" s="653"/>
      <c r="MGL857" s="597"/>
      <c r="MGM857" s="106"/>
      <c r="MGN857" s="102"/>
      <c r="MGO857" s="103"/>
      <c r="MGP857" s="102"/>
      <c r="MGQ857" s="120"/>
      <c r="MGR857" s="176"/>
      <c r="MGS857" s="653"/>
      <c r="MGT857" s="597"/>
      <c r="MGU857" s="106"/>
      <c r="MGV857" s="102"/>
      <c r="MGW857" s="103"/>
      <c r="MGX857" s="102"/>
      <c r="MGY857" s="120"/>
      <c r="MGZ857" s="176"/>
      <c r="MHA857" s="653"/>
      <c r="MHB857" s="597"/>
      <c r="MHC857" s="106"/>
      <c r="MHD857" s="102"/>
      <c r="MHE857" s="103"/>
      <c r="MHF857" s="102"/>
      <c r="MHG857" s="120"/>
      <c r="MHH857" s="176"/>
      <c r="MHI857" s="653"/>
      <c r="MHJ857" s="597"/>
      <c r="MHK857" s="106"/>
      <c r="MHL857" s="102"/>
      <c r="MHM857" s="103"/>
      <c r="MHN857" s="102"/>
      <c r="MHO857" s="120"/>
      <c r="MHP857" s="176"/>
      <c r="MHQ857" s="653"/>
      <c r="MHR857" s="597"/>
      <c r="MHS857" s="106"/>
      <c r="MHT857" s="102"/>
      <c r="MHU857" s="103"/>
      <c r="MHV857" s="102"/>
      <c r="MHW857" s="120"/>
      <c r="MHX857" s="176"/>
      <c r="MHY857" s="653"/>
      <c r="MHZ857" s="597"/>
      <c r="MIA857" s="106"/>
      <c r="MIB857" s="102"/>
      <c r="MIC857" s="103"/>
      <c r="MID857" s="102"/>
      <c r="MIE857" s="120"/>
      <c r="MIF857" s="176"/>
      <c r="MIG857" s="653"/>
      <c r="MIH857" s="597"/>
      <c r="MII857" s="106"/>
      <c r="MIJ857" s="102"/>
      <c r="MIK857" s="103"/>
      <c r="MIL857" s="102"/>
      <c r="MIM857" s="120"/>
      <c r="MIN857" s="176"/>
      <c r="MIO857" s="653"/>
      <c r="MIP857" s="597"/>
      <c r="MIQ857" s="106"/>
      <c r="MIR857" s="102"/>
      <c r="MIS857" s="103"/>
      <c r="MIT857" s="102"/>
      <c r="MIU857" s="120"/>
      <c r="MIV857" s="176"/>
      <c r="MIW857" s="653"/>
      <c r="MIX857" s="597"/>
      <c r="MIY857" s="106"/>
      <c r="MIZ857" s="102"/>
      <c r="MJA857" s="103"/>
      <c r="MJB857" s="102"/>
      <c r="MJC857" s="120"/>
      <c r="MJD857" s="176"/>
      <c r="MJE857" s="653"/>
      <c r="MJF857" s="597"/>
      <c r="MJG857" s="106"/>
      <c r="MJH857" s="102"/>
      <c r="MJI857" s="103"/>
      <c r="MJJ857" s="102"/>
      <c r="MJK857" s="120"/>
      <c r="MJL857" s="176"/>
      <c r="MJM857" s="653"/>
      <c r="MJN857" s="597"/>
      <c r="MJO857" s="106"/>
      <c r="MJP857" s="102"/>
      <c r="MJQ857" s="103"/>
      <c r="MJR857" s="102"/>
      <c r="MJS857" s="120"/>
      <c r="MJT857" s="176"/>
      <c r="MJU857" s="653"/>
      <c r="MJV857" s="597"/>
      <c r="MJW857" s="106"/>
      <c r="MJX857" s="102"/>
      <c r="MJY857" s="103"/>
      <c r="MJZ857" s="102"/>
      <c r="MKA857" s="120"/>
      <c r="MKB857" s="176"/>
      <c r="MKC857" s="653"/>
      <c r="MKD857" s="597"/>
      <c r="MKE857" s="106"/>
      <c r="MKF857" s="102"/>
      <c r="MKG857" s="103"/>
      <c r="MKH857" s="102"/>
      <c r="MKI857" s="120"/>
      <c r="MKJ857" s="176"/>
      <c r="MKK857" s="653"/>
      <c r="MKL857" s="597"/>
      <c r="MKM857" s="106"/>
      <c r="MKN857" s="102"/>
      <c r="MKO857" s="103"/>
      <c r="MKP857" s="102"/>
      <c r="MKQ857" s="120"/>
      <c r="MKR857" s="176"/>
      <c r="MKS857" s="653"/>
      <c r="MKT857" s="597"/>
      <c r="MKU857" s="106"/>
      <c r="MKV857" s="102"/>
      <c r="MKW857" s="103"/>
      <c r="MKX857" s="102"/>
      <c r="MKY857" s="120"/>
      <c r="MKZ857" s="176"/>
      <c r="MLA857" s="653"/>
      <c r="MLB857" s="597"/>
      <c r="MLC857" s="106"/>
      <c r="MLD857" s="102"/>
      <c r="MLE857" s="103"/>
      <c r="MLF857" s="102"/>
      <c r="MLG857" s="120"/>
      <c r="MLH857" s="176"/>
      <c r="MLI857" s="653"/>
      <c r="MLJ857" s="597"/>
      <c r="MLK857" s="106"/>
      <c r="MLL857" s="102"/>
      <c r="MLM857" s="103"/>
      <c r="MLN857" s="102"/>
      <c r="MLO857" s="120"/>
      <c r="MLP857" s="176"/>
      <c r="MLQ857" s="653"/>
      <c r="MLR857" s="597"/>
      <c r="MLS857" s="106"/>
      <c r="MLT857" s="102"/>
      <c r="MLU857" s="103"/>
      <c r="MLV857" s="102"/>
      <c r="MLW857" s="120"/>
      <c r="MLX857" s="176"/>
      <c r="MLY857" s="653"/>
      <c r="MLZ857" s="597"/>
      <c r="MMA857" s="106"/>
      <c r="MMB857" s="102"/>
      <c r="MMC857" s="103"/>
      <c r="MMD857" s="102"/>
      <c r="MME857" s="120"/>
      <c r="MMF857" s="176"/>
      <c r="MMG857" s="653"/>
      <c r="MMH857" s="597"/>
      <c r="MMI857" s="106"/>
      <c r="MMJ857" s="102"/>
      <c r="MMK857" s="103"/>
      <c r="MML857" s="102"/>
      <c r="MMM857" s="120"/>
      <c r="MMN857" s="176"/>
      <c r="MMO857" s="653"/>
      <c r="MMP857" s="597"/>
      <c r="MMQ857" s="106"/>
      <c r="MMR857" s="102"/>
      <c r="MMS857" s="103"/>
      <c r="MMT857" s="102"/>
      <c r="MMU857" s="120"/>
      <c r="MMV857" s="176"/>
      <c r="MMW857" s="653"/>
      <c r="MMX857" s="597"/>
      <c r="MMY857" s="106"/>
      <c r="MMZ857" s="102"/>
      <c r="MNA857" s="103"/>
      <c r="MNB857" s="102"/>
      <c r="MNC857" s="120"/>
      <c r="MND857" s="176"/>
      <c r="MNE857" s="653"/>
      <c r="MNF857" s="597"/>
      <c r="MNG857" s="106"/>
      <c r="MNH857" s="102"/>
      <c r="MNI857" s="103"/>
      <c r="MNJ857" s="102"/>
      <c r="MNK857" s="120"/>
      <c r="MNL857" s="176"/>
      <c r="MNM857" s="653"/>
      <c r="MNN857" s="597"/>
      <c r="MNO857" s="106"/>
      <c r="MNP857" s="102"/>
      <c r="MNQ857" s="103"/>
      <c r="MNR857" s="102"/>
      <c r="MNS857" s="120"/>
      <c r="MNT857" s="176"/>
      <c r="MNU857" s="653"/>
      <c r="MNV857" s="597"/>
      <c r="MNW857" s="106"/>
      <c r="MNX857" s="102"/>
      <c r="MNY857" s="103"/>
      <c r="MNZ857" s="102"/>
      <c r="MOA857" s="120"/>
      <c r="MOB857" s="176"/>
      <c r="MOC857" s="653"/>
      <c r="MOD857" s="597"/>
      <c r="MOE857" s="106"/>
      <c r="MOF857" s="102"/>
      <c r="MOG857" s="103"/>
      <c r="MOH857" s="102"/>
      <c r="MOI857" s="120"/>
      <c r="MOJ857" s="176"/>
      <c r="MOK857" s="653"/>
      <c r="MOL857" s="597"/>
      <c r="MOM857" s="106"/>
      <c r="MON857" s="102"/>
      <c r="MOO857" s="103"/>
      <c r="MOP857" s="102"/>
      <c r="MOQ857" s="120"/>
      <c r="MOR857" s="176"/>
      <c r="MOS857" s="653"/>
      <c r="MOT857" s="597"/>
      <c r="MOU857" s="106"/>
      <c r="MOV857" s="102"/>
      <c r="MOW857" s="103"/>
      <c r="MOX857" s="102"/>
      <c r="MOY857" s="120"/>
      <c r="MOZ857" s="176"/>
      <c r="MPA857" s="653"/>
      <c r="MPB857" s="597"/>
      <c r="MPC857" s="106"/>
      <c r="MPD857" s="102"/>
      <c r="MPE857" s="103"/>
      <c r="MPF857" s="102"/>
      <c r="MPG857" s="120"/>
      <c r="MPH857" s="176"/>
      <c r="MPI857" s="653"/>
      <c r="MPJ857" s="597"/>
      <c r="MPK857" s="106"/>
      <c r="MPL857" s="102"/>
      <c r="MPM857" s="103"/>
      <c r="MPN857" s="102"/>
      <c r="MPO857" s="120"/>
      <c r="MPP857" s="176"/>
      <c r="MPQ857" s="653"/>
      <c r="MPR857" s="597"/>
      <c r="MPS857" s="106"/>
      <c r="MPT857" s="102"/>
      <c r="MPU857" s="103"/>
      <c r="MPV857" s="102"/>
      <c r="MPW857" s="120"/>
      <c r="MPX857" s="176"/>
      <c r="MPY857" s="653"/>
      <c r="MPZ857" s="597"/>
      <c r="MQA857" s="106"/>
      <c r="MQB857" s="102"/>
      <c r="MQC857" s="103"/>
      <c r="MQD857" s="102"/>
      <c r="MQE857" s="120"/>
      <c r="MQF857" s="176"/>
      <c r="MQG857" s="653"/>
      <c r="MQH857" s="597"/>
      <c r="MQI857" s="106"/>
      <c r="MQJ857" s="102"/>
      <c r="MQK857" s="103"/>
      <c r="MQL857" s="102"/>
      <c r="MQM857" s="120"/>
      <c r="MQN857" s="176"/>
      <c r="MQO857" s="653"/>
      <c r="MQP857" s="597"/>
      <c r="MQQ857" s="106"/>
      <c r="MQR857" s="102"/>
      <c r="MQS857" s="103"/>
      <c r="MQT857" s="102"/>
      <c r="MQU857" s="120"/>
      <c r="MQV857" s="176"/>
      <c r="MQW857" s="653"/>
      <c r="MQX857" s="597"/>
      <c r="MQY857" s="106"/>
      <c r="MQZ857" s="102"/>
      <c r="MRA857" s="103"/>
      <c r="MRB857" s="102"/>
      <c r="MRC857" s="120"/>
      <c r="MRD857" s="176"/>
      <c r="MRE857" s="653"/>
      <c r="MRF857" s="597"/>
      <c r="MRG857" s="106"/>
      <c r="MRH857" s="102"/>
      <c r="MRI857" s="103"/>
      <c r="MRJ857" s="102"/>
      <c r="MRK857" s="120"/>
      <c r="MRL857" s="176"/>
      <c r="MRM857" s="653"/>
      <c r="MRN857" s="597"/>
      <c r="MRO857" s="106"/>
      <c r="MRP857" s="102"/>
      <c r="MRQ857" s="103"/>
      <c r="MRR857" s="102"/>
      <c r="MRS857" s="120"/>
      <c r="MRT857" s="176"/>
      <c r="MRU857" s="653"/>
      <c r="MRV857" s="597"/>
      <c r="MRW857" s="106"/>
      <c r="MRX857" s="102"/>
      <c r="MRY857" s="103"/>
      <c r="MRZ857" s="102"/>
      <c r="MSA857" s="120"/>
      <c r="MSB857" s="176"/>
      <c r="MSC857" s="653"/>
      <c r="MSD857" s="597"/>
      <c r="MSE857" s="106"/>
      <c r="MSF857" s="102"/>
      <c r="MSG857" s="103"/>
      <c r="MSH857" s="102"/>
      <c r="MSI857" s="120"/>
      <c r="MSJ857" s="176"/>
      <c r="MSK857" s="653"/>
      <c r="MSL857" s="597"/>
      <c r="MSM857" s="106"/>
      <c r="MSN857" s="102"/>
      <c r="MSO857" s="103"/>
      <c r="MSP857" s="102"/>
      <c r="MSQ857" s="120"/>
      <c r="MSR857" s="176"/>
      <c r="MSS857" s="653"/>
      <c r="MST857" s="597"/>
      <c r="MSU857" s="106"/>
      <c r="MSV857" s="102"/>
      <c r="MSW857" s="103"/>
      <c r="MSX857" s="102"/>
      <c r="MSY857" s="120"/>
      <c r="MSZ857" s="176"/>
      <c r="MTA857" s="653"/>
      <c r="MTB857" s="597"/>
      <c r="MTC857" s="106"/>
      <c r="MTD857" s="102"/>
      <c r="MTE857" s="103"/>
      <c r="MTF857" s="102"/>
      <c r="MTG857" s="120"/>
      <c r="MTH857" s="176"/>
      <c r="MTI857" s="653"/>
      <c r="MTJ857" s="597"/>
      <c r="MTK857" s="106"/>
      <c r="MTL857" s="102"/>
      <c r="MTM857" s="103"/>
      <c r="MTN857" s="102"/>
      <c r="MTO857" s="120"/>
      <c r="MTP857" s="176"/>
      <c r="MTQ857" s="653"/>
      <c r="MTR857" s="597"/>
      <c r="MTS857" s="106"/>
      <c r="MTT857" s="102"/>
      <c r="MTU857" s="103"/>
      <c r="MTV857" s="102"/>
      <c r="MTW857" s="120"/>
      <c r="MTX857" s="176"/>
      <c r="MTY857" s="653"/>
      <c r="MTZ857" s="597"/>
      <c r="MUA857" s="106"/>
      <c r="MUB857" s="102"/>
      <c r="MUC857" s="103"/>
      <c r="MUD857" s="102"/>
      <c r="MUE857" s="120"/>
      <c r="MUF857" s="176"/>
      <c r="MUG857" s="653"/>
      <c r="MUH857" s="597"/>
      <c r="MUI857" s="106"/>
      <c r="MUJ857" s="102"/>
      <c r="MUK857" s="103"/>
      <c r="MUL857" s="102"/>
      <c r="MUM857" s="120"/>
      <c r="MUN857" s="176"/>
      <c r="MUO857" s="653"/>
      <c r="MUP857" s="597"/>
      <c r="MUQ857" s="106"/>
      <c r="MUR857" s="102"/>
      <c r="MUS857" s="103"/>
      <c r="MUT857" s="102"/>
      <c r="MUU857" s="120"/>
      <c r="MUV857" s="176"/>
      <c r="MUW857" s="653"/>
      <c r="MUX857" s="597"/>
      <c r="MUY857" s="106"/>
      <c r="MUZ857" s="102"/>
      <c r="MVA857" s="103"/>
      <c r="MVB857" s="102"/>
      <c r="MVC857" s="120"/>
      <c r="MVD857" s="176"/>
      <c r="MVE857" s="653"/>
      <c r="MVF857" s="597"/>
      <c r="MVG857" s="106"/>
      <c r="MVH857" s="102"/>
      <c r="MVI857" s="103"/>
      <c r="MVJ857" s="102"/>
      <c r="MVK857" s="120"/>
      <c r="MVL857" s="176"/>
      <c r="MVM857" s="653"/>
      <c r="MVN857" s="597"/>
      <c r="MVO857" s="106"/>
      <c r="MVP857" s="102"/>
      <c r="MVQ857" s="103"/>
      <c r="MVR857" s="102"/>
      <c r="MVS857" s="120"/>
      <c r="MVT857" s="176"/>
      <c r="MVU857" s="653"/>
      <c r="MVV857" s="597"/>
      <c r="MVW857" s="106"/>
      <c r="MVX857" s="102"/>
      <c r="MVY857" s="103"/>
      <c r="MVZ857" s="102"/>
      <c r="MWA857" s="120"/>
      <c r="MWB857" s="176"/>
      <c r="MWC857" s="653"/>
      <c r="MWD857" s="597"/>
      <c r="MWE857" s="106"/>
      <c r="MWF857" s="102"/>
      <c r="MWG857" s="103"/>
      <c r="MWH857" s="102"/>
      <c r="MWI857" s="120"/>
      <c r="MWJ857" s="176"/>
      <c r="MWK857" s="653"/>
      <c r="MWL857" s="597"/>
      <c r="MWM857" s="106"/>
      <c r="MWN857" s="102"/>
      <c r="MWO857" s="103"/>
      <c r="MWP857" s="102"/>
      <c r="MWQ857" s="120"/>
      <c r="MWR857" s="176"/>
      <c r="MWS857" s="653"/>
      <c r="MWT857" s="597"/>
      <c r="MWU857" s="106"/>
      <c r="MWV857" s="102"/>
      <c r="MWW857" s="103"/>
      <c r="MWX857" s="102"/>
      <c r="MWY857" s="120"/>
      <c r="MWZ857" s="176"/>
      <c r="MXA857" s="653"/>
      <c r="MXB857" s="597"/>
      <c r="MXC857" s="106"/>
      <c r="MXD857" s="102"/>
      <c r="MXE857" s="103"/>
      <c r="MXF857" s="102"/>
      <c r="MXG857" s="120"/>
      <c r="MXH857" s="176"/>
      <c r="MXI857" s="653"/>
      <c r="MXJ857" s="597"/>
      <c r="MXK857" s="106"/>
      <c r="MXL857" s="102"/>
      <c r="MXM857" s="103"/>
      <c r="MXN857" s="102"/>
      <c r="MXO857" s="120"/>
      <c r="MXP857" s="176"/>
      <c r="MXQ857" s="653"/>
      <c r="MXR857" s="597"/>
      <c r="MXS857" s="106"/>
      <c r="MXT857" s="102"/>
      <c r="MXU857" s="103"/>
      <c r="MXV857" s="102"/>
      <c r="MXW857" s="120"/>
      <c r="MXX857" s="176"/>
      <c r="MXY857" s="653"/>
      <c r="MXZ857" s="597"/>
      <c r="MYA857" s="106"/>
      <c r="MYB857" s="102"/>
      <c r="MYC857" s="103"/>
      <c r="MYD857" s="102"/>
      <c r="MYE857" s="120"/>
      <c r="MYF857" s="176"/>
      <c r="MYG857" s="653"/>
      <c r="MYH857" s="597"/>
      <c r="MYI857" s="106"/>
      <c r="MYJ857" s="102"/>
      <c r="MYK857" s="103"/>
      <c r="MYL857" s="102"/>
      <c r="MYM857" s="120"/>
      <c r="MYN857" s="176"/>
      <c r="MYO857" s="653"/>
      <c r="MYP857" s="597"/>
      <c r="MYQ857" s="106"/>
      <c r="MYR857" s="102"/>
      <c r="MYS857" s="103"/>
      <c r="MYT857" s="102"/>
      <c r="MYU857" s="120"/>
      <c r="MYV857" s="176"/>
      <c r="MYW857" s="653"/>
      <c r="MYX857" s="597"/>
      <c r="MYY857" s="106"/>
      <c r="MYZ857" s="102"/>
      <c r="MZA857" s="103"/>
      <c r="MZB857" s="102"/>
      <c r="MZC857" s="120"/>
      <c r="MZD857" s="176"/>
      <c r="MZE857" s="653"/>
      <c r="MZF857" s="597"/>
      <c r="MZG857" s="106"/>
      <c r="MZH857" s="102"/>
      <c r="MZI857" s="103"/>
      <c r="MZJ857" s="102"/>
      <c r="MZK857" s="120"/>
      <c r="MZL857" s="176"/>
      <c r="MZM857" s="653"/>
      <c r="MZN857" s="597"/>
      <c r="MZO857" s="106"/>
      <c r="MZP857" s="102"/>
      <c r="MZQ857" s="103"/>
      <c r="MZR857" s="102"/>
      <c r="MZS857" s="120"/>
      <c r="MZT857" s="176"/>
      <c r="MZU857" s="653"/>
      <c r="MZV857" s="597"/>
      <c r="MZW857" s="106"/>
      <c r="MZX857" s="102"/>
      <c r="MZY857" s="103"/>
      <c r="MZZ857" s="102"/>
      <c r="NAA857" s="120"/>
      <c r="NAB857" s="176"/>
      <c r="NAC857" s="653"/>
      <c r="NAD857" s="597"/>
      <c r="NAE857" s="106"/>
      <c r="NAF857" s="102"/>
      <c r="NAG857" s="103"/>
      <c r="NAH857" s="102"/>
      <c r="NAI857" s="120"/>
      <c r="NAJ857" s="176"/>
      <c r="NAK857" s="653"/>
      <c r="NAL857" s="597"/>
      <c r="NAM857" s="106"/>
      <c r="NAN857" s="102"/>
      <c r="NAO857" s="103"/>
      <c r="NAP857" s="102"/>
      <c r="NAQ857" s="120"/>
      <c r="NAR857" s="176"/>
      <c r="NAS857" s="653"/>
      <c r="NAT857" s="597"/>
      <c r="NAU857" s="106"/>
      <c r="NAV857" s="102"/>
      <c r="NAW857" s="103"/>
      <c r="NAX857" s="102"/>
      <c r="NAY857" s="120"/>
      <c r="NAZ857" s="176"/>
      <c r="NBA857" s="653"/>
      <c r="NBB857" s="597"/>
      <c r="NBC857" s="106"/>
      <c r="NBD857" s="102"/>
      <c r="NBE857" s="103"/>
      <c r="NBF857" s="102"/>
      <c r="NBG857" s="120"/>
      <c r="NBH857" s="176"/>
      <c r="NBI857" s="653"/>
      <c r="NBJ857" s="597"/>
      <c r="NBK857" s="106"/>
      <c r="NBL857" s="102"/>
      <c r="NBM857" s="103"/>
      <c r="NBN857" s="102"/>
      <c r="NBO857" s="120"/>
      <c r="NBP857" s="176"/>
      <c r="NBQ857" s="653"/>
      <c r="NBR857" s="597"/>
      <c r="NBS857" s="106"/>
      <c r="NBT857" s="102"/>
      <c r="NBU857" s="103"/>
      <c r="NBV857" s="102"/>
      <c r="NBW857" s="120"/>
      <c r="NBX857" s="176"/>
      <c r="NBY857" s="653"/>
      <c r="NBZ857" s="597"/>
      <c r="NCA857" s="106"/>
      <c r="NCB857" s="102"/>
      <c r="NCC857" s="103"/>
      <c r="NCD857" s="102"/>
      <c r="NCE857" s="120"/>
      <c r="NCF857" s="176"/>
      <c r="NCG857" s="653"/>
      <c r="NCH857" s="597"/>
      <c r="NCI857" s="106"/>
      <c r="NCJ857" s="102"/>
      <c r="NCK857" s="103"/>
      <c r="NCL857" s="102"/>
      <c r="NCM857" s="120"/>
      <c r="NCN857" s="176"/>
      <c r="NCO857" s="653"/>
      <c r="NCP857" s="597"/>
      <c r="NCQ857" s="106"/>
      <c r="NCR857" s="102"/>
      <c r="NCS857" s="103"/>
      <c r="NCT857" s="102"/>
      <c r="NCU857" s="120"/>
      <c r="NCV857" s="176"/>
      <c r="NCW857" s="653"/>
      <c r="NCX857" s="597"/>
      <c r="NCY857" s="106"/>
      <c r="NCZ857" s="102"/>
      <c r="NDA857" s="103"/>
      <c r="NDB857" s="102"/>
      <c r="NDC857" s="120"/>
      <c r="NDD857" s="176"/>
      <c r="NDE857" s="653"/>
      <c r="NDF857" s="597"/>
      <c r="NDG857" s="106"/>
      <c r="NDH857" s="102"/>
      <c r="NDI857" s="103"/>
      <c r="NDJ857" s="102"/>
      <c r="NDK857" s="120"/>
      <c r="NDL857" s="176"/>
      <c r="NDM857" s="653"/>
      <c r="NDN857" s="597"/>
      <c r="NDO857" s="106"/>
      <c r="NDP857" s="102"/>
      <c r="NDQ857" s="103"/>
      <c r="NDR857" s="102"/>
      <c r="NDS857" s="120"/>
      <c r="NDT857" s="176"/>
      <c r="NDU857" s="653"/>
      <c r="NDV857" s="597"/>
      <c r="NDW857" s="106"/>
      <c r="NDX857" s="102"/>
      <c r="NDY857" s="103"/>
      <c r="NDZ857" s="102"/>
      <c r="NEA857" s="120"/>
      <c r="NEB857" s="176"/>
      <c r="NEC857" s="653"/>
      <c r="NED857" s="597"/>
      <c r="NEE857" s="106"/>
      <c r="NEF857" s="102"/>
      <c r="NEG857" s="103"/>
      <c r="NEH857" s="102"/>
      <c r="NEI857" s="120"/>
      <c r="NEJ857" s="176"/>
      <c r="NEK857" s="653"/>
      <c r="NEL857" s="597"/>
      <c r="NEM857" s="106"/>
      <c r="NEN857" s="102"/>
      <c r="NEO857" s="103"/>
      <c r="NEP857" s="102"/>
      <c r="NEQ857" s="120"/>
      <c r="NER857" s="176"/>
      <c r="NES857" s="653"/>
      <c r="NET857" s="597"/>
      <c r="NEU857" s="106"/>
      <c r="NEV857" s="102"/>
      <c r="NEW857" s="103"/>
      <c r="NEX857" s="102"/>
      <c r="NEY857" s="120"/>
      <c r="NEZ857" s="176"/>
      <c r="NFA857" s="653"/>
      <c r="NFB857" s="597"/>
      <c r="NFC857" s="106"/>
      <c r="NFD857" s="102"/>
      <c r="NFE857" s="103"/>
      <c r="NFF857" s="102"/>
      <c r="NFG857" s="120"/>
      <c r="NFH857" s="176"/>
      <c r="NFI857" s="653"/>
      <c r="NFJ857" s="597"/>
      <c r="NFK857" s="106"/>
      <c r="NFL857" s="102"/>
      <c r="NFM857" s="103"/>
      <c r="NFN857" s="102"/>
      <c r="NFO857" s="120"/>
      <c r="NFP857" s="176"/>
      <c r="NFQ857" s="653"/>
      <c r="NFR857" s="597"/>
      <c r="NFS857" s="106"/>
      <c r="NFT857" s="102"/>
      <c r="NFU857" s="103"/>
      <c r="NFV857" s="102"/>
      <c r="NFW857" s="120"/>
      <c r="NFX857" s="176"/>
      <c r="NFY857" s="653"/>
      <c r="NFZ857" s="597"/>
      <c r="NGA857" s="106"/>
      <c r="NGB857" s="102"/>
      <c r="NGC857" s="103"/>
      <c r="NGD857" s="102"/>
      <c r="NGE857" s="120"/>
      <c r="NGF857" s="176"/>
      <c r="NGG857" s="653"/>
      <c r="NGH857" s="597"/>
      <c r="NGI857" s="106"/>
      <c r="NGJ857" s="102"/>
      <c r="NGK857" s="103"/>
      <c r="NGL857" s="102"/>
      <c r="NGM857" s="120"/>
      <c r="NGN857" s="176"/>
      <c r="NGO857" s="653"/>
      <c r="NGP857" s="597"/>
      <c r="NGQ857" s="106"/>
      <c r="NGR857" s="102"/>
      <c r="NGS857" s="103"/>
      <c r="NGT857" s="102"/>
      <c r="NGU857" s="120"/>
      <c r="NGV857" s="176"/>
      <c r="NGW857" s="653"/>
      <c r="NGX857" s="597"/>
      <c r="NGY857" s="106"/>
      <c r="NGZ857" s="102"/>
      <c r="NHA857" s="103"/>
      <c r="NHB857" s="102"/>
      <c r="NHC857" s="120"/>
      <c r="NHD857" s="176"/>
      <c r="NHE857" s="653"/>
      <c r="NHF857" s="597"/>
      <c r="NHG857" s="106"/>
      <c r="NHH857" s="102"/>
      <c r="NHI857" s="103"/>
      <c r="NHJ857" s="102"/>
      <c r="NHK857" s="120"/>
      <c r="NHL857" s="176"/>
      <c r="NHM857" s="653"/>
      <c r="NHN857" s="597"/>
      <c r="NHO857" s="106"/>
      <c r="NHP857" s="102"/>
      <c r="NHQ857" s="103"/>
      <c r="NHR857" s="102"/>
      <c r="NHS857" s="120"/>
      <c r="NHT857" s="176"/>
      <c r="NHU857" s="653"/>
      <c r="NHV857" s="597"/>
      <c r="NHW857" s="106"/>
      <c r="NHX857" s="102"/>
      <c r="NHY857" s="103"/>
      <c r="NHZ857" s="102"/>
      <c r="NIA857" s="120"/>
      <c r="NIB857" s="176"/>
      <c r="NIC857" s="653"/>
      <c r="NID857" s="597"/>
      <c r="NIE857" s="106"/>
      <c r="NIF857" s="102"/>
      <c r="NIG857" s="103"/>
      <c r="NIH857" s="102"/>
      <c r="NII857" s="120"/>
      <c r="NIJ857" s="176"/>
      <c r="NIK857" s="653"/>
      <c r="NIL857" s="597"/>
      <c r="NIM857" s="106"/>
      <c r="NIN857" s="102"/>
      <c r="NIO857" s="103"/>
      <c r="NIP857" s="102"/>
      <c r="NIQ857" s="120"/>
      <c r="NIR857" s="176"/>
      <c r="NIS857" s="653"/>
      <c r="NIT857" s="597"/>
      <c r="NIU857" s="106"/>
      <c r="NIV857" s="102"/>
      <c r="NIW857" s="103"/>
      <c r="NIX857" s="102"/>
      <c r="NIY857" s="120"/>
      <c r="NIZ857" s="176"/>
      <c r="NJA857" s="653"/>
      <c r="NJB857" s="597"/>
      <c r="NJC857" s="106"/>
      <c r="NJD857" s="102"/>
      <c r="NJE857" s="103"/>
      <c r="NJF857" s="102"/>
      <c r="NJG857" s="120"/>
      <c r="NJH857" s="176"/>
      <c r="NJI857" s="653"/>
      <c r="NJJ857" s="597"/>
      <c r="NJK857" s="106"/>
      <c r="NJL857" s="102"/>
      <c r="NJM857" s="103"/>
      <c r="NJN857" s="102"/>
      <c r="NJO857" s="120"/>
      <c r="NJP857" s="176"/>
      <c r="NJQ857" s="653"/>
      <c r="NJR857" s="597"/>
      <c r="NJS857" s="106"/>
      <c r="NJT857" s="102"/>
      <c r="NJU857" s="103"/>
      <c r="NJV857" s="102"/>
      <c r="NJW857" s="120"/>
      <c r="NJX857" s="176"/>
      <c r="NJY857" s="653"/>
      <c r="NJZ857" s="597"/>
      <c r="NKA857" s="106"/>
      <c r="NKB857" s="102"/>
      <c r="NKC857" s="103"/>
      <c r="NKD857" s="102"/>
      <c r="NKE857" s="120"/>
      <c r="NKF857" s="176"/>
      <c r="NKG857" s="653"/>
      <c r="NKH857" s="597"/>
      <c r="NKI857" s="106"/>
      <c r="NKJ857" s="102"/>
      <c r="NKK857" s="103"/>
      <c r="NKL857" s="102"/>
      <c r="NKM857" s="120"/>
      <c r="NKN857" s="176"/>
      <c r="NKO857" s="653"/>
      <c r="NKP857" s="597"/>
      <c r="NKQ857" s="106"/>
      <c r="NKR857" s="102"/>
      <c r="NKS857" s="103"/>
      <c r="NKT857" s="102"/>
      <c r="NKU857" s="120"/>
      <c r="NKV857" s="176"/>
      <c r="NKW857" s="653"/>
      <c r="NKX857" s="597"/>
      <c r="NKY857" s="106"/>
      <c r="NKZ857" s="102"/>
      <c r="NLA857" s="103"/>
      <c r="NLB857" s="102"/>
      <c r="NLC857" s="120"/>
      <c r="NLD857" s="176"/>
      <c r="NLE857" s="653"/>
      <c r="NLF857" s="597"/>
      <c r="NLG857" s="106"/>
      <c r="NLH857" s="102"/>
      <c r="NLI857" s="103"/>
      <c r="NLJ857" s="102"/>
      <c r="NLK857" s="120"/>
      <c r="NLL857" s="176"/>
      <c r="NLM857" s="653"/>
      <c r="NLN857" s="597"/>
      <c r="NLO857" s="106"/>
      <c r="NLP857" s="102"/>
      <c r="NLQ857" s="103"/>
      <c r="NLR857" s="102"/>
      <c r="NLS857" s="120"/>
      <c r="NLT857" s="176"/>
      <c r="NLU857" s="653"/>
      <c r="NLV857" s="597"/>
      <c r="NLW857" s="106"/>
      <c r="NLX857" s="102"/>
      <c r="NLY857" s="103"/>
      <c r="NLZ857" s="102"/>
      <c r="NMA857" s="120"/>
      <c r="NMB857" s="176"/>
      <c r="NMC857" s="653"/>
      <c r="NMD857" s="597"/>
      <c r="NME857" s="106"/>
      <c r="NMF857" s="102"/>
      <c r="NMG857" s="103"/>
      <c r="NMH857" s="102"/>
      <c r="NMI857" s="120"/>
      <c r="NMJ857" s="176"/>
      <c r="NMK857" s="653"/>
      <c r="NML857" s="597"/>
      <c r="NMM857" s="106"/>
      <c r="NMN857" s="102"/>
      <c r="NMO857" s="103"/>
      <c r="NMP857" s="102"/>
      <c r="NMQ857" s="120"/>
      <c r="NMR857" s="176"/>
      <c r="NMS857" s="653"/>
      <c r="NMT857" s="597"/>
      <c r="NMU857" s="106"/>
      <c r="NMV857" s="102"/>
      <c r="NMW857" s="103"/>
      <c r="NMX857" s="102"/>
      <c r="NMY857" s="120"/>
      <c r="NMZ857" s="176"/>
      <c r="NNA857" s="653"/>
      <c r="NNB857" s="597"/>
      <c r="NNC857" s="106"/>
      <c r="NND857" s="102"/>
      <c r="NNE857" s="103"/>
      <c r="NNF857" s="102"/>
      <c r="NNG857" s="120"/>
      <c r="NNH857" s="176"/>
      <c r="NNI857" s="653"/>
      <c r="NNJ857" s="597"/>
      <c r="NNK857" s="106"/>
      <c r="NNL857" s="102"/>
      <c r="NNM857" s="103"/>
      <c r="NNN857" s="102"/>
      <c r="NNO857" s="120"/>
      <c r="NNP857" s="176"/>
      <c r="NNQ857" s="653"/>
      <c r="NNR857" s="597"/>
      <c r="NNS857" s="106"/>
      <c r="NNT857" s="102"/>
      <c r="NNU857" s="103"/>
      <c r="NNV857" s="102"/>
      <c r="NNW857" s="120"/>
      <c r="NNX857" s="176"/>
      <c r="NNY857" s="653"/>
      <c r="NNZ857" s="597"/>
      <c r="NOA857" s="106"/>
      <c r="NOB857" s="102"/>
      <c r="NOC857" s="103"/>
      <c r="NOD857" s="102"/>
      <c r="NOE857" s="120"/>
      <c r="NOF857" s="176"/>
      <c r="NOG857" s="653"/>
      <c r="NOH857" s="597"/>
      <c r="NOI857" s="106"/>
      <c r="NOJ857" s="102"/>
      <c r="NOK857" s="103"/>
      <c r="NOL857" s="102"/>
      <c r="NOM857" s="120"/>
      <c r="NON857" s="176"/>
      <c r="NOO857" s="653"/>
      <c r="NOP857" s="597"/>
      <c r="NOQ857" s="106"/>
      <c r="NOR857" s="102"/>
      <c r="NOS857" s="103"/>
      <c r="NOT857" s="102"/>
      <c r="NOU857" s="120"/>
      <c r="NOV857" s="176"/>
      <c r="NOW857" s="653"/>
      <c r="NOX857" s="597"/>
      <c r="NOY857" s="106"/>
      <c r="NOZ857" s="102"/>
      <c r="NPA857" s="103"/>
      <c r="NPB857" s="102"/>
      <c r="NPC857" s="120"/>
      <c r="NPD857" s="176"/>
      <c r="NPE857" s="653"/>
      <c r="NPF857" s="597"/>
      <c r="NPG857" s="106"/>
      <c r="NPH857" s="102"/>
      <c r="NPI857" s="103"/>
      <c r="NPJ857" s="102"/>
      <c r="NPK857" s="120"/>
      <c r="NPL857" s="176"/>
      <c r="NPM857" s="653"/>
      <c r="NPN857" s="597"/>
      <c r="NPO857" s="106"/>
      <c r="NPP857" s="102"/>
      <c r="NPQ857" s="103"/>
      <c r="NPR857" s="102"/>
      <c r="NPS857" s="120"/>
      <c r="NPT857" s="176"/>
      <c r="NPU857" s="653"/>
      <c r="NPV857" s="597"/>
      <c r="NPW857" s="106"/>
      <c r="NPX857" s="102"/>
      <c r="NPY857" s="103"/>
      <c r="NPZ857" s="102"/>
      <c r="NQA857" s="120"/>
      <c r="NQB857" s="176"/>
      <c r="NQC857" s="653"/>
      <c r="NQD857" s="597"/>
      <c r="NQE857" s="106"/>
      <c r="NQF857" s="102"/>
      <c r="NQG857" s="103"/>
      <c r="NQH857" s="102"/>
      <c r="NQI857" s="120"/>
      <c r="NQJ857" s="176"/>
      <c r="NQK857" s="653"/>
      <c r="NQL857" s="597"/>
      <c r="NQM857" s="106"/>
      <c r="NQN857" s="102"/>
      <c r="NQO857" s="103"/>
      <c r="NQP857" s="102"/>
      <c r="NQQ857" s="120"/>
      <c r="NQR857" s="176"/>
      <c r="NQS857" s="653"/>
      <c r="NQT857" s="597"/>
      <c r="NQU857" s="106"/>
      <c r="NQV857" s="102"/>
      <c r="NQW857" s="103"/>
      <c r="NQX857" s="102"/>
      <c r="NQY857" s="120"/>
      <c r="NQZ857" s="176"/>
      <c r="NRA857" s="653"/>
      <c r="NRB857" s="597"/>
      <c r="NRC857" s="106"/>
      <c r="NRD857" s="102"/>
      <c r="NRE857" s="103"/>
      <c r="NRF857" s="102"/>
      <c r="NRG857" s="120"/>
      <c r="NRH857" s="176"/>
      <c r="NRI857" s="653"/>
      <c r="NRJ857" s="597"/>
      <c r="NRK857" s="106"/>
      <c r="NRL857" s="102"/>
      <c r="NRM857" s="103"/>
      <c r="NRN857" s="102"/>
      <c r="NRO857" s="120"/>
      <c r="NRP857" s="176"/>
      <c r="NRQ857" s="653"/>
      <c r="NRR857" s="597"/>
      <c r="NRS857" s="106"/>
      <c r="NRT857" s="102"/>
      <c r="NRU857" s="103"/>
      <c r="NRV857" s="102"/>
      <c r="NRW857" s="120"/>
      <c r="NRX857" s="176"/>
      <c r="NRY857" s="653"/>
      <c r="NRZ857" s="597"/>
      <c r="NSA857" s="106"/>
      <c r="NSB857" s="102"/>
      <c r="NSC857" s="103"/>
      <c r="NSD857" s="102"/>
      <c r="NSE857" s="120"/>
      <c r="NSF857" s="176"/>
      <c r="NSG857" s="653"/>
      <c r="NSH857" s="597"/>
      <c r="NSI857" s="106"/>
      <c r="NSJ857" s="102"/>
      <c r="NSK857" s="103"/>
      <c r="NSL857" s="102"/>
      <c r="NSM857" s="120"/>
      <c r="NSN857" s="176"/>
      <c r="NSO857" s="653"/>
      <c r="NSP857" s="597"/>
      <c r="NSQ857" s="106"/>
      <c r="NSR857" s="102"/>
      <c r="NSS857" s="103"/>
      <c r="NST857" s="102"/>
      <c r="NSU857" s="120"/>
      <c r="NSV857" s="176"/>
      <c r="NSW857" s="653"/>
      <c r="NSX857" s="597"/>
      <c r="NSY857" s="106"/>
      <c r="NSZ857" s="102"/>
      <c r="NTA857" s="103"/>
      <c r="NTB857" s="102"/>
      <c r="NTC857" s="120"/>
      <c r="NTD857" s="176"/>
      <c r="NTE857" s="653"/>
      <c r="NTF857" s="597"/>
      <c r="NTG857" s="106"/>
      <c r="NTH857" s="102"/>
      <c r="NTI857" s="103"/>
      <c r="NTJ857" s="102"/>
      <c r="NTK857" s="120"/>
      <c r="NTL857" s="176"/>
      <c r="NTM857" s="653"/>
      <c r="NTN857" s="597"/>
      <c r="NTO857" s="106"/>
      <c r="NTP857" s="102"/>
      <c r="NTQ857" s="103"/>
      <c r="NTR857" s="102"/>
      <c r="NTS857" s="120"/>
      <c r="NTT857" s="176"/>
      <c r="NTU857" s="653"/>
      <c r="NTV857" s="597"/>
      <c r="NTW857" s="106"/>
      <c r="NTX857" s="102"/>
      <c r="NTY857" s="103"/>
      <c r="NTZ857" s="102"/>
      <c r="NUA857" s="120"/>
      <c r="NUB857" s="176"/>
      <c r="NUC857" s="653"/>
      <c r="NUD857" s="597"/>
      <c r="NUE857" s="106"/>
      <c r="NUF857" s="102"/>
      <c r="NUG857" s="103"/>
      <c r="NUH857" s="102"/>
      <c r="NUI857" s="120"/>
      <c r="NUJ857" s="176"/>
      <c r="NUK857" s="653"/>
      <c r="NUL857" s="597"/>
      <c r="NUM857" s="106"/>
      <c r="NUN857" s="102"/>
      <c r="NUO857" s="103"/>
      <c r="NUP857" s="102"/>
      <c r="NUQ857" s="120"/>
      <c r="NUR857" s="176"/>
      <c r="NUS857" s="653"/>
      <c r="NUT857" s="597"/>
      <c r="NUU857" s="106"/>
      <c r="NUV857" s="102"/>
      <c r="NUW857" s="103"/>
      <c r="NUX857" s="102"/>
      <c r="NUY857" s="120"/>
      <c r="NUZ857" s="176"/>
      <c r="NVA857" s="653"/>
      <c r="NVB857" s="597"/>
      <c r="NVC857" s="106"/>
      <c r="NVD857" s="102"/>
      <c r="NVE857" s="103"/>
      <c r="NVF857" s="102"/>
      <c r="NVG857" s="120"/>
      <c r="NVH857" s="176"/>
      <c r="NVI857" s="653"/>
      <c r="NVJ857" s="597"/>
      <c r="NVK857" s="106"/>
      <c r="NVL857" s="102"/>
      <c r="NVM857" s="103"/>
      <c r="NVN857" s="102"/>
      <c r="NVO857" s="120"/>
      <c r="NVP857" s="176"/>
      <c r="NVQ857" s="653"/>
      <c r="NVR857" s="597"/>
      <c r="NVS857" s="106"/>
      <c r="NVT857" s="102"/>
      <c r="NVU857" s="103"/>
      <c r="NVV857" s="102"/>
      <c r="NVW857" s="120"/>
      <c r="NVX857" s="176"/>
      <c r="NVY857" s="653"/>
      <c r="NVZ857" s="597"/>
      <c r="NWA857" s="106"/>
      <c r="NWB857" s="102"/>
      <c r="NWC857" s="103"/>
      <c r="NWD857" s="102"/>
      <c r="NWE857" s="120"/>
      <c r="NWF857" s="176"/>
      <c r="NWG857" s="653"/>
      <c r="NWH857" s="597"/>
      <c r="NWI857" s="106"/>
      <c r="NWJ857" s="102"/>
      <c r="NWK857" s="103"/>
      <c r="NWL857" s="102"/>
      <c r="NWM857" s="120"/>
      <c r="NWN857" s="176"/>
      <c r="NWO857" s="653"/>
      <c r="NWP857" s="597"/>
      <c r="NWQ857" s="106"/>
      <c r="NWR857" s="102"/>
      <c r="NWS857" s="103"/>
      <c r="NWT857" s="102"/>
      <c r="NWU857" s="120"/>
      <c r="NWV857" s="176"/>
      <c r="NWW857" s="653"/>
      <c r="NWX857" s="597"/>
      <c r="NWY857" s="106"/>
      <c r="NWZ857" s="102"/>
      <c r="NXA857" s="103"/>
      <c r="NXB857" s="102"/>
      <c r="NXC857" s="120"/>
      <c r="NXD857" s="176"/>
      <c r="NXE857" s="653"/>
      <c r="NXF857" s="597"/>
      <c r="NXG857" s="106"/>
      <c r="NXH857" s="102"/>
      <c r="NXI857" s="103"/>
      <c r="NXJ857" s="102"/>
      <c r="NXK857" s="120"/>
      <c r="NXL857" s="176"/>
      <c r="NXM857" s="653"/>
      <c r="NXN857" s="597"/>
      <c r="NXO857" s="106"/>
      <c r="NXP857" s="102"/>
      <c r="NXQ857" s="103"/>
      <c r="NXR857" s="102"/>
      <c r="NXS857" s="120"/>
      <c r="NXT857" s="176"/>
      <c r="NXU857" s="653"/>
      <c r="NXV857" s="597"/>
      <c r="NXW857" s="106"/>
      <c r="NXX857" s="102"/>
      <c r="NXY857" s="103"/>
      <c r="NXZ857" s="102"/>
      <c r="NYA857" s="120"/>
      <c r="NYB857" s="176"/>
      <c r="NYC857" s="653"/>
      <c r="NYD857" s="597"/>
      <c r="NYE857" s="106"/>
      <c r="NYF857" s="102"/>
      <c r="NYG857" s="103"/>
      <c r="NYH857" s="102"/>
      <c r="NYI857" s="120"/>
      <c r="NYJ857" s="176"/>
      <c r="NYK857" s="653"/>
      <c r="NYL857" s="597"/>
      <c r="NYM857" s="106"/>
      <c r="NYN857" s="102"/>
      <c r="NYO857" s="103"/>
      <c r="NYP857" s="102"/>
      <c r="NYQ857" s="120"/>
      <c r="NYR857" s="176"/>
      <c r="NYS857" s="653"/>
      <c r="NYT857" s="597"/>
      <c r="NYU857" s="106"/>
      <c r="NYV857" s="102"/>
      <c r="NYW857" s="103"/>
      <c r="NYX857" s="102"/>
      <c r="NYY857" s="120"/>
      <c r="NYZ857" s="176"/>
      <c r="NZA857" s="653"/>
      <c r="NZB857" s="597"/>
      <c r="NZC857" s="106"/>
      <c r="NZD857" s="102"/>
      <c r="NZE857" s="103"/>
      <c r="NZF857" s="102"/>
      <c r="NZG857" s="120"/>
      <c r="NZH857" s="176"/>
      <c r="NZI857" s="653"/>
      <c r="NZJ857" s="597"/>
      <c r="NZK857" s="106"/>
      <c r="NZL857" s="102"/>
      <c r="NZM857" s="103"/>
      <c r="NZN857" s="102"/>
      <c r="NZO857" s="120"/>
      <c r="NZP857" s="176"/>
      <c r="NZQ857" s="653"/>
      <c r="NZR857" s="597"/>
      <c r="NZS857" s="106"/>
      <c r="NZT857" s="102"/>
      <c r="NZU857" s="103"/>
      <c r="NZV857" s="102"/>
      <c r="NZW857" s="120"/>
      <c r="NZX857" s="176"/>
      <c r="NZY857" s="653"/>
      <c r="NZZ857" s="597"/>
      <c r="OAA857" s="106"/>
      <c r="OAB857" s="102"/>
      <c r="OAC857" s="103"/>
      <c r="OAD857" s="102"/>
      <c r="OAE857" s="120"/>
      <c r="OAF857" s="176"/>
      <c r="OAG857" s="653"/>
      <c r="OAH857" s="597"/>
      <c r="OAI857" s="106"/>
      <c r="OAJ857" s="102"/>
      <c r="OAK857" s="103"/>
      <c r="OAL857" s="102"/>
      <c r="OAM857" s="120"/>
      <c r="OAN857" s="176"/>
      <c r="OAO857" s="653"/>
      <c r="OAP857" s="597"/>
      <c r="OAQ857" s="106"/>
      <c r="OAR857" s="102"/>
      <c r="OAS857" s="103"/>
      <c r="OAT857" s="102"/>
      <c r="OAU857" s="120"/>
      <c r="OAV857" s="176"/>
      <c r="OAW857" s="653"/>
      <c r="OAX857" s="597"/>
      <c r="OAY857" s="106"/>
      <c r="OAZ857" s="102"/>
      <c r="OBA857" s="103"/>
      <c r="OBB857" s="102"/>
      <c r="OBC857" s="120"/>
      <c r="OBD857" s="176"/>
      <c r="OBE857" s="653"/>
      <c r="OBF857" s="597"/>
      <c r="OBG857" s="106"/>
      <c r="OBH857" s="102"/>
      <c r="OBI857" s="103"/>
      <c r="OBJ857" s="102"/>
      <c r="OBK857" s="120"/>
      <c r="OBL857" s="176"/>
      <c r="OBM857" s="653"/>
      <c r="OBN857" s="597"/>
      <c r="OBO857" s="106"/>
      <c r="OBP857" s="102"/>
      <c r="OBQ857" s="103"/>
      <c r="OBR857" s="102"/>
      <c r="OBS857" s="120"/>
      <c r="OBT857" s="176"/>
      <c r="OBU857" s="653"/>
      <c r="OBV857" s="597"/>
      <c r="OBW857" s="106"/>
      <c r="OBX857" s="102"/>
      <c r="OBY857" s="103"/>
      <c r="OBZ857" s="102"/>
      <c r="OCA857" s="120"/>
      <c r="OCB857" s="176"/>
      <c r="OCC857" s="653"/>
      <c r="OCD857" s="597"/>
      <c r="OCE857" s="106"/>
      <c r="OCF857" s="102"/>
      <c r="OCG857" s="103"/>
      <c r="OCH857" s="102"/>
      <c r="OCI857" s="120"/>
      <c r="OCJ857" s="176"/>
      <c r="OCK857" s="653"/>
      <c r="OCL857" s="597"/>
      <c r="OCM857" s="106"/>
      <c r="OCN857" s="102"/>
      <c r="OCO857" s="103"/>
      <c r="OCP857" s="102"/>
      <c r="OCQ857" s="120"/>
      <c r="OCR857" s="176"/>
      <c r="OCS857" s="653"/>
      <c r="OCT857" s="597"/>
      <c r="OCU857" s="106"/>
      <c r="OCV857" s="102"/>
      <c r="OCW857" s="103"/>
      <c r="OCX857" s="102"/>
      <c r="OCY857" s="120"/>
      <c r="OCZ857" s="176"/>
      <c r="ODA857" s="653"/>
      <c r="ODB857" s="597"/>
      <c r="ODC857" s="106"/>
      <c r="ODD857" s="102"/>
      <c r="ODE857" s="103"/>
      <c r="ODF857" s="102"/>
      <c r="ODG857" s="120"/>
      <c r="ODH857" s="176"/>
      <c r="ODI857" s="653"/>
      <c r="ODJ857" s="597"/>
      <c r="ODK857" s="106"/>
      <c r="ODL857" s="102"/>
      <c r="ODM857" s="103"/>
      <c r="ODN857" s="102"/>
      <c r="ODO857" s="120"/>
      <c r="ODP857" s="176"/>
      <c r="ODQ857" s="653"/>
      <c r="ODR857" s="597"/>
      <c r="ODS857" s="106"/>
      <c r="ODT857" s="102"/>
      <c r="ODU857" s="103"/>
      <c r="ODV857" s="102"/>
      <c r="ODW857" s="120"/>
      <c r="ODX857" s="176"/>
      <c r="ODY857" s="653"/>
      <c r="ODZ857" s="597"/>
      <c r="OEA857" s="106"/>
      <c r="OEB857" s="102"/>
      <c r="OEC857" s="103"/>
      <c r="OED857" s="102"/>
      <c r="OEE857" s="120"/>
      <c r="OEF857" s="176"/>
      <c r="OEG857" s="653"/>
      <c r="OEH857" s="597"/>
      <c r="OEI857" s="106"/>
      <c r="OEJ857" s="102"/>
      <c r="OEK857" s="103"/>
      <c r="OEL857" s="102"/>
      <c r="OEM857" s="120"/>
      <c r="OEN857" s="176"/>
      <c r="OEO857" s="653"/>
      <c r="OEP857" s="597"/>
      <c r="OEQ857" s="106"/>
      <c r="OER857" s="102"/>
      <c r="OES857" s="103"/>
      <c r="OET857" s="102"/>
      <c r="OEU857" s="120"/>
      <c r="OEV857" s="176"/>
      <c r="OEW857" s="653"/>
      <c r="OEX857" s="597"/>
      <c r="OEY857" s="106"/>
      <c r="OEZ857" s="102"/>
      <c r="OFA857" s="103"/>
      <c r="OFB857" s="102"/>
      <c r="OFC857" s="120"/>
      <c r="OFD857" s="176"/>
      <c r="OFE857" s="653"/>
      <c r="OFF857" s="597"/>
      <c r="OFG857" s="106"/>
      <c r="OFH857" s="102"/>
      <c r="OFI857" s="103"/>
      <c r="OFJ857" s="102"/>
      <c r="OFK857" s="120"/>
      <c r="OFL857" s="176"/>
      <c r="OFM857" s="653"/>
      <c r="OFN857" s="597"/>
      <c r="OFO857" s="106"/>
      <c r="OFP857" s="102"/>
      <c r="OFQ857" s="103"/>
      <c r="OFR857" s="102"/>
      <c r="OFS857" s="120"/>
      <c r="OFT857" s="176"/>
      <c r="OFU857" s="653"/>
      <c r="OFV857" s="597"/>
      <c r="OFW857" s="106"/>
      <c r="OFX857" s="102"/>
      <c r="OFY857" s="103"/>
      <c r="OFZ857" s="102"/>
      <c r="OGA857" s="120"/>
      <c r="OGB857" s="176"/>
      <c r="OGC857" s="653"/>
      <c r="OGD857" s="597"/>
      <c r="OGE857" s="106"/>
      <c r="OGF857" s="102"/>
      <c r="OGG857" s="103"/>
      <c r="OGH857" s="102"/>
      <c r="OGI857" s="120"/>
      <c r="OGJ857" s="176"/>
      <c r="OGK857" s="653"/>
      <c r="OGL857" s="597"/>
      <c r="OGM857" s="106"/>
      <c r="OGN857" s="102"/>
      <c r="OGO857" s="103"/>
      <c r="OGP857" s="102"/>
      <c r="OGQ857" s="120"/>
      <c r="OGR857" s="176"/>
      <c r="OGS857" s="653"/>
      <c r="OGT857" s="597"/>
      <c r="OGU857" s="106"/>
      <c r="OGV857" s="102"/>
      <c r="OGW857" s="103"/>
      <c r="OGX857" s="102"/>
      <c r="OGY857" s="120"/>
      <c r="OGZ857" s="176"/>
      <c r="OHA857" s="653"/>
      <c r="OHB857" s="597"/>
      <c r="OHC857" s="106"/>
      <c r="OHD857" s="102"/>
      <c r="OHE857" s="103"/>
      <c r="OHF857" s="102"/>
      <c r="OHG857" s="120"/>
      <c r="OHH857" s="176"/>
      <c r="OHI857" s="653"/>
      <c r="OHJ857" s="597"/>
      <c r="OHK857" s="106"/>
      <c r="OHL857" s="102"/>
      <c r="OHM857" s="103"/>
      <c r="OHN857" s="102"/>
      <c r="OHO857" s="120"/>
      <c r="OHP857" s="176"/>
      <c r="OHQ857" s="653"/>
      <c r="OHR857" s="597"/>
      <c r="OHS857" s="106"/>
      <c r="OHT857" s="102"/>
      <c r="OHU857" s="103"/>
      <c r="OHV857" s="102"/>
      <c r="OHW857" s="120"/>
      <c r="OHX857" s="176"/>
      <c r="OHY857" s="653"/>
      <c r="OHZ857" s="597"/>
      <c r="OIA857" s="106"/>
      <c r="OIB857" s="102"/>
      <c r="OIC857" s="103"/>
      <c r="OID857" s="102"/>
      <c r="OIE857" s="120"/>
      <c r="OIF857" s="176"/>
      <c r="OIG857" s="653"/>
      <c r="OIH857" s="597"/>
      <c r="OII857" s="106"/>
      <c r="OIJ857" s="102"/>
      <c r="OIK857" s="103"/>
      <c r="OIL857" s="102"/>
      <c r="OIM857" s="120"/>
      <c r="OIN857" s="176"/>
      <c r="OIO857" s="653"/>
      <c r="OIP857" s="597"/>
      <c r="OIQ857" s="106"/>
      <c r="OIR857" s="102"/>
      <c r="OIS857" s="103"/>
      <c r="OIT857" s="102"/>
      <c r="OIU857" s="120"/>
      <c r="OIV857" s="176"/>
      <c r="OIW857" s="653"/>
      <c r="OIX857" s="597"/>
      <c r="OIY857" s="106"/>
      <c r="OIZ857" s="102"/>
      <c r="OJA857" s="103"/>
      <c r="OJB857" s="102"/>
      <c r="OJC857" s="120"/>
      <c r="OJD857" s="176"/>
      <c r="OJE857" s="653"/>
      <c r="OJF857" s="597"/>
      <c r="OJG857" s="106"/>
      <c r="OJH857" s="102"/>
      <c r="OJI857" s="103"/>
      <c r="OJJ857" s="102"/>
      <c r="OJK857" s="120"/>
      <c r="OJL857" s="176"/>
      <c r="OJM857" s="653"/>
      <c r="OJN857" s="597"/>
      <c r="OJO857" s="106"/>
      <c r="OJP857" s="102"/>
      <c r="OJQ857" s="103"/>
      <c r="OJR857" s="102"/>
      <c r="OJS857" s="120"/>
      <c r="OJT857" s="176"/>
      <c r="OJU857" s="653"/>
      <c r="OJV857" s="597"/>
      <c r="OJW857" s="106"/>
      <c r="OJX857" s="102"/>
      <c r="OJY857" s="103"/>
      <c r="OJZ857" s="102"/>
      <c r="OKA857" s="120"/>
      <c r="OKB857" s="176"/>
      <c r="OKC857" s="653"/>
      <c r="OKD857" s="597"/>
      <c r="OKE857" s="106"/>
      <c r="OKF857" s="102"/>
      <c r="OKG857" s="103"/>
      <c r="OKH857" s="102"/>
      <c r="OKI857" s="120"/>
      <c r="OKJ857" s="176"/>
      <c r="OKK857" s="653"/>
      <c r="OKL857" s="597"/>
      <c r="OKM857" s="106"/>
      <c r="OKN857" s="102"/>
      <c r="OKO857" s="103"/>
      <c r="OKP857" s="102"/>
      <c r="OKQ857" s="120"/>
      <c r="OKR857" s="176"/>
      <c r="OKS857" s="653"/>
      <c r="OKT857" s="597"/>
      <c r="OKU857" s="106"/>
      <c r="OKV857" s="102"/>
      <c r="OKW857" s="103"/>
      <c r="OKX857" s="102"/>
      <c r="OKY857" s="120"/>
      <c r="OKZ857" s="176"/>
      <c r="OLA857" s="653"/>
      <c r="OLB857" s="597"/>
      <c r="OLC857" s="106"/>
      <c r="OLD857" s="102"/>
      <c r="OLE857" s="103"/>
      <c r="OLF857" s="102"/>
      <c r="OLG857" s="120"/>
      <c r="OLH857" s="176"/>
      <c r="OLI857" s="653"/>
      <c r="OLJ857" s="597"/>
      <c r="OLK857" s="106"/>
      <c r="OLL857" s="102"/>
      <c r="OLM857" s="103"/>
      <c r="OLN857" s="102"/>
      <c r="OLO857" s="120"/>
      <c r="OLP857" s="176"/>
      <c r="OLQ857" s="653"/>
      <c r="OLR857" s="597"/>
      <c r="OLS857" s="106"/>
      <c r="OLT857" s="102"/>
      <c r="OLU857" s="103"/>
      <c r="OLV857" s="102"/>
      <c r="OLW857" s="120"/>
      <c r="OLX857" s="176"/>
      <c r="OLY857" s="653"/>
      <c r="OLZ857" s="597"/>
      <c r="OMA857" s="106"/>
      <c r="OMB857" s="102"/>
      <c r="OMC857" s="103"/>
      <c r="OMD857" s="102"/>
      <c r="OME857" s="120"/>
      <c r="OMF857" s="176"/>
      <c r="OMG857" s="653"/>
      <c r="OMH857" s="597"/>
      <c r="OMI857" s="106"/>
      <c r="OMJ857" s="102"/>
      <c r="OMK857" s="103"/>
      <c r="OML857" s="102"/>
      <c r="OMM857" s="120"/>
      <c r="OMN857" s="176"/>
      <c r="OMO857" s="653"/>
      <c r="OMP857" s="597"/>
      <c r="OMQ857" s="106"/>
      <c r="OMR857" s="102"/>
      <c r="OMS857" s="103"/>
      <c r="OMT857" s="102"/>
      <c r="OMU857" s="120"/>
      <c r="OMV857" s="176"/>
      <c r="OMW857" s="653"/>
      <c r="OMX857" s="597"/>
      <c r="OMY857" s="106"/>
      <c r="OMZ857" s="102"/>
      <c r="ONA857" s="103"/>
      <c r="ONB857" s="102"/>
      <c r="ONC857" s="120"/>
      <c r="OND857" s="176"/>
      <c r="ONE857" s="653"/>
      <c r="ONF857" s="597"/>
      <c r="ONG857" s="106"/>
      <c r="ONH857" s="102"/>
      <c r="ONI857" s="103"/>
      <c r="ONJ857" s="102"/>
      <c r="ONK857" s="120"/>
      <c r="ONL857" s="176"/>
      <c r="ONM857" s="653"/>
      <c r="ONN857" s="597"/>
      <c r="ONO857" s="106"/>
      <c r="ONP857" s="102"/>
      <c r="ONQ857" s="103"/>
      <c r="ONR857" s="102"/>
      <c r="ONS857" s="120"/>
      <c r="ONT857" s="176"/>
      <c r="ONU857" s="653"/>
      <c r="ONV857" s="597"/>
      <c r="ONW857" s="106"/>
      <c r="ONX857" s="102"/>
      <c r="ONY857" s="103"/>
      <c r="ONZ857" s="102"/>
      <c r="OOA857" s="120"/>
      <c r="OOB857" s="176"/>
      <c r="OOC857" s="653"/>
      <c r="OOD857" s="597"/>
      <c r="OOE857" s="106"/>
      <c r="OOF857" s="102"/>
      <c r="OOG857" s="103"/>
      <c r="OOH857" s="102"/>
      <c r="OOI857" s="120"/>
      <c r="OOJ857" s="176"/>
      <c r="OOK857" s="653"/>
      <c r="OOL857" s="597"/>
      <c r="OOM857" s="106"/>
      <c r="OON857" s="102"/>
      <c r="OOO857" s="103"/>
      <c r="OOP857" s="102"/>
      <c r="OOQ857" s="120"/>
      <c r="OOR857" s="176"/>
      <c r="OOS857" s="653"/>
      <c r="OOT857" s="597"/>
      <c r="OOU857" s="106"/>
      <c r="OOV857" s="102"/>
      <c r="OOW857" s="103"/>
      <c r="OOX857" s="102"/>
      <c r="OOY857" s="120"/>
      <c r="OOZ857" s="176"/>
      <c r="OPA857" s="653"/>
      <c r="OPB857" s="597"/>
      <c r="OPC857" s="106"/>
      <c r="OPD857" s="102"/>
      <c r="OPE857" s="103"/>
      <c r="OPF857" s="102"/>
      <c r="OPG857" s="120"/>
      <c r="OPH857" s="176"/>
      <c r="OPI857" s="653"/>
      <c r="OPJ857" s="597"/>
      <c r="OPK857" s="106"/>
      <c r="OPL857" s="102"/>
      <c r="OPM857" s="103"/>
      <c r="OPN857" s="102"/>
      <c r="OPO857" s="120"/>
      <c r="OPP857" s="176"/>
      <c r="OPQ857" s="653"/>
      <c r="OPR857" s="597"/>
      <c r="OPS857" s="106"/>
      <c r="OPT857" s="102"/>
      <c r="OPU857" s="103"/>
      <c r="OPV857" s="102"/>
      <c r="OPW857" s="120"/>
      <c r="OPX857" s="176"/>
      <c r="OPY857" s="653"/>
      <c r="OPZ857" s="597"/>
      <c r="OQA857" s="106"/>
      <c r="OQB857" s="102"/>
      <c r="OQC857" s="103"/>
      <c r="OQD857" s="102"/>
      <c r="OQE857" s="120"/>
      <c r="OQF857" s="176"/>
      <c r="OQG857" s="653"/>
      <c r="OQH857" s="597"/>
      <c r="OQI857" s="106"/>
      <c r="OQJ857" s="102"/>
      <c r="OQK857" s="103"/>
      <c r="OQL857" s="102"/>
      <c r="OQM857" s="120"/>
      <c r="OQN857" s="176"/>
      <c r="OQO857" s="653"/>
      <c r="OQP857" s="597"/>
      <c r="OQQ857" s="106"/>
      <c r="OQR857" s="102"/>
      <c r="OQS857" s="103"/>
      <c r="OQT857" s="102"/>
      <c r="OQU857" s="120"/>
      <c r="OQV857" s="176"/>
      <c r="OQW857" s="653"/>
      <c r="OQX857" s="597"/>
      <c r="OQY857" s="106"/>
      <c r="OQZ857" s="102"/>
      <c r="ORA857" s="103"/>
      <c r="ORB857" s="102"/>
      <c r="ORC857" s="120"/>
      <c r="ORD857" s="176"/>
      <c r="ORE857" s="653"/>
      <c r="ORF857" s="597"/>
      <c r="ORG857" s="106"/>
      <c r="ORH857" s="102"/>
      <c r="ORI857" s="103"/>
      <c r="ORJ857" s="102"/>
      <c r="ORK857" s="120"/>
      <c r="ORL857" s="176"/>
      <c r="ORM857" s="653"/>
      <c r="ORN857" s="597"/>
      <c r="ORO857" s="106"/>
      <c r="ORP857" s="102"/>
      <c r="ORQ857" s="103"/>
      <c r="ORR857" s="102"/>
      <c r="ORS857" s="120"/>
      <c r="ORT857" s="176"/>
      <c r="ORU857" s="653"/>
      <c r="ORV857" s="597"/>
      <c r="ORW857" s="106"/>
      <c r="ORX857" s="102"/>
      <c r="ORY857" s="103"/>
      <c r="ORZ857" s="102"/>
      <c r="OSA857" s="120"/>
      <c r="OSB857" s="176"/>
      <c r="OSC857" s="653"/>
      <c r="OSD857" s="597"/>
      <c r="OSE857" s="106"/>
      <c r="OSF857" s="102"/>
      <c r="OSG857" s="103"/>
      <c r="OSH857" s="102"/>
      <c r="OSI857" s="120"/>
      <c r="OSJ857" s="176"/>
      <c r="OSK857" s="653"/>
      <c r="OSL857" s="597"/>
      <c r="OSM857" s="106"/>
      <c r="OSN857" s="102"/>
      <c r="OSO857" s="103"/>
      <c r="OSP857" s="102"/>
      <c r="OSQ857" s="120"/>
      <c r="OSR857" s="176"/>
      <c r="OSS857" s="653"/>
      <c r="OST857" s="597"/>
      <c r="OSU857" s="106"/>
      <c r="OSV857" s="102"/>
      <c r="OSW857" s="103"/>
      <c r="OSX857" s="102"/>
      <c r="OSY857" s="120"/>
      <c r="OSZ857" s="176"/>
      <c r="OTA857" s="653"/>
      <c r="OTB857" s="597"/>
      <c r="OTC857" s="106"/>
      <c r="OTD857" s="102"/>
      <c r="OTE857" s="103"/>
      <c r="OTF857" s="102"/>
      <c r="OTG857" s="120"/>
      <c r="OTH857" s="176"/>
      <c r="OTI857" s="653"/>
      <c r="OTJ857" s="597"/>
      <c r="OTK857" s="106"/>
      <c r="OTL857" s="102"/>
      <c r="OTM857" s="103"/>
      <c r="OTN857" s="102"/>
      <c r="OTO857" s="120"/>
      <c r="OTP857" s="176"/>
      <c r="OTQ857" s="653"/>
      <c r="OTR857" s="597"/>
      <c r="OTS857" s="106"/>
      <c r="OTT857" s="102"/>
      <c r="OTU857" s="103"/>
      <c r="OTV857" s="102"/>
      <c r="OTW857" s="120"/>
      <c r="OTX857" s="176"/>
      <c r="OTY857" s="653"/>
      <c r="OTZ857" s="597"/>
      <c r="OUA857" s="106"/>
      <c r="OUB857" s="102"/>
      <c r="OUC857" s="103"/>
      <c r="OUD857" s="102"/>
      <c r="OUE857" s="120"/>
      <c r="OUF857" s="176"/>
      <c r="OUG857" s="653"/>
      <c r="OUH857" s="597"/>
      <c r="OUI857" s="106"/>
      <c r="OUJ857" s="102"/>
      <c r="OUK857" s="103"/>
      <c r="OUL857" s="102"/>
      <c r="OUM857" s="120"/>
      <c r="OUN857" s="176"/>
      <c r="OUO857" s="653"/>
      <c r="OUP857" s="597"/>
      <c r="OUQ857" s="106"/>
      <c r="OUR857" s="102"/>
      <c r="OUS857" s="103"/>
      <c r="OUT857" s="102"/>
      <c r="OUU857" s="120"/>
      <c r="OUV857" s="176"/>
      <c r="OUW857" s="653"/>
      <c r="OUX857" s="597"/>
      <c r="OUY857" s="106"/>
      <c r="OUZ857" s="102"/>
      <c r="OVA857" s="103"/>
      <c r="OVB857" s="102"/>
      <c r="OVC857" s="120"/>
      <c r="OVD857" s="176"/>
      <c r="OVE857" s="653"/>
      <c r="OVF857" s="597"/>
      <c r="OVG857" s="106"/>
      <c r="OVH857" s="102"/>
      <c r="OVI857" s="103"/>
      <c r="OVJ857" s="102"/>
      <c r="OVK857" s="120"/>
      <c r="OVL857" s="176"/>
      <c r="OVM857" s="653"/>
      <c r="OVN857" s="597"/>
      <c r="OVO857" s="106"/>
      <c r="OVP857" s="102"/>
      <c r="OVQ857" s="103"/>
      <c r="OVR857" s="102"/>
      <c r="OVS857" s="120"/>
      <c r="OVT857" s="176"/>
      <c r="OVU857" s="653"/>
      <c r="OVV857" s="597"/>
      <c r="OVW857" s="106"/>
      <c r="OVX857" s="102"/>
      <c r="OVY857" s="103"/>
      <c r="OVZ857" s="102"/>
      <c r="OWA857" s="120"/>
      <c r="OWB857" s="176"/>
      <c r="OWC857" s="653"/>
      <c r="OWD857" s="597"/>
      <c r="OWE857" s="106"/>
      <c r="OWF857" s="102"/>
      <c r="OWG857" s="103"/>
      <c r="OWH857" s="102"/>
      <c r="OWI857" s="120"/>
      <c r="OWJ857" s="176"/>
      <c r="OWK857" s="653"/>
      <c r="OWL857" s="597"/>
      <c r="OWM857" s="106"/>
      <c r="OWN857" s="102"/>
      <c r="OWO857" s="103"/>
      <c r="OWP857" s="102"/>
      <c r="OWQ857" s="120"/>
      <c r="OWR857" s="176"/>
      <c r="OWS857" s="653"/>
      <c r="OWT857" s="597"/>
      <c r="OWU857" s="106"/>
      <c r="OWV857" s="102"/>
      <c r="OWW857" s="103"/>
      <c r="OWX857" s="102"/>
      <c r="OWY857" s="120"/>
      <c r="OWZ857" s="176"/>
      <c r="OXA857" s="653"/>
      <c r="OXB857" s="597"/>
      <c r="OXC857" s="106"/>
      <c r="OXD857" s="102"/>
      <c r="OXE857" s="103"/>
      <c r="OXF857" s="102"/>
      <c r="OXG857" s="120"/>
      <c r="OXH857" s="176"/>
      <c r="OXI857" s="653"/>
      <c r="OXJ857" s="597"/>
      <c r="OXK857" s="106"/>
      <c r="OXL857" s="102"/>
      <c r="OXM857" s="103"/>
      <c r="OXN857" s="102"/>
      <c r="OXO857" s="120"/>
      <c r="OXP857" s="176"/>
      <c r="OXQ857" s="653"/>
      <c r="OXR857" s="597"/>
      <c r="OXS857" s="106"/>
      <c r="OXT857" s="102"/>
      <c r="OXU857" s="103"/>
      <c r="OXV857" s="102"/>
      <c r="OXW857" s="120"/>
      <c r="OXX857" s="176"/>
      <c r="OXY857" s="653"/>
      <c r="OXZ857" s="597"/>
      <c r="OYA857" s="106"/>
      <c r="OYB857" s="102"/>
      <c r="OYC857" s="103"/>
      <c r="OYD857" s="102"/>
      <c r="OYE857" s="120"/>
      <c r="OYF857" s="176"/>
      <c r="OYG857" s="653"/>
      <c r="OYH857" s="597"/>
      <c r="OYI857" s="106"/>
      <c r="OYJ857" s="102"/>
      <c r="OYK857" s="103"/>
      <c r="OYL857" s="102"/>
      <c r="OYM857" s="120"/>
      <c r="OYN857" s="176"/>
      <c r="OYO857" s="653"/>
      <c r="OYP857" s="597"/>
      <c r="OYQ857" s="106"/>
      <c r="OYR857" s="102"/>
      <c r="OYS857" s="103"/>
      <c r="OYT857" s="102"/>
      <c r="OYU857" s="120"/>
      <c r="OYV857" s="176"/>
      <c r="OYW857" s="653"/>
      <c r="OYX857" s="597"/>
      <c r="OYY857" s="106"/>
      <c r="OYZ857" s="102"/>
      <c r="OZA857" s="103"/>
      <c r="OZB857" s="102"/>
      <c r="OZC857" s="120"/>
      <c r="OZD857" s="176"/>
      <c r="OZE857" s="653"/>
      <c r="OZF857" s="597"/>
      <c r="OZG857" s="106"/>
      <c r="OZH857" s="102"/>
      <c r="OZI857" s="103"/>
      <c r="OZJ857" s="102"/>
      <c r="OZK857" s="120"/>
      <c r="OZL857" s="176"/>
      <c r="OZM857" s="653"/>
      <c r="OZN857" s="597"/>
      <c r="OZO857" s="106"/>
      <c r="OZP857" s="102"/>
      <c r="OZQ857" s="103"/>
      <c r="OZR857" s="102"/>
      <c r="OZS857" s="120"/>
      <c r="OZT857" s="176"/>
      <c r="OZU857" s="653"/>
      <c r="OZV857" s="597"/>
      <c r="OZW857" s="106"/>
      <c r="OZX857" s="102"/>
      <c r="OZY857" s="103"/>
      <c r="OZZ857" s="102"/>
      <c r="PAA857" s="120"/>
      <c r="PAB857" s="176"/>
      <c r="PAC857" s="653"/>
      <c r="PAD857" s="597"/>
      <c r="PAE857" s="106"/>
      <c r="PAF857" s="102"/>
      <c r="PAG857" s="103"/>
      <c r="PAH857" s="102"/>
      <c r="PAI857" s="120"/>
      <c r="PAJ857" s="176"/>
      <c r="PAK857" s="653"/>
      <c r="PAL857" s="597"/>
      <c r="PAM857" s="106"/>
      <c r="PAN857" s="102"/>
      <c r="PAO857" s="103"/>
      <c r="PAP857" s="102"/>
      <c r="PAQ857" s="120"/>
      <c r="PAR857" s="176"/>
      <c r="PAS857" s="653"/>
      <c r="PAT857" s="597"/>
      <c r="PAU857" s="106"/>
      <c r="PAV857" s="102"/>
      <c r="PAW857" s="103"/>
      <c r="PAX857" s="102"/>
      <c r="PAY857" s="120"/>
      <c r="PAZ857" s="176"/>
      <c r="PBA857" s="653"/>
      <c r="PBB857" s="597"/>
      <c r="PBC857" s="106"/>
      <c r="PBD857" s="102"/>
      <c r="PBE857" s="103"/>
      <c r="PBF857" s="102"/>
      <c r="PBG857" s="120"/>
      <c r="PBH857" s="176"/>
      <c r="PBI857" s="653"/>
      <c r="PBJ857" s="597"/>
      <c r="PBK857" s="106"/>
      <c r="PBL857" s="102"/>
      <c r="PBM857" s="103"/>
      <c r="PBN857" s="102"/>
      <c r="PBO857" s="120"/>
      <c r="PBP857" s="176"/>
      <c r="PBQ857" s="653"/>
      <c r="PBR857" s="597"/>
      <c r="PBS857" s="106"/>
      <c r="PBT857" s="102"/>
      <c r="PBU857" s="103"/>
      <c r="PBV857" s="102"/>
      <c r="PBW857" s="120"/>
      <c r="PBX857" s="176"/>
      <c r="PBY857" s="653"/>
      <c r="PBZ857" s="597"/>
      <c r="PCA857" s="106"/>
      <c r="PCB857" s="102"/>
      <c r="PCC857" s="103"/>
      <c r="PCD857" s="102"/>
      <c r="PCE857" s="120"/>
      <c r="PCF857" s="176"/>
      <c r="PCG857" s="653"/>
      <c r="PCH857" s="597"/>
      <c r="PCI857" s="106"/>
      <c r="PCJ857" s="102"/>
      <c r="PCK857" s="103"/>
      <c r="PCL857" s="102"/>
      <c r="PCM857" s="120"/>
      <c r="PCN857" s="176"/>
      <c r="PCO857" s="653"/>
      <c r="PCP857" s="597"/>
      <c r="PCQ857" s="106"/>
      <c r="PCR857" s="102"/>
      <c r="PCS857" s="103"/>
      <c r="PCT857" s="102"/>
      <c r="PCU857" s="120"/>
      <c r="PCV857" s="176"/>
      <c r="PCW857" s="653"/>
      <c r="PCX857" s="597"/>
      <c r="PCY857" s="106"/>
      <c r="PCZ857" s="102"/>
      <c r="PDA857" s="103"/>
      <c r="PDB857" s="102"/>
      <c r="PDC857" s="120"/>
      <c r="PDD857" s="176"/>
      <c r="PDE857" s="653"/>
      <c r="PDF857" s="597"/>
      <c r="PDG857" s="106"/>
      <c r="PDH857" s="102"/>
      <c r="PDI857" s="103"/>
      <c r="PDJ857" s="102"/>
      <c r="PDK857" s="120"/>
      <c r="PDL857" s="176"/>
      <c r="PDM857" s="653"/>
      <c r="PDN857" s="597"/>
      <c r="PDO857" s="106"/>
      <c r="PDP857" s="102"/>
      <c r="PDQ857" s="103"/>
      <c r="PDR857" s="102"/>
      <c r="PDS857" s="120"/>
      <c r="PDT857" s="176"/>
      <c r="PDU857" s="653"/>
      <c r="PDV857" s="597"/>
      <c r="PDW857" s="106"/>
      <c r="PDX857" s="102"/>
      <c r="PDY857" s="103"/>
      <c r="PDZ857" s="102"/>
      <c r="PEA857" s="120"/>
      <c r="PEB857" s="176"/>
      <c r="PEC857" s="653"/>
      <c r="PED857" s="597"/>
      <c r="PEE857" s="106"/>
      <c r="PEF857" s="102"/>
      <c r="PEG857" s="103"/>
      <c r="PEH857" s="102"/>
      <c r="PEI857" s="120"/>
      <c r="PEJ857" s="176"/>
      <c r="PEK857" s="653"/>
      <c r="PEL857" s="597"/>
      <c r="PEM857" s="106"/>
      <c r="PEN857" s="102"/>
      <c r="PEO857" s="103"/>
      <c r="PEP857" s="102"/>
      <c r="PEQ857" s="120"/>
      <c r="PER857" s="176"/>
      <c r="PES857" s="653"/>
      <c r="PET857" s="597"/>
      <c r="PEU857" s="106"/>
      <c r="PEV857" s="102"/>
      <c r="PEW857" s="103"/>
      <c r="PEX857" s="102"/>
      <c r="PEY857" s="120"/>
      <c r="PEZ857" s="176"/>
      <c r="PFA857" s="653"/>
      <c r="PFB857" s="597"/>
      <c r="PFC857" s="106"/>
      <c r="PFD857" s="102"/>
      <c r="PFE857" s="103"/>
      <c r="PFF857" s="102"/>
      <c r="PFG857" s="120"/>
      <c r="PFH857" s="176"/>
      <c r="PFI857" s="653"/>
      <c r="PFJ857" s="597"/>
      <c r="PFK857" s="106"/>
      <c r="PFL857" s="102"/>
      <c r="PFM857" s="103"/>
      <c r="PFN857" s="102"/>
      <c r="PFO857" s="120"/>
      <c r="PFP857" s="176"/>
      <c r="PFQ857" s="653"/>
      <c r="PFR857" s="597"/>
      <c r="PFS857" s="106"/>
      <c r="PFT857" s="102"/>
      <c r="PFU857" s="103"/>
      <c r="PFV857" s="102"/>
      <c r="PFW857" s="120"/>
      <c r="PFX857" s="176"/>
      <c r="PFY857" s="653"/>
      <c r="PFZ857" s="597"/>
      <c r="PGA857" s="106"/>
      <c r="PGB857" s="102"/>
      <c r="PGC857" s="103"/>
      <c r="PGD857" s="102"/>
      <c r="PGE857" s="120"/>
      <c r="PGF857" s="176"/>
      <c r="PGG857" s="653"/>
      <c r="PGH857" s="597"/>
      <c r="PGI857" s="106"/>
      <c r="PGJ857" s="102"/>
      <c r="PGK857" s="103"/>
      <c r="PGL857" s="102"/>
      <c r="PGM857" s="120"/>
      <c r="PGN857" s="176"/>
      <c r="PGO857" s="653"/>
      <c r="PGP857" s="597"/>
      <c r="PGQ857" s="106"/>
      <c r="PGR857" s="102"/>
      <c r="PGS857" s="103"/>
      <c r="PGT857" s="102"/>
      <c r="PGU857" s="120"/>
      <c r="PGV857" s="176"/>
      <c r="PGW857" s="653"/>
      <c r="PGX857" s="597"/>
      <c r="PGY857" s="106"/>
      <c r="PGZ857" s="102"/>
      <c r="PHA857" s="103"/>
      <c r="PHB857" s="102"/>
      <c r="PHC857" s="120"/>
      <c r="PHD857" s="176"/>
      <c r="PHE857" s="653"/>
      <c r="PHF857" s="597"/>
      <c r="PHG857" s="106"/>
      <c r="PHH857" s="102"/>
      <c r="PHI857" s="103"/>
      <c r="PHJ857" s="102"/>
      <c r="PHK857" s="120"/>
      <c r="PHL857" s="176"/>
      <c r="PHM857" s="653"/>
      <c r="PHN857" s="597"/>
      <c r="PHO857" s="106"/>
      <c r="PHP857" s="102"/>
      <c r="PHQ857" s="103"/>
      <c r="PHR857" s="102"/>
      <c r="PHS857" s="120"/>
      <c r="PHT857" s="176"/>
      <c r="PHU857" s="653"/>
      <c r="PHV857" s="597"/>
      <c r="PHW857" s="106"/>
      <c r="PHX857" s="102"/>
      <c r="PHY857" s="103"/>
      <c r="PHZ857" s="102"/>
      <c r="PIA857" s="120"/>
      <c r="PIB857" s="176"/>
      <c r="PIC857" s="653"/>
      <c r="PID857" s="597"/>
      <c r="PIE857" s="106"/>
      <c r="PIF857" s="102"/>
      <c r="PIG857" s="103"/>
      <c r="PIH857" s="102"/>
      <c r="PII857" s="120"/>
      <c r="PIJ857" s="176"/>
      <c r="PIK857" s="653"/>
      <c r="PIL857" s="597"/>
      <c r="PIM857" s="106"/>
      <c r="PIN857" s="102"/>
      <c r="PIO857" s="103"/>
      <c r="PIP857" s="102"/>
      <c r="PIQ857" s="120"/>
      <c r="PIR857" s="176"/>
      <c r="PIS857" s="653"/>
      <c r="PIT857" s="597"/>
      <c r="PIU857" s="106"/>
      <c r="PIV857" s="102"/>
      <c r="PIW857" s="103"/>
      <c r="PIX857" s="102"/>
      <c r="PIY857" s="120"/>
      <c r="PIZ857" s="176"/>
      <c r="PJA857" s="653"/>
      <c r="PJB857" s="597"/>
      <c r="PJC857" s="106"/>
      <c r="PJD857" s="102"/>
      <c r="PJE857" s="103"/>
      <c r="PJF857" s="102"/>
      <c r="PJG857" s="120"/>
      <c r="PJH857" s="176"/>
      <c r="PJI857" s="653"/>
      <c r="PJJ857" s="597"/>
      <c r="PJK857" s="106"/>
      <c r="PJL857" s="102"/>
      <c r="PJM857" s="103"/>
      <c r="PJN857" s="102"/>
      <c r="PJO857" s="120"/>
      <c r="PJP857" s="176"/>
      <c r="PJQ857" s="653"/>
      <c r="PJR857" s="597"/>
      <c r="PJS857" s="106"/>
      <c r="PJT857" s="102"/>
      <c r="PJU857" s="103"/>
      <c r="PJV857" s="102"/>
      <c r="PJW857" s="120"/>
      <c r="PJX857" s="176"/>
      <c r="PJY857" s="653"/>
      <c r="PJZ857" s="597"/>
      <c r="PKA857" s="106"/>
      <c r="PKB857" s="102"/>
      <c r="PKC857" s="103"/>
      <c r="PKD857" s="102"/>
      <c r="PKE857" s="120"/>
      <c r="PKF857" s="176"/>
      <c r="PKG857" s="653"/>
      <c r="PKH857" s="597"/>
      <c r="PKI857" s="106"/>
      <c r="PKJ857" s="102"/>
      <c r="PKK857" s="103"/>
      <c r="PKL857" s="102"/>
      <c r="PKM857" s="120"/>
      <c r="PKN857" s="176"/>
      <c r="PKO857" s="653"/>
      <c r="PKP857" s="597"/>
      <c r="PKQ857" s="106"/>
      <c r="PKR857" s="102"/>
      <c r="PKS857" s="103"/>
      <c r="PKT857" s="102"/>
      <c r="PKU857" s="120"/>
      <c r="PKV857" s="176"/>
      <c r="PKW857" s="653"/>
      <c r="PKX857" s="597"/>
      <c r="PKY857" s="106"/>
      <c r="PKZ857" s="102"/>
      <c r="PLA857" s="103"/>
      <c r="PLB857" s="102"/>
      <c r="PLC857" s="120"/>
      <c r="PLD857" s="176"/>
      <c r="PLE857" s="653"/>
      <c r="PLF857" s="597"/>
      <c r="PLG857" s="106"/>
      <c r="PLH857" s="102"/>
      <c r="PLI857" s="103"/>
      <c r="PLJ857" s="102"/>
      <c r="PLK857" s="120"/>
      <c r="PLL857" s="176"/>
      <c r="PLM857" s="653"/>
      <c r="PLN857" s="597"/>
      <c r="PLO857" s="106"/>
      <c r="PLP857" s="102"/>
      <c r="PLQ857" s="103"/>
      <c r="PLR857" s="102"/>
      <c r="PLS857" s="120"/>
      <c r="PLT857" s="176"/>
      <c r="PLU857" s="653"/>
      <c r="PLV857" s="597"/>
      <c r="PLW857" s="106"/>
      <c r="PLX857" s="102"/>
      <c r="PLY857" s="103"/>
      <c r="PLZ857" s="102"/>
      <c r="PMA857" s="120"/>
      <c r="PMB857" s="176"/>
      <c r="PMC857" s="653"/>
      <c r="PMD857" s="597"/>
      <c r="PME857" s="106"/>
      <c r="PMF857" s="102"/>
      <c r="PMG857" s="103"/>
      <c r="PMH857" s="102"/>
      <c r="PMI857" s="120"/>
      <c r="PMJ857" s="176"/>
      <c r="PMK857" s="653"/>
      <c r="PML857" s="597"/>
      <c r="PMM857" s="106"/>
      <c r="PMN857" s="102"/>
      <c r="PMO857" s="103"/>
      <c r="PMP857" s="102"/>
      <c r="PMQ857" s="120"/>
      <c r="PMR857" s="176"/>
      <c r="PMS857" s="653"/>
      <c r="PMT857" s="597"/>
      <c r="PMU857" s="106"/>
      <c r="PMV857" s="102"/>
      <c r="PMW857" s="103"/>
      <c r="PMX857" s="102"/>
      <c r="PMY857" s="120"/>
      <c r="PMZ857" s="176"/>
      <c r="PNA857" s="653"/>
      <c r="PNB857" s="597"/>
      <c r="PNC857" s="106"/>
      <c r="PND857" s="102"/>
      <c r="PNE857" s="103"/>
      <c r="PNF857" s="102"/>
      <c r="PNG857" s="120"/>
      <c r="PNH857" s="176"/>
      <c r="PNI857" s="653"/>
      <c r="PNJ857" s="597"/>
      <c r="PNK857" s="106"/>
      <c r="PNL857" s="102"/>
      <c r="PNM857" s="103"/>
      <c r="PNN857" s="102"/>
      <c r="PNO857" s="120"/>
      <c r="PNP857" s="176"/>
      <c r="PNQ857" s="653"/>
      <c r="PNR857" s="597"/>
      <c r="PNS857" s="106"/>
      <c r="PNT857" s="102"/>
      <c r="PNU857" s="103"/>
      <c r="PNV857" s="102"/>
      <c r="PNW857" s="120"/>
      <c r="PNX857" s="176"/>
      <c r="PNY857" s="653"/>
      <c r="PNZ857" s="597"/>
      <c r="POA857" s="106"/>
      <c r="POB857" s="102"/>
      <c r="POC857" s="103"/>
      <c r="POD857" s="102"/>
      <c r="POE857" s="120"/>
      <c r="POF857" s="176"/>
      <c r="POG857" s="653"/>
      <c r="POH857" s="597"/>
      <c r="POI857" s="106"/>
      <c r="POJ857" s="102"/>
      <c r="POK857" s="103"/>
      <c r="POL857" s="102"/>
      <c r="POM857" s="120"/>
      <c r="PON857" s="176"/>
      <c r="POO857" s="653"/>
      <c r="POP857" s="597"/>
      <c r="POQ857" s="106"/>
      <c r="POR857" s="102"/>
      <c r="POS857" s="103"/>
      <c r="POT857" s="102"/>
      <c r="POU857" s="120"/>
      <c r="POV857" s="176"/>
      <c r="POW857" s="653"/>
      <c r="POX857" s="597"/>
      <c r="POY857" s="106"/>
      <c r="POZ857" s="102"/>
      <c r="PPA857" s="103"/>
      <c r="PPB857" s="102"/>
      <c r="PPC857" s="120"/>
      <c r="PPD857" s="176"/>
      <c r="PPE857" s="653"/>
      <c r="PPF857" s="597"/>
      <c r="PPG857" s="106"/>
      <c r="PPH857" s="102"/>
      <c r="PPI857" s="103"/>
      <c r="PPJ857" s="102"/>
      <c r="PPK857" s="120"/>
      <c r="PPL857" s="176"/>
      <c r="PPM857" s="653"/>
      <c r="PPN857" s="597"/>
      <c r="PPO857" s="106"/>
      <c r="PPP857" s="102"/>
      <c r="PPQ857" s="103"/>
      <c r="PPR857" s="102"/>
      <c r="PPS857" s="120"/>
      <c r="PPT857" s="176"/>
      <c r="PPU857" s="653"/>
      <c r="PPV857" s="597"/>
      <c r="PPW857" s="106"/>
      <c r="PPX857" s="102"/>
      <c r="PPY857" s="103"/>
      <c r="PPZ857" s="102"/>
      <c r="PQA857" s="120"/>
      <c r="PQB857" s="176"/>
      <c r="PQC857" s="653"/>
      <c r="PQD857" s="597"/>
      <c r="PQE857" s="106"/>
      <c r="PQF857" s="102"/>
      <c r="PQG857" s="103"/>
      <c r="PQH857" s="102"/>
      <c r="PQI857" s="120"/>
      <c r="PQJ857" s="176"/>
      <c r="PQK857" s="653"/>
      <c r="PQL857" s="597"/>
      <c r="PQM857" s="106"/>
      <c r="PQN857" s="102"/>
      <c r="PQO857" s="103"/>
      <c r="PQP857" s="102"/>
      <c r="PQQ857" s="120"/>
      <c r="PQR857" s="176"/>
      <c r="PQS857" s="653"/>
      <c r="PQT857" s="597"/>
      <c r="PQU857" s="106"/>
      <c r="PQV857" s="102"/>
      <c r="PQW857" s="103"/>
      <c r="PQX857" s="102"/>
      <c r="PQY857" s="120"/>
      <c r="PQZ857" s="176"/>
      <c r="PRA857" s="653"/>
      <c r="PRB857" s="597"/>
      <c r="PRC857" s="106"/>
      <c r="PRD857" s="102"/>
      <c r="PRE857" s="103"/>
      <c r="PRF857" s="102"/>
      <c r="PRG857" s="120"/>
      <c r="PRH857" s="176"/>
      <c r="PRI857" s="653"/>
      <c r="PRJ857" s="597"/>
      <c r="PRK857" s="106"/>
      <c r="PRL857" s="102"/>
      <c r="PRM857" s="103"/>
      <c r="PRN857" s="102"/>
      <c r="PRO857" s="120"/>
      <c r="PRP857" s="176"/>
      <c r="PRQ857" s="653"/>
      <c r="PRR857" s="597"/>
      <c r="PRS857" s="106"/>
      <c r="PRT857" s="102"/>
      <c r="PRU857" s="103"/>
      <c r="PRV857" s="102"/>
      <c r="PRW857" s="120"/>
      <c r="PRX857" s="176"/>
      <c r="PRY857" s="653"/>
      <c r="PRZ857" s="597"/>
      <c r="PSA857" s="106"/>
      <c r="PSB857" s="102"/>
      <c r="PSC857" s="103"/>
      <c r="PSD857" s="102"/>
      <c r="PSE857" s="120"/>
      <c r="PSF857" s="176"/>
      <c r="PSG857" s="653"/>
      <c r="PSH857" s="597"/>
      <c r="PSI857" s="106"/>
      <c r="PSJ857" s="102"/>
      <c r="PSK857" s="103"/>
      <c r="PSL857" s="102"/>
      <c r="PSM857" s="120"/>
      <c r="PSN857" s="176"/>
      <c r="PSO857" s="653"/>
      <c r="PSP857" s="597"/>
      <c r="PSQ857" s="106"/>
      <c r="PSR857" s="102"/>
      <c r="PSS857" s="103"/>
      <c r="PST857" s="102"/>
      <c r="PSU857" s="120"/>
      <c r="PSV857" s="176"/>
      <c r="PSW857" s="653"/>
      <c r="PSX857" s="597"/>
      <c r="PSY857" s="106"/>
      <c r="PSZ857" s="102"/>
      <c r="PTA857" s="103"/>
      <c r="PTB857" s="102"/>
      <c r="PTC857" s="120"/>
      <c r="PTD857" s="176"/>
      <c r="PTE857" s="653"/>
      <c r="PTF857" s="597"/>
      <c r="PTG857" s="106"/>
      <c r="PTH857" s="102"/>
      <c r="PTI857" s="103"/>
      <c r="PTJ857" s="102"/>
      <c r="PTK857" s="120"/>
      <c r="PTL857" s="176"/>
      <c r="PTM857" s="653"/>
      <c r="PTN857" s="597"/>
      <c r="PTO857" s="106"/>
      <c r="PTP857" s="102"/>
      <c r="PTQ857" s="103"/>
      <c r="PTR857" s="102"/>
      <c r="PTS857" s="120"/>
      <c r="PTT857" s="176"/>
      <c r="PTU857" s="653"/>
      <c r="PTV857" s="597"/>
      <c r="PTW857" s="106"/>
      <c r="PTX857" s="102"/>
      <c r="PTY857" s="103"/>
      <c r="PTZ857" s="102"/>
      <c r="PUA857" s="120"/>
      <c r="PUB857" s="176"/>
      <c r="PUC857" s="653"/>
      <c r="PUD857" s="597"/>
      <c r="PUE857" s="106"/>
      <c r="PUF857" s="102"/>
      <c r="PUG857" s="103"/>
      <c r="PUH857" s="102"/>
      <c r="PUI857" s="120"/>
      <c r="PUJ857" s="176"/>
      <c r="PUK857" s="653"/>
      <c r="PUL857" s="597"/>
      <c r="PUM857" s="106"/>
      <c r="PUN857" s="102"/>
      <c r="PUO857" s="103"/>
      <c r="PUP857" s="102"/>
      <c r="PUQ857" s="120"/>
      <c r="PUR857" s="176"/>
      <c r="PUS857" s="653"/>
      <c r="PUT857" s="597"/>
      <c r="PUU857" s="106"/>
      <c r="PUV857" s="102"/>
      <c r="PUW857" s="103"/>
      <c r="PUX857" s="102"/>
      <c r="PUY857" s="120"/>
      <c r="PUZ857" s="176"/>
      <c r="PVA857" s="653"/>
      <c r="PVB857" s="597"/>
      <c r="PVC857" s="106"/>
      <c r="PVD857" s="102"/>
      <c r="PVE857" s="103"/>
      <c r="PVF857" s="102"/>
      <c r="PVG857" s="120"/>
      <c r="PVH857" s="176"/>
      <c r="PVI857" s="653"/>
      <c r="PVJ857" s="597"/>
      <c r="PVK857" s="106"/>
      <c r="PVL857" s="102"/>
      <c r="PVM857" s="103"/>
      <c r="PVN857" s="102"/>
      <c r="PVO857" s="120"/>
      <c r="PVP857" s="176"/>
      <c r="PVQ857" s="653"/>
      <c r="PVR857" s="597"/>
      <c r="PVS857" s="106"/>
      <c r="PVT857" s="102"/>
      <c r="PVU857" s="103"/>
      <c r="PVV857" s="102"/>
      <c r="PVW857" s="120"/>
      <c r="PVX857" s="176"/>
      <c r="PVY857" s="653"/>
      <c r="PVZ857" s="597"/>
      <c r="PWA857" s="106"/>
      <c r="PWB857" s="102"/>
      <c r="PWC857" s="103"/>
      <c r="PWD857" s="102"/>
      <c r="PWE857" s="120"/>
      <c r="PWF857" s="176"/>
      <c r="PWG857" s="653"/>
      <c r="PWH857" s="597"/>
      <c r="PWI857" s="106"/>
      <c r="PWJ857" s="102"/>
      <c r="PWK857" s="103"/>
      <c r="PWL857" s="102"/>
      <c r="PWM857" s="120"/>
      <c r="PWN857" s="176"/>
      <c r="PWO857" s="653"/>
      <c r="PWP857" s="597"/>
      <c r="PWQ857" s="106"/>
      <c r="PWR857" s="102"/>
      <c r="PWS857" s="103"/>
      <c r="PWT857" s="102"/>
      <c r="PWU857" s="120"/>
      <c r="PWV857" s="176"/>
      <c r="PWW857" s="653"/>
      <c r="PWX857" s="597"/>
      <c r="PWY857" s="106"/>
      <c r="PWZ857" s="102"/>
      <c r="PXA857" s="103"/>
      <c r="PXB857" s="102"/>
      <c r="PXC857" s="120"/>
      <c r="PXD857" s="176"/>
      <c r="PXE857" s="653"/>
      <c r="PXF857" s="597"/>
      <c r="PXG857" s="106"/>
      <c r="PXH857" s="102"/>
      <c r="PXI857" s="103"/>
      <c r="PXJ857" s="102"/>
      <c r="PXK857" s="120"/>
      <c r="PXL857" s="176"/>
      <c r="PXM857" s="653"/>
      <c r="PXN857" s="597"/>
      <c r="PXO857" s="106"/>
      <c r="PXP857" s="102"/>
      <c r="PXQ857" s="103"/>
      <c r="PXR857" s="102"/>
      <c r="PXS857" s="120"/>
      <c r="PXT857" s="176"/>
      <c r="PXU857" s="653"/>
      <c r="PXV857" s="597"/>
      <c r="PXW857" s="106"/>
      <c r="PXX857" s="102"/>
      <c r="PXY857" s="103"/>
      <c r="PXZ857" s="102"/>
      <c r="PYA857" s="120"/>
      <c r="PYB857" s="176"/>
      <c r="PYC857" s="653"/>
      <c r="PYD857" s="597"/>
      <c r="PYE857" s="106"/>
      <c r="PYF857" s="102"/>
      <c r="PYG857" s="103"/>
      <c r="PYH857" s="102"/>
      <c r="PYI857" s="120"/>
      <c r="PYJ857" s="176"/>
      <c r="PYK857" s="653"/>
      <c r="PYL857" s="597"/>
      <c r="PYM857" s="106"/>
      <c r="PYN857" s="102"/>
      <c r="PYO857" s="103"/>
      <c r="PYP857" s="102"/>
      <c r="PYQ857" s="120"/>
      <c r="PYR857" s="176"/>
      <c r="PYS857" s="653"/>
      <c r="PYT857" s="597"/>
      <c r="PYU857" s="106"/>
      <c r="PYV857" s="102"/>
      <c r="PYW857" s="103"/>
      <c r="PYX857" s="102"/>
      <c r="PYY857" s="120"/>
      <c r="PYZ857" s="176"/>
      <c r="PZA857" s="653"/>
      <c r="PZB857" s="597"/>
      <c r="PZC857" s="106"/>
      <c r="PZD857" s="102"/>
      <c r="PZE857" s="103"/>
      <c r="PZF857" s="102"/>
      <c r="PZG857" s="120"/>
      <c r="PZH857" s="176"/>
      <c r="PZI857" s="653"/>
      <c r="PZJ857" s="597"/>
      <c r="PZK857" s="106"/>
      <c r="PZL857" s="102"/>
      <c r="PZM857" s="103"/>
      <c r="PZN857" s="102"/>
      <c r="PZO857" s="120"/>
      <c r="PZP857" s="176"/>
      <c r="PZQ857" s="653"/>
      <c r="PZR857" s="597"/>
      <c r="PZS857" s="106"/>
      <c r="PZT857" s="102"/>
      <c r="PZU857" s="103"/>
      <c r="PZV857" s="102"/>
      <c r="PZW857" s="120"/>
      <c r="PZX857" s="176"/>
      <c r="PZY857" s="653"/>
      <c r="PZZ857" s="597"/>
      <c r="QAA857" s="106"/>
      <c r="QAB857" s="102"/>
      <c r="QAC857" s="103"/>
      <c r="QAD857" s="102"/>
      <c r="QAE857" s="120"/>
      <c r="QAF857" s="176"/>
      <c r="QAG857" s="653"/>
      <c r="QAH857" s="597"/>
      <c r="QAI857" s="106"/>
      <c r="QAJ857" s="102"/>
      <c r="QAK857" s="103"/>
      <c r="QAL857" s="102"/>
      <c r="QAM857" s="120"/>
      <c r="QAN857" s="176"/>
      <c r="QAO857" s="653"/>
      <c r="QAP857" s="597"/>
      <c r="QAQ857" s="106"/>
      <c r="QAR857" s="102"/>
      <c r="QAS857" s="103"/>
      <c r="QAT857" s="102"/>
      <c r="QAU857" s="120"/>
      <c r="QAV857" s="176"/>
      <c r="QAW857" s="653"/>
      <c r="QAX857" s="597"/>
      <c r="QAY857" s="106"/>
      <c r="QAZ857" s="102"/>
      <c r="QBA857" s="103"/>
      <c r="QBB857" s="102"/>
      <c r="QBC857" s="120"/>
      <c r="QBD857" s="176"/>
      <c r="QBE857" s="653"/>
      <c r="QBF857" s="597"/>
      <c r="QBG857" s="106"/>
      <c r="QBH857" s="102"/>
      <c r="QBI857" s="103"/>
      <c r="QBJ857" s="102"/>
      <c r="QBK857" s="120"/>
      <c r="QBL857" s="176"/>
      <c r="QBM857" s="653"/>
      <c r="QBN857" s="597"/>
      <c r="QBO857" s="106"/>
      <c r="QBP857" s="102"/>
      <c r="QBQ857" s="103"/>
      <c r="QBR857" s="102"/>
      <c r="QBS857" s="120"/>
      <c r="QBT857" s="176"/>
      <c r="QBU857" s="653"/>
      <c r="QBV857" s="597"/>
      <c r="QBW857" s="106"/>
      <c r="QBX857" s="102"/>
      <c r="QBY857" s="103"/>
      <c r="QBZ857" s="102"/>
      <c r="QCA857" s="120"/>
      <c r="QCB857" s="176"/>
      <c r="QCC857" s="653"/>
      <c r="QCD857" s="597"/>
      <c r="QCE857" s="106"/>
      <c r="QCF857" s="102"/>
      <c r="QCG857" s="103"/>
      <c r="QCH857" s="102"/>
      <c r="QCI857" s="120"/>
      <c r="QCJ857" s="176"/>
      <c r="QCK857" s="653"/>
      <c r="QCL857" s="597"/>
      <c r="QCM857" s="106"/>
      <c r="QCN857" s="102"/>
      <c r="QCO857" s="103"/>
      <c r="QCP857" s="102"/>
      <c r="QCQ857" s="120"/>
      <c r="QCR857" s="176"/>
      <c r="QCS857" s="653"/>
      <c r="QCT857" s="597"/>
      <c r="QCU857" s="106"/>
      <c r="QCV857" s="102"/>
      <c r="QCW857" s="103"/>
      <c r="QCX857" s="102"/>
      <c r="QCY857" s="120"/>
      <c r="QCZ857" s="176"/>
      <c r="QDA857" s="653"/>
      <c r="QDB857" s="597"/>
      <c r="QDC857" s="106"/>
      <c r="QDD857" s="102"/>
      <c r="QDE857" s="103"/>
      <c r="QDF857" s="102"/>
      <c r="QDG857" s="120"/>
      <c r="QDH857" s="176"/>
      <c r="QDI857" s="653"/>
      <c r="QDJ857" s="597"/>
      <c r="QDK857" s="106"/>
      <c r="QDL857" s="102"/>
      <c r="QDM857" s="103"/>
      <c r="QDN857" s="102"/>
      <c r="QDO857" s="120"/>
      <c r="QDP857" s="176"/>
      <c r="QDQ857" s="653"/>
      <c r="QDR857" s="597"/>
      <c r="QDS857" s="106"/>
      <c r="QDT857" s="102"/>
      <c r="QDU857" s="103"/>
      <c r="QDV857" s="102"/>
      <c r="QDW857" s="120"/>
      <c r="QDX857" s="176"/>
      <c r="QDY857" s="653"/>
      <c r="QDZ857" s="597"/>
      <c r="QEA857" s="106"/>
      <c r="QEB857" s="102"/>
      <c r="QEC857" s="103"/>
      <c r="QED857" s="102"/>
      <c r="QEE857" s="120"/>
      <c r="QEF857" s="176"/>
      <c r="QEG857" s="653"/>
      <c r="QEH857" s="597"/>
      <c r="QEI857" s="106"/>
      <c r="QEJ857" s="102"/>
      <c r="QEK857" s="103"/>
      <c r="QEL857" s="102"/>
      <c r="QEM857" s="120"/>
      <c r="QEN857" s="176"/>
      <c r="QEO857" s="653"/>
      <c r="QEP857" s="597"/>
      <c r="QEQ857" s="106"/>
      <c r="QER857" s="102"/>
      <c r="QES857" s="103"/>
      <c r="QET857" s="102"/>
      <c r="QEU857" s="120"/>
      <c r="QEV857" s="176"/>
      <c r="QEW857" s="653"/>
      <c r="QEX857" s="597"/>
      <c r="QEY857" s="106"/>
      <c r="QEZ857" s="102"/>
      <c r="QFA857" s="103"/>
      <c r="QFB857" s="102"/>
      <c r="QFC857" s="120"/>
      <c r="QFD857" s="176"/>
      <c r="QFE857" s="653"/>
      <c r="QFF857" s="597"/>
      <c r="QFG857" s="106"/>
      <c r="QFH857" s="102"/>
      <c r="QFI857" s="103"/>
      <c r="QFJ857" s="102"/>
      <c r="QFK857" s="120"/>
      <c r="QFL857" s="176"/>
      <c r="QFM857" s="653"/>
      <c r="QFN857" s="597"/>
      <c r="QFO857" s="106"/>
      <c r="QFP857" s="102"/>
      <c r="QFQ857" s="103"/>
      <c r="QFR857" s="102"/>
      <c r="QFS857" s="120"/>
      <c r="QFT857" s="176"/>
      <c r="QFU857" s="653"/>
      <c r="QFV857" s="597"/>
      <c r="QFW857" s="106"/>
      <c r="QFX857" s="102"/>
      <c r="QFY857" s="103"/>
      <c r="QFZ857" s="102"/>
      <c r="QGA857" s="120"/>
      <c r="QGB857" s="176"/>
      <c r="QGC857" s="653"/>
      <c r="QGD857" s="597"/>
      <c r="QGE857" s="106"/>
      <c r="QGF857" s="102"/>
      <c r="QGG857" s="103"/>
      <c r="QGH857" s="102"/>
      <c r="QGI857" s="120"/>
      <c r="QGJ857" s="176"/>
      <c r="QGK857" s="653"/>
      <c r="QGL857" s="597"/>
      <c r="QGM857" s="106"/>
      <c r="QGN857" s="102"/>
      <c r="QGO857" s="103"/>
      <c r="QGP857" s="102"/>
      <c r="QGQ857" s="120"/>
      <c r="QGR857" s="176"/>
      <c r="QGS857" s="653"/>
      <c r="QGT857" s="597"/>
      <c r="QGU857" s="106"/>
      <c r="QGV857" s="102"/>
      <c r="QGW857" s="103"/>
      <c r="QGX857" s="102"/>
      <c r="QGY857" s="120"/>
      <c r="QGZ857" s="176"/>
      <c r="QHA857" s="653"/>
      <c r="QHB857" s="597"/>
      <c r="QHC857" s="106"/>
      <c r="QHD857" s="102"/>
      <c r="QHE857" s="103"/>
      <c r="QHF857" s="102"/>
      <c r="QHG857" s="120"/>
      <c r="QHH857" s="176"/>
      <c r="QHI857" s="653"/>
      <c r="QHJ857" s="597"/>
      <c r="QHK857" s="106"/>
      <c r="QHL857" s="102"/>
      <c r="QHM857" s="103"/>
      <c r="QHN857" s="102"/>
      <c r="QHO857" s="120"/>
      <c r="QHP857" s="176"/>
      <c r="QHQ857" s="653"/>
      <c r="QHR857" s="597"/>
      <c r="QHS857" s="106"/>
      <c r="QHT857" s="102"/>
      <c r="QHU857" s="103"/>
      <c r="QHV857" s="102"/>
      <c r="QHW857" s="120"/>
      <c r="QHX857" s="176"/>
      <c r="QHY857" s="653"/>
      <c r="QHZ857" s="597"/>
      <c r="QIA857" s="106"/>
      <c r="QIB857" s="102"/>
      <c r="QIC857" s="103"/>
      <c r="QID857" s="102"/>
      <c r="QIE857" s="120"/>
      <c r="QIF857" s="176"/>
      <c r="QIG857" s="653"/>
      <c r="QIH857" s="597"/>
      <c r="QII857" s="106"/>
      <c r="QIJ857" s="102"/>
      <c r="QIK857" s="103"/>
      <c r="QIL857" s="102"/>
      <c r="QIM857" s="120"/>
      <c r="QIN857" s="176"/>
      <c r="QIO857" s="653"/>
      <c r="QIP857" s="597"/>
      <c r="QIQ857" s="106"/>
      <c r="QIR857" s="102"/>
      <c r="QIS857" s="103"/>
      <c r="QIT857" s="102"/>
      <c r="QIU857" s="120"/>
      <c r="QIV857" s="176"/>
      <c r="QIW857" s="653"/>
      <c r="QIX857" s="597"/>
      <c r="QIY857" s="106"/>
      <c r="QIZ857" s="102"/>
      <c r="QJA857" s="103"/>
      <c r="QJB857" s="102"/>
      <c r="QJC857" s="120"/>
      <c r="QJD857" s="176"/>
      <c r="QJE857" s="653"/>
      <c r="QJF857" s="597"/>
      <c r="QJG857" s="106"/>
      <c r="QJH857" s="102"/>
      <c r="QJI857" s="103"/>
      <c r="QJJ857" s="102"/>
      <c r="QJK857" s="120"/>
      <c r="QJL857" s="176"/>
      <c r="QJM857" s="653"/>
      <c r="QJN857" s="597"/>
      <c r="QJO857" s="106"/>
      <c r="QJP857" s="102"/>
      <c r="QJQ857" s="103"/>
      <c r="QJR857" s="102"/>
      <c r="QJS857" s="120"/>
      <c r="QJT857" s="176"/>
      <c r="QJU857" s="653"/>
      <c r="QJV857" s="597"/>
      <c r="QJW857" s="106"/>
      <c r="QJX857" s="102"/>
      <c r="QJY857" s="103"/>
      <c r="QJZ857" s="102"/>
      <c r="QKA857" s="120"/>
      <c r="QKB857" s="176"/>
      <c r="QKC857" s="653"/>
      <c r="QKD857" s="597"/>
      <c r="QKE857" s="106"/>
      <c r="QKF857" s="102"/>
      <c r="QKG857" s="103"/>
      <c r="QKH857" s="102"/>
      <c r="QKI857" s="120"/>
      <c r="QKJ857" s="176"/>
      <c r="QKK857" s="653"/>
      <c r="QKL857" s="597"/>
      <c r="QKM857" s="106"/>
      <c r="QKN857" s="102"/>
      <c r="QKO857" s="103"/>
      <c r="QKP857" s="102"/>
      <c r="QKQ857" s="120"/>
      <c r="QKR857" s="176"/>
      <c r="QKS857" s="653"/>
      <c r="QKT857" s="597"/>
      <c r="QKU857" s="106"/>
      <c r="QKV857" s="102"/>
      <c r="QKW857" s="103"/>
      <c r="QKX857" s="102"/>
      <c r="QKY857" s="120"/>
      <c r="QKZ857" s="176"/>
      <c r="QLA857" s="653"/>
      <c r="QLB857" s="597"/>
      <c r="QLC857" s="106"/>
      <c r="QLD857" s="102"/>
      <c r="QLE857" s="103"/>
      <c r="QLF857" s="102"/>
      <c r="QLG857" s="120"/>
      <c r="QLH857" s="176"/>
      <c r="QLI857" s="653"/>
      <c r="QLJ857" s="597"/>
      <c r="QLK857" s="106"/>
      <c r="QLL857" s="102"/>
      <c r="QLM857" s="103"/>
      <c r="QLN857" s="102"/>
      <c r="QLO857" s="120"/>
      <c r="QLP857" s="176"/>
      <c r="QLQ857" s="653"/>
      <c r="QLR857" s="597"/>
      <c r="QLS857" s="106"/>
      <c r="QLT857" s="102"/>
      <c r="QLU857" s="103"/>
      <c r="QLV857" s="102"/>
      <c r="QLW857" s="120"/>
      <c r="QLX857" s="176"/>
      <c r="QLY857" s="653"/>
      <c r="QLZ857" s="597"/>
      <c r="QMA857" s="106"/>
      <c r="QMB857" s="102"/>
      <c r="QMC857" s="103"/>
      <c r="QMD857" s="102"/>
      <c r="QME857" s="120"/>
      <c r="QMF857" s="176"/>
      <c r="QMG857" s="653"/>
      <c r="QMH857" s="597"/>
      <c r="QMI857" s="106"/>
      <c r="QMJ857" s="102"/>
      <c r="QMK857" s="103"/>
      <c r="QML857" s="102"/>
      <c r="QMM857" s="120"/>
      <c r="QMN857" s="176"/>
      <c r="QMO857" s="653"/>
      <c r="QMP857" s="597"/>
      <c r="QMQ857" s="106"/>
      <c r="QMR857" s="102"/>
      <c r="QMS857" s="103"/>
      <c r="QMT857" s="102"/>
      <c r="QMU857" s="120"/>
      <c r="QMV857" s="176"/>
      <c r="QMW857" s="653"/>
      <c r="QMX857" s="597"/>
      <c r="QMY857" s="106"/>
      <c r="QMZ857" s="102"/>
      <c r="QNA857" s="103"/>
      <c r="QNB857" s="102"/>
      <c r="QNC857" s="120"/>
      <c r="QND857" s="176"/>
      <c r="QNE857" s="653"/>
      <c r="QNF857" s="597"/>
      <c r="QNG857" s="106"/>
      <c r="QNH857" s="102"/>
      <c r="QNI857" s="103"/>
      <c r="QNJ857" s="102"/>
      <c r="QNK857" s="120"/>
      <c r="QNL857" s="176"/>
      <c r="QNM857" s="653"/>
      <c r="QNN857" s="597"/>
      <c r="QNO857" s="106"/>
      <c r="QNP857" s="102"/>
      <c r="QNQ857" s="103"/>
      <c r="QNR857" s="102"/>
      <c r="QNS857" s="120"/>
      <c r="QNT857" s="176"/>
      <c r="QNU857" s="653"/>
      <c r="QNV857" s="597"/>
      <c r="QNW857" s="106"/>
      <c r="QNX857" s="102"/>
      <c r="QNY857" s="103"/>
      <c r="QNZ857" s="102"/>
      <c r="QOA857" s="120"/>
      <c r="QOB857" s="176"/>
      <c r="QOC857" s="653"/>
      <c r="QOD857" s="597"/>
      <c r="QOE857" s="106"/>
      <c r="QOF857" s="102"/>
      <c r="QOG857" s="103"/>
      <c r="QOH857" s="102"/>
      <c r="QOI857" s="120"/>
      <c r="QOJ857" s="176"/>
      <c r="QOK857" s="653"/>
      <c r="QOL857" s="597"/>
      <c r="QOM857" s="106"/>
      <c r="QON857" s="102"/>
      <c r="QOO857" s="103"/>
      <c r="QOP857" s="102"/>
      <c r="QOQ857" s="120"/>
      <c r="QOR857" s="176"/>
      <c r="QOS857" s="653"/>
      <c r="QOT857" s="597"/>
      <c r="QOU857" s="106"/>
      <c r="QOV857" s="102"/>
      <c r="QOW857" s="103"/>
      <c r="QOX857" s="102"/>
      <c r="QOY857" s="120"/>
      <c r="QOZ857" s="176"/>
      <c r="QPA857" s="653"/>
      <c r="QPB857" s="597"/>
      <c r="QPC857" s="106"/>
      <c r="QPD857" s="102"/>
      <c r="QPE857" s="103"/>
      <c r="QPF857" s="102"/>
      <c r="QPG857" s="120"/>
      <c r="QPH857" s="176"/>
      <c r="QPI857" s="653"/>
      <c r="QPJ857" s="597"/>
      <c r="QPK857" s="106"/>
      <c r="QPL857" s="102"/>
      <c r="QPM857" s="103"/>
      <c r="QPN857" s="102"/>
      <c r="QPO857" s="120"/>
      <c r="QPP857" s="176"/>
      <c r="QPQ857" s="653"/>
      <c r="QPR857" s="597"/>
      <c r="QPS857" s="106"/>
      <c r="QPT857" s="102"/>
      <c r="QPU857" s="103"/>
      <c r="QPV857" s="102"/>
      <c r="QPW857" s="120"/>
      <c r="QPX857" s="176"/>
      <c r="QPY857" s="653"/>
      <c r="QPZ857" s="597"/>
      <c r="QQA857" s="106"/>
      <c r="QQB857" s="102"/>
      <c r="QQC857" s="103"/>
      <c r="QQD857" s="102"/>
      <c r="QQE857" s="120"/>
      <c r="QQF857" s="176"/>
      <c r="QQG857" s="653"/>
      <c r="QQH857" s="597"/>
      <c r="QQI857" s="106"/>
      <c r="QQJ857" s="102"/>
      <c r="QQK857" s="103"/>
      <c r="QQL857" s="102"/>
      <c r="QQM857" s="120"/>
      <c r="QQN857" s="176"/>
      <c r="QQO857" s="653"/>
      <c r="QQP857" s="597"/>
      <c r="QQQ857" s="106"/>
      <c r="QQR857" s="102"/>
      <c r="QQS857" s="103"/>
      <c r="QQT857" s="102"/>
      <c r="QQU857" s="120"/>
      <c r="QQV857" s="176"/>
      <c r="QQW857" s="653"/>
      <c r="QQX857" s="597"/>
      <c r="QQY857" s="106"/>
      <c r="QQZ857" s="102"/>
      <c r="QRA857" s="103"/>
      <c r="QRB857" s="102"/>
      <c r="QRC857" s="120"/>
      <c r="QRD857" s="176"/>
      <c r="QRE857" s="653"/>
      <c r="QRF857" s="597"/>
      <c r="QRG857" s="106"/>
      <c r="QRH857" s="102"/>
      <c r="QRI857" s="103"/>
      <c r="QRJ857" s="102"/>
      <c r="QRK857" s="120"/>
      <c r="QRL857" s="176"/>
      <c r="QRM857" s="653"/>
      <c r="QRN857" s="597"/>
      <c r="QRO857" s="106"/>
      <c r="QRP857" s="102"/>
      <c r="QRQ857" s="103"/>
      <c r="QRR857" s="102"/>
      <c r="QRS857" s="120"/>
      <c r="QRT857" s="176"/>
      <c r="QRU857" s="653"/>
      <c r="QRV857" s="597"/>
      <c r="QRW857" s="106"/>
      <c r="QRX857" s="102"/>
      <c r="QRY857" s="103"/>
      <c r="QRZ857" s="102"/>
      <c r="QSA857" s="120"/>
      <c r="QSB857" s="176"/>
      <c r="QSC857" s="653"/>
      <c r="QSD857" s="597"/>
      <c r="QSE857" s="106"/>
      <c r="QSF857" s="102"/>
      <c r="QSG857" s="103"/>
      <c r="QSH857" s="102"/>
      <c r="QSI857" s="120"/>
      <c r="QSJ857" s="176"/>
      <c r="QSK857" s="653"/>
      <c r="QSL857" s="597"/>
      <c r="QSM857" s="106"/>
      <c r="QSN857" s="102"/>
      <c r="QSO857" s="103"/>
      <c r="QSP857" s="102"/>
      <c r="QSQ857" s="120"/>
      <c r="QSR857" s="176"/>
      <c r="QSS857" s="653"/>
      <c r="QST857" s="597"/>
      <c r="QSU857" s="106"/>
      <c r="QSV857" s="102"/>
      <c r="QSW857" s="103"/>
      <c r="QSX857" s="102"/>
      <c r="QSY857" s="120"/>
      <c r="QSZ857" s="176"/>
      <c r="QTA857" s="653"/>
      <c r="QTB857" s="597"/>
      <c r="QTC857" s="106"/>
      <c r="QTD857" s="102"/>
      <c r="QTE857" s="103"/>
      <c r="QTF857" s="102"/>
      <c r="QTG857" s="120"/>
      <c r="QTH857" s="176"/>
      <c r="QTI857" s="653"/>
      <c r="QTJ857" s="597"/>
      <c r="QTK857" s="106"/>
      <c r="QTL857" s="102"/>
      <c r="QTM857" s="103"/>
      <c r="QTN857" s="102"/>
      <c r="QTO857" s="120"/>
      <c r="QTP857" s="176"/>
      <c r="QTQ857" s="653"/>
      <c r="QTR857" s="597"/>
      <c r="QTS857" s="106"/>
      <c r="QTT857" s="102"/>
      <c r="QTU857" s="103"/>
      <c r="QTV857" s="102"/>
      <c r="QTW857" s="120"/>
      <c r="QTX857" s="176"/>
      <c r="QTY857" s="653"/>
      <c r="QTZ857" s="597"/>
      <c r="QUA857" s="106"/>
      <c r="QUB857" s="102"/>
      <c r="QUC857" s="103"/>
      <c r="QUD857" s="102"/>
      <c r="QUE857" s="120"/>
      <c r="QUF857" s="176"/>
      <c r="QUG857" s="653"/>
      <c r="QUH857" s="597"/>
      <c r="QUI857" s="106"/>
      <c r="QUJ857" s="102"/>
      <c r="QUK857" s="103"/>
      <c r="QUL857" s="102"/>
      <c r="QUM857" s="120"/>
      <c r="QUN857" s="176"/>
      <c r="QUO857" s="653"/>
      <c r="QUP857" s="597"/>
      <c r="QUQ857" s="106"/>
      <c r="QUR857" s="102"/>
      <c r="QUS857" s="103"/>
      <c r="QUT857" s="102"/>
      <c r="QUU857" s="120"/>
      <c r="QUV857" s="176"/>
      <c r="QUW857" s="653"/>
      <c r="QUX857" s="597"/>
      <c r="QUY857" s="106"/>
      <c r="QUZ857" s="102"/>
      <c r="QVA857" s="103"/>
      <c r="QVB857" s="102"/>
      <c r="QVC857" s="120"/>
      <c r="QVD857" s="176"/>
      <c r="QVE857" s="653"/>
      <c r="QVF857" s="597"/>
      <c r="QVG857" s="106"/>
      <c r="QVH857" s="102"/>
      <c r="QVI857" s="103"/>
      <c r="QVJ857" s="102"/>
      <c r="QVK857" s="120"/>
      <c r="QVL857" s="176"/>
      <c r="QVM857" s="653"/>
      <c r="QVN857" s="597"/>
      <c r="QVO857" s="106"/>
      <c r="QVP857" s="102"/>
      <c r="QVQ857" s="103"/>
      <c r="QVR857" s="102"/>
      <c r="QVS857" s="120"/>
      <c r="QVT857" s="176"/>
      <c r="QVU857" s="653"/>
      <c r="QVV857" s="597"/>
      <c r="QVW857" s="106"/>
      <c r="QVX857" s="102"/>
      <c r="QVY857" s="103"/>
      <c r="QVZ857" s="102"/>
      <c r="QWA857" s="120"/>
      <c r="QWB857" s="176"/>
      <c r="QWC857" s="653"/>
      <c r="QWD857" s="597"/>
      <c r="QWE857" s="106"/>
      <c r="QWF857" s="102"/>
      <c r="QWG857" s="103"/>
      <c r="QWH857" s="102"/>
      <c r="QWI857" s="120"/>
      <c r="QWJ857" s="176"/>
      <c r="QWK857" s="653"/>
      <c r="QWL857" s="597"/>
      <c r="QWM857" s="106"/>
      <c r="QWN857" s="102"/>
      <c r="QWO857" s="103"/>
      <c r="QWP857" s="102"/>
      <c r="QWQ857" s="120"/>
      <c r="QWR857" s="176"/>
      <c r="QWS857" s="653"/>
      <c r="QWT857" s="597"/>
      <c r="QWU857" s="106"/>
      <c r="QWV857" s="102"/>
      <c r="QWW857" s="103"/>
      <c r="QWX857" s="102"/>
      <c r="QWY857" s="120"/>
      <c r="QWZ857" s="176"/>
      <c r="QXA857" s="653"/>
      <c r="QXB857" s="597"/>
      <c r="QXC857" s="106"/>
      <c r="QXD857" s="102"/>
      <c r="QXE857" s="103"/>
      <c r="QXF857" s="102"/>
      <c r="QXG857" s="120"/>
      <c r="QXH857" s="176"/>
      <c r="QXI857" s="653"/>
      <c r="QXJ857" s="597"/>
      <c r="QXK857" s="106"/>
      <c r="QXL857" s="102"/>
      <c r="QXM857" s="103"/>
      <c r="QXN857" s="102"/>
      <c r="QXO857" s="120"/>
      <c r="QXP857" s="176"/>
      <c r="QXQ857" s="653"/>
      <c r="QXR857" s="597"/>
      <c r="QXS857" s="106"/>
      <c r="QXT857" s="102"/>
      <c r="QXU857" s="103"/>
      <c r="QXV857" s="102"/>
      <c r="QXW857" s="120"/>
      <c r="QXX857" s="176"/>
      <c r="QXY857" s="653"/>
      <c r="QXZ857" s="597"/>
      <c r="QYA857" s="106"/>
      <c r="QYB857" s="102"/>
      <c r="QYC857" s="103"/>
      <c r="QYD857" s="102"/>
      <c r="QYE857" s="120"/>
      <c r="QYF857" s="176"/>
      <c r="QYG857" s="653"/>
      <c r="QYH857" s="597"/>
      <c r="QYI857" s="106"/>
      <c r="QYJ857" s="102"/>
      <c r="QYK857" s="103"/>
      <c r="QYL857" s="102"/>
      <c r="QYM857" s="120"/>
      <c r="QYN857" s="176"/>
      <c r="QYO857" s="653"/>
      <c r="QYP857" s="597"/>
      <c r="QYQ857" s="106"/>
      <c r="QYR857" s="102"/>
      <c r="QYS857" s="103"/>
      <c r="QYT857" s="102"/>
      <c r="QYU857" s="120"/>
      <c r="QYV857" s="176"/>
      <c r="QYW857" s="653"/>
      <c r="QYX857" s="597"/>
      <c r="QYY857" s="106"/>
      <c r="QYZ857" s="102"/>
      <c r="QZA857" s="103"/>
      <c r="QZB857" s="102"/>
      <c r="QZC857" s="120"/>
      <c r="QZD857" s="176"/>
      <c r="QZE857" s="653"/>
      <c r="QZF857" s="597"/>
      <c r="QZG857" s="106"/>
      <c r="QZH857" s="102"/>
      <c r="QZI857" s="103"/>
      <c r="QZJ857" s="102"/>
      <c r="QZK857" s="120"/>
      <c r="QZL857" s="176"/>
      <c r="QZM857" s="653"/>
      <c r="QZN857" s="597"/>
      <c r="QZO857" s="106"/>
      <c r="QZP857" s="102"/>
      <c r="QZQ857" s="103"/>
      <c r="QZR857" s="102"/>
      <c r="QZS857" s="120"/>
      <c r="QZT857" s="176"/>
      <c r="QZU857" s="653"/>
      <c r="QZV857" s="597"/>
      <c r="QZW857" s="106"/>
      <c r="QZX857" s="102"/>
      <c r="QZY857" s="103"/>
      <c r="QZZ857" s="102"/>
      <c r="RAA857" s="120"/>
      <c r="RAB857" s="176"/>
      <c r="RAC857" s="653"/>
      <c r="RAD857" s="597"/>
      <c r="RAE857" s="106"/>
      <c r="RAF857" s="102"/>
      <c r="RAG857" s="103"/>
      <c r="RAH857" s="102"/>
      <c r="RAI857" s="120"/>
      <c r="RAJ857" s="176"/>
      <c r="RAK857" s="653"/>
      <c r="RAL857" s="597"/>
      <c r="RAM857" s="106"/>
      <c r="RAN857" s="102"/>
      <c r="RAO857" s="103"/>
      <c r="RAP857" s="102"/>
      <c r="RAQ857" s="120"/>
      <c r="RAR857" s="176"/>
      <c r="RAS857" s="653"/>
      <c r="RAT857" s="597"/>
      <c r="RAU857" s="106"/>
      <c r="RAV857" s="102"/>
      <c r="RAW857" s="103"/>
      <c r="RAX857" s="102"/>
      <c r="RAY857" s="120"/>
      <c r="RAZ857" s="176"/>
      <c r="RBA857" s="653"/>
      <c r="RBB857" s="597"/>
      <c r="RBC857" s="106"/>
      <c r="RBD857" s="102"/>
      <c r="RBE857" s="103"/>
      <c r="RBF857" s="102"/>
      <c r="RBG857" s="120"/>
      <c r="RBH857" s="176"/>
      <c r="RBI857" s="653"/>
      <c r="RBJ857" s="597"/>
      <c r="RBK857" s="106"/>
      <c r="RBL857" s="102"/>
      <c r="RBM857" s="103"/>
      <c r="RBN857" s="102"/>
      <c r="RBO857" s="120"/>
      <c r="RBP857" s="176"/>
      <c r="RBQ857" s="653"/>
      <c r="RBR857" s="597"/>
      <c r="RBS857" s="106"/>
      <c r="RBT857" s="102"/>
      <c r="RBU857" s="103"/>
      <c r="RBV857" s="102"/>
      <c r="RBW857" s="120"/>
      <c r="RBX857" s="176"/>
      <c r="RBY857" s="653"/>
      <c r="RBZ857" s="597"/>
      <c r="RCA857" s="106"/>
      <c r="RCB857" s="102"/>
      <c r="RCC857" s="103"/>
      <c r="RCD857" s="102"/>
      <c r="RCE857" s="120"/>
      <c r="RCF857" s="176"/>
      <c r="RCG857" s="653"/>
      <c r="RCH857" s="597"/>
      <c r="RCI857" s="106"/>
      <c r="RCJ857" s="102"/>
      <c r="RCK857" s="103"/>
      <c r="RCL857" s="102"/>
      <c r="RCM857" s="120"/>
      <c r="RCN857" s="176"/>
      <c r="RCO857" s="653"/>
      <c r="RCP857" s="597"/>
      <c r="RCQ857" s="106"/>
      <c r="RCR857" s="102"/>
      <c r="RCS857" s="103"/>
      <c r="RCT857" s="102"/>
      <c r="RCU857" s="120"/>
      <c r="RCV857" s="176"/>
      <c r="RCW857" s="653"/>
      <c r="RCX857" s="597"/>
      <c r="RCY857" s="106"/>
      <c r="RCZ857" s="102"/>
      <c r="RDA857" s="103"/>
      <c r="RDB857" s="102"/>
      <c r="RDC857" s="120"/>
      <c r="RDD857" s="176"/>
      <c r="RDE857" s="653"/>
      <c r="RDF857" s="597"/>
      <c r="RDG857" s="106"/>
      <c r="RDH857" s="102"/>
      <c r="RDI857" s="103"/>
      <c r="RDJ857" s="102"/>
      <c r="RDK857" s="120"/>
      <c r="RDL857" s="176"/>
      <c r="RDM857" s="653"/>
      <c r="RDN857" s="597"/>
      <c r="RDO857" s="106"/>
      <c r="RDP857" s="102"/>
      <c r="RDQ857" s="103"/>
      <c r="RDR857" s="102"/>
      <c r="RDS857" s="120"/>
      <c r="RDT857" s="176"/>
      <c r="RDU857" s="653"/>
      <c r="RDV857" s="597"/>
      <c r="RDW857" s="106"/>
      <c r="RDX857" s="102"/>
      <c r="RDY857" s="103"/>
      <c r="RDZ857" s="102"/>
      <c r="REA857" s="120"/>
      <c r="REB857" s="176"/>
      <c r="REC857" s="653"/>
      <c r="RED857" s="597"/>
      <c r="REE857" s="106"/>
      <c r="REF857" s="102"/>
      <c r="REG857" s="103"/>
      <c r="REH857" s="102"/>
      <c r="REI857" s="120"/>
      <c r="REJ857" s="176"/>
      <c r="REK857" s="653"/>
      <c r="REL857" s="597"/>
      <c r="REM857" s="106"/>
      <c r="REN857" s="102"/>
      <c r="REO857" s="103"/>
      <c r="REP857" s="102"/>
      <c r="REQ857" s="120"/>
      <c r="RER857" s="176"/>
      <c r="RES857" s="653"/>
      <c r="RET857" s="597"/>
      <c r="REU857" s="106"/>
      <c r="REV857" s="102"/>
      <c r="REW857" s="103"/>
      <c r="REX857" s="102"/>
      <c r="REY857" s="120"/>
      <c r="REZ857" s="176"/>
      <c r="RFA857" s="653"/>
      <c r="RFB857" s="597"/>
      <c r="RFC857" s="106"/>
      <c r="RFD857" s="102"/>
      <c r="RFE857" s="103"/>
      <c r="RFF857" s="102"/>
      <c r="RFG857" s="120"/>
      <c r="RFH857" s="176"/>
      <c r="RFI857" s="653"/>
      <c r="RFJ857" s="597"/>
      <c r="RFK857" s="106"/>
      <c r="RFL857" s="102"/>
      <c r="RFM857" s="103"/>
      <c r="RFN857" s="102"/>
      <c r="RFO857" s="120"/>
      <c r="RFP857" s="176"/>
      <c r="RFQ857" s="653"/>
      <c r="RFR857" s="597"/>
      <c r="RFS857" s="106"/>
      <c r="RFT857" s="102"/>
      <c r="RFU857" s="103"/>
      <c r="RFV857" s="102"/>
      <c r="RFW857" s="120"/>
      <c r="RFX857" s="176"/>
      <c r="RFY857" s="653"/>
      <c r="RFZ857" s="597"/>
      <c r="RGA857" s="106"/>
      <c r="RGB857" s="102"/>
      <c r="RGC857" s="103"/>
      <c r="RGD857" s="102"/>
      <c r="RGE857" s="120"/>
      <c r="RGF857" s="176"/>
      <c r="RGG857" s="653"/>
      <c r="RGH857" s="597"/>
      <c r="RGI857" s="106"/>
      <c r="RGJ857" s="102"/>
      <c r="RGK857" s="103"/>
      <c r="RGL857" s="102"/>
      <c r="RGM857" s="120"/>
      <c r="RGN857" s="176"/>
      <c r="RGO857" s="653"/>
      <c r="RGP857" s="597"/>
      <c r="RGQ857" s="106"/>
      <c r="RGR857" s="102"/>
      <c r="RGS857" s="103"/>
      <c r="RGT857" s="102"/>
      <c r="RGU857" s="120"/>
      <c r="RGV857" s="176"/>
      <c r="RGW857" s="653"/>
      <c r="RGX857" s="597"/>
      <c r="RGY857" s="106"/>
      <c r="RGZ857" s="102"/>
      <c r="RHA857" s="103"/>
      <c r="RHB857" s="102"/>
      <c r="RHC857" s="120"/>
      <c r="RHD857" s="176"/>
      <c r="RHE857" s="653"/>
      <c r="RHF857" s="597"/>
      <c r="RHG857" s="106"/>
      <c r="RHH857" s="102"/>
      <c r="RHI857" s="103"/>
      <c r="RHJ857" s="102"/>
      <c r="RHK857" s="120"/>
      <c r="RHL857" s="176"/>
      <c r="RHM857" s="653"/>
      <c r="RHN857" s="597"/>
      <c r="RHO857" s="106"/>
      <c r="RHP857" s="102"/>
      <c r="RHQ857" s="103"/>
      <c r="RHR857" s="102"/>
      <c r="RHS857" s="120"/>
      <c r="RHT857" s="176"/>
      <c r="RHU857" s="653"/>
      <c r="RHV857" s="597"/>
      <c r="RHW857" s="106"/>
      <c r="RHX857" s="102"/>
      <c r="RHY857" s="103"/>
      <c r="RHZ857" s="102"/>
      <c r="RIA857" s="120"/>
      <c r="RIB857" s="176"/>
      <c r="RIC857" s="653"/>
      <c r="RID857" s="597"/>
      <c r="RIE857" s="106"/>
      <c r="RIF857" s="102"/>
      <c r="RIG857" s="103"/>
      <c r="RIH857" s="102"/>
      <c r="RII857" s="120"/>
      <c r="RIJ857" s="176"/>
      <c r="RIK857" s="653"/>
      <c r="RIL857" s="597"/>
      <c r="RIM857" s="106"/>
      <c r="RIN857" s="102"/>
      <c r="RIO857" s="103"/>
      <c r="RIP857" s="102"/>
      <c r="RIQ857" s="120"/>
      <c r="RIR857" s="176"/>
      <c r="RIS857" s="653"/>
      <c r="RIT857" s="597"/>
      <c r="RIU857" s="106"/>
      <c r="RIV857" s="102"/>
      <c r="RIW857" s="103"/>
      <c r="RIX857" s="102"/>
      <c r="RIY857" s="120"/>
      <c r="RIZ857" s="176"/>
      <c r="RJA857" s="653"/>
      <c r="RJB857" s="597"/>
      <c r="RJC857" s="106"/>
      <c r="RJD857" s="102"/>
      <c r="RJE857" s="103"/>
      <c r="RJF857" s="102"/>
      <c r="RJG857" s="120"/>
      <c r="RJH857" s="176"/>
      <c r="RJI857" s="653"/>
      <c r="RJJ857" s="597"/>
      <c r="RJK857" s="106"/>
      <c r="RJL857" s="102"/>
      <c r="RJM857" s="103"/>
      <c r="RJN857" s="102"/>
      <c r="RJO857" s="120"/>
      <c r="RJP857" s="176"/>
      <c r="RJQ857" s="653"/>
      <c r="RJR857" s="597"/>
      <c r="RJS857" s="106"/>
      <c r="RJT857" s="102"/>
      <c r="RJU857" s="103"/>
      <c r="RJV857" s="102"/>
      <c r="RJW857" s="120"/>
      <c r="RJX857" s="176"/>
      <c r="RJY857" s="653"/>
      <c r="RJZ857" s="597"/>
      <c r="RKA857" s="106"/>
      <c r="RKB857" s="102"/>
      <c r="RKC857" s="103"/>
      <c r="RKD857" s="102"/>
      <c r="RKE857" s="120"/>
      <c r="RKF857" s="176"/>
      <c r="RKG857" s="653"/>
      <c r="RKH857" s="597"/>
      <c r="RKI857" s="106"/>
      <c r="RKJ857" s="102"/>
      <c r="RKK857" s="103"/>
      <c r="RKL857" s="102"/>
      <c r="RKM857" s="120"/>
      <c r="RKN857" s="176"/>
      <c r="RKO857" s="653"/>
      <c r="RKP857" s="597"/>
      <c r="RKQ857" s="106"/>
      <c r="RKR857" s="102"/>
      <c r="RKS857" s="103"/>
      <c r="RKT857" s="102"/>
      <c r="RKU857" s="120"/>
      <c r="RKV857" s="176"/>
      <c r="RKW857" s="653"/>
      <c r="RKX857" s="597"/>
      <c r="RKY857" s="106"/>
      <c r="RKZ857" s="102"/>
      <c r="RLA857" s="103"/>
      <c r="RLB857" s="102"/>
      <c r="RLC857" s="120"/>
      <c r="RLD857" s="176"/>
      <c r="RLE857" s="653"/>
      <c r="RLF857" s="597"/>
      <c r="RLG857" s="106"/>
      <c r="RLH857" s="102"/>
      <c r="RLI857" s="103"/>
      <c r="RLJ857" s="102"/>
      <c r="RLK857" s="120"/>
      <c r="RLL857" s="176"/>
      <c r="RLM857" s="653"/>
      <c r="RLN857" s="597"/>
      <c r="RLO857" s="106"/>
      <c r="RLP857" s="102"/>
      <c r="RLQ857" s="103"/>
      <c r="RLR857" s="102"/>
      <c r="RLS857" s="120"/>
      <c r="RLT857" s="176"/>
      <c r="RLU857" s="653"/>
      <c r="RLV857" s="597"/>
      <c r="RLW857" s="106"/>
      <c r="RLX857" s="102"/>
      <c r="RLY857" s="103"/>
      <c r="RLZ857" s="102"/>
      <c r="RMA857" s="120"/>
      <c r="RMB857" s="176"/>
      <c r="RMC857" s="653"/>
      <c r="RMD857" s="597"/>
      <c r="RME857" s="106"/>
      <c r="RMF857" s="102"/>
      <c r="RMG857" s="103"/>
      <c r="RMH857" s="102"/>
      <c r="RMI857" s="120"/>
      <c r="RMJ857" s="176"/>
      <c r="RMK857" s="653"/>
      <c r="RML857" s="597"/>
      <c r="RMM857" s="106"/>
      <c r="RMN857" s="102"/>
      <c r="RMO857" s="103"/>
      <c r="RMP857" s="102"/>
      <c r="RMQ857" s="120"/>
      <c r="RMR857" s="176"/>
      <c r="RMS857" s="653"/>
      <c r="RMT857" s="597"/>
      <c r="RMU857" s="106"/>
      <c r="RMV857" s="102"/>
      <c r="RMW857" s="103"/>
      <c r="RMX857" s="102"/>
      <c r="RMY857" s="120"/>
      <c r="RMZ857" s="176"/>
      <c r="RNA857" s="653"/>
      <c r="RNB857" s="597"/>
      <c r="RNC857" s="106"/>
      <c r="RND857" s="102"/>
      <c r="RNE857" s="103"/>
      <c r="RNF857" s="102"/>
      <c r="RNG857" s="120"/>
      <c r="RNH857" s="176"/>
      <c r="RNI857" s="653"/>
      <c r="RNJ857" s="597"/>
      <c r="RNK857" s="106"/>
      <c r="RNL857" s="102"/>
      <c r="RNM857" s="103"/>
      <c r="RNN857" s="102"/>
      <c r="RNO857" s="120"/>
      <c r="RNP857" s="176"/>
      <c r="RNQ857" s="653"/>
      <c r="RNR857" s="597"/>
      <c r="RNS857" s="106"/>
      <c r="RNT857" s="102"/>
      <c r="RNU857" s="103"/>
      <c r="RNV857" s="102"/>
      <c r="RNW857" s="120"/>
      <c r="RNX857" s="176"/>
      <c r="RNY857" s="653"/>
      <c r="RNZ857" s="597"/>
      <c r="ROA857" s="106"/>
      <c r="ROB857" s="102"/>
      <c r="ROC857" s="103"/>
      <c r="ROD857" s="102"/>
      <c r="ROE857" s="120"/>
      <c r="ROF857" s="176"/>
      <c r="ROG857" s="653"/>
      <c r="ROH857" s="597"/>
      <c r="ROI857" s="106"/>
      <c r="ROJ857" s="102"/>
      <c r="ROK857" s="103"/>
      <c r="ROL857" s="102"/>
      <c r="ROM857" s="120"/>
      <c r="RON857" s="176"/>
      <c r="ROO857" s="653"/>
      <c r="ROP857" s="597"/>
      <c r="ROQ857" s="106"/>
      <c r="ROR857" s="102"/>
      <c r="ROS857" s="103"/>
      <c r="ROT857" s="102"/>
      <c r="ROU857" s="120"/>
      <c r="ROV857" s="176"/>
      <c r="ROW857" s="653"/>
      <c r="ROX857" s="597"/>
      <c r="ROY857" s="106"/>
      <c r="ROZ857" s="102"/>
      <c r="RPA857" s="103"/>
      <c r="RPB857" s="102"/>
      <c r="RPC857" s="120"/>
      <c r="RPD857" s="176"/>
      <c r="RPE857" s="653"/>
      <c r="RPF857" s="597"/>
      <c r="RPG857" s="106"/>
      <c r="RPH857" s="102"/>
      <c r="RPI857" s="103"/>
      <c r="RPJ857" s="102"/>
      <c r="RPK857" s="120"/>
      <c r="RPL857" s="176"/>
      <c r="RPM857" s="653"/>
      <c r="RPN857" s="597"/>
      <c r="RPO857" s="106"/>
      <c r="RPP857" s="102"/>
      <c r="RPQ857" s="103"/>
      <c r="RPR857" s="102"/>
      <c r="RPS857" s="120"/>
      <c r="RPT857" s="176"/>
      <c r="RPU857" s="653"/>
      <c r="RPV857" s="597"/>
      <c r="RPW857" s="106"/>
      <c r="RPX857" s="102"/>
      <c r="RPY857" s="103"/>
      <c r="RPZ857" s="102"/>
      <c r="RQA857" s="120"/>
      <c r="RQB857" s="176"/>
      <c r="RQC857" s="653"/>
      <c r="RQD857" s="597"/>
      <c r="RQE857" s="106"/>
      <c r="RQF857" s="102"/>
      <c r="RQG857" s="103"/>
      <c r="RQH857" s="102"/>
      <c r="RQI857" s="120"/>
      <c r="RQJ857" s="176"/>
      <c r="RQK857" s="653"/>
      <c r="RQL857" s="597"/>
      <c r="RQM857" s="106"/>
      <c r="RQN857" s="102"/>
      <c r="RQO857" s="103"/>
      <c r="RQP857" s="102"/>
      <c r="RQQ857" s="120"/>
      <c r="RQR857" s="176"/>
      <c r="RQS857" s="653"/>
      <c r="RQT857" s="597"/>
      <c r="RQU857" s="106"/>
      <c r="RQV857" s="102"/>
      <c r="RQW857" s="103"/>
      <c r="RQX857" s="102"/>
      <c r="RQY857" s="120"/>
      <c r="RQZ857" s="176"/>
      <c r="RRA857" s="653"/>
      <c r="RRB857" s="597"/>
      <c r="RRC857" s="106"/>
      <c r="RRD857" s="102"/>
      <c r="RRE857" s="103"/>
      <c r="RRF857" s="102"/>
      <c r="RRG857" s="120"/>
      <c r="RRH857" s="176"/>
      <c r="RRI857" s="653"/>
      <c r="RRJ857" s="597"/>
      <c r="RRK857" s="106"/>
      <c r="RRL857" s="102"/>
      <c r="RRM857" s="103"/>
      <c r="RRN857" s="102"/>
      <c r="RRO857" s="120"/>
      <c r="RRP857" s="176"/>
      <c r="RRQ857" s="653"/>
      <c r="RRR857" s="597"/>
      <c r="RRS857" s="106"/>
      <c r="RRT857" s="102"/>
      <c r="RRU857" s="103"/>
      <c r="RRV857" s="102"/>
      <c r="RRW857" s="120"/>
      <c r="RRX857" s="176"/>
      <c r="RRY857" s="653"/>
      <c r="RRZ857" s="597"/>
      <c r="RSA857" s="106"/>
      <c r="RSB857" s="102"/>
      <c r="RSC857" s="103"/>
      <c r="RSD857" s="102"/>
      <c r="RSE857" s="120"/>
      <c r="RSF857" s="176"/>
      <c r="RSG857" s="653"/>
      <c r="RSH857" s="597"/>
      <c r="RSI857" s="106"/>
      <c r="RSJ857" s="102"/>
      <c r="RSK857" s="103"/>
      <c r="RSL857" s="102"/>
      <c r="RSM857" s="120"/>
      <c r="RSN857" s="176"/>
      <c r="RSO857" s="653"/>
      <c r="RSP857" s="597"/>
      <c r="RSQ857" s="106"/>
      <c r="RSR857" s="102"/>
      <c r="RSS857" s="103"/>
      <c r="RST857" s="102"/>
      <c r="RSU857" s="120"/>
      <c r="RSV857" s="176"/>
      <c r="RSW857" s="653"/>
      <c r="RSX857" s="597"/>
      <c r="RSY857" s="106"/>
      <c r="RSZ857" s="102"/>
      <c r="RTA857" s="103"/>
      <c r="RTB857" s="102"/>
      <c r="RTC857" s="120"/>
      <c r="RTD857" s="176"/>
      <c r="RTE857" s="653"/>
      <c r="RTF857" s="597"/>
      <c r="RTG857" s="106"/>
      <c r="RTH857" s="102"/>
      <c r="RTI857" s="103"/>
      <c r="RTJ857" s="102"/>
      <c r="RTK857" s="120"/>
      <c r="RTL857" s="176"/>
      <c r="RTM857" s="653"/>
      <c r="RTN857" s="597"/>
      <c r="RTO857" s="106"/>
      <c r="RTP857" s="102"/>
      <c r="RTQ857" s="103"/>
      <c r="RTR857" s="102"/>
      <c r="RTS857" s="120"/>
      <c r="RTT857" s="176"/>
      <c r="RTU857" s="653"/>
      <c r="RTV857" s="597"/>
      <c r="RTW857" s="106"/>
      <c r="RTX857" s="102"/>
      <c r="RTY857" s="103"/>
      <c r="RTZ857" s="102"/>
      <c r="RUA857" s="120"/>
      <c r="RUB857" s="176"/>
      <c r="RUC857" s="653"/>
      <c r="RUD857" s="597"/>
      <c r="RUE857" s="106"/>
      <c r="RUF857" s="102"/>
      <c r="RUG857" s="103"/>
      <c r="RUH857" s="102"/>
      <c r="RUI857" s="120"/>
      <c r="RUJ857" s="176"/>
      <c r="RUK857" s="653"/>
      <c r="RUL857" s="597"/>
      <c r="RUM857" s="106"/>
      <c r="RUN857" s="102"/>
      <c r="RUO857" s="103"/>
      <c r="RUP857" s="102"/>
      <c r="RUQ857" s="120"/>
      <c r="RUR857" s="176"/>
      <c r="RUS857" s="653"/>
      <c r="RUT857" s="597"/>
      <c r="RUU857" s="106"/>
      <c r="RUV857" s="102"/>
      <c r="RUW857" s="103"/>
      <c r="RUX857" s="102"/>
      <c r="RUY857" s="120"/>
      <c r="RUZ857" s="176"/>
      <c r="RVA857" s="653"/>
      <c r="RVB857" s="597"/>
      <c r="RVC857" s="106"/>
      <c r="RVD857" s="102"/>
      <c r="RVE857" s="103"/>
      <c r="RVF857" s="102"/>
      <c r="RVG857" s="120"/>
      <c r="RVH857" s="176"/>
      <c r="RVI857" s="653"/>
      <c r="RVJ857" s="597"/>
      <c r="RVK857" s="106"/>
      <c r="RVL857" s="102"/>
      <c r="RVM857" s="103"/>
      <c r="RVN857" s="102"/>
      <c r="RVO857" s="120"/>
      <c r="RVP857" s="176"/>
      <c r="RVQ857" s="653"/>
      <c r="RVR857" s="597"/>
      <c r="RVS857" s="106"/>
      <c r="RVT857" s="102"/>
      <c r="RVU857" s="103"/>
      <c r="RVV857" s="102"/>
      <c r="RVW857" s="120"/>
      <c r="RVX857" s="176"/>
      <c r="RVY857" s="653"/>
      <c r="RVZ857" s="597"/>
      <c r="RWA857" s="106"/>
      <c r="RWB857" s="102"/>
      <c r="RWC857" s="103"/>
      <c r="RWD857" s="102"/>
      <c r="RWE857" s="120"/>
      <c r="RWF857" s="176"/>
      <c r="RWG857" s="653"/>
      <c r="RWH857" s="597"/>
      <c r="RWI857" s="106"/>
      <c r="RWJ857" s="102"/>
      <c r="RWK857" s="103"/>
      <c r="RWL857" s="102"/>
      <c r="RWM857" s="120"/>
      <c r="RWN857" s="176"/>
      <c r="RWO857" s="653"/>
      <c r="RWP857" s="597"/>
      <c r="RWQ857" s="106"/>
      <c r="RWR857" s="102"/>
      <c r="RWS857" s="103"/>
      <c r="RWT857" s="102"/>
      <c r="RWU857" s="120"/>
      <c r="RWV857" s="176"/>
      <c r="RWW857" s="653"/>
      <c r="RWX857" s="597"/>
      <c r="RWY857" s="106"/>
      <c r="RWZ857" s="102"/>
      <c r="RXA857" s="103"/>
      <c r="RXB857" s="102"/>
      <c r="RXC857" s="120"/>
      <c r="RXD857" s="176"/>
      <c r="RXE857" s="653"/>
      <c r="RXF857" s="597"/>
      <c r="RXG857" s="106"/>
      <c r="RXH857" s="102"/>
      <c r="RXI857" s="103"/>
      <c r="RXJ857" s="102"/>
      <c r="RXK857" s="120"/>
      <c r="RXL857" s="176"/>
      <c r="RXM857" s="653"/>
      <c r="RXN857" s="597"/>
      <c r="RXO857" s="106"/>
      <c r="RXP857" s="102"/>
      <c r="RXQ857" s="103"/>
      <c r="RXR857" s="102"/>
      <c r="RXS857" s="120"/>
      <c r="RXT857" s="176"/>
      <c r="RXU857" s="653"/>
      <c r="RXV857" s="597"/>
      <c r="RXW857" s="106"/>
      <c r="RXX857" s="102"/>
      <c r="RXY857" s="103"/>
      <c r="RXZ857" s="102"/>
      <c r="RYA857" s="120"/>
      <c r="RYB857" s="176"/>
      <c r="RYC857" s="653"/>
      <c r="RYD857" s="597"/>
      <c r="RYE857" s="106"/>
      <c r="RYF857" s="102"/>
      <c r="RYG857" s="103"/>
      <c r="RYH857" s="102"/>
      <c r="RYI857" s="120"/>
      <c r="RYJ857" s="176"/>
      <c r="RYK857" s="653"/>
      <c r="RYL857" s="597"/>
      <c r="RYM857" s="106"/>
      <c r="RYN857" s="102"/>
      <c r="RYO857" s="103"/>
      <c r="RYP857" s="102"/>
      <c r="RYQ857" s="120"/>
      <c r="RYR857" s="176"/>
      <c r="RYS857" s="653"/>
      <c r="RYT857" s="597"/>
      <c r="RYU857" s="106"/>
      <c r="RYV857" s="102"/>
      <c r="RYW857" s="103"/>
      <c r="RYX857" s="102"/>
      <c r="RYY857" s="120"/>
      <c r="RYZ857" s="176"/>
      <c r="RZA857" s="653"/>
      <c r="RZB857" s="597"/>
      <c r="RZC857" s="106"/>
      <c r="RZD857" s="102"/>
      <c r="RZE857" s="103"/>
      <c r="RZF857" s="102"/>
      <c r="RZG857" s="120"/>
      <c r="RZH857" s="176"/>
      <c r="RZI857" s="653"/>
      <c r="RZJ857" s="597"/>
      <c r="RZK857" s="106"/>
      <c r="RZL857" s="102"/>
      <c r="RZM857" s="103"/>
      <c r="RZN857" s="102"/>
      <c r="RZO857" s="120"/>
      <c r="RZP857" s="176"/>
      <c r="RZQ857" s="653"/>
      <c r="RZR857" s="597"/>
      <c r="RZS857" s="106"/>
      <c r="RZT857" s="102"/>
      <c r="RZU857" s="103"/>
      <c r="RZV857" s="102"/>
      <c r="RZW857" s="120"/>
      <c r="RZX857" s="176"/>
      <c r="RZY857" s="653"/>
      <c r="RZZ857" s="597"/>
      <c r="SAA857" s="106"/>
      <c r="SAB857" s="102"/>
      <c r="SAC857" s="103"/>
      <c r="SAD857" s="102"/>
      <c r="SAE857" s="120"/>
      <c r="SAF857" s="176"/>
      <c r="SAG857" s="653"/>
      <c r="SAH857" s="597"/>
      <c r="SAI857" s="106"/>
      <c r="SAJ857" s="102"/>
      <c r="SAK857" s="103"/>
      <c r="SAL857" s="102"/>
      <c r="SAM857" s="120"/>
      <c r="SAN857" s="176"/>
      <c r="SAO857" s="653"/>
      <c r="SAP857" s="597"/>
      <c r="SAQ857" s="106"/>
      <c r="SAR857" s="102"/>
      <c r="SAS857" s="103"/>
      <c r="SAT857" s="102"/>
      <c r="SAU857" s="120"/>
      <c r="SAV857" s="176"/>
      <c r="SAW857" s="653"/>
      <c r="SAX857" s="597"/>
      <c r="SAY857" s="106"/>
      <c r="SAZ857" s="102"/>
      <c r="SBA857" s="103"/>
      <c r="SBB857" s="102"/>
      <c r="SBC857" s="120"/>
      <c r="SBD857" s="176"/>
      <c r="SBE857" s="653"/>
      <c r="SBF857" s="597"/>
      <c r="SBG857" s="106"/>
      <c r="SBH857" s="102"/>
      <c r="SBI857" s="103"/>
      <c r="SBJ857" s="102"/>
      <c r="SBK857" s="120"/>
      <c r="SBL857" s="176"/>
      <c r="SBM857" s="653"/>
      <c r="SBN857" s="597"/>
      <c r="SBO857" s="106"/>
      <c r="SBP857" s="102"/>
      <c r="SBQ857" s="103"/>
      <c r="SBR857" s="102"/>
      <c r="SBS857" s="120"/>
      <c r="SBT857" s="176"/>
      <c r="SBU857" s="653"/>
      <c r="SBV857" s="597"/>
      <c r="SBW857" s="106"/>
      <c r="SBX857" s="102"/>
      <c r="SBY857" s="103"/>
      <c r="SBZ857" s="102"/>
      <c r="SCA857" s="120"/>
      <c r="SCB857" s="176"/>
      <c r="SCC857" s="653"/>
      <c r="SCD857" s="597"/>
      <c r="SCE857" s="106"/>
      <c r="SCF857" s="102"/>
      <c r="SCG857" s="103"/>
      <c r="SCH857" s="102"/>
      <c r="SCI857" s="120"/>
      <c r="SCJ857" s="176"/>
      <c r="SCK857" s="653"/>
      <c r="SCL857" s="597"/>
      <c r="SCM857" s="106"/>
      <c r="SCN857" s="102"/>
      <c r="SCO857" s="103"/>
      <c r="SCP857" s="102"/>
      <c r="SCQ857" s="120"/>
      <c r="SCR857" s="176"/>
      <c r="SCS857" s="653"/>
      <c r="SCT857" s="597"/>
      <c r="SCU857" s="106"/>
      <c r="SCV857" s="102"/>
      <c r="SCW857" s="103"/>
      <c r="SCX857" s="102"/>
      <c r="SCY857" s="120"/>
      <c r="SCZ857" s="176"/>
      <c r="SDA857" s="653"/>
      <c r="SDB857" s="597"/>
      <c r="SDC857" s="106"/>
      <c r="SDD857" s="102"/>
      <c r="SDE857" s="103"/>
      <c r="SDF857" s="102"/>
      <c r="SDG857" s="120"/>
      <c r="SDH857" s="176"/>
      <c r="SDI857" s="653"/>
      <c r="SDJ857" s="597"/>
      <c r="SDK857" s="106"/>
      <c r="SDL857" s="102"/>
      <c r="SDM857" s="103"/>
      <c r="SDN857" s="102"/>
      <c r="SDO857" s="120"/>
      <c r="SDP857" s="176"/>
      <c r="SDQ857" s="653"/>
      <c r="SDR857" s="597"/>
      <c r="SDS857" s="106"/>
      <c r="SDT857" s="102"/>
      <c r="SDU857" s="103"/>
      <c r="SDV857" s="102"/>
      <c r="SDW857" s="120"/>
      <c r="SDX857" s="176"/>
      <c r="SDY857" s="653"/>
      <c r="SDZ857" s="597"/>
      <c r="SEA857" s="106"/>
      <c r="SEB857" s="102"/>
      <c r="SEC857" s="103"/>
      <c r="SED857" s="102"/>
      <c r="SEE857" s="120"/>
      <c r="SEF857" s="176"/>
      <c r="SEG857" s="653"/>
      <c r="SEH857" s="597"/>
      <c r="SEI857" s="106"/>
      <c r="SEJ857" s="102"/>
      <c r="SEK857" s="103"/>
      <c r="SEL857" s="102"/>
      <c r="SEM857" s="120"/>
      <c r="SEN857" s="176"/>
      <c r="SEO857" s="653"/>
      <c r="SEP857" s="597"/>
      <c r="SEQ857" s="106"/>
      <c r="SER857" s="102"/>
      <c r="SES857" s="103"/>
      <c r="SET857" s="102"/>
      <c r="SEU857" s="120"/>
      <c r="SEV857" s="176"/>
      <c r="SEW857" s="653"/>
      <c r="SEX857" s="597"/>
      <c r="SEY857" s="106"/>
      <c r="SEZ857" s="102"/>
      <c r="SFA857" s="103"/>
      <c r="SFB857" s="102"/>
      <c r="SFC857" s="120"/>
      <c r="SFD857" s="176"/>
      <c r="SFE857" s="653"/>
      <c r="SFF857" s="597"/>
      <c r="SFG857" s="106"/>
      <c r="SFH857" s="102"/>
      <c r="SFI857" s="103"/>
      <c r="SFJ857" s="102"/>
      <c r="SFK857" s="120"/>
      <c r="SFL857" s="176"/>
      <c r="SFM857" s="653"/>
      <c r="SFN857" s="597"/>
      <c r="SFO857" s="106"/>
      <c r="SFP857" s="102"/>
      <c r="SFQ857" s="103"/>
      <c r="SFR857" s="102"/>
      <c r="SFS857" s="120"/>
      <c r="SFT857" s="176"/>
      <c r="SFU857" s="653"/>
      <c r="SFV857" s="597"/>
      <c r="SFW857" s="106"/>
      <c r="SFX857" s="102"/>
      <c r="SFY857" s="103"/>
      <c r="SFZ857" s="102"/>
      <c r="SGA857" s="120"/>
      <c r="SGB857" s="176"/>
      <c r="SGC857" s="653"/>
      <c r="SGD857" s="597"/>
      <c r="SGE857" s="106"/>
      <c r="SGF857" s="102"/>
      <c r="SGG857" s="103"/>
      <c r="SGH857" s="102"/>
      <c r="SGI857" s="120"/>
      <c r="SGJ857" s="176"/>
      <c r="SGK857" s="653"/>
      <c r="SGL857" s="597"/>
      <c r="SGM857" s="106"/>
      <c r="SGN857" s="102"/>
      <c r="SGO857" s="103"/>
      <c r="SGP857" s="102"/>
      <c r="SGQ857" s="120"/>
      <c r="SGR857" s="176"/>
      <c r="SGS857" s="653"/>
      <c r="SGT857" s="597"/>
      <c r="SGU857" s="106"/>
      <c r="SGV857" s="102"/>
      <c r="SGW857" s="103"/>
      <c r="SGX857" s="102"/>
      <c r="SGY857" s="120"/>
      <c r="SGZ857" s="176"/>
      <c r="SHA857" s="653"/>
      <c r="SHB857" s="597"/>
      <c r="SHC857" s="106"/>
      <c r="SHD857" s="102"/>
      <c r="SHE857" s="103"/>
      <c r="SHF857" s="102"/>
      <c r="SHG857" s="120"/>
      <c r="SHH857" s="176"/>
      <c r="SHI857" s="653"/>
      <c r="SHJ857" s="597"/>
      <c r="SHK857" s="106"/>
      <c r="SHL857" s="102"/>
      <c r="SHM857" s="103"/>
      <c r="SHN857" s="102"/>
      <c r="SHO857" s="120"/>
      <c r="SHP857" s="176"/>
      <c r="SHQ857" s="653"/>
      <c r="SHR857" s="597"/>
      <c r="SHS857" s="106"/>
      <c r="SHT857" s="102"/>
      <c r="SHU857" s="103"/>
      <c r="SHV857" s="102"/>
      <c r="SHW857" s="120"/>
      <c r="SHX857" s="176"/>
      <c r="SHY857" s="653"/>
      <c r="SHZ857" s="597"/>
      <c r="SIA857" s="106"/>
      <c r="SIB857" s="102"/>
      <c r="SIC857" s="103"/>
      <c r="SID857" s="102"/>
      <c r="SIE857" s="120"/>
      <c r="SIF857" s="176"/>
      <c r="SIG857" s="653"/>
      <c r="SIH857" s="597"/>
      <c r="SII857" s="106"/>
      <c r="SIJ857" s="102"/>
      <c r="SIK857" s="103"/>
      <c r="SIL857" s="102"/>
      <c r="SIM857" s="120"/>
      <c r="SIN857" s="176"/>
      <c r="SIO857" s="653"/>
      <c r="SIP857" s="597"/>
      <c r="SIQ857" s="106"/>
      <c r="SIR857" s="102"/>
      <c r="SIS857" s="103"/>
      <c r="SIT857" s="102"/>
      <c r="SIU857" s="120"/>
      <c r="SIV857" s="176"/>
      <c r="SIW857" s="653"/>
      <c r="SIX857" s="597"/>
      <c r="SIY857" s="106"/>
      <c r="SIZ857" s="102"/>
      <c r="SJA857" s="103"/>
      <c r="SJB857" s="102"/>
      <c r="SJC857" s="120"/>
      <c r="SJD857" s="176"/>
      <c r="SJE857" s="653"/>
      <c r="SJF857" s="597"/>
      <c r="SJG857" s="106"/>
      <c r="SJH857" s="102"/>
      <c r="SJI857" s="103"/>
      <c r="SJJ857" s="102"/>
      <c r="SJK857" s="120"/>
      <c r="SJL857" s="176"/>
      <c r="SJM857" s="653"/>
      <c r="SJN857" s="597"/>
      <c r="SJO857" s="106"/>
      <c r="SJP857" s="102"/>
      <c r="SJQ857" s="103"/>
      <c r="SJR857" s="102"/>
      <c r="SJS857" s="120"/>
      <c r="SJT857" s="176"/>
      <c r="SJU857" s="653"/>
      <c r="SJV857" s="597"/>
      <c r="SJW857" s="106"/>
      <c r="SJX857" s="102"/>
      <c r="SJY857" s="103"/>
      <c r="SJZ857" s="102"/>
      <c r="SKA857" s="120"/>
      <c r="SKB857" s="176"/>
      <c r="SKC857" s="653"/>
      <c r="SKD857" s="597"/>
      <c r="SKE857" s="106"/>
      <c r="SKF857" s="102"/>
      <c r="SKG857" s="103"/>
      <c r="SKH857" s="102"/>
      <c r="SKI857" s="120"/>
      <c r="SKJ857" s="176"/>
      <c r="SKK857" s="653"/>
      <c r="SKL857" s="597"/>
      <c r="SKM857" s="106"/>
      <c r="SKN857" s="102"/>
      <c r="SKO857" s="103"/>
      <c r="SKP857" s="102"/>
      <c r="SKQ857" s="120"/>
      <c r="SKR857" s="176"/>
      <c r="SKS857" s="653"/>
      <c r="SKT857" s="597"/>
      <c r="SKU857" s="106"/>
      <c r="SKV857" s="102"/>
      <c r="SKW857" s="103"/>
      <c r="SKX857" s="102"/>
      <c r="SKY857" s="120"/>
      <c r="SKZ857" s="176"/>
      <c r="SLA857" s="653"/>
      <c r="SLB857" s="597"/>
      <c r="SLC857" s="106"/>
      <c r="SLD857" s="102"/>
      <c r="SLE857" s="103"/>
      <c r="SLF857" s="102"/>
      <c r="SLG857" s="120"/>
      <c r="SLH857" s="176"/>
      <c r="SLI857" s="653"/>
      <c r="SLJ857" s="597"/>
      <c r="SLK857" s="106"/>
      <c r="SLL857" s="102"/>
      <c r="SLM857" s="103"/>
      <c r="SLN857" s="102"/>
      <c r="SLO857" s="120"/>
      <c r="SLP857" s="176"/>
      <c r="SLQ857" s="653"/>
      <c r="SLR857" s="597"/>
      <c r="SLS857" s="106"/>
      <c r="SLT857" s="102"/>
      <c r="SLU857" s="103"/>
      <c r="SLV857" s="102"/>
      <c r="SLW857" s="120"/>
      <c r="SLX857" s="176"/>
      <c r="SLY857" s="653"/>
      <c r="SLZ857" s="597"/>
      <c r="SMA857" s="106"/>
      <c r="SMB857" s="102"/>
      <c r="SMC857" s="103"/>
      <c r="SMD857" s="102"/>
      <c r="SME857" s="120"/>
      <c r="SMF857" s="176"/>
      <c r="SMG857" s="653"/>
      <c r="SMH857" s="597"/>
      <c r="SMI857" s="106"/>
      <c r="SMJ857" s="102"/>
      <c r="SMK857" s="103"/>
      <c r="SML857" s="102"/>
      <c r="SMM857" s="120"/>
      <c r="SMN857" s="176"/>
      <c r="SMO857" s="653"/>
      <c r="SMP857" s="597"/>
      <c r="SMQ857" s="106"/>
      <c r="SMR857" s="102"/>
      <c r="SMS857" s="103"/>
      <c r="SMT857" s="102"/>
      <c r="SMU857" s="120"/>
      <c r="SMV857" s="176"/>
      <c r="SMW857" s="653"/>
      <c r="SMX857" s="597"/>
      <c r="SMY857" s="106"/>
      <c r="SMZ857" s="102"/>
      <c r="SNA857" s="103"/>
      <c r="SNB857" s="102"/>
      <c r="SNC857" s="120"/>
      <c r="SND857" s="176"/>
      <c r="SNE857" s="653"/>
      <c r="SNF857" s="597"/>
      <c r="SNG857" s="106"/>
      <c r="SNH857" s="102"/>
      <c r="SNI857" s="103"/>
      <c r="SNJ857" s="102"/>
      <c r="SNK857" s="120"/>
      <c r="SNL857" s="176"/>
      <c r="SNM857" s="653"/>
      <c r="SNN857" s="597"/>
      <c r="SNO857" s="106"/>
      <c r="SNP857" s="102"/>
      <c r="SNQ857" s="103"/>
      <c r="SNR857" s="102"/>
      <c r="SNS857" s="120"/>
      <c r="SNT857" s="176"/>
      <c r="SNU857" s="653"/>
      <c r="SNV857" s="597"/>
      <c r="SNW857" s="106"/>
      <c r="SNX857" s="102"/>
      <c r="SNY857" s="103"/>
      <c r="SNZ857" s="102"/>
      <c r="SOA857" s="120"/>
      <c r="SOB857" s="176"/>
      <c r="SOC857" s="653"/>
      <c r="SOD857" s="597"/>
      <c r="SOE857" s="106"/>
      <c r="SOF857" s="102"/>
      <c r="SOG857" s="103"/>
      <c r="SOH857" s="102"/>
      <c r="SOI857" s="120"/>
      <c r="SOJ857" s="176"/>
      <c r="SOK857" s="653"/>
      <c r="SOL857" s="597"/>
      <c r="SOM857" s="106"/>
      <c r="SON857" s="102"/>
      <c r="SOO857" s="103"/>
      <c r="SOP857" s="102"/>
      <c r="SOQ857" s="120"/>
      <c r="SOR857" s="176"/>
      <c r="SOS857" s="653"/>
      <c r="SOT857" s="597"/>
      <c r="SOU857" s="106"/>
      <c r="SOV857" s="102"/>
      <c r="SOW857" s="103"/>
      <c r="SOX857" s="102"/>
      <c r="SOY857" s="120"/>
      <c r="SOZ857" s="176"/>
      <c r="SPA857" s="653"/>
      <c r="SPB857" s="597"/>
      <c r="SPC857" s="106"/>
      <c r="SPD857" s="102"/>
      <c r="SPE857" s="103"/>
      <c r="SPF857" s="102"/>
      <c r="SPG857" s="120"/>
      <c r="SPH857" s="176"/>
      <c r="SPI857" s="653"/>
      <c r="SPJ857" s="597"/>
      <c r="SPK857" s="106"/>
      <c r="SPL857" s="102"/>
      <c r="SPM857" s="103"/>
      <c r="SPN857" s="102"/>
      <c r="SPO857" s="120"/>
      <c r="SPP857" s="176"/>
      <c r="SPQ857" s="653"/>
      <c r="SPR857" s="597"/>
      <c r="SPS857" s="106"/>
      <c r="SPT857" s="102"/>
      <c r="SPU857" s="103"/>
      <c r="SPV857" s="102"/>
      <c r="SPW857" s="120"/>
      <c r="SPX857" s="176"/>
      <c r="SPY857" s="653"/>
      <c r="SPZ857" s="597"/>
      <c r="SQA857" s="106"/>
      <c r="SQB857" s="102"/>
      <c r="SQC857" s="103"/>
      <c r="SQD857" s="102"/>
      <c r="SQE857" s="120"/>
      <c r="SQF857" s="176"/>
      <c r="SQG857" s="653"/>
      <c r="SQH857" s="597"/>
      <c r="SQI857" s="106"/>
      <c r="SQJ857" s="102"/>
      <c r="SQK857" s="103"/>
      <c r="SQL857" s="102"/>
      <c r="SQM857" s="120"/>
      <c r="SQN857" s="176"/>
      <c r="SQO857" s="653"/>
      <c r="SQP857" s="597"/>
      <c r="SQQ857" s="106"/>
      <c r="SQR857" s="102"/>
      <c r="SQS857" s="103"/>
      <c r="SQT857" s="102"/>
      <c r="SQU857" s="120"/>
      <c r="SQV857" s="176"/>
      <c r="SQW857" s="653"/>
      <c r="SQX857" s="597"/>
      <c r="SQY857" s="106"/>
      <c r="SQZ857" s="102"/>
      <c r="SRA857" s="103"/>
      <c r="SRB857" s="102"/>
      <c r="SRC857" s="120"/>
      <c r="SRD857" s="176"/>
      <c r="SRE857" s="653"/>
      <c r="SRF857" s="597"/>
      <c r="SRG857" s="106"/>
      <c r="SRH857" s="102"/>
      <c r="SRI857" s="103"/>
      <c r="SRJ857" s="102"/>
      <c r="SRK857" s="120"/>
      <c r="SRL857" s="176"/>
      <c r="SRM857" s="653"/>
      <c r="SRN857" s="597"/>
      <c r="SRO857" s="106"/>
      <c r="SRP857" s="102"/>
      <c r="SRQ857" s="103"/>
      <c r="SRR857" s="102"/>
      <c r="SRS857" s="120"/>
      <c r="SRT857" s="176"/>
      <c r="SRU857" s="653"/>
      <c r="SRV857" s="597"/>
      <c r="SRW857" s="106"/>
      <c r="SRX857" s="102"/>
      <c r="SRY857" s="103"/>
      <c r="SRZ857" s="102"/>
      <c r="SSA857" s="120"/>
      <c r="SSB857" s="176"/>
      <c r="SSC857" s="653"/>
      <c r="SSD857" s="597"/>
      <c r="SSE857" s="106"/>
      <c r="SSF857" s="102"/>
      <c r="SSG857" s="103"/>
      <c r="SSH857" s="102"/>
      <c r="SSI857" s="120"/>
      <c r="SSJ857" s="176"/>
      <c r="SSK857" s="653"/>
      <c r="SSL857" s="597"/>
      <c r="SSM857" s="106"/>
      <c r="SSN857" s="102"/>
      <c r="SSO857" s="103"/>
      <c r="SSP857" s="102"/>
      <c r="SSQ857" s="120"/>
      <c r="SSR857" s="176"/>
      <c r="SSS857" s="653"/>
      <c r="SST857" s="597"/>
      <c r="SSU857" s="106"/>
      <c r="SSV857" s="102"/>
      <c r="SSW857" s="103"/>
      <c r="SSX857" s="102"/>
      <c r="SSY857" s="120"/>
      <c r="SSZ857" s="176"/>
      <c r="STA857" s="653"/>
      <c r="STB857" s="597"/>
      <c r="STC857" s="106"/>
      <c r="STD857" s="102"/>
      <c r="STE857" s="103"/>
      <c r="STF857" s="102"/>
      <c r="STG857" s="120"/>
      <c r="STH857" s="176"/>
      <c r="STI857" s="653"/>
      <c r="STJ857" s="597"/>
      <c r="STK857" s="106"/>
      <c r="STL857" s="102"/>
      <c r="STM857" s="103"/>
      <c r="STN857" s="102"/>
      <c r="STO857" s="120"/>
      <c r="STP857" s="176"/>
      <c r="STQ857" s="653"/>
      <c r="STR857" s="597"/>
      <c r="STS857" s="106"/>
      <c r="STT857" s="102"/>
      <c r="STU857" s="103"/>
      <c r="STV857" s="102"/>
      <c r="STW857" s="120"/>
      <c r="STX857" s="176"/>
      <c r="STY857" s="653"/>
      <c r="STZ857" s="597"/>
      <c r="SUA857" s="106"/>
      <c r="SUB857" s="102"/>
      <c r="SUC857" s="103"/>
      <c r="SUD857" s="102"/>
      <c r="SUE857" s="120"/>
      <c r="SUF857" s="176"/>
      <c r="SUG857" s="653"/>
      <c r="SUH857" s="597"/>
      <c r="SUI857" s="106"/>
      <c r="SUJ857" s="102"/>
      <c r="SUK857" s="103"/>
      <c r="SUL857" s="102"/>
      <c r="SUM857" s="120"/>
      <c r="SUN857" s="176"/>
      <c r="SUO857" s="653"/>
      <c r="SUP857" s="597"/>
      <c r="SUQ857" s="106"/>
      <c r="SUR857" s="102"/>
      <c r="SUS857" s="103"/>
      <c r="SUT857" s="102"/>
      <c r="SUU857" s="120"/>
      <c r="SUV857" s="176"/>
      <c r="SUW857" s="653"/>
      <c r="SUX857" s="597"/>
      <c r="SUY857" s="106"/>
      <c r="SUZ857" s="102"/>
      <c r="SVA857" s="103"/>
      <c r="SVB857" s="102"/>
      <c r="SVC857" s="120"/>
      <c r="SVD857" s="176"/>
      <c r="SVE857" s="653"/>
      <c r="SVF857" s="597"/>
      <c r="SVG857" s="106"/>
      <c r="SVH857" s="102"/>
      <c r="SVI857" s="103"/>
      <c r="SVJ857" s="102"/>
      <c r="SVK857" s="120"/>
      <c r="SVL857" s="176"/>
      <c r="SVM857" s="653"/>
      <c r="SVN857" s="597"/>
      <c r="SVO857" s="106"/>
      <c r="SVP857" s="102"/>
      <c r="SVQ857" s="103"/>
      <c r="SVR857" s="102"/>
      <c r="SVS857" s="120"/>
      <c r="SVT857" s="176"/>
      <c r="SVU857" s="653"/>
      <c r="SVV857" s="597"/>
      <c r="SVW857" s="106"/>
      <c r="SVX857" s="102"/>
      <c r="SVY857" s="103"/>
      <c r="SVZ857" s="102"/>
      <c r="SWA857" s="120"/>
      <c r="SWB857" s="176"/>
      <c r="SWC857" s="653"/>
      <c r="SWD857" s="597"/>
      <c r="SWE857" s="106"/>
      <c r="SWF857" s="102"/>
      <c r="SWG857" s="103"/>
      <c r="SWH857" s="102"/>
      <c r="SWI857" s="120"/>
      <c r="SWJ857" s="176"/>
      <c r="SWK857" s="653"/>
      <c r="SWL857" s="597"/>
      <c r="SWM857" s="106"/>
      <c r="SWN857" s="102"/>
      <c r="SWO857" s="103"/>
      <c r="SWP857" s="102"/>
      <c r="SWQ857" s="120"/>
      <c r="SWR857" s="176"/>
      <c r="SWS857" s="653"/>
      <c r="SWT857" s="597"/>
      <c r="SWU857" s="106"/>
      <c r="SWV857" s="102"/>
      <c r="SWW857" s="103"/>
      <c r="SWX857" s="102"/>
      <c r="SWY857" s="120"/>
      <c r="SWZ857" s="176"/>
      <c r="SXA857" s="653"/>
      <c r="SXB857" s="597"/>
      <c r="SXC857" s="106"/>
      <c r="SXD857" s="102"/>
      <c r="SXE857" s="103"/>
      <c r="SXF857" s="102"/>
      <c r="SXG857" s="120"/>
      <c r="SXH857" s="176"/>
      <c r="SXI857" s="653"/>
      <c r="SXJ857" s="597"/>
      <c r="SXK857" s="106"/>
      <c r="SXL857" s="102"/>
      <c r="SXM857" s="103"/>
      <c r="SXN857" s="102"/>
      <c r="SXO857" s="120"/>
      <c r="SXP857" s="176"/>
      <c r="SXQ857" s="653"/>
      <c r="SXR857" s="597"/>
      <c r="SXS857" s="106"/>
      <c r="SXT857" s="102"/>
      <c r="SXU857" s="103"/>
      <c r="SXV857" s="102"/>
      <c r="SXW857" s="120"/>
      <c r="SXX857" s="176"/>
      <c r="SXY857" s="653"/>
      <c r="SXZ857" s="597"/>
      <c r="SYA857" s="106"/>
      <c r="SYB857" s="102"/>
      <c r="SYC857" s="103"/>
      <c r="SYD857" s="102"/>
      <c r="SYE857" s="120"/>
      <c r="SYF857" s="176"/>
      <c r="SYG857" s="653"/>
      <c r="SYH857" s="597"/>
      <c r="SYI857" s="106"/>
      <c r="SYJ857" s="102"/>
      <c r="SYK857" s="103"/>
      <c r="SYL857" s="102"/>
      <c r="SYM857" s="120"/>
      <c r="SYN857" s="176"/>
      <c r="SYO857" s="653"/>
      <c r="SYP857" s="597"/>
      <c r="SYQ857" s="106"/>
      <c r="SYR857" s="102"/>
      <c r="SYS857" s="103"/>
      <c r="SYT857" s="102"/>
      <c r="SYU857" s="120"/>
      <c r="SYV857" s="176"/>
      <c r="SYW857" s="653"/>
      <c r="SYX857" s="597"/>
      <c r="SYY857" s="106"/>
      <c r="SYZ857" s="102"/>
      <c r="SZA857" s="103"/>
      <c r="SZB857" s="102"/>
      <c r="SZC857" s="120"/>
      <c r="SZD857" s="176"/>
      <c r="SZE857" s="653"/>
      <c r="SZF857" s="597"/>
      <c r="SZG857" s="106"/>
      <c r="SZH857" s="102"/>
      <c r="SZI857" s="103"/>
      <c r="SZJ857" s="102"/>
      <c r="SZK857" s="120"/>
      <c r="SZL857" s="176"/>
      <c r="SZM857" s="653"/>
      <c r="SZN857" s="597"/>
      <c r="SZO857" s="106"/>
      <c r="SZP857" s="102"/>
      <c r="SZQ857" s="103"/>
      <c r="SZR857" s="102"/>
      <c r="SZS857" s="120"/>
      <c r="SZT857" s="176"/>
      <c r="SZU857" s="653"/>
      <c r="SZV857" s="597"/>
      <c r="SZW857" s="106"/>
      <c r="SZX857" s="102"/>
      <c r="SZY857" s="103"/>
      <c r="SZZ857" s="102"/>
      <c r="TAA857" s="120"/>
      <c r="TAB857" s="176"/>
      <c r="TAC857" s="653"/>
      <c r="TAD857" s="597"/>
      <c r="TAE857" s="106"/>
      <c r="TAF857" s="102"/>
      <c r="TAG857" s="103"/>
      <c r="TAH857" s="102"/>
      <c r="TAI857" s="120"/>
      <c r="TAJ857" s="176"/>
      <c r="TAK857" s="653"/>
      <c r="TAL857" s="597"/>
      <c r="TAM857" s="106"/>
      <c r="TAN857" s="102"/>
      <c r="TAO857" s="103"/>
      <c r="TAP857" s="102"/>
      <c r="TAQ857" s="120"/>
      <c r="TAR857" s="176"/>
      <c r="TAS857" s="653"/>
      <c r="TAT857" s="597"/>
      <c r="TAU857" s="106"/>
      <c r="TAV857" s="102"/>
      <c r="TAW857" s="103"/>
      <c r="TAX857" s="102"/>
      <c r="TAY857" s="120"/>
      <c r="TAZ857" s="176"/>
      <c r="TBA857" s="653"/>
      <c r="TBB857" s="597"/>
      <c r="TBC857" s="106"/>
      <c r="TBD857" s="102"/>
      <c r="TBE857" s="103"/>
      <c r="TBF857" s="102"/>
      <c r="TBG857" s="120"/>
      <c r="TBH857" s="176"/>
      <c r="TBI857" s="653"/>
      <c r="TBJ857" s="597"/>
      <c r="TBK857" s="106"/>
      <c r="TBL857" s="102"/>
      <c r="TBM857" s="103"/>
      <c r="TBN857" s="102"/>
      <c r="TBO857" s="120"/>
      <c r="TBP857" s="176"/>
      <c r="TBQ857" s="653"/>
      <c r="TBR857" s="597"/>
      <c r="TBS857" s="106"/>
      <c r="TBT857" s="102"/>
      <c r="TBU857" s="103"/>
      <c r="TBV857" s="102"/>
      <c r="TBW857" s="120"/>
      <c r="TBX857" s="176"/>
      <c r="TBY857" s="653"/>
      <c r="TBZ857" s="597"/>
      <c r="TCA857" s="106"/>
      <c r="TCB857" s="102"/>
      <c r="TCC857" s="103"/>
      <c r="TCD857" s="102"/>
      <c r="TCE857" s="120"/>
      <c r="TCF857" s="176"/>
      <c r="TCG857" s="653"/>
      <c r="TCH857" s="597"/>
      <c r="TCI857" s="106"/>
      <c r="TCJ857" s="102"/>
      <c r="TCK857" s="103"/>
      <c r="TCL857" s="102"/>
      <c r="TCM857" s="120"/>
      <c r="TCN857" s="176"/>
      <c r="TCO857" s="653"/>
      <c r="TCP857" s="597"/>
      <c r="TCQ857" s="106"/>
      <c r="TCR857" s="102"/>
      <c r="TCS857" s="103"/>
      <c r="TCT857" s="102"/>
      <c r="TCU857" s="120"/>
      <c r="TCV857" s="176"/>
      <c r="TCW857" s="653"/>
      <c r="TCX857" s="597"/>
      <c r="TCY857" s="106"/>
      <c r="TCZ857" s="102"/>
      <c r="TDA857" s="103"/>
      <c r="TDB857" s="102"/>
      <c r="TDC857" s="120"/>
      <c r="TDD857" s="176"/>
      <c r="TDE857" s="653"/>
      <c r="TDF857" s="597"/>
      <c r="TDG857" s="106"/>
      <c r="TDH857" s="102"/>
      <c r="TDI857" s="103"/>
      <c r="TDJ857" s="102"/>
      <c r="TDK857" s="120"/>
      <c r="TDL857" s="176"/>
      <c r="TDM857" s="653"/>
      <c r="TDN857" s="597"/>
      <c r="TDO857" s="106"/>
      <c r="TDP857" s="102"/>
      <c r="TDQ857" s="103"/>
      <c r="TDR857" s="102"/>
      <c r="TDS857" s="120"/>
      <c r="TDT857" s="176"/>
      <c r="TDU857" s="653"/>
      <c r="TDV857" s="597"/>
      <c r="TDW857" s="106"/>
      <c r="TDX857" s="102"/>
      <c r="TDY857" s="103"/>
      <c r="TDZ857" s="102"/>
      <c r="TEA857" s="120"/>
      <c r="TEB857" s="176"/>
      <c r="TEC857" s="653"/>
      <c r="TED857" s="597"/>
      <c r="TEE857" s="106"/>
      <c r="TEF857" s="102"/>
      <c r="TEG857" s="103"/>
      <c r="TEH857" s="102"/>
      <c r="TEI857" s="120"/>
      <c r="TEJ857" s="176"/>
      <c r="TEK857" s="653"/>
      <c r="TEL857" s="597"/>
      <c r="TEM857" s="106"/>
      <c r="TEN857" s="102"/>
      <c r="TEO857" s="103"/>
      <c r="TEP857" s="102"/>
      <c r="TEQ857" s="120"/>
      <c r="TER857" s="176"/>
      <c r="TES857" s="653"/>
      <c r="TET857" s="597"/>
      <c r="TEU857" s="106"/>
      <c r="TEV857" s="102"/>
      <c r="TEW857" s="103"/>
      <c r="TEX857" s="102"/>
      <c r="TEY857" s="120"/>
      <c r="TEZ857" s="176"/>
      <c r="TFA857" s="653"/>
      <c r="TFB857" s="597"/>
      <c r="TFC857" s="106"/>
      <c r="TFD857" s="102"/>
      <c r="TFE857" s="103"/>
      <c r="TFF857" s="102"/>
      <c r="TFG857" s="120"/>
      <c r="TFH857" s="176"/>
      <c r="TFI857" s="653"/>
      <c r="TFJ857" s="597"/>
      <c r="TFK857" s="106"/>
      <c r="TFL857" s="102"/>
      <c r="TFM857" s="103"/>
      <c r="TFN857" s="102"/>
      <c r="TFO857" s="120"/>
      <c r="TFP857" s="176"/>
      <c r="TFQ857" s="653"/>
      <c r="TFR857" s="597"/>
      <c r="TFS857" s="106"/>
      <c r="TFT857" s="102"/>
      <c r="TFU857" s="103"/>
      <c r="TFV857" s="102"/>
      <c r="TFW857" s="120"/>
      <c r="TFX857" s="176"/>
      <c r="TFY857" s="653"/>
      <c r="TFZ857" s="597"/>
      <c r="TGA857" s="106"/>
      <c r="TGB857" s="102"/>
      <c r="TGC857" s="103"/>
      <c r="TGD857" s="102"/>
      <c r="TGE857" s="120"/>
      <c r="TGF857" s="176"/>
      <c r="TGG857" s="653"/>
      <c r="TGH857" s="597"/>
      <c r="TGI857" s="106"/>
      <c r="TGJ857" s="102"/>
      <c r="TGK857" s="103"/>
      <c r="TGL857" s="102"/>
      <c r="TGM857" s="120"/>
      <c r="TGN857" s="176"/>
      <c r="TGO857" s="653"/>
      <c r="TGP857" s="597"/>
      <c r="TGQ857" s="106"/>
      <c r="TGR857" s="102"/>
      <c r="TGS857" s="103"/>
      <c r="TGT857" s="102"/>
      <c r="TGU857" s="120"/>
      <c r="TGV857" s="176"/>
      <c r="TGW857" s="653"/>
      <c r="TGX857" s="597"/>
      <c r="TGY857" s="106"/>
      <c r="TGZ857" s="102"/>
      <c r="THA857" s="103"/>
      <c r="THB857" s="102"/>
      <c r="THC857" s="120"/>
      <c r="THD857" s="176"/>
      <c r="THE857" s="653"/>
      <c r="THF857" s="597"/>
      <c r="THG857" s="106"/>
      <c r="THH857" s="102"/>
      <c r="THI857" s="103"/>
      <c r="THJ857" s="102"/>
      <c r="THK857" s="120"/>
      <c r="THL857" s="176"/>
      <c r="THM857" s="653"/>
      <c r="THN857" s="597"/>
      <c r="THO857" s="106"/>
      <c r="THP857" s="102"/>
      <c r="THQ857" s="103"/>
      <c r="THR857" s="102"/>
      <c r="THS857" s="120"/>
      <c r="THT857" s="176"/>
      <c r="THU857" s="653"/>
      <c r="THV857" s="597"/>
      <c r="THW857" s="106"/>
      <c r="THX857" s="102"/>
      <c r="THY857" s="103"/>
      <c r="THZ857" s="102"/>
      <c r="TIA857" s="120"/>
      <c r="TIB857" s="176"/>
      <c r="TIC857" s="653"/>
      <c r="TID857" s="597"/>
      <c r="TIE857" s="106"/>
      <c r="TIF857" s="102"/>
      <c r="TIG857" s="103"/>
      <c r="TIH857" s="102"/>
      <c r="TII857" s="120"/>
      <c r="TIJ857" s="176"/>
      <c r="TIK857" s="653"/>
      <c r="TIL857" s="597"/>
      <c r="TIM857" s="106"/>
      <c r="TIN857" s="102"/>
      <c r="TIO857" s="103"/>
      <c r="TIP857" s="102"/>
      <c r="TIQ857" s="120"/>
      <c r="TIR857" s="176"/>
      <c r="TIS857" s="653"/>
      <c r="TIT857" s="597"/>
      <c r="TIU857" s="106"/>
      <c r="TIV857" s="102"/>
      <c r="TIW857" s="103"/>
      <c r="TIX857" s="102"/>
      <c r="TIY857" s="120"/>
      <c r="TIZ857" s="176"/>
      <c r="TJA857" s="653"/>
      <c r="TJB857" s="597"/>
      <c r="TJC857" s="106"/>
      <c r="TJD857" s="102"/>
      <c r="TJE857" s="103"/>
      <c r="TJF857" s="102"/>
      <c r="TJG857" s="120"/>
      <c r="TJH857" s="176"/>
      <c r="TJI857" s="653"/>
      <c r="TJJ857" s="597"/>
      <c r="TJK857" s="106"/>
      <c r="TJL857" s="102"/>
      <c r="TJM857" s="103"/>
      <c r="TJN857" s="102"/>
      <c r="TJO857" s="120"/>
      <c r="TJP857" s="176"/>
      <c r="TJQ857" s="653"/>
      <c r="TJR857" s="597"/>
      <c r="TJS857" s="106"/>
      <c r="TJT857" s="102"/>
      <c r="TJU857" s="103"/>
      <c r="TJV857" s="102"/>
      <c r="TJW857" s="120"/>
      <c r="TJX857" s="176"/>
      <c r="TJY857" s="653"/>
      <c r="TJZ857" s="597"/>
      <c r="TKA857" s="106"/>
      <c r="TKB857" s="102"/>
      <c r="TKC857" s="103"/>
      <c r="TKD857" s="102"/>
      <c r="TKE857" s="120"/>
      <c r="TKF857" s="176"/>
      <c r="TKG857" s="653"/>
      <c r="TKH857" s="597"/>
      <c r="TKI857" s="106"/>
      <c r="TKJ857" s="102"/>
      <c r="TKK857" s="103"/>
      <c r="TKL857" s="102"/>
      <c r="TKM857" s="120"/>
      <c r="TKN857" s="176"/>
      <c r="TKO857" s="653"/>
      <c r="TKP857" s="597"/>
      <c r="TKQ857" s="106"/>
      <c r="TKR857" s="102"/>
      <c r="TKS857" s="103"/>
      <c r="TKT857" s="102"/>
      <c r="TKU857" s="120"/>
      <c r="TKV857" s="176"/>
      <c r="TKW857" s="653"/>
      <c r="TKX857" s="597"/>
      <c r="TKY857" s="106"/>
      <c r="TKZ857" s="102"/>
      <c r="TLA857" s="103"/>
      <c r="TLB857" s="102"/>
      <c r="TLC857" s="120"/>
      <c r="TLD857" s="176"/>
      <c r="TLE857" s="653"/>
      <c r="TLF857" s="597"/>
      <c r="TLG857" s="106"/>
      <c r="TLH857" s="102"/>
      <c r="TLI857" s="103"/>
      <c r="TLJ857" s="102"/>
      <c r="TLK857" s="120"/>
      <c r="TLL857" s="176"/>
      <c r="TLM857" s="653"/>
      <c r="TLN857" s="597"/>
      <c r="TLO857" s="106"/>
      <c r="TLP857" s="102"/>
      <c r="TLQ857" s="103"/>
      <c r="TLR857" s="102"/>
      <c r="TLS857" s="120"/>
      <c r="TLT857" s="176"/>
      <c r="TLU857" s="653"/>
      <c r="TLV857" s="597"/>
      <c r="TLW857" s="106"/>
      <c r="TLX857" s="102"/>
      <c r="TLY857" s="103"/>
      <c r="TLZ857" s="102"/>
      <c r="TMA857" s="120"/>
      <c r="TMB857" s="176"/>
      <c r="TMC857" s="653"/>
      <c r="TMD857" s="597"/>
      <c r="TME857" s="106"/>
      <c r="TMF857" s="102"/>
      <c r="TMG857" s="103"/>
      <c r="TMH857" s="102"/>
      <c r="TMI857" s="120"/>
      <c r="TMJ857" s="176"/>
      <c r="TMK857" s="653"/>
      <c r="TML857" s="597"/>
      <c r="TMM857" s="106"/>
      <c r="TMN857" s="102"/>
      <c r="TMO857" s="103"/>
      <c r="TMP857" s="102"/>
      <c r="TMQ857" s="120"/>
      <c r="TMR857" s="176"/>
      <c r="TMS857" s="653"/>
      <c r="TMT857" s="597"/>
      <c r="TMU857" s="106"/>
      <c r="TMV857" s="102"/>
      <c r="TMW857" s="103"/>
      <c r="TMX857" s="102"/>
      <c r="TMY857" s="120"/>
      <c r="TMZ857" s="176"/>
      <c r="TNA857" s="653"/>
      <c r="TNB857" s="597"/>
      <c r="TNC857" s="106"/>
      <c r="TND857" s="102"/>
      <c r="TNE857" s="103"/>
      <c r="TNF857" s="102"/>
      <c r="TNG857" s="120"/>
      <c r="TNH857" s="176"/>
      <c r="TNI857" s="653"/>
      <c r="TNJ857" s="597"/>
      <c r="TNK857" s="106"/>
      <c r="TNL857" s="102"/>
      <c r="TNM857" s="103"/>
      <c r="TNN857" s="102"/>
      <c r="TNO857" s="120"/>
      <c r="TNP857" s="176"/>
      <c r="TNQ857" s="653"/>
      <c r="TNR857" s="597"/>
      <c r="TNS857" s="106"/>
      <c r="TNT857" s="102"/>
      <c r="TNU857" s="103"/>
      <c r="TNV857" s="102"/>
      <c r="TNW857" s="120"/>
      <c r="TNX857" s="176"/>
      <c r="TNY857" s="653"/>
      <c r="TNZ857" s="597"/>
      <c r="TOA857" s="106"/>
      <c r="TOB857" s="102"/>
      <c r="TOC857" s="103"/>
      <c r="TOD857" s="102"/>
      <c r="TOE857" s="120"/>
      <c r="TOF857" s="176"/>
      <c r="TOG857" s="653"/>
      <c r="TOH857" s="597"/>
      <c r="TOI857" s="106"/>
      <c r="TOJ857" s="102"/>
      <c r="TOK857" s="103"/>
      <c r="TOL857" s="102"/>
      <c r="TOM857" s="120"/>
      <c r="TON857" s="176"/>
      <c r="TOO857" s="653"/>
      <c r="TOP857" s="597"/>
      <c r="TOQ857" s="106"/>
      <c r="TOR857" s="102"/>
      <c r="TOS857" s="103"/>
      <c r="TOT857" s="102"/>
      <c r="TOU857" s="120"/>
      <c r="TOV857" s="176"/>
      <c r="TOW857" s="653"/>
      <c r="TOX857" s="597"/>
      <c r="TOY857" s="106"/>
      <c r="TOZ857" s="102"/>
      <c r="TPA857" s="103"/>
      <c r="TPB857" s="102"/>
      <c r="TPC857" s="120"/>
      <c r="TPD857" s="176"/>
      <c r="TPE857" s="653"/>
      <c r="TPF857" s="597"/>
      <c r="TPG857" s="106"/>
      <c r="TPH857" s="102"/>
      <c r="TPI857" s="103"/>
      <c r="TPJ857" s="102"/>
      <c r="TPK857" s="120"/>
      <c r="TPL857" s="176"/>
      <c r="TPM857" s="653"/>
      <c r="TPN857" s="597"/>
      <c r="TPO857" s="106"/>
      <c r="TPP857" s="102"/>
      <c r="TPQ857" s="103"/>
      <c r="TPR857" s="102"/>
      <c r="TPS857" s="120"/>
      <c r="TPT857" s="176"/>
      <c r="TPU857" s="653"/>
      <c r="TPV857" s="597"/>
      <c r="TPW857" s="106"/>
      <c r="TPX857" s="102"/>
      <c r="TPY857" s="103"/>
      <c r="TPZ857" s="102"/>
      <c r="TQA857" s="120"/>
      <c r="TQB857" s="176"/>
      <c r="TQC857" s="653"/>
      <c r="TQD857" s="597"/>
      <c r="TQE857" s="106"/>
      <c r="TQF857" s="102"/>
      <c r="TQG857" s="103"/>
      <c r="TQH857" s="102"/>
      <c r="TQI857" s="120"/>
      <c r="TQJ857" s="176"/>
      <c r="TQK857" s="653"/>
      <c r="TQL857" s="597"/>
      <c r="TQM857" s="106"/>
      <c r="TQN857" s="102"/>
      <c r="TQO857" s="103"/>
      <c r="TQP857" s="102"/>
      <c r="TQQ857" s="120"/>
      <c r="TQR857" s="176"/>
      <c r="TQS857" s="653"/>
      <c r="TQT857" s="597"/>
      <c r="TQU857" s="106"/>
      <c r="TQV857" s="102"/>
      <c r="TQW857" s="103"/>
      <c r="TQX857" s="102"/>
      <c r="TQY857" s="120"/>
      <c r="TQZ857" s="176"/>
      <c r="TRA857" s="653"/>
      <c r="TRB857" s="597"/>
      <c r="TRC857" s="106"/>
      <c r="TRD857" s="102"/>
      <c r="TRE857" s="103"/>
      <c r="TRF857" s="102"/>
      <c r="TRG857" s="120"/>
      <c r="TRH857" s="176"/>
      <c r="TRI857" s="653"/>
      <c r="TRJ857" s="597"/>
      <c r="TRK857" s="106"/>
      <c r="TRL857" s="102"/>
      <c r="TRM857" s="103"/>
      <c r="TRN857" s="102"/>
      <c r="TRO857" s="120"/>
      <c r="TRP857" s="176"/>
      <c r="TRQ857" s="653"/>
      <c r="TRR857" s="597"/>
      <c r="TRS857" s="106"/>
      <c r="TRT857" s="102"/>
      <c r="TRU857" s="103"/>
      <c r="TRV857" s="102"/>
      <c r="TRW857" s="120"/>
      <c r="TRX857" s="176"/>
      <c r="TRY857" s="653"/>
      <c r="TRZ857" s="597"/>
      <c r="TSA857" s="106"/>
      <c r="TSB857" s="102"/>
      <c r="TSC857" s="103"/>
      <c r="TSD857" s="102"/>
      <c r="TSE857" s="120"/>
      <c r="TSF857" s="176"/>
      <c r="TSG857" s="653"/>
      <c r="TSH857" s="597"/>
      <c r="TSI857" s="106"/>
      <c r="TSJ857" s="102"/>
      <c r="TSK857" s="103"/>
      <c r="TSL857" s="102"/>
      <c r="TSM857" s="120"/>
      <c r="TSN857" s="176"/>
      <c r="TSO857" s="653"/>
      <c r="TSP857" s="597"/>
      <c r="TSQ857" s="106"/>
      <c r="TSR857" s="102"/>
      <c r="TSS857" s="103"/>
      <c r="TST857" s="102"/>
      <c r="TSU857" s="120"/>
      <c r="TSV857" s="176"/>
      <c r="TSW857" s="653"/>
      <c r="TSX857" s="597"/>
      <c r="TSY857" s="106"/>
      <c r="TSZ857" s="102"/>
      <c r="TTA857" s="103"/>
      <c r="TTB857" s="102"/>
      <c r="TTC857" s="120"/>
      <c r="TTD857" s="176"/>
      <c r="TTE857" s="653"/>
      <c r="TTF857" s="597"/>
      <c r="TTG857" s="106"/>
      <c r="TTH857" s="102"/>
      <c r="TTI857" s="103"/>
      <c r="TTJ857" s="102"/>
      <c r="TTK857" s="120"/>
      <c r="TTL857" s="176"/>
      <c r="TTM857" s="653"/>
      <c r="TTN857" s="597"/>
      <c r="TTO857" s="106"/>
      <c r="TTP857" s="102"/>
      <c r="TTQ857" s="103"/>
      <c r="TTR857" s="102"/>
      <c r="TTS857" s="120"/>
      <c r="TTT857" s="176"/>
      <c r="TTU857" s="653"/>
      <c r="TTV857" s="597"/>
      <c r="TTW857" s="106"/>
      <c r="TTX857" s="102"/>
      <c r="TTY857" s="103"/>
      <c r="TTZ857" s="102"/>
      <c r="TUA857" s="120"/>
      <c r="TUB857" s="176"/>
      <c r="TUC857" s="653"/>
      <c r="TUD857" s="597"/>
      <c r="TUE857" s="106"/>
      <c r="TUF857" s="102"/>
      <c r="TUG857" s="103"/>
      <c r="TUH857" s="102"/>
      <c r="TUI857" s="120"/>
      <c r="TUJ857" s="176"/>
      <c r="TUK857" s="653"/>
      <c r="TUL857" s="597"/>
      <c r="TUM857" s="106"/>
      <c r="TUN857" s="102"/>
      <c r="TUO857" s="103"/>
      <c r="TUP857" s="102"/>
      <c r="TUQ857" s="120"/>
      <c r="TUR857" s="176"/>
      <c r="TUS857" s="653"/>
      <c r="TUT857" s="597"/>
      <c r="TUU857" s="106"/>
      <c r="TUV857" s="102"/>
      <c r="TUW857" s="103"/>
      <c r="TUX857" s="102"/>
      <c r="TUY857" s="120"/>
      <c r="TUZ857" s="176"/>
      <c r="TVA857" s="653"/>
      <c r="TVB857" s="597"/>
      <c r="TVC857" s="106"/>
      <c r="TVD857" s="102"/>
      <c r="TVE857" s="103"/>
      <c r="TVF857" s="102"/>
      <c r="TVG857" s="120"/>
      <c r="TVH857" s="176"/>
      <c r="TVI857" s="653"/>
      <c r="TVJ857" s="597"/>
      <c r="TVK857" s="106"/>
      <c r="TVL857" s="102"/>
      <c r="TVM857" s="103"/>
      <c r="TVN857" s="102"/>
      <c r="TVO857" s="120"/>
      <c r="TVP857" s="176"/>
      <c r="TVQ857" s="653"/>
      <c r="TVR857" s="597"/>
      <c r="TVS857" s="106"/>
      <c r="TVT857" s="102"/>
      <c r="TVU857" s="103"/>
      <c r="TVV857" s="102"/>
      <c r="TVW857" s="120"/>
      <c r="TVX857" s="176"/>
      <c r="TVY857" s="653"/>
      <c r="TVZ857" s="597"/>
      <c r="TWA857" s="106"/>
      <c r="TWB857" s="102"/>
      <c r="TWC857" s="103"/>
      <c r="TWD857" s="102"/>
      <c r="TWE857" s="120"/>
      <c r="TWF857" s="176"/>
      <c r="TWG857" s="653"/>
      <c r="TWH857" s="597"/>
      <c r="TWI857" s="106"/>
      <c r="TWJ857" s="102"/>
      <c r="TWK857" s="103"/>
      <c r="TWL857" s="102"/>
      <c r="TWM857" s="120"/>
      <c r="TWN857" s="176"/>
      <c r="TWO857" s="653"/>
      <c r="TWP857" s="597"/>
      <c r="TWQ857" s="106"/>
      <c r="TWR857" s="102"/>
      <c r="TWS857" s="103"/>
      <c r="TWT857" s="102"/>
      <c r="TWU857" s="120"/>
      <c r="TWV857" s="176"/>
      <c r="TWW857" s="653"/>
      <c r="TWX857" s="597"/>
      <c r="TWY857" s="106"/>
      <c r="TWZ857" s="102"/>
      <c r="TXA857" s="103"/>
      <c r="TXB857" s="102"/>
      <c r="TXC857" s="120"/>
      <c r="TXD857" s="176"/>
      <c r="TXE857" s="653"/>
      <c r="TXF857" s="597"/>
      <c r="TXG857" s="106"/>
      <c r="TXH857" s="102"/>
      <c r="TXI857" s="103"/>
      <c r="TXJ857" s="102"/>
      <c r="TXK857" s="120"/>
      <c r="TXL857" s="176"/>
      <c r="TXM857" s="653"/>
      <c r="TXN857" s="597"/>
      <c r="TXO857" s="106"/>
      <c r="TXP857" s="102"/>
      <c r="TXQ857" s="103"/>
      <c r="TXR857" s="102"/>
      <c r="TXS857" s="120"/>
      <c r="TXT857" s="176"/>
      <c r="TXU857" s="653"/>
      <c r="TXV857" s="597"/>
      <c r="TXW857" s="106"/>
      <c r="TXX857" s="102"/>
      <c r="TXY857" s="103"/>
      <c r="TXZ857" s="102"/>
      <c r="TYA857" s="120"/>
      <c r="TYB857" s="176"/>
      <c r="TYC857" s="653"/>
      <c r="TYD857" s="597"/>
      <c r="TYE857" s="106"/>
      <c r="TYF857" s="102"/>
      <c r="TYG857" s="103"/>
      <c r="TYH857" s="102"/>
      <c r="TYI857" s="120"/>
      <c r="TYJ857" s="176"/>
      <c r="TYK857" s="653"/>
      <c r="TYL857" s="597"/>
      <c r="TYM857" s="106"/>
      <c r="TYN857" s="102"/>
      <c r="TYO857" s="103"/>
      <c r="TYP857" s="102"/>
      <c r="TYQ857" s="120"/>
      <c r="TYR857" s="176"/>
      <c r="TYS857" s="653"/>
      <c r="TYT857" s="597"/>
      <c r="TYU857" s="106"/>
      <c r="TYV857" s="102"/>
      <c r="TYW857" s="103"/>
      <c r="TYX857" s="102"/>
      <c r="TYY857" s="120"/>
      <c r="TYZ857" s="176"/>
      <c r="TZA857" s="653"/>
      <c r="TZB857" s="597"/>
      <c r="TZC857" s="106"/>
      <c r="TZD857" s="102"/>
      <c r="TZE857" s="103"/>
      <c r="TZF857" s="102"/>
      <c r="TZG857" s="120"/>
      <c r="TZH857" s="176"/>
      <c r="TZI857" s="653"/>
      <c r="TZJ857" s="597"/>
      <c r="TZK857" s="106"/>
      <c r="TZL857" s="102"/>
      <c r="TZM857" s="103"/>
      <c r="TZN857" s="102"/>
      <c r="TZO857" s="120"/>
      <c r="TZP857" s="176"/>
      <c r="TZQ857" s="653"/>
      <c r="TZR857" s="597"/>
      <c r="TZS857" s="106"/>
      <c r="TZT857" s="102"/>
      <c r="TZU857" s="103"/>
      <c r="TZV857" s="102"/>
      <c r="TZW857" s="120"/>
      <c r="TZX857" s="176"/>
      <c r="TZY857" s="653"/>
      <c r="TZZ857" s="597"/>
      <c r="UAA857" s="106"/>
      <c r="UAB857" s="102"/>
      <c r="UAC857" s="103"/>
      <c r="UAD857" s="102"/>
      <c r="UAE857" s="120"/>
      <c r="UAF857" s="176"/>
      <c r="UAG857" s="653"/>
      <c r="UAH857" s="597"/>
      <c r="UAI857" s="106"/>
      <c r="UAJ857" s="102"/>
      <c r="UAK857" s="103"/>
      <c r="UAL857" s="102"/>
      <c r="UAM857" s="120"/>
      <c r="UAN857" s="176"/>
      <c r="UAO857" s="653"/>
      <c r="UAP857" s="597"/>
      <c r="UAQ857" s="106"/>
      <c r="UAR857" s="102"/>
      <c r="UAS857" s="103"/>
      <c r="UAT857" s="102"/>
      <c r="UAU857" s="120"/>
      <c r="UAV857" s="176"/>
      <c r="UAW857" s="653"/>
      <c r="UAX857" s="597"/>
      <c r="UAY857" s="106"/>
      <c r="UAZ857" s="102"/>
      <c r="UBA857" s="103"/>
      <c r="UBB857" s="102"/>
      <c r="UBC857" s="120"/>
      <c r="UBD857" s="176"/>
      <c r="UBE857" s="653"/>
      <c r="UBF857" s="597"/>
      <c r="UBG857" s="106"/>
      <c r="UBH857" s="102"/>
      <c r="UBI857" s="103"/>
      <c r="UBJ857" s="102"/>
      <c r="UBK857" s="120"/>
      <c r="UBL857" s="176"/>
      <c r="UBM857" s="653"/>
      <c r="UBN857" s="597"/>
      <c r="UBO857" s="106"/>
      <c r="UBP857" s="102"/>
      <c r="UBQ857" s="103"/>
      <c r="UBR857" s="102"/>
      <c r="UBS857" s="120"/>
      <c r="UBT857" s="176"/>
      <c r="UBU857" s="653"/>
      <c r="UBV857" s="597"/>
      <c r="UBW857" s="106"/>
      <c r="UBX857" s="102"/>
      <c r="UBY857" s="103"/>
      <c r="UBZ857" s="102"/>
      <c r="UCA857" s="120"/>
      <c r="UCB857" s="176"/>
      <c r="UCC857" s="653"/>
      <c r="UCD857" s="597"/>
      <c r="UCE857" s="106"/>
      <c r="UCF857" s="102"/>
      <c r="UCG857" s="103"/>
      <c r="UCH857" s="102"/>
      <c r="UCI857" s="120"/>
      <c r="UCJ857" s="176"/>
      <c r="UCK857" s="653"/>
      <c r="UCL857" s="597"/>
      <c r="UCM857" s="106"/>
      <c r="UCN857" s="102"/>
      <c r="UCO857" s="103"/>
      <c r="UCP857" s="102"/>
      <c r="UCQ857" s="120"/>
      <c r="UCR857" s="176"/>
      <c r="UCS857" s="653"/>
      <c r="UCT857" s="597"/>
      <c r="UCU857" s="106"/>
      <c r="UCV857" s="102"/>
      <c r="UCW857" s="103"/>
      <c r="UCX857" s="102"/>
      <c r="UCY857" s="120"/>
      <c r="UCZ857" s="176"/>
      <c r="UDA857" s="653"/>
      <c r="UDB857" s="597"/>
      <c r="UDC857" s="106"/>
      <c r="UDD857" s="102"/>
      <c r="UDE857" s="103"/>
      <c r="UDF857" s="102"/>
      <c r="UDG857" s="120"/>
      <c r="UDH857" s="176"/>
      <c r="UDI857" s="653"/>
      <c r="UDJ857" s="597"/>
      <c r="UDK857" s="106"/>
      <c r="UDL857" s="102"/>
      <c r="UDM857" s="103"/>
      <c r="UDN857" s="102"/>
      <c r="UDO857" s="120"/>
      <c r="UDP857" s="176"/>
      <c r="UDQ857" s="653"/>
      <c r="UDR857" s="597"/>
      <c r="UDS857" s="106"/>
      <c r="UDT857" s="102"/>
      <c r="UDU857" s="103"/>
      <c r="UDV857" s="102"/>
      <c r="UDW857" s="120"/>
      <c r="UDX857" s="176"/>
      <c r="UDY857" s="653"/>
      <c r="UDZ857" s="597"/>
      <c r="UEA857" s="106"/>
      <c r="UEB857" s="102"/>
      <c r="UEC857" s="103"/>
      <c r="UED857" s="102"/>
      <c r="UEE857" s="120"/>
      <c r="UEF857" s="176"/>
      <c r="UEG857" s="653"/>
      <c r="UEH857" s="597"/>
      <c r="UEI857" s="106"/>
      <c r="UEJ857" s="102"/>
      <c r="UEK857" s="103"/>
      <c r="UEL857" s="102"/>
      <c r="UEM857" s="120"/>
      <c r="UEN857" s="176"/>
      <c r="UEO857" s="653"/>
      <c r="UEP857" s="597"/>
      <c r="UEQ857" s="106"/>
      <c r="UER857" s="102"/>
      <c r="UES857" s="103"/>
      <c r="UET857" s="102"/>
      <c r="UEU857" s="120"/>
      <c r="UEV857" s="176"/>
      <c r="UEW857" s="653"/>
      <c r="UEX857" s="597"/>
      <c r="UEY857" s="106"/>
      <c r="UEZ857" s="102"/>
      <c r="UFA857" s="103"/>
      <c r="UFB857" s="102"/>
      <c r="UFC857" s="120"/>
      <c r="UFD857" s="176"/>
      <c r="UFE857" s="653"/>
      <c r="UFF857" s="597"/>
      <c r="UFG857" s="106"/>
      <c r="UFH857" s="102"/>
      <c r="UFI857" s="103"/>
      <c r="UFJ857" s="102"/>
      <c r="UFK857" s="120"/>
      <c r="UFL857" s="176"/>
      <c r="UFM857" s="653"/>
      <c r="UFN857" s="597"/>
      <c r="UFO857" s="106"/>
      <c r="UFP857" s="102"/>
      <c r="UFQ857" s="103"/>
      <c r="UFR857" s="102"/>
      <c r="UFS857" s="120"/>
      <c r="UFT857" s="176"/>
      <c r="UFU857" s="653"/>
      <c r="UFV857" s="597"/>
      <c r="UFW857" s="106"/>
      <c r="UFX857" s="102"/>
      <c r="UFY857" s="103"/>
      <c r="UFZ857" s="102"/>
      <c r="UGA857" s="120"/>
      <c r="UGB857" s="176"/>
      <c r="UGC857" s="653"/>
      <c r="UGD857" s="597"/>
      <c r="UGE857" s="106"/>
      <c r="UGF857" s="102"/>
      <c r="UGG857" s="103"/>
      <c r="UGH857" s="102"/>
      <c r="UGI857" s="120"/>
      <c r="UGJ857" s="176"/>
      <c r="UGK857" s="653"/>
      <c r="UGL857" s="597"/>
      <c r="UGM857" s="106"/>
      <c r="UGN857" s="102"/>
      <c r="UGO857" s="103"/>
      <c r="UGP857" s="102"/>
      <c r="UGQ857" s="120"/>
      <c r="UGR857" s="176"/>
      <c r="UGS857" s="653"/>
      <c r="UGT857" s="597"/>
      <c r="UGU857" s="106"/>
      <c r="UGV857" s="102"/>
      <c r="UGW857" s="103"/>
      <c r="UGX857" s="102"/>
      <c r="UGY857" s="120"/>
      <c r="UGZ857" s="176"/>
      <c r="UHA857" s="653"/>
      <c r="UHB857" s="597"/>
      <c r="UHC857" s="106"/>
      <c r="UHD857" s="102"/>
      <c r="UHE857" s="103"/>
      <c r="UHF857" s="102"/>
      <c r="UHG857" s="120"/>
      <c r="UHH857" s="176"/>
      <c r="UHI857" s="653"/>
      <c r="UHJ857" s="597"/>
      <c r="UHK857" s="106"/>
      <c r="UHL857" s="102"/>
      <c r="UHM857" s="103"/>
      <c r="UHN857" s="102"/>
      <c r="UHO857" s="120"/>
      <c r="UHP857" s="176"/>
      <c r="UHQ857" s="653"/>
      <c r="UHR857" s="597"/>
      <c r="UHS857" s="106"/>
      <c r="UHT857" s="102"/>
      <c r="UHU857" s="103"/>
      <c r="UHV857" s="102"/>
      <c r="UHW857" s="120"/>
      <c r="UHX857" s="176"/>
      <c r="UHY857" s="653"/>
      <c r="UHZ857" s="597"/>
      <c r="UIA857" s="106"/>
      <c r="UIB857" s="102"/>
      <c r="UIC857" s="103"/>
      <c r="UID857" s="102"/>
      <c r="UIE857" s="120"/>
      <c r="UIF857" s="176"/>
      <c r="UIG857" s="653"/>
      <c r="UIH857" s="597"/>
      <c r="UII857" s="106"/>
      <c r="UIJ857" s="102"/>
      <c r="UIK857" s="103"/>
      <c r="UIL857" s="102"/>
      <c r="UIM857" s="120"/>
      <c r="UIN857" s="176"/>
      <c r="UIO857" s="653"/>
      <c r="UIP857" s="597"/>
      <c r="UIQ857" s="106"/>
      <c r="UIR857" s="102"/>
      <c r="UIS857" s="103"/>
      <c r="UIT857" s="102"/>
      <c r="UIU857" s="120"/>
      <c r="UIV857" s="176"/>
      <c r="UIW857" s="653"/>
      <c r="UIX857" s="597"/>
      <c r="UIY857" s="106"/>
      <c r="UIZ857" s="102"/>
      <c r="UJA857" s="103"/>
      <c r="UJB857" s="102"/>
      <c r="UJC857" s="120"/>
      <c r="UJD857" s="176"/>
      <c r="UJE857" s="653"/>
      <c r="UJF857" s="597"/>
      <c r="UJG857" s="106"/>
      <c r="UJH857" s="102"/>
      <c r="UJI857" s="103"/>
      <c r="UJJ857" s="102"/>
      <c r="UJK857" s="120"/>
      <c r="UJL857" s="176"/>
      <c r="UJM857" s="653"/>
      <c r="UJN857" s="597"/>
      <c r="UJO857" s="106"/>
      <c r="UJP857" s="102"/>
      <c r="UJQ857" s="103"/>
      <c r="UJR857" s="102"/>
      <c r="UJS857" s="120"/>
      <c r="UJT857" s="176"/>
      <c r="UJU857" s="653"/>
      <c r="UJV857" s="597"/>
      <c r="UJW857" s="106"/>
      <c r="UJX857" s="102"/>
      <c r="UJY857" s="103"/>
      <c r="UJZ857" s="102"/>
      <c r="UKA857" s="120"/>
      <c r="UKB857" s="176"/>
      <c r="UKC857" s="653"/>
      <c r="UKD857" s="597"/>
      <c r="UKE857" s="106"/>
      <c r="UKF857" s="102"/>
      <c r="UKG857" s="103"/>
      <c r="UKH857" s="102"/>
      <c r="UKI857" s="120"/>
      <c r="UKJ857" s="176"/>
      <c r="UKK857" s="653"/>
      <c r="UKL857" s="597"/>
      <c r="UKM857" s="106"/>
      <c r="UKN857" s="102"/>
      <c r="UKO857" s="103"/>
      <c r="UKP857" s="102"/>
      <c r="UKQ857" s="120"/>
      <c r="UKR857" s="176"/>
      <c r="UKS857" s="653"/>
      <c r="UKT857" s="597"/>
      <c r="UKU857" s="106"/>
      <c r="UKV857" s="102"/>
      <c r="UKW857" s="103"/>
      <c r="UKX857" s="102"/>
      <c r="UKY857" s="120"/>
      <c r="UKZ857" s="176"/>
      <c r="ULA857" s="653"/>
      <c r="ULB857" s="597"/>
      <c r="ULC857" s="106"/>
      <c r="ULD857" s="102"/>
      <c r="ULE857" s="103"/>
      <c r="ULF857" s="102"/>
      <c r="ULG857" s="120"/>
      <c r="ULH857" s="176"/>
      <c r="ULI857" s="653"/>
      <c r="ULJ857" s="597"/>
      <c r="ULK857" s="106"/>
      <c r="ULL857" s="102"/>
      <c r="ULM857" s="103"/>
      <c r="ULN857" s="102"/>
      <c r="ULO857" s="120"/>
      <c r="ULP857" s="176"/>
      <c r="ULQ857" s="653"/>
      <c r="ULR857" s="597"/>
      <c r="ULS857" s="106"/>
      <c r="ULT857" s="102"/>
      <c r="ULU857" s="103"/>
      <c r="ULV857" s="102"/>
      <c r="ULW857" s="120"/>
      <c r="ULX857" s="176"/>
      <c r="ULY857" s="653"/>
      <c r="ULZ857" s="597"/>
      <c r="UMA857" s="106"/>
      <c r="UMB857" s="102"/>
      <c r="UMC857" s="103"/>
      <c r="UMD857" s="102"/>
      <c r="UME857" s="120"/>
      <c r="UMF857" s="176"/>
      <c r="UMG857" s="653"/>
      <c r="UMH857" s="597"/>
      <c r="UMI857" s="106"/>
      <c r="UMJ857" s="102"/>
      <c r="UMK857" s="103"/>
      <c r="UML857" s="102"/>
      <c r="UMM857" s="120"/>
      <c r="UMN857" s="176"/>
      <c r="UMO857" s="653"/>
      <c r="UMP857" s="597"/>
      <c r="UMQ857" s="106"/>
      <c r="UMR857" s="102"/>
      <c r="UMS857" s="103"/>
      <c r="UMT857" s="102"/>
      <c r="UMU857" s="120"/>
      <c r="UMV857" s="176"/>
      <c r="UMW857" s="653"/>
      <c r="UMX857" s="597"/>
      <c r="UMY857" s="106"/>
      <c r="UMZ857" s="102"/>
      <c r="UNA857" s="103"/>
      <c r="UNB857" s="102"/>
      <c r="UNC857" s="120"/>
      <c r="UND857" s="176"/>
      <c r="UNE857" s="653"/>
      <c r="UNF857" s="597"/>
      <c r="UNG857" s="106"/>
      <c r="UNH857" s="102"/>
      <c r="UNI857" s="103"/>
      <c r="UNJ857" s="102"/>
      <c r="UNK857" s="120"/>
      <c r="UNL857" s="176"/>
      <c r="UNM857" s="653"/>
      <c r="UNN857" s="597"/>
      <c r="UNO857" s="106"/>
      <c r="UNP857" s="102"/>
      <c r="UNQ857" s="103"/>
      <c r="UNR857" s="102"/>
      <c r="UNS857" s="120"/>
      <c r="UNT857" s="176"/>
      <c r="UNU857" s="653"/>
      <c r="UNV857" s="597"/>
      <c r="UNW857" s="106"/>
      <c r="UNX857" s="102"/>
      <c r="UNY857" s="103"/>
      <c r="UNZ857" s="102"/>
      <c r="UOA857" s="120"/>
      <c r="UOB857" s="176"/>
      <c r="UOC857" s="653"/>
      <c r="UOD857" s="597"/>
      <c r="UOE857" s="106"/>
      <c r="UOF857" s="102"/>
      <c r="UOG857" s="103"/>
      <c r="UOH857" s="102"/>
      <c r="UOI857" s="120"/>
      <c r="UOJ857" s="176"/>
      <c r="UOK857" s="653"/>
      <c r="UOL857" s="597"/>
      <c r="UOM857" s="106"/>
      <c r="UON857" s="102"/>
      <c r="UOO857" s="103"/>
      <c r="UOP857" s="102"/>
      <c r="UOQ857" s="120"/>
      <c r="UOR857" s="176"/>
      <c r="UOS857" s="653"/>
      <c r="UOT857" s="597"/>
      <c r="UOU857" s="106"/>
      <c r="UOV857" s="102"/>
      <c r="UOW857" s="103"/>
      <c r="UOX857" s="102"/>
      <c r="UOY857" s="120"/>
      <c r="UOZ857" s="176"/>
      <c r="UPA857" s="653"/>
      <c r="UPB857" s="597"/>
      <c r="UPC857" s="106"/>
      <c r="UPD857" s="102"/>
      <c r="UPE857" s="103"/>
      <c r="UPF857" s="102"/>
      <c r="UPG857" s="120"/>
      <c r="UPH857" s="176"/>
      <c r="UPI857" s="653"/>
      <c r="UPJ857" s="597"/>
      <c r="UPK857" s="106"/>
      <c r="UPL857" s="102"/>
      <c r="UPM857" s="103"/>
      <c r="UPN857" s="102"/>
      <c r="UPO857" s="120"/>
      <c r="UPP857" s="176"/>
      <c r="UPQ857" s="653"/>
      <c r="UPR857" s="597"/>
      <c r="UPS857" s="106"/>
      <c r="UPT857" s="102"/>
      <c r="UPU857" s="103"/>
      <c r="UPV857" s="102"/>
      <c r="UPW857" s="120"/>
      <c r="UPX857" s="176"/>
      <c r="UPY857" s="653"/>
      <c r="UPZ857" s="597"/>
      <c r="UQA857" s="106"/>
      <c r="UQB857" s="102"/>
      <c r="UQC857" s="103"/>
      <c r="UQD857" s="102"/>
      <c r="UQE857" s="120"/>
      <c r="UQF857" s="176"/>
      <c r="UQG857" s="653"/>
      <c r="UQH857" s="597"/>
      <c r="UQI857" s="106"/>
      <c r="UQJ857" s="102"/>
      <c r="UQK857" s="103"/>
      <c r="UQL857" s="102"/>
      <c r="UQM857" s="120"/>
      <c r="UQN857" s="176"/>
      <c r="UQO857" s="653"/>
      <c r="UQP857" s="597"/>
      <c r="UQQ857" s="106"/>
      <c r="UQR857" s="102"/>
      <c r="UQS857" s="103"/>
      <c r="UQT857" s="102"/>
      <c r="UQU857" s="120"/>
      <c r="UQV857" s="176"/>
      <c r="UQW857" s="653"/>
      <c r="UQX857" s="597"/>
      <c r="UQY857" s="106"/>
      <c r="UQZ857" s="102"/>
      <c r="URA857" s="103"/>
      <c r="URB857" s="102"/>
      <c r="URC857" s="120"/>
      <c r="URD857" s="176"/>
      <c r="URE857" s="653"/>
      <c r="URF857" s="597"/>
      <c r="URG857" s="106"/>
      <c r="URH857" s="102"/>
      <c r="URI857" s="103"/>
      <c r="URJ857" s="102"/>
      <c r="URK857" s="120"/>
      <c r="URL857" s="176"/>
      <c r="URM857" s="653"/>
      <c r="URN857" s="597"/>
      <c r="URO857" s="106"/>
      <c r="URP857" s="102"/>
      <c r="URQ857" s="103"/>
      <c r="URR857" s="102"/>
      <c r="URS857" s="120"/>
      <c r="URT857" s="176"/>
      <c r="URU857" s="653"/>
      <c r="URV857" s="597"/>
      <c r="URW857" s="106"/>
      <c r="URX857" s="102"/>
      <c r="URY857" s="103"/>
      <c r="URZ857" s="102"/>
      <c r="USA857" s="120"/>
      <c r="USB857" s="176"/>
      <c r="USC857" s="653"/>
      <c r="USD857" s="597"/>
      <c r="USE857" s="106"/>
      <c r="USF857" s="102"/>
      <c r="USG857" s="103"/>
      <c r="USH857" s="102"/>
      <c r="USI857" s="120"/>
      <c r="USJ857" s="176"/>
      <c r="USK857" s="653"/>
      <c r="USL857" s="597"/>
      <c r="USM857" s="106"/>
      <c r="USN857" s="102"/>
      <c r="USO857" s="103"/>
      <c r="USP857" s="102"/>
      <c r="USQ857" s="120"/>
      <c r="USR857" s="176"/>
      <c r="USS857" s="653"/>
      <c r="UST857" s="597"/>
      <c r="USU857" s="106"/>
      <c r="USV857" s="102"/>
      <c r="USW857" s="103"/>
      <c r="USX857" s="102"/>
      <c r="USY857" s="120"/>
      <c r="USZ857" s="176"/>
      <c r="UTA857" s="653"/>
      <c r="UTB857" s="597"/>
      <c r="UTC857" s="106"/>
      <c r="UTD857" s="102"/>
      <c r="UTE857" s="103"/>
      <c r="UTF857" s="102"/>
      <c r="UTG857" s="120"/>
      <c r="UTH857" s="176"/>
      <c r="UTI857" s="653"/>
      <c r="UTJ857" s="597"/>
      <c r="UTK857" s="106"/>
      <c r="UTL857" s="102"/>
      <c r="UTM857" s="103"/>
      <c r="UTN857" s="102"/>
      <c r="UTO857" s="120"/>
      <c r="UTP857" s="176"/>
      <c r="UTQ857" s="653"/>
      <c r="UTR857" s="597"/>
      <c r="UTS857" s="106"/>
      <c r="UTT857" s="102"/>
      <c r="UTU857" s="103"/>
      <c r="UTV857" s="102"/>
      <c r="UTW857" s="120"/>
      <c r="UTX857" s="176"/>
      <c r="UTY857" s="653"/>
      <c r="UTZ857" s="597"/>
      <c r="UUA857" s="106"/>
      <c r="UUB857" s="102"/>
      <c r="UUC857" s="103"/>
      <c r="UUD857" s="102"/>
      <c r="UUE857" s="120"/>
      <c r="UUF857" s="176"/>
      <c r="UUG857" s="653"/>
      <c r="UUH857" s="597"/>
      <c r="UUI857" s="106"/>
      <c r="UUJ857" s="102"/>
      <c r="UUK857" s="103"/>
      <c r="UUL857" s="102"/>
      <c r="UUM857" s="120"/>
      <c r="UUN857" s="176"/>
      <c r="UUO857" s="653"/>
      <c r="UUP857" s="597"/>
      <c r="UUQ857" s="106"/>
      <c r="UUR857" s="102"/>
      <c r="UUS857" s="103"/>
      <c r="UUT857" s="102"/>
      <c r="UUU857" s="120"/>
      <c r="UUV857" s="176"/>
      <c r="UUW857" s="653"/>
      <c r="UUX857" s="597"/>
      <c r="UUY857" s="106"/>
      <c r="UUZ857" s="102"/>
      <c r="UVA857" s="103"/>
      <c r="UVB857" s="102"/>
      <c r="UVC857" s="120"/>
      <c r="UVD857" s="176"/>
      <c r="UVE857" s="653"/>
      <c r="UVF857" s="597"/>
      <c r="UVG857" s="106"/>
      <c r="UVH857" s="102"/>
      <c r="UVI857" s="103"/>
      <c r="UVJ857" s="102"/>
      <c r="UVK857" s="120"/>
      <c r="UVL857" s="176"/>
      <c r="UVM857" s="653"/>
      <c r="UVN857" s="597"/>
      <c r="UVO857" s="106"/>
      <c r="UVP857" s="102"/>
      <c r="UVQ857" s="103"/>
      <c r="UVR857" s="102"/>
      <c r="UVS857" s="120"/>
      <c r="UVT857" s="176"/>
      <c r="UVU857" s="653"/>
      <c r="UVV857" s="597"/>
      <c r="UVW857" s="106"/>
      <c r="UVX857" s="102"/>
      <c r="UVY857" s="103"/>
      <c r="UVZ857" s="102"/>
      <c r="UWA857" s="120"/>
      <c r="UWB857" s="176"/>
      <c r="UWC857" s="653"/>
      <c r="UWD857" s="597"/>
      <c r="UWE857" s="106"/>
      <c r="UWF857" s="102"/>
      <c r="UWG857" s="103"/>
      <c r="UWH857" s="102"/>
      <c r="UWI857" s="120"/>
      <c r="UWJ857" s="176"/>
      <c r="UWK857" s="653"/>
      <c r="UWL857" s="597"/>
      <c r="UWM857" s="106"/>
      <c r="UWN857" s="102"/>
      <c r="UWO857" s="103"/>
      <c r="UWP857" s="102"/>
      <c r="UWQ857" s="120"/>
      <c r="UWR857" s="176"/>
      <c r="UWS857" s="653"/>
      <c r="UWT857" s="597"/>
      <c r="UWU857" s="106"/>
      <c r="UWV857" s="102"/>
      <c r="UWW857" s="103"/>
      <c r="UWX857" s="102"/>
      <c r="UWY857" s="120"/>
      <c r="UWZ857" s="176"/>
      <c r="UXA857" s="653"/>
      <c r="UXB857" s="597"/>
      <c r="UXC857" s="106"/>
      <c r="UXD857" s="102"/>
      <c r="UXE857" s="103"/>
      <c r="UXF857" s="102"/>
      <c r="UXG857" s="120"/>
      <c r="UXH857" s="176"/>
      <c r="UXI857" s="653"/>
      <c r="UXJ857" s="597"/>
      <c r="UXK857" s="106"/>
      <c r="UXL857" s="102"/>
      <c r="UXM857" s="103"/>
      <c r="UXN857" s="102"/>
      <c r="UXO857" s="120"/>
      <c r="UXP857" s="176"/>
      <c r="UXQ857" s="653"/>
      <c r="UXR857" s="597"/>
      <c r="UXS857" s="106"/>
      <c r="UXT857" s="102"/>
      <c r="UXU857" s="103"/>
      <c r="UXV857" s="102"/>
      <c r="UXW857" s="120"/>
      <c r="UXX857" s="176"/>
      <c r="UXY857" s="653"/>
      <c r="UXZ857" s="597"/>
      <c r="UYA857" s="106"/>
      <c r="UYB857" s="102"/>
      <c r="UYC857" s="103"/>
      <c r="UYD857" s="102"/>
      <c r="UYE857" s="120"/>
      <c r="UYF857" s="176"/>
      <c r="UYG857" s="653"/>
      <c r="UYH857" s="597"/>
      <c r="UYI857" s="106"/>
      <c r="UYJ857" s="102"/>
      <c r="UYK857" s="103"/>
      <c r="UYL857" s="102"/>
      <c r="UYM857" s="120"/>
      <c r="UYN857" s="176"/>
      <c r="UYO857" s="653"/>
      <c r="UYP857" s="597"/>
      <c r="UYQ857" s="106"/>
      <c r="UYR857" s="102"/>
      <c r="UYS857" s="103"/>
      <c r="UYT857" s="102"/>
      <c r="UYU857" s="120"/>
      <c r="UYV857" s="176"/>
      <c r="UYW857" s="653"/>
      <c r="UYX857" s="597"/>
      <c r="UYY857" s="106"/>
      <c r="UYZ857" s="102"/>
      <c r="UZA857" s="103"/>
      <c r="UZB857" s="102"/>
      <c r="UZC857" s="120"/>
      <c r="UZD857" s="176"/>
      <c r="UZE857" s="653"/>
      <c r="UZF857" s="597"/>
      <c r="UZG857" s="106"/>
      <c r="UZH857" s="102"/>
      <c r="UZI857" s="103"/>
      <c r="UZJ857" s="102"/>
      <c r="UZK857" s="120"/>
      <c r="UZL857" s="176"/>
      <c r="UZM857" s="653"/>
      <c r="UZN857" s="597"/>
      <c r="UZO857" s="106"/>
      <c r="UZP857" s="102"/>
      <c r="UZQ857" s="103"/>
      <c r="UZR857" s="102"/>
      <c r="UZS857" s="120"/>
      <c r="UZT857" s="176"/>
      <c r="UZU857" s="653"/>
      <c r="UZV857" s="597"/>
      <c r="UZW857" s="106"/>
      <c r="UZX857" s="102"/>
      <c r="UZY857" s="103"/>
      <c r="UZZ857" s="102"/>
      <c r="VAA857" s="120"/>
      <c r="VAB857" s="176"/>
      <c r="VAC857" s="653"/>
      <c r="VAD857" s="597"/>
      <c r="VAE857" s="106"/>
      <c r="VAF857" s="102"/>
      <c r="VAG857" s="103"/>
      <c r="VAH857" s="102"/>
      <c r="VAI857" s="120"/>
      <c r="VAJ857" s="176"/>
      <c r="VAK857" s="653"/>
      <c r="VAL857" s="597"/>
      <c r="VAM857" s="106"/>
      <c r="VAN857" s="102"/>
      <c r="VAO857" s="103"/>
      <c r="VAP857" s="102"/>
      <c r="VAQ857" s="120"/>
      <c r="VAR857" s="176"/>
      <c r="VAS857" s="653"/>
      <c r="VAT857" s="597"/>
      <c r="VAU857" s="106"/>
      <c r="VAV857" s="102"/>
      <c r="VAW857" s="103"/>
      <c r="VAX857" s="102"/>
      <c r="VAY857" s="120"/>
      <c r="VAZ857" s="176"/>
      <c r="VBA857" s="653"/>
      <c r="VBB857" s="597"/>
      <c r="VBC857" s="106"/>
      <c r="VBD857" s="102"/>
      <c r="VBE857" s="103"/>
      <c r="VBF857" s="102"/>
      <c r="VBG857" s="120"/>
      <c r="VBH857" s="176"/>
      <c r="VBI857" s="653"/>
      <c r="VBJ857" s="597"/>
      <c r="VBK857" s="106"/>
      <c r="VBL857" s="102"/>
      <c r="VBM857" s="103"/>
      <c r="VBN857" s="102"/>
      <c r="VBO857" s="120"/>
      <c r="VBP857" s="176"/>
      <c r="VBQ857" s="653"/>
      <c r="VBR857" s="597"/>
      <c r="VBS857" s="106"/>
      <c r="VBT857" s="102"/>
      <c r="VBU857" s="103"/>
      <c r="VBV857" s="102"/>
      <c r="VBW857" s="120"/>
      <c r="VBX857" s="176"/>
      <c r="VBY857" s="653"/>
      <c r="VBZ857" s="597"/>
      <c r="VCA857" s="106"/>
      <c r="VCB857" s="102"/>
      <c r="VCC857" s="103"/>
      <c r="VCD857" s="102"/>
      <c r="VCE857" s="120"/>
      <c r="VCF857" s="176"/>
      <c r="VCG857" s="653"/>
      <c r="VCH857" s="597"/>
      <c r="VCI857" s="106"/>
      <c r="VCJ857" s="102"/>
      <c r="VCK857" s="103"/>
      <c r="VCL857" s="102"/>
      <c r="VCM857" s="120"/>
      <c r="VCN857" s="176"/>
      <c r="VCO857" s="653"/>
      <c r="VCP857" s="597"/>
      <c r="VCQ857" s="106"/>
      <c r="VCR857" s="102"/>
      <c r="VCS857" s="103"/>
      <c r="VCT857" s="102"/>
      <c r="VCU857" s="120"/>
      <c r="VCV857" s="176"/>
      <c r="VCW857" s="653"/>
      <c r="VCX857" s="597"/>
      <c r="VCY857" s="106"/>
      <c r="VCZ857" s="102"/>
      <c r="VDA857" s="103"/>
      <c r="VDB857" s="102"/>
      <c r="VDC857" s="120"/>
      <c r="VDD857" s="176"/>
      <c r="VDE857" s="653"/>
      <c r="VDF857" s="597"/>
      <c r="VDG857" s="106"/>
      <c r="VDH857" s="102"/>
      <c r="VDI857" s="103"/>
      <c r="VDJ857" s="102"/>
      <c r="VDK857" s="120"/>
      <c r="VDL857" s="176"/>
      <c r="VDM857" s="653"/>
      <c r="VDN857" s="597"/>
      <c r="VDO857" s="106"/>
      <c r="VDP857" s="102"/>
      <c r="VDQ857" s="103"/>
      <c r="VDR857" s="102"/>
      <c r="VDS857" s="120"/>
      <c r="VDT857" s="176"/>
      <c r="VDU857" s="653"/>
      <c r="VDV857" s="597"/>
      <c r="VDW857" s="106"/>
      <c r="VDX857" s="102"/>
      <c r="VDY857" s="103"/>
      <c r="VDZ857" s="102"/>
      <c r="VEA857" s="120"/>
      <c r="VEB857" s="176"/>
      <c r="VEC857" s="653"/>
      <c r="VED857" s="597"/>
      <c r="VEE857" s="106"/>
      <c r="VEF857" s="102"/>
      <c r="VEG857" s="103"/>
      <c r="VEH857" s="102"/>
      <c r="VEI857" s="120"/>
      <c r="VEJ857" s="176"/>
      <c r="VEK857" s="653"/>
      <c r="VEL857" s="597"/>
      <c r="VEM857" s="106"/>
      <c r="VEN857" s="102"/>
      <c r="VEO857" s="103"/>
      <c r="VEP857" s="102"/>
      <c r="VEQ857" s="120"/>
      <c r="VER857" s="176"/>
      <c r="VES857" s="653"/>
      <c r="VET857" s="597"/>
      <c r="VEU857" s="106"/>
      <c r="VEV857" s="102"/>
      <c r="VEW857" s="103"/>
      <c r="VEX857" s="102"/>
      <c r="VEY857" s="120"/>
      <c r="VEZ857" s="176"/>
      <c r="VFA857" s="653"/>
      <c r="VFB857" s="597"/>
      <c r="VFC857" s="106"/>
      <c r="VFD857" s="102"/>
      <c r="VFE857" s="103"/>
      <c r="VFF857" s="102"/>
      <c r="VFG857" s="120"/>
      <c r="VFH857" s="176"/>
      <c r="VFI857" s="653"/>
      <c r="VFJ857" s="597"/>
      <c r="VFK857" s="106"/>
      <c r="VFL857" s="102"/>
      <c r="VFM857" s="103"/>
      <c r="VFN857" s="102"/>
      <c r="VFO857" s="120"/>
      <c r="VFP857" s="176"/>
      <c r="VFQ857" s="653"/>
      <c r="VFR857" s="597"/>
      <c r="VFS857" s="106"/>
      <c r="VFT857" s="102"/>
      <c r="VFU857" s="103"/>
      <c r="VFV857" s="102"/>
      <c r="VFW857" s="120"/>
      <c r="VFX857" s="176"/>
      <c r="VFY857" s="653"/>
      <c r="VFZ857" s="597"/>
      <c r="VGA857" s="106"/>
      <c r="VGB857" s="102"/>
      <c r="VGC857" s="103"/>
      <c r="VGD857" s="102"/>
      <c r="VGE857" s="120"/>
      <c r="VGF857" s="176"/>
      <c r="VGG857" s="653"/>
      <c r="VGH857" s="597"/>
      <c r="VGI857" s="106"/>
      <c r="VGJ857" s="102"/>
      <c r="VGK857" s="103"/>
      <c r="VGL857" s="102"/>
      <c r="VGM857" s="120"/>
      <c r="VGN857" s="176"/>
      <c r="VGO857" s="653"/>
      <c r="VGP857" s="597"/>
      <c r="VGQ857" s="106"/>
      <c r="VGR857" s="102"/>
      <c r="VGS857" s="103"/>
      <c r="VGT857" s="102"/>
      <c r="VGU857" s="120"/>
      <c r="VGV857" s="176"/>
      <c r="VGW857" s="653"/>
      <c r="VGX857" s="597"/>
      <c r="VGY857" s="106"/>
      <c r="VGZ857" s="102"/>
      <c r="VHA857" s="103"/>
      <c r="VHB857" s="102"/>
      <c r="VHC857" s="120"/>
      <c r="VHD857" s="176"/>
      <c r="VHE857" s="653"/>
      <c r="VHF857" s="597"/>
      <c r="VHG857" s="106"/>
      <c r="VHH857" s="102"/>
      <c r="VHI857" s="103"/>
      <c r="VHJ857" s="102"/>
      <c r="VHK857" s="120"/>
      <c r="VHL857" s="176"/>
      <c r="VHM857" s="653"/>
      <c r="VHN857" s="597"/>
      <c r="VHO857" s="106"/>
      <c r="VHP857" s="102"/>
      <c r="VHQ857" s="103"/>
      <c r="VHR857" s="102"/>
      <c r="VHS857" s="120"/>
      <c r="VHT857" s="176"/>
      <c r="VHU857" s="653"/>
      <c r="VHV857" s="597"/>
      <c r="VHW857" s="106"/>
      <c r="VHX857" s="102"/>
      <c r="VHY857" s="103"/>
      <c r="VHZ857" s="102"/>
      <c r="VIA857" s="120"/>
      <c r="VIB857" s="176"/>
      <c r="VIC857" s="653"/>
      <c r="VID857" s="597"/>
      <c r="VIE857" s="106"/>
      <c r="VIF857" s="102"/>
      <c r="VIG857" s="103"/>
      <c r="VIH857" s="102"/>
      <c r="VII857" s="120"/>
      <c r="VIJ857" s="176"/>
      <c r="VIK857" s="653"/>
      <c r="VIL857" s="597"/>
      <c r="VIM857" s="106"/>
      <c r="VIN857" s="102"/>
      <c r="VIO857" s="103"/>
      <c r="VIP857" s="102"/>
      <c r="VIQ857" s="120"/>
      <c r="VIR857" s="176"/>
      <c r="VIS857" s="653"/>
      <c r="VIT857" s="597"/>
      <c r="VIU857" s="106"/>
      <c r="VIV857" s="102"/>
      <c r="VIW857" s="103"/>
      <c r="VIX857" s="102"/>
      <c r="VIY857" s="120"/>
      <c r="VIZ857" s="176"/>
      <c r="VJA857" s="653"/>
      <c r="VJB857" s="597"/>
      <c r="VJC857" s="106"/>
      <c r="VJD857" s="102"/>
      <c r="VJE857" s="103"/>
      <c r="VJF857" s="102"/>
      <c r="VJG857" s="120"/>
      <c r="VJH857" s="176"/>
      <c r="VJI857" s="653"/>
      <c r="VJJ857" s="597"/>
      <c r="VJK857" s="106"/>
      <c r="VJL857" s="102"/>
      <c r="VJM857" s="103"/>
      <c r="VJN857" s="102"/>
      <c r="VJO857" s="120"/>
      <c r="VJP857" s="176"/>
      <c r="VJQ857" s="653"/>
      <c r="VJR857" s="597"/>
      <c r="VJS857" s="106"/>
      <c r="VJT857" s="102"/>
      <c r="VJU857" s="103"/>
      <c r="VJV857" s="102"/>
      <c r="VJW857" s="120"/>
      <c r="VJX857" s="176"/>
      <c r="VJY857" s="653"/>
      <c r="VJZ857" s="597"/>
      <c r="VKA857" s="106"/>
      <c r="VKB857" s="102"/>
      <c r="VKC857" s="103"/>
      <c r="VKD857" s="102"/>
      <c r="VKE857" s="120"/>
      <c r="VKF857" s="176"/>
      <c r="VKG857" s="653"/>
      <c r="VKH857" s="597"/>
      <c r="VKI857" s="106"/>
      <c r="VKJ857" s="102"/>
      <c r="VKK857" s="103"/>
      <c r="VKL857" s="102"/>
      <c r="VKM857" s="120"/>
      <c r="VKN857" s="176"/>
      <c r="VKO857" s="653"/>
      <c r="VKP857" s="597"/>
      <c r="VKQ857" s="106"/>
      <c r="VKR857" s="102"/>
      <c r="VKS857" s="103"/>
      <c r="VKT857" s="102"/>
      <c r="VKU857" s="120"/>
      <c r="VKV857" s="176"/>
      <c r="VKW857" s="653"/>
      <c r="VKX857" s="597"/>
      <c r="VKY857" s="106"/>
      <c r="VKZ857" s="102"/>
      <c r="VLA857" s="103"/>
      <c r="VLB857" s="102"/>
      <c r="VLC857" s="120"/>
      <c r="VLD857" s="176"/>
      <c r="VLE857" s="653"/>
      <c r="VLF857" s="597"/>
      <c r="VLG857" s="106"/>
      <c r="VLH857" s="102"/>
      <c r="VLI857" s="103"/>
      <c r="VLJ857" s="102"/>
      <c r="VLK857" s="120"/>
      <c r="VLL857" s="176"/>
      <c r="VLM857" s="653"/>
      <c r="VLN857" s="597"/>
      <c r="VLO857" s="106"/>
      <c r="VLP857" s="102"/>
      <c r="VLQ857" s="103"/>
      <c r="VLR857" s="102"/>
      <c r="VLS857" s="120"/>
      <c r="VLT857" s="176"/>
      <c r="VLU857" s="653"/>
      <c r="VLV857" s="597"/>
      <c r="VLW857" s="106"/>
      <c r="VLX857" s="102"/>
      <c r="VLY857" s="103"/>
      <c r="VLZ857" s="102"/>
      <c r="VMA857" s="120"/>
      <c r="VMB857" s="176"/>
      <c r="VMC857" s="653"/>
      <c r="VMD857" s="597"/>
      <c r="VME857" s="106"/>
      <c r="VMF857" s="102"/>
      <c r="VMG857" s="103"/>
      <c r="VMH857" s="102"/>
      <c r="VMI857" s="120"/>
      <c r="VMJ857" s="176"/>
      <c r="VMK857" s="653"/>
      <c r="VML857" s="597"/>
      <c r="VMM857" s="106"/>
      <c r="VMN857" s="102"/>
      <c r="VMO857" s="103"/>
      <c r="VMP857" s="102"/>
      <c r="VMQ857" s="120"/>
      <c r="VMR857" s="176"/>
      <c r="VMS857" s="653"/>
      <c r="VMT857" s="597"/>
      <c r="VMU857" s="106"/>
      <c r="VMV857" s="102"/>
      <c r="VMW857" s="103"/>
      <c r="VMX857" s="102"/>
      <c r="VMY857" s="120"/>
      <c r="VMZ857" s="176"/>
      <c r="VNA857" s="653"/>
      <c r="VNB857" s="597"/>
      <c r="VNC857" s="106"/>
      <c r="VND857" s="102"/>
      <c r="VNE857" s="103"/>
      <c r="VNF857" s="102"/>
      <c r="VNG857" s="120"/>
      <c r="VNH857" s="176"/>
      <c r="VNI857" s="653"/>
      <c r="VNJ857" s="597"/>
      <c r="VNK857" s="106"/>
      <c r="VNL857" s="102"/>
      <c r="VNM857" s="103"/>
      <c r="VNN857" s="102"/>
      <c r="VNO857" s="120"/>
      <c r="VNP857" s="176"/>
      <c r="VNQ857" s="653"/>
      <c r="VNR857" s="597"/>
      <c r="VNS857" s="106"/>
      <c r="VNT857" s="102"/>
      <c r="VNU857" s="103"/>
      <c r="VNV857" s="102"/>
      <c r="VNW857" s="120"/>
      <c r="VNX857" s="176"/>
      <c r="VNY857" s="653"/>
      <c r="VNZ857" s="597"/>
      <c r="VOA857" s="106"/>
      <c r="VOB857" s="102"/>
      <c r="VOC857" s="103"/>
      <c r="VOD857" s="102"/>
      <c r="VOE857" s="120"/>
      <c r="VOF857" s="176"/>
      <c r="VOG857" s="653"/>
      <c r="VOH857" s="597"/>
      <c r="VOI857" s="106"/>
      <c r="VOJ857" s="102"/>
      <c r="VOK857" s="103"/>
      <c r="VOL857" s="102"/>
      <c r="VOM857" s="120"/>
      <c r="VON857" s="176"/>
      <c r="VOO857" s="653"/>
      <c r="VOP857" s="597"/>
      <c r="VOQ857" s="106"/>
      <c r="VOR857" s="102"/>
      <c r="VOS857" s="103"/>
      <c r="VOT857" s="102"/>
      <c r="VOU857" s="120"/>
      <c r="VOV857" s="176"/>
      <c r="VOW857" s="653"/>
      <c r="VOX857" s="597"/>
      <c r="VOY857" s="106"/>
      <c r="VOZ857" s="102"/>
      <c r="VPA857" s="103"/>
      <c r="VPB857" s="102"/>
      <c r="VPC857" s="120"/>
      <c r="VPD857" s="176"/>
      <c r="VPE857" s="653"/>
      <c r="VPF857" s="597"/>
      <c r="VPG857" s="106"/>
      <c r="VPH857" s="102"/>
      <c r="VPI857" s="103"/>
      <c r="VPJ857" s="102"/>
      <c r="VPK857" s="120"/>
      <c r="VPL857" s="176"/>
      <c r="VPM857" s="653"/>
      <c r="VPN857" s="597"/>
      <c r="VPO857" s="106"/>
      <c r="VPP857" s="102"/>
      <c r="VPQ857" s="103"/>
      <c r="VPR857" s="102"/>
      <c r="VPS857" s="120"/>
      <c r="VPT857" s="176"/>
      <c r="VPU857" s="653"/>
      <c r="VPV857" s="597"/>
      <c r="VPW857" s="106"/>
      <c r="VPX857" s="102"/>
      <c r="VPY857" s="103"/>
      <c r="VPZ857" s="102"/>
      <c r="VQA857" s="120"/>
      <c r="VQB857" s="176"/>
      <c r="VQC857" s="653"/>
      <c r="VQD857" s="597"/>
      <c r="VQE857" s="106"/>
      <c r="VQF857" s="102"/>
      <c r="VQG857" s="103"/>
      <c r="VQH857" s="102"/>
      <c r="VQI857" s="120"/>
      <c r="VQJ857" s="176"/>
      <c r="VQK857" s="653"/>
      <c r="VQL857" s="597"/>
      <c r="VQM857" s="106"/>
      <c r="VQN857" s="102"/>
      <c r="VQO857" s="103"/>
      <c r="VQP857" s="102"/>
      <c r="VQQ857" s="120"/>
      <c r="VQR857" s="176"/>
      <c r="VQS857" s="653"/>
      <c r="VQT857" s="597"/>
      <c r="VQU857" s="106"/>
      <c r="VQV857" s="102"/>
      <c r="VQW857" s="103"/>
      <c r="VQX857" s="102"/>
      <c r="VQY857" s="120"/>
      <c r="VQZ857" s="176"/>
      <c r="VRA857" s="653"/>
      <c r="VRB857" s="597"/>
      <c r="VRC857" s="106"/>
      <c r="VRD857" s="102"/>
      <c r="VRE857" s="103"/>
      <c r="VRF857" s="102"/>
      <c r="VRG857" s="120"/>
      <c r="VRH857" s="176"/>
      <c r="VRI857" s="653"/>
      <c r="VRJ857" s="597"/>
      <c r="VRK857" s="106"/>
      <c r="VRL857" s="102"/>
      <c r="VRM857" s="103"/>
      <c r="VRN857" s="102"/>
      <c r="VRO857" s="120"/>
      <c r="VRP857" s="176"/>
      <c r="VRQ857" s="653"/>
      <c r="VRR857" s="597"/>
      <c r="VRS857" s="106"/>
      <c r="VRT857" s="102"/>
      <c r="VRU857" s="103"/>
      <c r="VRV857" s="102"/>
      <c r="VRW857" s="120"/>
      <c r="VRX857" s="176"/>
      <c r="VRY857" s="653"/>
      <c r="VRZ857" s="597"/>
      <c r="VSA857" s="106"/>
      <c r="VSB857" s="102"/>
      <c r="VSC857" s="103"/>
      <c r="VSD857" s="102"/>
      <c r="VSE857" s="120"/>
      <c r="VSF857" s="176"/>
      <c r="VSG857" s="653"/>
      <c r="VSH857" s="597"/>
      <c r="VSI857" s="106"/>
      <c r="VSJ857" s="102"/>
      <c r="VSK857" s="103"/>
      <c r="VSL857" s="102"/>
      <c r="VSM857" s="120"/>
      <c r="VSN857" s="176"/>
      <c r="VSO857" s="653"/>
      <c r="VSP857" s="597"/>
      <c r="VSQ857" s="106"/>
      <c r="VSR857" s="102"/>
      <c r="VSS857" s="103"/>
      <c r="VST857" s="102"/>
      <c r="VSU857" s="120"/>
      <c r="VSV857" s="176"/>
      <c r="VSW857" s="653"/>
      <c r="VSX857" s="597"/>
      <c r="VSY857" s="106"/>
      <c r="VSZ857" s="102"/>
      <c r="VTA857" s="103"/>
      <c r="VTB857" s="102"/>
      <c r="VTC857" s="120"/>
      <c r="VTD857" s="176"/>
      <c r="VTE857" s="653"/>
      <c r="VTF857" s="597"/>
      <c r="VTG857" s="106"/>
      <c r="VTH857" s="102"/>
      <c r="VTI857" s="103"/>
      <c r="VTJ857" s="102"/>
      <c r="VTK857" s="120"/>
      <c r="VTL857" s="176"/>
      <c r="VTM857" s="653"/>
      <c r="VTN857" s="597"/>
      <c r="VTO857" s="106"/>
      <c r="VTP857" s="102"/>
      <c r="VTQ857" s="103"/>
      <c r="VTR857" s="102"/>
      <c r="VTS857" s="120"/>
      <c r="VTT857" s="176"/>
      <c r="VTU857" s="653"/>
      <c r="VTV857" s="597"/>
      <c r="VTW857" s="106"/>
      <c r="VTX857" s="102"/>
      <c r="VTY857" s="103"/>
      <c r="VTZ857" s="102"/>
      <c r="VUA857" s="120"/>
      <c r="VUB857" s="176"/>
      <c r="VUC857" s="653"/>
      <c r="VUD857" s="597"/>
      <c r="VUE857" s="106"/>
      <c r="VUF857" s="102"/>
      <c r="VUG857" s="103"/>
      <c r="VUH857" s="102"/>
      <c r="VUI857" s="120"/>
      <c r="VUJ857" s="176"/>
      <c r="VUK857" s="653"/>
      <c r="VUL857" s="597"/>
      <c r="VUM857" s="106"/>
      <c r="VUN857" s="102"/>
      <c r="VUO857" s="103"/>
      <c r="VUP857" s="102"/>
      <c r="VUQ857" s="120"/>
      <c r="VUR857" s="176"/>
      <c r="VUS857" s="653"/>
      <c r="VUT857" s="597"/>
      <c r="VUU857" s="106"/>
      <c r="VUV857" s="102"/>
      <c r="VUW857" s="103"/>
      <c r="VUX857" s="102"/>
      <c r="VUY857" s="120"/>
      <c r="VUZ857" s="176"/>
      <c r="VVA857" s="653"/>
      <c r="VVB857" s="597"/>
      <c r="VVC857" s="106"/>
      <c r="VVD857" s="102"/>
      <c r="VVE857" s="103"/>
      <c r="VVF857" s="102"/>
      <c r="VVG857" s="120"/>
      <c r="VVH857" s="176"/>
      <c r="VVI857" s="653"/>
      <c r="VVJ857" s="597"/>
      <c r="VVK857" s="106"/>
      <c r="VVL857" s="102"/>
      <c r="VVM857" s="103"/>
      <c r="VVN857" s="102"/>
      <c r="VVO857" s="120"/>
      <c r="VVP857" s="176"/>
      <c r="VVQ857" s="653"/>
      <c r="VVR857" s="597"/>
      <c r="VVS857" s="106"/>
      <c r="VVT857" s="102"/>
      <c r="VVU857" s="103"/>
      <c r="VVV857" s="102"/>
      <c r="VVW857" s="120"/>
      <c r="VVX857" s="176"/>
      <c r="VVY857" s="653"/>
      <c r="VVZ857" s="597"/>
      <c r="VWA857" s="106"/>
      <c r="VWB857" s="102"/>
      <c r="VWC857" s="103"/>
      <c r="VWD857" s="102"/>
      <c r="VWE857" s="120"/>
      <c r="VWF857" s="176"/>
      <c r="VWG857" s="653"/>
      <c r="VWH857" s="597"/>
      <c r="VWI857" s="106"/>
      <c r="VWJ857" s="102"/>
      <c r="VWK857" s="103"/>
      <c r="VWL857" s="102"/>
      <c r="VWM857" s="120"/>
      <c r="VWN857" s="176"/>
      <c r="VWO857" s="653"/>
      <c r="VWP857" s="597"/>
      <c r="VWQ857" s="106"/>
      <c r="VWR857" s="102"/>
      <c r="VWS857" s="103"/>
      <c r="VWT857" s="102"/>
      <c r="VWU857" s="120"/>
      <c r="VWV857" s="176"/>
      <c r="VWW857" s="653"/>
      <c r="VWX857" s="597"/>
      <c r="VWY857" s="106"/>
      <c r="VWZ857" s="102"/>
      <c r="VXA857" s="103"/>
      <c r="VXB857" s="102"/>
      <c r="VXC857" s="120"/>
      <c r="VXD857" s="176"/>
      <c r="VXE857" s="653"/>
      <c r="VXF857" s="597"/>
      <c r="VXG857" s="106"/>
      <c r="VXH857" s="102"/>
      <c r="VXI857" s="103"/>
      <c r="VXJ857" s="102"/>
      <c r="VXK857" s="120"/>
      <c r="VXL857" s="176"/>
      <c r="VXM857" s="653"/>
      <c r="VXN857" s="597"/>
      <c r="VXO857" s="106"/>
      <c r="VXP857" s="102"/>
      <c r="VXQ857" s="103"/>
      <c r="VXR857" s="102"/>
      <c r="VXS857" s="120"/>
      <c r="VXT857" s="176"/>
      <c r="VXU857" s="653"/>
      <c r="VXV857" s="597"/>
      <c r="VXW857" s="106"/>
      <c r="VXX857" s="102"/>
      <c r="VXY857" s="103"/>
      <c r="VXZ857" s="102"/>
      <c r="VYA857" s="120"/>
      <c r="VYB857" s="176"/>
      <c r="VYC857" s="653"/>
      <c r="VYD857" s="597"/>
      <c r="VYE857" s="106"/>
      <c r="VYF857" s="102"/>
      <c r="VYG857" s="103"/>
      <c r="VYH857" s="102"/>
      <c r="VYI857" s="120"/>
      <c r="VYJ857" s="176"/>
      <c r="VYK857" s="653"/>
      <c r="VYL857" s="597"/>
      <c r="VYM857" s="106"/>
      <c r="VYN857" s="102"/>
      <c r="VYO857" s="103"/>
      <c r="VYP857" s="102"/>
      <c r="VYQ857" s="120"/>
      <c r="VYR857" s="176"/>
      <c r="VYS857" s="653"/>
      <c r="VYT857" s="597"/>
      <c r="VYU857" s="106"/>
      <c r="VYV857" s="102"/>
      <c r="VYW857" s="103"/>
      <c r="VYX857" s="102"/>
      <c r="VYY857" s="120"/>
      <c r="VYZ857" s="176"/>
      <c r="VZA857" s="653"/>
      <c r="VZB857" s="597"/>
      <c r="VZC857" s="106"/>
      <c r="VZD857" s="102"/>
      <c r="VZE857" s="103"/>
      <c r="VZF857" s="102"/>
      <c r="VZG857" s="120"/>
      <c r="VZH857" s="176"/>
      <c r="VZI857" s="653"/>
      <c r="VZJ857" s="597"/>
      <c r="VZK857" s="106"/>
      <c r="VZL857" s="102"/>
      <c r="VZM857" s="103"/>
      <c r="VZN857" s="102"/>
      <c r="VZO857" s="120"/>
      <c r="VZP857" s="176"/>
      <c r="VZQ857" s="653"/>
      <c r="VZR857" s="597"/>
      <c r="VZS857" s="106"/>
      <c r="VZT857" s="102"/>
      <c r="VZU857" s="103"/>
      <c r="VZV857" s="102"/>
      <c r="VZW857" s="120"/>
      <c r="VZX857" s="176"/>
      <c r="VZY857" s="653"/>
      <c r="VZZ857" s="597"/>
      <c r="WAA857" s="106"/>
      <c r="WAB857" s="102"/>
      <c r="WAC857" s="103"/>
      <c r="WAD857" s="102"/>
      <c r="WAE857" s="120"/>
      <c r="WAF857" s="176"/>
      <c r="WAG857" s="653"/>
      <c r="WAH857" s="597"/>
      <c r="WAI857" s="106"/>
      <c r="WAJ857" s="102"/>
      <c r="WAK857" s="103"/>
      <c r="WAL857" s="102"/>
      <c r="WAM857" s="120"/>
      <c r="WAN857" s="176"/>
      <c r="WAO857" s="653"/>
      <c r="WAP857" s="597"/>
      <c r="WAQ857" s="106"/>
      <c r="WAR857" s="102"/>
      <c r="WAS857" s="103"/>
      <c r="WAT857" s="102"/>
      <c r="WAU857" s="120"/>
      <c r="WAV857" s="176"/>
      <c r="WAW857" s="653"/>
      <c r="WAX857" s="597"/>
      <c r="WAY857" s="106"/>
      <c r="WAZ857" s="102"/>
      <c r="WBA857" s="103"/>
      <c r="WBB857" s="102"/>
      <c r="WBC857" s="120"/>
      <c r="WBD857" s="176"/>
      <c r="WBE857" s="653"/>
      <c r="WBF857" s="597"/>
      <c r="WBG857" s="106"/>
      <c r="WBH857" s="102"/>
      <c r="WBI857" s="103"/>
      <c r="WBJ857" s="102"/>
      <c r="WBK857" s="120"/>
      <c r="WBL857" s="176"/>
      <c r="WBM857" s="653"/>
      <c r="WBN857" s="597"/>
      <c r="WBO857" s="106"/>
      <c r="WBP857" s="102"/>
      <c r="WBQ857" s="103"/>
      <c r="WBR857" s="102"/>
      <c r="WBS857" s="120"/>
      <c r="WBT857" s="176"/>
      <c r="WBU857" s="653"/>
      <c r="WBV857" s="597"/>
      <c r="WBW857" s="106"/>
      <c r="WBX857" s="102"/>
      <c r="WBY857" s="103"/>
      <c r="WBZ857" s="102"/>
      <c r="WCA857" s="120"/>
      <c r="WCB857" s="176"/>
      <c r="WCC857" s="653"/>
      <c r="WCD857" s="597"/>
      <c r="WCE857" s="106"/>
      <c r="WCF857" s="102"/>
      <c r="WCG857" s="103"/>
      <c r="WCH857" s="102"/>
      <c r="WCI857" s="120"/>
      <c r="WCJ857" s="176"/>
      <c r="WCK857" s="653"/>
      <c r="WCL857" s="597"/>
      <c r="WCM857" s="106"/>
      <c r="WCN857" s="102"/>
      <c r="WCO857" s="103"/>
      <c r="WCP857" s="102"/>
      <c r="WCQ857" s="120"/>
      <c r="WCR857" s="176"/>
      <c r="WCS857" s="653"/>
      <c r="WCT857" s="597"/>
      <c r="WCU857" s="106"/>
      <c r="WCV857" s="102"/>
      <c r="WCW857" s="103"/>
      <c r="WCX857" s="102"/>
      <c r="WCY857" s="120"/>
      <c r="WCZ857" s="176"/>
      <c r="WDA857" s="653"/>
      <c r="WDB857" s="597"/>
      <c r="WDC857" s="106"/>
      <c r="WDD857" s="102"/>
      <c r="WDE857" s="103"/>
      <c r="WDF857" s="102"/>
      <c r="WDG857" s="120"/>
      <c r="WDH857" s="176"/>
      <c r="WDI857" s="653"/>
      <c r="WDJ857" s="597"/>
      <c r="WDK857" s="106"/>
      <c r="WDL857" s="102"/>
      <c r="WDM857" s="103"/>
      <c r="WDN857" s="102"/>
      <c r="WDO857" s="120"/>
      <c r="WDP857" s="176"/>
      <c r="WDQ857" s="653"/>
      <c r="WDR857" s="597"/>
      <c r="WDS857" s="106"/>
      <c r="WDT857" s="102"/>
      <c r="WDU857" s="103"/>
      <c r="WDV857" s="102"/>
      <c r="WDW857" s="120"/>
      <c r="WDX857" s="176"/>
      <c r="WDY857" s="653"/>
      <c r="WDZ857" s="597"/>
      <c r="WEA857" s="106"/>
      <c r="WEB857" s="102"/>
      <c r="WEC857" s="103"/>
      <c r="WED857" s="102"/>
      <c r="WEE857" s="120"/>
      <c r="WEF857" s="176"/>
      <c r="WEG857" s="653"/>
      <c r="WEH857" s="597"/>
      <c r="WEI857" s="106"/>
      <c r="WEJ857" s="102"/>
      <c r="WEK857" s="103"/>
      <c r="WEL857" s="102"/>
      <c r="WEM857" s="120"/>
      <c r="WEN857" s="176"/>
      <c r="WEO857" s="653"/>
      <c r="WEP857" s="597"/>
      <c r="WEQ857" s="106"/>
      <c r="WER857" s="102"/>
      <c r="WES857" s="103"/>
      <c r="WET857" s="102"/>
      <c r="WEU857" s="120"/>
      <c r="WEV857" s="176"/>
      <c r="WEW857" s="653"/>
      <c r="WEX857" s="597"/>
      <c r="WEY857" s="106"/>
      <c r="WEZ857" s="102"/>
      <c r="WFA857" s="103"/>
      <c r="WFB857" s="102"/>
      <c r="WFC857" s="120"/>
      <c r="WFD857" s="176"/>
      <c r="WFE857" s="653"/>
      <c r="WFF857" s="597"/>
      <c r="WFG857" s="106"/>
      <c r="WFH857" s="102"/>
      <c r="WFI857" s="103"/>
      <c r="WFJ857" s="102"/>
      <c r="WFK857" s="120"/>
      <c r="WFL857" s="176"/>
      <c r="WFM857" s="653"/>
      <c r="WFN857" s="597"/>
      <c r="WFO857" s="106"/>
      <c r="WFP857" s="102"/>
      <c r="WFQ857" s="103"/>
      <c r="WFR857" s="102"/>
      <c r="WFS857" s="120"/>
      <c r="WFT857" s="176"/>
      <c r="WFU857" s="653"/>
      <c r="WFV857" s="597"/>
      <c r="WFW857" s="106"/>
      <c r="WFX857" s="102"/>
      <c r="WFY857" s="103"/>
      <c r="WFZ857" s="102"/>
      <c r="WGA857" s="120"/>
      <c r="WGB857" s="176"/>
      <c r="WGC857" s="653"/>
      <c r="WGD857" s="597"/>
      <c r="WGE857" s="106"/>
      <c r="WGF857" s="102"/>
      <c r="WGG857" s="103"/>
      <c r="WGH857" s="102"/>
      <c r="WGI857" s="120"/>
      <c r="WGJ857" s="176"/>
      <c r="WGK857" s="653"/>
      <c r="WGL857" s="597"/>
      <c r="WGM857" s="106"/>
      <c r="WGN857" s="102"/>
      <c r="WGO857" s="103"/>
      <c r="WGP857" s="102"/>
      <c r="WGQ857" s="120"/>
      <c r="WGR857" s="176"/>
      <c r="WGS857" s="653"/>
      <c r="WGT857" s="597"/>
      <c r="WGU857" s="106"/>
      <c r="WGV857" s="102"/>
      <c r="WGW857" s="103"/>
      <c r="WGX857" s="102"/>
      <c r="WGY857" s="120"/>
      <c r="WGZ857" s="176"/>
      <c r="WHA857" s="653"/>
      <c r="WHB857" s="597"/>
      <c r="WHC857" s="106"/>
      <c r="WHD857" s="102"/>
      <c r="WHE857" s="103"/>
      <c r="WHF857" s="102"/>
      <c r="WHG857" s="120"/>
      <c r="WHH857" s="176"/>
      <c r="WHI857" s="653"/>
      <c r="WHJ857" s="597"/>
      <c r="WHK857" s="106"/>
      <c r="WHL857" s="102"/>
      <c r="WHM857" s="103"/>
      <c r="WHN857" s="102"/>
      <c r="WHO857" s="120"/>
      <c r="WHP857" s="176"/>
      <c r="WHQ857" s="653"/>
      <c r="WHR857" s="597"/>
      <c r="WHS857" s="106"/>
      <c r="WHT857" s="102"/>
      <c r="WHU857" s="103"/>
      <c r="WHV857" s="102"/>
      <c r="WHW857" s="120"/>
      <c r="WHX857" s="176"/>
      <c r="WHY857" s="653"/>
      <c r="WHZ857" s="597"/>
      <c r="WIA857" s="106"/>
      <c r="WIB857" s="102"/>
      <c r="WIC857" s="103"/>
      <c r="WID857" s="102"/>
      <c r="WIE857" s="120"/>
      <c r="WIF857" s="176"/>
      <c r="WIG857" s="653"/>
      <c r="WIH857" s="597"/>
      <c r="WII857" s="106"/>
      <c r="WIJ857" s="102"/>
      <c r="WIK857" s="103"/>
      <c r="WIL857" s="102"/>
      <c r="WIM857" s="120"/>
      <c r="WIN857" s="176"/>
      <c r="WIO857" s="653"/>
      <c r="WIP857" s="597"/>
      <c r="WIQ857" s="106"/>
      <c r="WIR857" s="102"/>
      <c r="WIS857" s="103"/>
      <c r="WIT857" s="102"/>
      <c r="WIU857" s="120"/>
      <c r="WIV857" s="176"/>
      <c r="WIW857" s="653"/>
      <c r="WIX857" s="597"/>
      <c r="WIY857" s="106"/>
      <c r="WIZ857" s="102"/>
      <c r="WJA857" s="103"/>
      <c r="WJB857" s="102"/>
      <c r="WJC857" s="120"/>
      <c r="WJD857" s="176"/>
      <c r="WJE857" s="653"/>
      <c r="WJF857" s="597"/>
      <c r="WJG857" s="106"/>
      <c r="WJH857" s="102"/>
      <c r="WJI857" s="103"/>
      <c r="WJJ857" s="102"/>
      <c r="WJK857" s="120"/>
      <c r="WJL857" s="176"/>
      <c r="WJM857" s="653"/>
      <c r="WJN857" s="597"/>
      <c r="WJO857" s="106"/>
      <c r="WJP857" s="102"/>
      <c r="WJQ857" s="103"/>
      <c r="WJR857" s="102"/>
      <c r="WJS857" s="120"/>
      <c r="WJT857" s="176"/>
      <c r="WJU857" s="653"/>
      <c r="WJV857" s="597"/>
      <c r="WJW857" s="106"/>
      <c r="WJX857" s="102"/>
      <c r="WJY857" s="103"/>
      <c r="WJZ857" s="102"/>
      <c r="WKA857" s="120"/>
      <c r="WKB857" s="176"/>
      <c r="WKC857" s="653"/>
      <c r="WKD857" s="597"/>
      <c r="WKE857" s="106"/>
      <c r="WKF857" s="102"/>
      <c r="WKG857" s="103"/>
      <c r="WKH857" s="102"/>
      <c r="WKI857" s="120"/>
      <c r="WKJ857" s="176"/>
      <c r="WKK857" s="653"/>
      <c r="WKL857" s="597"/>
      <c r="WKM857" s="106"/>
      <c r="WKN857" s="102"/>
      <c r="WKO857" s="103"/>
      <c r="WKP857" s="102"/>
      <c r="WKQ857" s="120"/>
      <c r="WKR857" s="176"/>
      <c r="WKS857" s="653"/>
      <c r="WKT857" s="597"/>
      <c r="WKU857" s="106"/>
      <c r="WKV857" s="102"/>
      <c r="WKW857" s="103"/>
      <c r="WKX857" s="102"/>
      <c r="WKY857" s="120"/>
      <c r="WKZ857" s="176"/>
      <c r="WLA857" s="653"/>
      <c r="WLB857" s="597"/>
      <c r="WLC857" s="106"/>
      <c r="WLD857" s="102"/>
      <c r="WLE857" s="103"/>
      <c r="WLF857" s="102"/>
      <c r="WLG857" s="120"/>
      <c r="WLH857" s="176"/>
      <c r="WLI857" s="653"/>
      <c r="WLJ857" s="597"/>
      <c r="WLK857" s="106"/>
      <c r="WLL857" s="102"/>
      <c r="WLM857" s="103"/>
      <c r="WLN857" s="102"/>
      <c r="WLO857" s="120"/>
      <c r="WLP857" s="176"/>
      <c r="WLQ857" s="653"/>
      <c r="WLR857" s="597"/>
      <c r="WLS857" s="106"/>
      <c r="WLT857" s="102"/>
      <c r="WLU857" s="103"/>
      <c r="WLV857" s="102"/>
      <c r="WLW857" s="120"/>
      <c r="WLX857" s="176"/>
      <c r="WLY857" s="653"/>
      <c r="WLZ857" s="597"/>
      <c r="WMA857" s="106"/>
      <c r="WMB857" s="102"/>
      <c r="WMC857" s="103"/>
      <c r="WMD857" s="102"/>
      <c r="WME857" s="120"/>
      <c r="WMF857" s="176"/>
      <c r="WMG857" s="653"/>
      <c r="WMH857" s="597"/>
      <c r="WMI857" s="106"/>
      <c r="WMJ857" s="102"/>
      <c r="WMK857" s="103"/>
      <c r="WML857" s="102"/>
      <c r="WMM857" s="120"/>
      <c r="WMN857" s="176"/>
      <c r="WMO857" s="653"/>
      <c r="WMP857" s="597"/>
      <c r="WMQ857" s="106"/>
      <c r="WMR857" s="102"/>
      <c r="WMS857" s="103"/>
      <c r="WMT857" s="102"/>
      <c r="WMU857" s="120"/>
      <c r="WMV857" s="176"/>
      <c r="WMW857" s="653"/>
      <c r="WMX857" s="597"/>
      <c r="WMY857" s="106"/>
      <c r="WMZ857" s="102"/>
      <c r="WNA857" s="103"/>
      <c r="WNB857" s="102"/>
      <c r="WNC857" s="120"/>
      <c r="WND857" s="176"/>
      <c r="WNE857" s="653"/>
      <c r="WNF857" s="597"/>
      <c r="WNG857" s="106"/>
      <c r="WNH857" s="102"/>
      <c r="WNI857" s="103"/>
      <c r="WNJ857" s="102"/>
      <c r="WNK857" s="120"/>
      <c r="WNL857" s="176"/>
      <c r="WNM857" s="653"/>
      <c r="WNN857" s="597"/>
      <c r="WNO857" s="106"/>
      <c r="WNP857" s="102"/>
      <c r="WNQ857" s="103"/>
      <c r="WNR857" s="102"/>
      <c r="WNS857" s="120"/>
      <c r="WNT857" s="176"/>
      <c r="WNU857" s="653"/>
      <c r="WNV857" s="597"/>
      <c r="WNW857" s="106"/>
      <c r="WNX857" s="102"/>
      <c r="WNY857" s="103"/>
      <c r="WNZ857" s="102"/>
      <c r="WOA857" s="120"/>
      <c r="WOB857" s="176"/>
      <c r="WOC857" s="653"/>
      <c r="WOD857" s="597"/>
      <c r="WOE857" s="106"/>
      <c r="WOF857" s="102"/>
      <c r="WOG857" s="103"/>
      <c r="WOH857" s="102"/>
      <c r="WOI857" s="120"/>
      <c r="WOJ857" s="176"/>
      <c r="WOK857" s="653"/>
      <c r="WOL857" s="597"/>
      <c r="WOM857" s="106"/>
      <c r="WON857" s="102"/>
      <c r="WOO857" s="103"/>
      <c r="WOP857" s="102"/>
      <c r="WOQ857" s="120"/>
      <c r="WOR857" s="176"/>
      <c r="WOS857" s="653"/>
      <c r="WOT857" s="597"/>
      <c r="WOU857" s="106"/>
      <c r="WOV857" s="102"/>
      <c r="WOW857" s="103"/>
      <c r="WOX857" s="102"/>
      <c r="WOY857" s="120"/>
      <c r="WOZ857" s="176"/>
      <c r="WPA857" s="653"/>
      <c r="WPB857" s="597"/>
      <c r="WPC857" s="106"/>
      <c r="WPD857" s="102"/>
      <c r="WPE857" s="103"/>
      <c r="WPF857" s="102"/>
      <c r="WPG857" s="120"/>
      <c r="WPH857" s="176"/>
      <c r="WPI857" s="653"/>
      <c r="WPJ857" s="597"/>
      <c r="WPK857" s="106"/>
      <c r="WPL857" s="102"/>
      <c r="WPM857" s="103"/>
      <c r="WPN857" s="102"/>
      <c r="WPO857" s="120"/>
      <c r="WPP857" s="176"/>
      <c r="WPQ857" s="653"/>
      <c r="WPR857" s="597"/>
      <c r="WPS857" s="106"/>
      <c r="WPT857" s="102"/>
      <c r="WPU857" s="103"/>
      <c r="WPV857" s="102"/>
      <c r="WPW857" s="120"/>
      <c r="WPX857" s="176"/>
      <c r="WPY857" s="653"/>
      <c r="WPZ857" s="597"/>
      <c r="WQA857" s="106"/>
      <c r="WQB857" s="102"/>
      <c r="WQC857" s="103"/>
      <c r="WQD857" s="102"/>
      <c r="WQE857" s="120"/>
      <c r="WQF857" s="176"/>
      <c r="WQG857" s="653"/>
      <c r="WQH857" s="597"/>
      <c r="WQI857" s="106"/>
      <c r="WQJ857" s="102"/>
      <c r="WQK857" s="103"/>
      <c r="WQL857" s="102"/>
      <c r="WQM857" s="120"/>
      <c r="WQN857" s="176"/>
      <c r="WQO857" s="653"/>
      <c r="WQP857" s="597"/>
      <c r="WQQ857" s="106"/>
      <c r="WQR857" s="102"/>
      <c r="WQS857" s="103"/>
      <c r="WQT857" s="102"/>
      <c r="WQU857" s="120"/>
      <c r="WQV857" s="176"/>
      <c r="WQW857" s="653"/>
      <c r="WQX857" s="597"/>
      <c r="WQY857" s="106"/>
      <c r="WQZ857" s="102"/>
      <c r="WRA857" s="103"/>
      <c r="WRB857" s="102"/>
      <c r="WRC857" s="120"/>
      <c r="WRD857" s="176"/>
      <c r="WRE857" s="653"/>
      <c r="WRF857" s="597"/>
      <c r="WRG857" s="106"/>
      <c r="WRH857" s="102"/>
      <c r="WRI857" s="103"/>
      <c r="WRJ857" s="102"/>
      <c r="WRK857" s="120"/>
      <c r="WRL857" s="176"/>
      <c r="WRM857" s="653"/>
      <c r="WRN857" s="597"/>
      <c r="WRO857" s="106"/>
      <c r="WRP857" s="102"/>
      <c r="WRQ857" s="103"/>
      <c r="WRR857" s="102"/>
      <c r="WRS857" s="120"/>
      <c r="WRT857" s="176"/>
      <c r="WRU857" s="653"/>
      <c r="WRV857" s="597"/>
      <c r="WRW857" s="106"/>
      <c r="WRX857" s="102"/>
      <c r="WRY857" s="103"/>
      <c r="WRZ857" s="102"/>
      <c r="WSA857" s="120"/>
      <c r="WSB857" s="176"/>
      <c r="WSC857" s="653"/>
      <c r="WSD857" s="597"/>
      <c r="WSE857" s="106"/>
      <c r="WSF857" s="102"/>
      <c r="WSG857" s="103"/>
      <c r="WSH857" s="102"/>
      <c r="WSI857" s="120"/>
      <c r="WSJ857" s="176"/>
      <c r="WSK857" s="653"/>
      <c r="WSL857" s="597"/>
      <c r="WSM857" s="106"/>
      <c r="WSN857" s="102"/>
      <c r="WSO857" s="103"/>
      <c r="WSP857" s="102"/>
      <c r="WSQ857" s="120"/>
      <c r="WSR857" s="176"/>
      <c r="WSS857" s="653"/>
      <c r="WST857" s="597"/>
      <c r="WSU857" s="106"/>
      <c r="WSV857" s="102"/>
      <c r="WSW857" s="103"/>
      <c r="WSX857" s="102"/>
      <c r="WSY857" s="120"/>
      <c r="WSZ857" s="176"/>
      <c r="WTA857" s="653"/>
      <c r="WTB857" s="597"/>
      <c r="WTC857" s="106"/>
      <c r="WTD857" s="102"/>
      <c r="WTE857" s="103"/>
      <c r="WTF857" s="102"/>
      <c r="WTG857" s="120"/>
      <c r="WTH857" s="176"/>
      <c r="WTI857" s="653"/>
      <c r="WTJ857" s="597"/>
      <c r="WTK857" s="106"/>
      <c r="WTL857" s="102"/>
      <c r="WTM857" s="103"/>
      <c r="WTN857" s="102"/>
      <c r="WTO857" s="120"/>
      <c r="WTP857" s="176"/>
      <c r="WTQ857" s="653"/>
      <c r="WTR857" s="597"/>
      <c r="WTS857" s="106"/>
      <c r="WTT857" s="102"/>
      <c r="WTU857" s="103"/>
      <c r="WTV857" s="102"/>
      <c r="WTW857" s="120"/>
      <c r="WTX857" s="176"/>
      <c r="WTY857" s="653"/>
      <c r="WTZ857" s="597"/>
      <c r="WUA857" s="106"/>
      <c r="WUB857" s="102"/>
      <c r="WUC857" s="103"/>
      <c r="WUD857" s="102"/>
      <c r="WUE857" s="120"/>
      <c r="WUF857" s="176"/>
      <c r="WUG857" s="653"/>
      <c r="WUH857" s="597"/>
      <c r="WUI857" s="106"/>
      <c r="WUJ857" s="102"/>
      <c r="WUK857" s="103"/>
      <c r="WUL857" s="102"/>
      <c r="WUM857" s="120"/>
      <c r="WUN857" s="176"/>
      <c r="WUO857" s="653"/>
      <c r="WUP857" s="597"/>
      <c r="WUQ857" s="106"/>
      <c r="WUR857" s="102"/>
      <c r="WUS857" s="103"/>
      <c r="WUT857" s="102"/>
      <c r="WUU857" s="120"/>
      <c r="WUV857" s="176"/>
      <c r="WUW857" s="653"/>
      <c r="WUX857" s="597"/>
      <c r="WUY857" s="106"/>
      <c r="WUZ857" s="102"/>
      <c r="WVA857" s="103"/>
      <c r="WVB857" s="102"/>
      <c r="WVC857" s="120"/>
      <c r="WVD857" s="176"/>
      <c r="WVE857" s="653"/>
      <c r="WVF857" s="597"/>
      <c r="WVG857" s="106"/>
      <c r="WVH857" s="102"/>
      <c r="WVI857" s="103"/>
      <c r="WVJ857" s="102"/>
      <c r="WVK857" s="120"/>
      <c r="WVL857" s="176"/>
      <c r="WVM857" s="653"/>
      <c r="WVN857" s="597"/>
      <c r="WVO857" s="106"/>
      <c r="WVP857" s="102"/>
      <c r="WVQ857" s="103"/>
      <c r="WVR857" s="102"/>
      <c r="WVS857" s="120"/>
      <c r="WVT857" s="176"/>
      <c r="WVU857" s="653"/>
      <c r="WVV857" s="597"/>
      <c r="WVW857" s="106"/>
      <c r="WVX857" s="102"/>
      <c r="WVY857" s="103"/>
      <c r="WVZ857" s="102"/>
      <c r="WWA857" s="120"/>
      <c r="WWB857" s="176"/>
      <c r="WWC857" s="653"/>
      <c r="WWD857" s="597"/>
      <c r="WWE857" s="106"/>
      <c r="WWF857" s="102"/>
      <c r="WWG857" s="103"/>
      <c r="WWH857" s="102"/>
      <c r="WWI857" s="120"/>
      <c r="WWJ857" s="176"/>
      <c r="WWK857" s="653"/>
      <c r="WWL857" s="597"/>
      <c r="WWM857" s="106"/>
      <c r="WWN857" s="102"/>
      <c r="WWO857" s="103"/>
      <c r="WWP857" s="102"/>
      <c r="WWQ857" s="120"/>
      <c r="WWR857" s="176"/>
      <c r="WWS857" s="653"/>
      <c r="WWT857" s="597"/>
      <c r="WWU857" s="106"/>
      <c r="WWV857" s="102"/>
      <c r="WWW857" s="103"/>
      <c r="WWX857" s="102"/>
      <c r="WWY857" s="120"/>
      <c r="WWZ857" s="176"/>
      <c r="WXA857" s="653"/>
      <c r="WXB857" s="597"/>
      <c r="WXC857" s="106"/>
      <c r="WXD857" s="102"/>
      <c r="WXE857" s="103"/>
      <c r="WXF857" s="102"/>
      <c r="WXG857" s="120"/>
      <c r="WXH857" s="176"/>
      <c r="WXI857" s="653"/>
      <c r="WXJ857" s="597"/>
      <c r="WXK857" s="106"/>
      <c r="WXL857" s="102"/>
      <c r="WXM857" s="103"/>
      <c r="WXN857" s="102"/>
      <c r="WXO857" s="120"/>
      <c r="WXP857" s="176"/>
      <c r="WXQ857" s="653"/>
      <c r="WXR857" s="597"/>
      <c r="WXS857" s="106"/>
      <c r="WXT857" s="102"/>
      <c r="WXU857" s="103"/>
      <c r="WXV857" s="102"/>
      <c r="WXW857" s="120"/>
      <c r="WXX857" s="176"/>
      <c r="WXY857" s="653"/>
      <c r="WXZ857" s="597"/>
      <c r="WYA857" s="106"/>
      <c r="WYB857" s="102"/>
      <c r="WYC857" s="103"/>
      <c r="WYD857" s="102"/>
      <c r="WYE857" s="120"/>
      <c r="WYF857" s="176"/>
      <c r="WYG857" s="653"/>
      <c r="WYH857" s="597"/>
      <c r="WYI857" s="106"/>
      <c r="WYJ857" s="102"/>
      <c r="WYK857" s="103"/>
      <c r="WYL857" s="102"/>
      <c r="WYM857" s="120"/>
      <c r="WYN857" s="176"/>
      <c r="WYO857" s="653"/>
      <c r="WYP857" s="597"/>
      <c r="WYQ857" s="106"/>
      <c r="WYR857" s="102"/>
      <c r="WYS857" s="103"/>
      <c r="WYT857" s="102"/>
      <c r="WYU857" s="120"/>
      <c r="WYV857" s="176"/>
      <c r="WYW857" s="653"/>
      <c r="WYX857" s="597"/>
      <c r="WYY857" s="106"/>
      <c r="WYZ857" s="102"/>
      <c r="WZA857" s="103"/>
      <c r="WZB857" s="102"/>
      <c r="WZC857" s="120"/>
      <c r="WZD857" s="176"/>
      <c r="WZE857" s="653"/>
      <c r="WZF857" s="597"/>
      <c r="WZG857" s="106"/>
      <c r="WZH857" s="102"/>
      <c r="WZI857" s="103"/>
      <c r="WZJ857" s="102"/>
      <c r="WZK857" s="120"/>
      <c r="WZL857" s="176"/>
      <c r="WZM857" s="653"/>
      <c r="WZN857" s="597"/>
      <c r="WZO857" s="106"/>
      <c r="WZP857" s="102"/>
      <c r="WZQ857" s="103"/>
      <c r="WZR857" s="102"/>
      <c r="WZS857" s="120"/>
      <c r="WZT857" s="176"/>
      <c r="WZU857" s="653"/>
      <c r="WZV857" s="597"/>
      <c r="WZW857" s="106"/>
      <c r="WZX857" s="102"/>
      <c r="WZY857" s="103"/>
      <c r="WZZ857" s="102"/>
      <c r="XAA857" s="120"/>
      <c r="XAB857" s="176"/>
      <c r="XAC857" s="653"/>
      <c r="XAD857" s="597"/>
      <c r="XAE857" s="106"/>
      <c r="XAF857" s="102"/>
      <c r="XAG857" s="103"/>
      <c r="XAH857" s="102"/>
      <c r="XAI857" s="120"/>
      <c r="XAJ857" s="176"/>
      <c r="XAK857" s="653"/>
      <c r="XAL857" s="597"/>
      <c r="XAM857" s="106"/>
      <c r="XAN857" s="102"/>
      <c r="XAO857" s="103"/>
      <c r="XAP857" s="102"/>
      <c r="XAQ857" s="120"/>
      <c r="XAR857" s="176"/>
      <c r="XAS857" s="653"/>
      <c r="XAT857" s="597"/>
      <c r="XAU857" s="106"/>
      <c r="XAV857" s="102"/>
      <c r="XAW857" s="103"/>
      <c r="XAX857" s="102"/>
      <c r="XAY857" s="120"/>
      <c r="XAZ857" s="176"/>
      <c r="XBA857" s="653"/>
      <c r="XBB857" s="597"/>
      <c r="XBC857" s="106"/>
      <c r="XBD857" s="102"/>
      <c r="XBE857" s="103"/>
      <c r="XBF857" s="102"/>
      <c r="XBG857" s="120"/>
      <c r="XBH857" s="176"/>
      <c r="XBI857" s="653"/>
      <c r="XBJ857" s="597"/>
      <c r="XBK857" s="106"/>
      <c r="XBL857" s="102"/>
      <c r="XBM857" s="103"/>
      <c r="XBN857" s="102"/>
      <c r="XBO857" s="120"/>
      <c r="XBP857" s="176"/>
      <c r="XBQ857" s="653"/>
      <c r="XBR857" s="597"/>
      <c r="XBS857" s="106"/>
      <c r="XBT857" s="102"/>
      <c r="XBU857" s="103"/>
      <c r="XBV857" s="102"/>
      <c r="XBW857" s="120"/>
      <c r="XBX857" s="176"/>
      <c r="XBY857" s="653"/>
      <c r="XBZ857" s="597"/>
      <c r="XCA857" s="106"/>
      <c r="XCB857" s="102"/>
      <c r="XCC857" s="103"/>
      <c r="XCD857" s="102"/>
      <c r="XCE857" s="120"/>
      <c r="XCF857" s="176"/>
      <c r="XCG857" s="653"/>
      <c r="XCH857" s="597"/>
      <c r="XCI857" s="106"/>
      <c r="XCJ857" s="102"/>
      <c r="XCK857" s="103"/>
      <c r="XCL857" s="102"/>
      <c r="XCM857" s="120"/>
      <c r="XCN857" s="176"/>
      <c r="XCO857" s="653"/>
      <c r="XCP857" s="597"/>
      <c r="XCQ857" s="106"/>
      <c r="XCR857" s="102"/>
      <c r="XCS857" s="103"/>
      <c r="XCT857" s="102"/>
      <c r="XCU857" s="120"/>
      <c r="XCV857" s="176"/>
      <c r="XCW857" s="653"/>
      <c r="XCX857" s="597"/>
      <c r="XCY857" s="106"/>
      <c r="XCZ857" s="102"/>
      <c r="XDA857" s="103"/>
      <c r="XDB857" s="102"/>
      <c r="XDC857" s="120"/>
      <c r="XDD857" s="176"/>
      <c r="XDE857" s="653"/>
      <c r="XDF857" s="597"/>
      <c r="XDG857" s="106"/>
      <c r="XDH857" s="102"/>
      <c r="XDI857" s="103"/>
      <c r="XDJ857" s="102"/>
      <c r="XDK857" s="120"/>
      <c r="XDL857" s="176"/>
      <c r="XDM857" s="653"/>
      <c r="XDN857" s="597"/>
      <c r="XDO857" s="106"/>
      <c r="XDP857" s="102"/>
      <c r="XDQ857" s="103"/>
      <c r="XDR857" s="102"/>
      <c r="XDS857" s="120"/>
      <c r="XDT857" s="176"/>
      <c r="XDU857" s="653"/>
      <c r="XDV857" s="597"/>
      <c r="XDW857" s="106"/>
      <c r="XDX857" s="102"/>
      <c r="XDY857" s="103"/>
      <c r="XDZ857" s="102"/>
      <c r="XEA857" s="120"/>
      <c r="XEB857" s="176"/>
      <c r="XEC857" s="653"/>
      <c r="XED857" s="597"/>
      <c r="XEE857" s="106"/>
      <c r="XEF857" s="102"/>
      <c r="XEG857" s="103"/>
      <c r="XEH857" s="102"/>
      <c r="XEI857" s="120"/>
      <c r="XEJ857" s="176"/>
      <c r="XEK857" s="653"/>
      <c r="XEL857" s="597"/>
      <c r="XEM857" s="106"/>
      <c r="XEN857" s="102"/>
      <c r="XEO857" s="103"/>
      <c r="XEP857" s="102"/>
      <c r="XEQ857" s="120"/>
      <c r="XER857" s="176"/>
      <c r="XES857" s="653"/>
      <c r="XET857" s="597"/>
      <c r="XEU857" s="106"/>
      <c r="XEV857" s="102"/>
      <c r="XEW857" s="103"/>
      <c r="XEX857" s="102"/>
      <c r="XEY857" s="120"/>
      <c r="XEZ857" s="176"/>
      <c r="XFA857" s="653"/>
      <c r="XFB857" s="597"/>
      <c r="XFC857" s="106"/>
      <c r="XFD857" s="102"/>
    </row>
    <row r="858" spans="1:16384">
      <c r="A858" s="105"/>
      <c r="C858" s="120" t="s">
        <v>491</v>
      </c>
      <c r="D858" s="209" t="s">
        <v>509</v>
      </c>
      <c r="E858" s="120"/>
      <c r="F858" s="120"/>
      <c r="G858" s="114">
        <v>200000</v>
      </c>
      <c r="H858" s="122" t="s">
        <v>75</v>
      </c>
      <c r="I858" s="105"/>
      <c r="J858" s="103"/>
      <c r="K858" s="120"/>
      <c r="L858" s="209"/>
      <c r="M858" s="120"/>
      <c r="N858" s="120"/>
      <c r="O858" s="114"/>
      <c r="P858" s="122"/>
      <c r="Q858" s="105"/>
      <c r="R858" s="103"/>
      <c r="S858" s="120"/>
      <c r="T858" s="209"/>
      <c r="U858" s="120"/>
      <c r="V858" s="120"/>
      <c r="W858" s="114"/>
      <c r="X858" s="122"/>
      <c r="Y858" s="105"/>
      <c r="Z858" s="103"/>
      <c r="AA858" s="120"/>
      <c r="AB858" s="209"/>
      <c r="AC858" s="120"/>
      <c r="AD858" s="120"/>
      <c r="AE858" s="114"/>
      <c r="AF858" s="122"/>
      <c r="AG858" s="105"/>
      <c r="AH858" s="103"/>
      <c r="AI858" s="120"/>
      <c r="AJ858" s="209"/>
      <c r="AK858" s="120"/>
      <c r="AL858" s="120"/>
      <c r="AM858" s="114"/>
      <c r="AN858" s="122"/>
      <c r="AO858" s="105"/>
      <c r="AP858" s="103"/>
      <c r="AQ858" s="120"/>
      <c r="AR858" s="209"/>
      <c r="AS858" s="120"/>
      <c r="AT858" s="120"/>
      <c r="AU858" s="114"/>
      <c r="AV858" s="122"/>
      <c r="AW858" s="105"/>
      <c r="AX858" s="103"/>
      <c r="AY858" s="120"/>
      <c r="AZ858" s="209"/>
      <c r="BA858" s="120"/>
      <c r="BB858" s="120"/>
      <c r="BC858" s="114"/>
      <c r="BD858" s="122"/>
      <c r="BE858" s="105"/>
      <c r="BF858" s="103"/>
      <c r="BG858" s="120"/>
      <c r="BH858" s="209"/>
      <c r="BI858" s="120"/>
      <c r="BJ858" s="120"/>
      <c r="BK858" s="114"/>
      <c r="BL858" s="122"/>
      <c r="BM858" s="105"/>
      <c r="BN858" s="103"/>
      <c r="BO858" s="120"/>
      <c r="BP858" s="209"/>
      <c r="BQ858" s="120"/>
      <c r="BR858" s="120"/>
      <c r="BS858" s="114"/>
      <c r="BT858" s="122"/>
      <c r="BU858" s="105"/>
      <c r="BV858" s="103"/>
      <c r="BW858" s="120"/>
      <c r="BX858" s="209"/>
      <c r="BY858" s="120"/>
      <c r="BZ858" s="120"/>
      <c r="CA858" s="114"/>
      <c r="CB858" s="122"/>
      <c r="CC858" s="105"/>
      <c r="CD858" s="103"/>
      <c r="CE858" s="120"/>
      <c r="CF858" s="209"/>
      <c r="CG858" s="120"/>
      <c r="CH858" s="120"/>
      <c r="CI858" s="114"/>
      <c r="CJ858" s="122"/>
      <c r="CK858" s="105"/>
      <c r="CL858" s="103"/>
      <c r="CM858" s="120"/>
      <c r="CN858" s="209"/>
      <c r="CO858" s="120"/>
      <c r="CP858" s="120"/>
      <c r="CQ858" s="114"/>
      <c r="CR858" s="122"/>
      <c r="CS858" s="105"/>
      <c r="CT858" s="103"/>
      <c r="CU858" s="120"/>
      <c r="CV858" s="209"/>
      <c r="CW858" s="120"/>
      <c r="CX858" s="120"/>
      <c r="CY858" s="114"/>
      <c r="CZ858" s="122"/>
      <c r="DA858" s="105"/>
      <c r="DB858" s="103"/>
      <c r="DC858" s="120"/>
      <c r="DD858" s="209"/>
      <c r="DE858" s="120"/>
      <c r="DF858" s="120"/>
      <c r="DG858" s="114"/>
      <c r="DH858" s="122"/>
      <c r="DI858" s="105"/>
      <c r="DJ858" s="103"/>
      <c r="DK858" s="120"/>
      <c r="DL858" s="209"/>
      <c r="DM858" s="120"/>
      <c r="DN858" s="120"/>
      <c r="DO858" s="114"/>
      <c r="DP858" s="122"/>
      <c r="DQ858" s="105"/>
      <c r="DR858" s="103"/>
      <c r="DS858" s="120"/>
      <c r="DT858" s="209"/>
      <c r="DU858" s="120"/>
      <c r="DV858" s="120"/>
      <c r="DW858" s="114"/>
      <c r="DX858" s="122"/>
      <c r="DY858" s="105"/>
      <c r="DZ858" s="103"/>
      <c r="EA858" s="120"/>
      <c r="EB858" s="209"/>
      <c r="EC858" s="120"/>
      <c r="ED858" s="120"/>
      <c r="EE858" s="114"/>
      <c r="EF858" s="122"/>
      <c r="EG858" s="105"/>
      <c r="EH858" s="103"/>
      <c r="EI858" s="120"/>
      <c r="EJ858" s="209"/>
      <c r="EK858" s="120"/>
      <c r="EL858" s="120"/>
      <c r="EM858" s="114"/>
      <c r="EN858" s="122"/>
      <c r="EO858" s="105"/>
      <c r="EP858" s="103"/>
      <c r="EQ858" s="120"/>
      <c r="ER858" s="209"/>
      <c r="ES858" s="120"/>
      <c r="ET858" s="120"/>
      <c r="EU858" s="114"/>
      <c r="EV858" s="122"/>
      <c r="EW858" s="105"/>
      <c r="EX858" s="103"/>
      <c r="EY858" s="120"/>
      <c r="EZ858" s="209"/>
      <c r="FA858" s="120"/>
      <c r="FB858" s="120"/>
      <c r="FC858" s="114"/>
      <c r="FD858" s="122"/>
      <c r="FE858" s="105"/>
      <c r="FF858" s="103"/>
      <c r="FG858" s="120"/>
      <c r="FH858" s="209"/>
      <c r="FI858" s="120"/>
      <c r="FJ858" s="120"/>
      <c r="FK858" s="114"/>
      <c r="FL858" s="122"/>
      <c r="FM858" s="105"/>
      <c r="FN858" s="103"/>
      <c r="FO858" s="120"/>
      <c r="FP858" s="209"/>
      <c r="FQ858" s="120"/>
      <c r="FR858" s="120"/>
      <c r="FS858" s="114"/>
      <c r="FT858" s="122"/>
      <c r="FU858" s="105"/>
      <c r="FV858" s="103"/>
      <c r="FW858" s="120"/>
      <c r="FX858" s="209"/>
      <c r="FY858" s="120"/>
      <c r="FZ858" s="120"/>
      <c r="GA858" s="114"/>
      <c r="GB858" s="122"/>
      <c r="GC858" s="105"/>
      <c r="GD858" s="103"/>
      <c r="GE858" s="120"/>
      <c r="GF858" s="209"/>
      <c r="GG858" s="120"/>
      <c r="GH858" s="120"/>
      <c r="GI858" s="114"/>
      <c r="GJ858" s="122"/>
      <c r="GK858" s="105"/>
      <c r="GL858" s="103"/>
      <c r="GM858" s="120"/>
      <c r="GN858" s="209"/>
      <c r="GO858" s="120"/>
      <c r="GP858" s="120"/>
      <c r="GQ858" s="114"/>
      <c r="GR858" s="122"/>
      <c r="GS858" s="105"/>
      <c r="GT858" s="103"/>
      <c r="GU858" s="120"/>
      <c r="GV858" s="209"/>
      <c r="GW858" s="120"/>
      <c r="GX858" s="120"/>
      <c r="GY858" s="114"/>
      <c r="GZ858" s="122"/>
      <c r="HA858" s="105"/>
      <c r="HB858" s="103"/>
      <c r="HC858" s="120"/>
      <c r="HD858" s="209"/>
      <c r="HE858" s="120"/>
      <c r="HF858" s="120"/>
      <c r="HG858" s="114"/>
      <c r="HH858" s="122"/>
      <c r="HI858" s="105"/>
      <c r="HJ858" s="103"/>
      <c r="HK858" s="120"/>
      <c r="HL858" s="209"/>
      <c r="HM858" s="120"/>
      <c r="HN858" s="120"/>
      <c r="HO858" s="114"/>
      <c r="HP858" s="122"/>
      <c r="HQ858" s="105"/>
      <c r="HR858" s="103"/>
      <c r="HS858" s="120"/>
      <c r="HT858" s="209"/>
      <c r="HU858" s="120"/>
      <c r="HV858" s="120"/>
      <c r="HW858" s="114"/>
      <c r="HX858" s="122"/>
      <c r="HY858" s="105"/>
      <c r="HZ858" s="103"/>
      <c r="IA858" s="120"/>
      <c r="IB858" s="209"/>
      <c r="IC858" s="120"/>
      <c r="ID858" s="120"/>
      <c r="IE858" s="114"/>
      <c r="IF858" s="122"/>
      <c r="IG858" s="105"/>
      <c r="IH858" s="103"/>
      <c r="II858" s="120"/>
      <c r="IJ858" s="209"/>
      <c r="IK858" s="120"/>
      <c r="IL858" s="120"/>
      <c r="IM858" s="114"/>
      <c r="IN858" s="122"/>
      <c r="IO858" s="105"/>
      <c r="IP858" s="103"/>
      <c r="IQ858" s="120"/>
      <c r="IR858" s="209"/>
      <c r="IS858" s="120"/>
      <c r="IT858" s="120"/>
      <c r="IU858" s="114"/>
      <c r="IV858" s="122"/>
      <c r="IW858" s="105"/>
      <c r="IX858" s="103"/>
      <c r="IY858" s="120"/>
      <c r="IZ858" s="209"/>
      <c r="JA858" s="120"/>
      <c r="JB858" s="120"/>
      <c r="JC858" s="114"/>
      <c r="JD858" s="122"/>
      <c r="JE858" s="105"/>
      <c r="JF858" s="103"/>
      <c r="JG858" s="120"/>
      <c r="JH858" s="209"/>
      <c r="JI858" s="120"/>
      <c r="JJ858" s="120"/>
      <c r="JK858" s="114"/>
      <c r="JL858" s="122"/>
      <c r="JM858" s="105"/>
      <c r="JN858" s="103"/>
      <c r="JO858" s="120"/>
      <c r="JP858" s="209"/>
      <c r="JQ858" s="120"/>
      <c r="JR858" s="120"/>
      <c r="JS858" s="114"/>
      <c r="JT858" s="122"/>
      <c r="JU858" s="105"/>
      <c r="JV858" s="103"/>
      <c r="JW858" s="120"/>
      <c r="JX858" s="209"/>
      <c r="JY858" s="120"/>
      <c r="JZ858" s="120"/>
      <c r="KA858" s="114"/>
      <c r="KB858" s="122"/>
      <c r="KC858" s="105"/>
      <c r="KD858" s="103"/>
      <c r="KE858" s="120"/>
      <c r="KF858" s="209"/>
      <c r="KG858" s="120"/>
      <c r="KH858" s="120"/>
      <c r="KI858" s="114"/>
      <c r="KJ858" s="122"/>
      <c r="KK858" s="105"/>
      <c r="KL858" s="103"/>
      <c r="KM858" s="120"/>
      <c r="KN858" s="209"/>
      <c r="KO858" s="120"/>
      <c r="KP858" s="120"/>
      <c r="KQ858" s="114"/>
      <c r="KR858" s="122"/>
      <c r="KS858" s="105"/>
      <c r="KT858" s="103"/>
      <c r="KU858" s="120"/>
      <c r="KV858" s="209"/>
      <c r="KW858" s="120"/>
      <c r="KX858" s="120"/>
      <c r="KY858" s="114"/>
      <c r="KZ858" s="122"/>
      <c r="LA858" s="105"/>
      <c r="LB858" s="103"/>
      <c r="LC858" s="120"/>
      <c r="LD858" s="209"/>
      <c r="LE858" s="120"/>
      <c r="LF858" s="120"/>
      <c r="LG858" s="114"/>
      <c r="LH858" s="122"/>
      <c r="LI858" s="105"/>
      <c r="LJ858" s="103"/>
      <c r="LK858" s="120"/>
      <c r="LL858" s="209"/>
      <c r="LM858" s="120"/>
      <c r="LN858" s="120"/>
      <c r="LO858" s="114"/>
      <c r="LP858" s="122"/>
      <c r="LQ858" s="105"/>
      <c r="LR858" s="103"/>
      <c r="LS858" s="120"/>
      <c r="LT858" s="209"/>
      <c r="LU858" s="120"/>
      <c r="LV858" s="120"/>
      <c r="LW858" s="114"/>
      <c r="LX858" s="122"/>
      <c r="LY858" s="105"/>
      <c r="LZ858" s="103"/>
      <c r="MA858" s="120"/>
      <c r="MB858" s="209"/>
      <c r="MC858" s="120"/>
      <c r="MD858" s="120"/>
      <c r="ME858" s="114"/>
      <c r="MF858" s="122"/>
      <c r="MG858" s="105"/>
      <c r="MH858" s="103"/>
      <c r="MI858" s="120"/>
      <c r="MJ858" s="209"/>
      <c r="MK858" s="120"/>
      <c r="ML858" s="120"/>
      <c r="MM858" s="114"/>
      <c r="MN858" s="122"/>
      <c r="MO858" s="105"/>
      <c r="MP858" s="103"/>
      <c r="MQ858" s="120"/>
      <c r="MR858" s="209"/>
      <c r="MS858" s="120"/>
      <c r="MT858" s="120"/>
      <c r="MU858" s="114"/>
      <c r="MV858" s="122"/>
      <c r="MW858" s="105"/>
      <c r="MX858" s="103"/>
      <c r="MY858" s="120"/>
      <c r="MZ858" s="209"/>
      <c r="NA858" s="120"/>
      <c r="NB858" s="120"/>
      <c r="NC858" s="114"/>
      <c r="ND858" s="122"/>
      <c r="NE858" s="105"/>
      <c r="NF858" s="103"/>
      <c r="NG858" s="120"/>
      <c r="NH858" s="209"/>
      <c r="NI858" s="120"/>
      <c r="NJ858" s="120"/>
      <c r="NK858" s="114"/>
      <c r="NL858" s="122"/>
      <c r="NM858" s="105"/>
      <c r="NN858" s="103"/>
      <c r="NO858" s="120"/>
      <c r="NP858" s="209"/>
      <c r="NQ858" s="120"/>
      <c r="NR858" s="120"/>
      <c r="NS858" s="114"/>
      <c r="NT858" s="122"/>
      <c r="NU858" s="105"/>
      <c r="NV858" s="103"/>
      <c r="NW858" s="120"/>
      <c r="NX858" s="209"/>
      <c r="NY858" s="120"/>
      <c r="NZ858" s="120"/>
      <c r="OA858" s="114"/>
      <c r="OB858" s="122"/>
      <c r="OC858" s="105"/>
      <c r="OD858" s="103"/>
      <c r="OE858" s="120"/>
      <c r="OF858" s="209"/>
      <c r="OG858" s="120"/>
      <c r="OH858" s="120"/>
      <c r="OI858" s="114"/>
      <c r="OJ858" s="122"/>
      <c r="OK858" s="105"/>
      <c r="OL858" s="103"/>
      <c r="OM858" s="120"/>
      <c r="ON858" s="209"/>
      <c r="OO858" s="120"/>
      <c r="OP858" s="120"/>
      <c r="OQ858" s="114"/>
      <c r="OR858" s="122"/>
      <c r="OS858" s="105"/>
      <c r="OT858" s="103"/>
      <c r="OU858" s="120"/>
      <c r="OV858" s="209"/>
      <c r="OW858" s="120"/>
      <c r="OX858" s="120"/>
      <c r="OY858" s="114"/>
      <c r="OZ858" s="122"/>
      <c r="PA858" s="105"/>
      <c r="PB858" s="103"/>
      <c r="PC858" s="120"/>
      <c r="PD858" s="209"/>
      <c r="PE858" s="120"/>
      <c r="PF858" s="120"/>
      <c r="PG858" s="114"/>
      <c r="PH858" s="122"/>
      <c r="PI858" s="105"/>
      <c r="PJ858" s="103"/>
      <c r="PK858" s="120"/>
      <c r="PL858" s="209"/>
      <c r="PM858" s="120"/>
      <c r="PN858" s="120"/>
      <c r="PO858" s="114"/>
      <c r="PP858" s="122"/>
      <c r="PQ858" s="105"/>
      <c r="PR858" s="103"/>
      <c r="PS858" s="120"/>
      <c r="PT858" s="209"/>
      <c r="PU858" s="120"/>
      <c r="PV858" s="120"/>
      <c r="PW858" s="114"/>
      <c r="PX858" s="122"/>
      <c r="PY858" s="105"/>
      <c r="PZ858" s="103"/>
      <c r="QA858" s="120"/>
      <c r="QB858" s="209"/>
      <c r="QC858" s="120"/>
      <c r="QD858" s="120"/>
      <c r="QE858" s="114"/>
      <c r="QF858" s="122"/>
      <c r="QG858" s="105"/>
      <c r="QH858" s="103"/>
      <c r="QI858" s="120"/>
      <c r="QJ858" s="209"/>
      <c r="QK858" s="120"/>
      <c r="QL858" s="120"/>
      <c r="QM858" s="114"/>
      <c r="QN858" s="122"/>
      <c r="QO858" s="105"/>
      <c r="QP858" s="103"/>
      <c r="QQ858" s="120"/>
      <c r="QR858" s="209"/>
      <c r="QS858" s="120"/>
      <c r="QT858" s="120"/>
      <c r="QU858" s="114"/>
      <c r="QV858" s="122"/>
      <c r="QW858" s="105"/>
      <c r="QX858" s="103"/>
      <c r="QY858" s="120"/>
      <c r="QZ858" s="209"/>
      <c r="RA858" s="120"/>
      <c r="RB858" s="120"/>
      <c r="RC858" s="114"/>
      <c r="RD858" s="122"/>
      <c r="RE858" s="105"/>
      <c r="RF858" s="103"/>
      <c r="RG858" s="120"/>
      <c r="RH858" s="209"/>
      <c r="RI858" s="120"/>
      <c r="RJ858" s="120"/>
      <c r="RK858" s="114"/>
      <c r="RL858" s="122"/>
      <c r="RM858" s="105"/>
      <c r="RN858" s="103"/>
      <c r="RO858" s="120"/>
      <c r="RP858" s="209"/>
      <c r="RQ858" s="120"/>
      <c r="RR858" s="120"/>
      <c r="RS858" s="114"/>
      <c r="RT858" s="122"/>
      <c r="RU858" s="105"/>
      <c r="RV858" s="103"/>
      <c r="RW858" s="120"/>
      <c r="RX858" s="209"/>
      <c r="RY858" s="120"/>
      <c r="RZ858" s="120"/>
      <c r="SA858" s="114"/>
      <c r="SB858" s="122"/>
      <c r="SC858" s="105"/>
      <c r="SD858" s="103"/>
      <c r="SE858" s="120"/>
      <c r="SF858" s="209"/>
      <c r="SG858" s="120"/>
      <c r="SH858" s="120"/>
      <c r="SI858" s="114"/>
      <c r="SJ858" s="122"/>
      <c r="SK858" s="105"/>
      <c r="SL858" s="103"/>
      <c r="SM858" s="120"/>
      <c r="SN858" s="209"/>
      <c r="SO858" s="120"/>
      <c r="SP858" s="120"/>
      <c r="SQ858" s="114"/>
      <c r="SR858" s="122"/>
      <c r="SS858" s="105"/>
      <c r="ST858" s="103"/>
      <c r="SU858" s="120"/>
      <c r="SV858" s="209"/>
      <c r="SW858" s="120"/>
      <c r="SX858" s="120"/>
      <c r="SY858" s="114"/>
      <c r="SZ858" s="122"/>
      <c r="TA858" s="105"/>
      <c r="TB858" s="103"/>
      <c r="TC858" s="120"/>
      <c r="TD858" s="209"/>
      <c r="TE858" s="120"/>
      <c r="TF858" s="120"/>
      <c r="TG858" s="114"/>
      <c r="TH858" s="122"/>
      <c r="TI858" s="105"/>
      <c r="TJ858" s="103"/>
      <c r="TK858" s="120"/>
      <c r="TL858" s="209"/>
      <c r="TM858" s="120"/>
      <c r="TN858" s="120"/>
      <c r="TO858" s="114"/>
      <c r="TP858" s="122"/>
      <c r="TQ858" s="105"/>
      <c r="TR858" s="103"/>
      <c r="TS858" s="120"/>
      <c r="TT858" s="209"/>
      <c r="TU858" s="120"/>
      <c r="TV858" s="120"/>
      <c r="TW858" s="114"/>
      <c r="TX858" s="122"/>
      <c r="TY858" s="105"/>
      <c r="TZ858" s="103"/>
      <c r="UA858" s="120"/>
      <c r="UB858" s="209"/>
      <c r="UC858" s="120"/>
      <c r="UD858" s="120"/>
      <c r="UE858" s="114"/>
      <c r="UF858" s="122"/>
      <c r="UG858" s="105"/>
      <c r="UH858" s="103"/>
      <c r="UI858" s="120"/>
      <c r="UJ858" s="209"/>
      <c r="UK858" s="120"/>
      <c r="UL858" s="120"/>
      <c r="UM858" s="114"/>
      <c r="UN858" s="122"/>
      <c r="UO858" s="105"/>
      <c r="UP858" s="103"/>
      <c r="UQ858" s="120"/>
      <c r="UR858" s="209"/>
      <c r="US858" s="120"/>
      <c r="UT858" s="120"/>
      <c r="UU858" s="114"/>
      <c r="UV858" s="122"/>
      <c r="UW858" s="105"/>
      <c r="UX858" s="103"/>
      <c r="UY858" s="120"/>
      <c r="UZ858" s="209"/>
      <c r="VA858" s="120"/>
      <c r="VB858" s="120"/>
      <c r="VC858" s="114"/>
      <c r="VD858" s="122"/>
      <c r="VE858" s="105"/>
      <c r="VF858" s="103"/>
      <c r="VG858" s="120"/>
      <c r="VH858" s="209"/>
      <c r="VI858" s="120"/>
      <c r="VJ858" s="120"/>
      <c r="VK858" s="114"/>
      <c r="VL858" s="122"/>
      <c r="VM858" s="105"/>
      <c r="VN858" s="103"/>
      <c r="VO858" s="120"/>
      <c r="VP858" s="209"/>
      <c r="VQ858" s="120"/>
      <c r="VR858" s="120"/>
      <c r="VS858" s="114"/>
      <c r="VT858" s="122"/>
      <c r="VU858" s="105"/>
      <c r="VV858" s="103"/>
      <c r="VW858" s="120"/>
      <c r="VX858" s="209"/>
      <c r="VY858" s="120"/>
      <c r="VZ858" s="120"/>
      <c r="WA858" s="114"/>
      <c r="WB858" s="122"/>
      <c r="WC858" s="105"/>
      <c r="WD858" s="103"/>
      <c r="WE858" s="120"/>
      <c r="WF858" s="209"/>
      <c r="WG858" s="120"/>
      <c r="WH858" s="120"/>
      <c r="WI858" s="114"/>
      <c r="WJ858" s="122"/>
      <c r="WK858" s="105"/>
      <c r="WL858" s="103"/>
      <c r="WM858" s="120"/>
      <c r="WN858" s="209"/>
      <c r="WO858" s="120"/>
      <c r="WP858" s="120"/>
      <c r="WQ858" s="114"/>
      <c r="WR858" s="122"/>
      <c r="WS858" s="105"/>
      <c r="WT858" s="103"/>
      <c r="WU858" s="120"/>
      <c r="WV858" s="209"/>
      <c r="WW858" s="120"/>
      <c r="WX858" s="120"/>
      <c r="WY858" s="114"/>
      <c r="WZ858" s="122"/>
      <c r="XA858" s="105"/>
      <c r="XB858" s="103"/>
      <c r="XC858" s="120"/>
      <c r="XD858" s="209"/>
      <c r="XE858" s="120"/>
      <c r="XF858" s="120"/>
      <c r="XG858" s="114"/>
      <c r="XH858" s="122"/>
      <c r="XI858" s="105"/>
      <c r="XJ858" s="103"/>
      <c r="XK858" s="120"/>
      <c r="XL858" s="209"/>
      <c r="XM858" s="120"/>
      <c r="XN858" s="120"/>
      <c r="XO858" s="114"/>
      <c r="XP858" s="122"/>
      <c r="XQ858" s="105"/>
      <c r="XR858" s="103"/>
      <c r="XS858" s="120"/>
      <c r="XT858" s="209"/>
      <c r="XU858" s="120"/>
      <c r="XV858" s="120"/>
      <c r="XW858" s="114"/>
      <c r="XX858" s="122"/>
      <c r="XY858" s="105"/>
      <c r="XZ858" s="103"/>
      <c r="YA858" s="120"/>
      <c r="YB858" s="209"/>
      <c r="YC858" s="120"/>
      <c r="YD858" s="120"/>
      <c r="YE858" s="114"/>
      <c r="YF858" s="122"/>
      <c r="YG858" s="105"/>
      <c r="YH858" s="103"/>
      <c r="YI858" s="120"/>
      <c r="YJ858" s="209"/>
      <c r="YK858" s="120"/>
      <c r="YL858" s="120"/>
      <c r="YM858" s="114"/>
      <c r="YN858" s="122"/>
      <c r="YO858" s="105"/>
      <c r="YP858" s="103"/>
      <c r="YQ858" s="120"/>
      <c r="YR858" s="209"/>
      <c r="YS858" s="120"/>
      <c r="YT858" s="120"/>
      <c r="YU858" s="114"/>
      <c r="YV858" s="122"/>
      <c r="YW858" s="105"/>
      <c r="YX858" s="103"/>
      <c r="YY858" s="120"/>
      <c r="YZ858" s="209"/>
      <c r="ZA858" s="120"/>
      <c r="ZB858" s="120"/>
      <c r="ZC858" s="114"/>
      <c r="ZD858" s="122"/>
      <c r="ZE858" s="105"/>
      <c r="ZF858" s="103"/>
      <c r="ZG858" s="120"/>
      <c r="ZH858" s="209"/>
      <c r="ZI858" s="120"/>
      <c r="ZJ858" s="120"/>
      <c r="ZK858" s="114"/>
      <c r="ZL858" s="122"/>
      <c r="ZM858" s="105"/>
      <c r="ZN858" s="103"/>
      <c r="ZO858" s="120"/>
      <c r="ZP858" s="209"/>
      <c r="ZQ858" s="120"/>
      <c r="ZR858" s="120"/>
      <c r="ZS858" s="114"/>
      <c r="ZT858" s="122"/>
      <c r="ZU858" s="105"/>
      <c r="ZV858" s="103"/>
      <c r="ZW858" s="120"/>
      <c r="ZX858" s="209"/>
      <c r="ZY858" s="120"/>
      <c r="ZZ858" s="120"/>
      <c r="AAA858" s="114"/>
      <c r="AAB858" s="122"/>
      <c r="AAC858" s="105"/>
      <c r="AAD858" s="103"/>
      <c r="AAE858" s="120"/>
      <c r="AAF858" s="209"/>
      <c r="AAG858" s="120"/>
      <c r="AAH858" s="120"/>
      <c r="AAI858" s="114"/>
      <c r="AAJ858" s="122"/>
      <c r="AAK858" s="105"/>
      <c r="AAL858" s="103"/>
      <c r="AAM858" s="120"/>
      <c r="AAN858" s="209"/>
      <c r="AAO858" s="120"/>
      <c r="AAP858" s="120"/>
      <c r="AAQ858" s="114"/>
      <c r="AAR858" s="122"/>
      <c r="AAS858" s="105"/>
      <c r="AAT858" s="103"/>
      <c r="AAU858" s="120"/>
      <c r="AAV858" s="209"/>
      <c r="AAW858" s="120"/>
      <c r="AAX858" s="120"/>
      <c r="AAY858" s="114"/>
      <c r="AAZ858" s="122"/>
      <c r="ABA858" s="105"/>
      <c r="ABB858" s="103"/>
      <c r="ABC858" s="120"/>
      <c r="ABD858" s="209"/>
      <c r="ABE858" s="120"/>
      <c r="ABF858" s="120"/>
      <c r="ABG858" s="114"/>
      <c r="ABH858" s="122"/>
      <c r="ABI858" s="105"/>
      <c r="ABJ858" s="103"/>
      <c r="ABK858" s="120"/>
      <c r="ABL858" s="209"/>
      <c r="ABM858" s="120"/>
      <c r="ABN858" s="120"/>
      <c r="ABO858" s="114"/>
      <c r="ABP858" s="122"/>
      <c r="ABQ858" s="105"/>
      <c r="ABR858" s="103"/>
      <c r="ABS858" s="120"/>
      <c r="ABT858" s="209"/>
      <c r="ABU858" s="120"/>
      <c r="ABV858" s="120"/>
      <c r="ABW858" s="114"/>
      <c r="ABX858" s="122"/>
      <c r="ABY858" s="105"/>
      <c r="ABZ858" s="103"/>
      <c r="ACA858" s="120"/>
      <c r="ACB858" s="209"/>
      <c r="ACC858" s="120"/>
      <c r="ACD858" s="120"/>
      <c r="ACE858" s="114"/>
      <c r="ACF858" s="122"/>
      <c r="ACG858" s="105"/>
      <c r="ACH858" s="103"/>
      <c r="ACI858" s="120"/>
      <c r="ACJ858" s="209"/>
      <c r="ACK858" s="120"/>
      <c r="ACL858" s="120"/>
      <c r="ACM858" s="114"/>
      <c r="ACN858" s="122"/>
      <c r="ACO858" s="105"/>
      <c r="ACP858" s="103"/>
      <c r="ACQ858" s="120"/>
      <c r="ACR858" s="209"/>
      <c r="ACS858" s="120"/>
      <c r="ACT858" s="120"/>
      <c r="ACU858" s="114"/>
      <c r="ACV858" s="122"/>
      <c r="ACW858" s="105"/>
      <c r="ACX858" s="103"/>
      <c r="ACY858" s="120"/>
      <c r="ACZ858" s="209"/>
      <c r="ADA858" s="120"/>
      <c r="ADB858" s="120"/>
      <c r="ADC858" s="114"/>
      <c r="ADD858" s="122"/>
      <c r="ADE858" s="105"/>
      <c r="ADF858" s="103"/>
      <c r="ADG858" s="120"/>
      <c r="ADH858" s="209"/>
      <c r="ADI858" s="120"/>
      <c r="ADJ858" s="120"/>
      <c r="ADK858" s="114"/>
      <c r="ADL858" s="122"/>
      <c r="ADM858" s="105"/>
      <c r="ADN858" s="103"/>
      <c r="ADO858" s="120"/>
      <c r="ADP858" s="209"/>
      <c r="ADQ858" s="120"/>
      <c r="ADR858" s="120"/>
      <c r="ADS858" s="114"/>
      <c r="ADT858" s="122"/>
      <c r="ADU858" s="105"/>
      <c r="ADV858" s="103"/>
      <c r="ADW858" s="120"/>
      <c r="ADX858" s="209"/>
      <c r="ADY858" s="120"/>
      <c r="ADZ858" s="120"/>
      <c r="AEA858" s="114"/>
      <c r="AEB858" s="122"/>
      <c r="AEC858" s="105"/>
      <c r="AED858" s="103"/>
      <c r="AEE858" s="120"/>
      <c r="AEF858" s="209"/>
      <c r="AEG858" s="120"/>
      <c r="AEH858" s="120"/>
      <c r="AEI858" s="114"/>
      <c r="AEJ858" s="122"/>
      <c r="AEK858" s="105"/>
      <c r="AEL858" s="103"/>
      <c r="AEM858" s="120"/>
      <c r="AEN858" s="209"/>
      <c r="AEO858" s="120"/>
      <c r="AEP858" s="120"/>
      <c r="AEQ858" s="114"/>
      <c r="AER858" s="122"/>
      <c r="AES858" s="105"/>
      <c r="AET858" s="103"/>
      <c r="AEU858" s="120"/>
      <c r="AEV858" s="209"/>
      <c r="AEW858" s="120"/>
      <c r="AEX858" s="120"/>
      <c r="AEY858" s="114"/>
      <c r="AEZ858" s="122"/>
      <c r="AFA858" s="105"/>
      <c r="AFB858" s="103"/>
      <c r="AFC858" s="120"/>
      <c r="AFD858" s="209"/>
      <c r="AFE858" s="120"/>
      <c r="AFF858" s="120"/>
      <c r="AFG858" s="114"/>
      <c r="AFH858" s="122"/>
      <c r="AFI858" s="105"/>
      <c r="AFJ858" s="103"/>
      <c r="AFK858" s="120"/>
      <c r="AFL858" s="209"/>
      <c r="AFM858" s="120"/>
      <c r="AFN858" s="120"/>
      <c r="AFO858" s="114"/>
      <c r="AFP858" s="122"/>
      <c r="AFQ858" s="105"/>
      <c r="AFR858" s="103"/>
      <c r="AFS858" s="120"/>
      <c r="AFT858" s="209"/>
      <c r="AFU858" s="120"/>
      <c r="AFV858" s="120"/>
      <c r="AFW858" s="114"/>
      <c r="AFX858" s="122"/>
      <c r="AFY858" s="105"/>
      <c r="AFZ858" s="103"/>
      <c r="AGA858" s="120"/>
      <c r="AGB858" s="209"/>
      <c r="AGC858" s="120"/>
      <c r="AGD858" s="120"/>
      <c r="AGE858" s="114"/>
      <c r="AGF858" s="122"/>
      <c r="AGG858" s="105"/>
      <c r="AGH858" s="103"/>
      <c r="AGI858" s="120"/>
      <c r="AGJ858" s="209"/>
      <c r="AGK858" s="120"/>
      <c r="AGL858" s="120"/>
      <c r="AGM858" s="114"/>
      <c r="AGN858" s="122"/>
      <c r="AGO858" s="105"/>
      <c r="AGP858" s="103"/>
      <c r="AGQ858" s="120"/>
      <c r="AGR858" s="209"/>
      <c r="AGS858" s="120"/>
      <c r="AGT858" s="120"/>
      <c r="AGU858" s="114"/>
      <c r="AGV858" s="122"/>
      <c r="AGW858" s="105"/>
      <c r="AGX858" s="103"/>
      <c r="AGY858" s="120"/>
      <c r="AGZ858" s="209"/>
      <c r="AHA858" s="120"/>
      <c r="AHB858" s="120"/>
      <c r="AHC858" s="114"/>
      <c r="AHD858" s="122"/>
      <c r="AHE858" s="105"/>
      <c r="AHF858" s="103"/>
      <c r="AHG858" s="120"/>
      <c r="AHH858" s="209"/>
      <c r="AHI858" s="120"/>
      <c r="AHJ858" s="120"/>
      <c r="AHK858" s="114"/>
      <c r="AHL858" s="122"/>
      <c r="AHM858" s="105"/>
      <c r="AHN858" s="103"/>
      <c r="AHO858" s="120"/>
      <c r="AHP858" s="209"/>
      <c r="AHQ858" s="120"/>
      <c r="AHR858" s="120"/>
      <c r="AHS858" s="114"/>
      <c r="AHT858" s="122"/>
      <c r="AHU858" s="105"/>
      <c r="AHV858" s="103"/>
      <c r="AHW858" s="120"/>
      <c r="AHX858" s="209"/>
      <c r="AHY858" s="120"/>
      <c r="AHZ858" s="120"/>
      <c r="AIA858" s="114"/>
      <c r="AIB858" s="122"/>
      <c r="AIC858" s="105"/>
      <c r="AID858" s="103"/>
      <c r="AIE858" s="120"/>
      <c r="AIF858" s="209"/>
      <c r="AIG858" s="120"/>
      <c r="AIH858" s="120"/>
      <c r="AII858" s="114"/>
      <c r="AIJ858" s="122"/>
      <c r="AIK858" s="105"/>
      <c r="AIL858" s="103"/>
      <c r="AIM858" s="120"/>
      <c r="AIN858" s="209"/>
      <c r="AIO858" s="120"/>
      <c r="AIP858" s="120"/>
      <c r="AIQ858" s="114"/>
      <c r="AIR858" s="122"/>
      <c r="AIS858" s="105"/>
      <c r="AIT858" s="103"/>
      <c r="AIU858" s="120"/>
      <c r="AIV858" s="209"/>
      <c r="AIW858" s="120"/>
      <c r="AIX858" s="120"/>
      <c r="AIY858" s="114"/>
      <c r="AIZ858" s="122"/>
      <c r="AJA858" s="105"/>
      <c r="AJB858" s="103"/>
      <c r="AJC858" s="120"/>
      <c r="AJD858" s="209"/>
      <c r="AJE858" s="120"/>
      <c r="AJF858" s="120"/>
      <c r="AJG858" s="114"/>
      <c r="AJH858" s="122"/>
      <c r="AJI858" s="105"/>
      <c r="AJJ858" s="103"/>
      <c r="AJK858" s="120"/>
      <c r="AJL858" s="209"/>
      <c r="AJM858" s="120"/>
      <c r="AJN858" s="120"/>
      <c r="AJO858" s="114"/>
      <c r="AJP858" s="122"/>
      <c r="AJQ858" s="105"/>
      <c r="AJR858" s="103"/>
      <c r="AJS858" s="120"/>
      <c r="AJT858" s="209"/>
      <c r="AJU858" s="120"/>
      <c r="AJV858" s="120"/>
      <c r="AJW858" s="114"/>
      <c r="AJX858" s="122"/>
      <c r="AJY858" s="105"/>
      <c r="AJZ858" s="103"/>
      <c r="AKA858" s="120"/>
      <c r="AKB858" s="209"/>
      <c r="AKC858" s="120"/>
      <c r="AKD858" s="120"/>
      <c r="AKE858" s="114"/>
      <c r="AKF858" s="122"/>
      <c r="AKG858" s="105"/>
      <c r="AKH858" s="103"/>
      <c r="AKI858" s="120"/>
      <c r="AKJ858" s="209"/>
      <c r="AKK858" s="120"/>
      <c r="AKL858" s="120"/>
      <c r="AKM858" s="114"/>
      <c r="AKN858" s="122"/>
      <c r="AKO858" s="105"/>
      <c r="AKP858" s="103"/>
      <c r="AKQ858" s="120"/>
      <c r="AKR858" s="209"/>
      <c r="AKS858" s="120"/>
      <c r="AKT858" s="120"/>
      <c r="AKU858" s="114"/>
      <c r="AKV858" s="122"/>
      <c r="AKW858" s="105"/>
      <c r="AKX858" s="103"/>
      <c r="AKY858" s="120"/>
      <c r="AKZ858" s="209"/>
      <c r="ALA858" s="120"/>
      <c r="ALB858" s="120"/>
      <c r="ALC858" s="114"/>
      <c r="ALD858" s="122"/>
      <c r="ALE858" s="105"/>
      <c r="ALF858" s="103"/>
      <c r="ALG858" s="120"/>
      <c r="ALH858" s="209"/>
      <c r="ALI858" s="120"/>
      <c r="ALJ858" s="120"/>
      <c r="ALK858" s="114"/>
      <c r="ALL858" s="122"/>
      <c r="ALM858" s="105"/>
      <c r="ALN858" s="103"/>
      <c r="ALO858" s="120"/>
      <c r="ALP858" s="209"/>
      <c r="ALQ858" s="120"/>
      <c r="ALR858" s="120"/>
      <c r="ALS858" s="114"/>
      <c r="ALT858" s="122"/>
      <c r="ALU858" s="105"/>
      <c r="ALV858" s="103"/>
      <c r="ALW858" s="120"/>
      <c r="ALX858" s="209"/>
      <c r="ALY858" s="120"/>
      <c r="ALZ858" s="120"/>
      <c r="AMA858" s="114"/>
      <c r="AMB858" s="122"/>
      <c r="AMC858" s="105"/>
      <c r="AMD858" s="103"/>
      <c r="AME858" s="120"/>
      <c r="AMF858" s="209"/>
      <c r="AMG858" s="120"/>
      <c r="AMH858" s="120"/>
      <c r="AMI858" s="114"/>
      <c r="AMJ858" s="122"/>
      <c r="AMK858" s="105"/>
      <c r="AML858" s="103"/>
      <c r="AMM858" s="120"/>
      <c r="AMN858" s="209"/>
      <c r="AMO858" s="120"/>
      <c r="AMP858" s="120"/>
      <c r="AMQ858" s="114"/>
      <c r="AMR858" s="122"/>
      <c r="AMS858" s="105"/>
      <c r="AMT858" s="103"/>
      <c r="AMU858" s="120"/>
      <c r="AMV858" s="209"/>
      <c r="AMW858" s="120"/>
      <c r="AMX858" s="120"/>
      <c r="AMY858" s="114"/>
      <c r="AMZ858" s="122"/>
      <c r="ANA858" s="105"/>
      <c r="ANB858" s="103"/>
      <c r="ANC858" s="120"/>
      <c r="AND858" s="209"/>
      <c r="ANE858" s="120"/>
      <c r="ANF858" s="120"/>
      <c r="ANG858" s="114"/>
      <c r="ANH858" s="122"/>
      <c r="ANI858" s="105"/>
      <c r="ANJ858" s="103"/>
      <c r="ANK858" s="120"/>
      <c r="ANL858" s="209"/>
      <c r="ANM858" s="120"/>
      <c r="ANN858" s="120"/>
      <c r="ANO858" s="114"/>
      <c r="ANP858" s="122"/>
      <c r="ANQ858" s="105"/>
      <c r="ANR858" s="103"/>
      <c r="ANS858" s="120"/>
      <c r="ANT858" s="209"/>
      <c r="ANU858" s="120"/>
      <c r="ANV858" s="120"/>
      <c r="ANW858" s="114"/>
      <c r="ANX858" s="122"/>
      <c r="ANY858" s="105"/>
      <c r="ANZ858" s="103"/>
      <c r="AOA858" s="120"/>
      <c r="AOB858" s="209"/>
      <c r="AOC858" s="120"/>
      <c r="AOD858" s="120"/>
      <c r="AOE858" s="114"/>
      <c r="AOF858" s="122"/>
      <c r="AOG858" s="105"/>
      <c r="AOH858" s="103"/>
      <c r="AOI858" s="120"/>
      <c r="AOJ858" s="209"/>
      <c r="AOK858" s="120"/>
      <c r="AOL858" s="120"/>
      <c r="AOM858" s="114"/>
      <c r="AON858" s="122"/>
      <c r="AOO858" s="105"/>
      <c r="AOP858" s="103"/>
      <c r="AOQ858" s="120"/>
      <c r="AOR858" s="209"/>
      <c r="AOS858" s="120"/>
      <c r="AOT858" s="120"/>
      <c r="AOU858" s="114"/>
      <c r="AOV858" s="122"/>
      <c r="AOW858" s="105"/>
      <c r="AOX858" s="103"/>
      <c r="AOY858" s="120"/>
      <c r="AOZ858" s="209"/>
      <c r="APA858" s="120"/>
      <c r="APB858" s="120"/>
      <c r="APC858" s="114"/>
      <c r="APD858" s="122"/>
      <c r="APE858" s="105"/>
      <c r="APF858" s="103"/>
      <c r="APG858" s="120"/>
      <c r="APH858" s="209"/>
      <c r="API858" s="120"/>
      <c r="APJ858" s="120"/>
      <c r="APK858" s="114"/>
      <c r="APL858" s="122"/>
      <c r="APM858" s="105"/>
      <c r="APN858" s="103"/>
      <c r="APO858" s="120"/>
      <c r="APP858" s="209"/>
      <c r="APQ858" s="120"/>
      <c r="APR858" s="120"/>
      <c r="APS858" s="114"/>
      <c r="APT858" s="122"/>
      <c r="APU858" s="105"/>
      <c r="APV858" s="103"/>
      <c r="APW858" s="120"/>
      <c r="APX858" s="209"/>
      <c r="APY858" s="120"/>
      <c r="APZ858" s="120"/>
      <c r="AQA858" s="114"/>
      <c r="AQB858" s="122"/>
      <c r="AQC858" s="105"/>
      <c r="AQD858" s="103"/>
      <c r="AQE858" s="120"/>
      <c r="AQF858" s="209"/>
      <c r="AQG858" s="120"/>
      <c r="AQH858" s="120"/>
      <c r="AQI858" s="114"/>
      <c r="AQJ858" s="122"/>
      <c r="AQK858" s="105"/>
      <c r="AQL858" s="103"/>
      <c r="AQM858" s="120"/>
      <c r="AQN858" s="209"/>
      <c r="AQO858" s="120"/>
      <c r="AQP858" s="120"/>
      <c r="AQQ858" s="114"/>
      <c r="AQR858" s="122"/>
      <c r="AQS858" s="105"/>
      <c r="AQT858" s="103"/>
      <c r="AQU858" s="120"/>
      <c r="AQV858" s="209"/>
      <c r="AQW858" s="120"/>
      <c r="AQX858" s="120"/>
      <c r="AQY858" s="114"/>
      <c r="AQZ858" s="122"/>
      <c r="ARA858" s="105"/>
      <c r="ARB858" s="103"/>
      <c r="ARC858" s="120"/>
      <c r="ARD858" s="209"/>
      <c r="ARE858" s="120"/>
      <c r="ARF858" s="120"/>
      <c r="ARG858" s="114"/>
      <c r="ARH858" s="122"/>
      <c r="ARI858" s="105"/>
      <c r="ARJ858" s="103"/>
      <c r="ARK858" s="120"/>
      <c r="ARL858" s="209"/>
      <c r="ARM858" s="120"/>
      <c r="ARN858" s="120"/>
      <c r="ARO858" s="114"/>
      <c r="ARP858" s="122"/>
      <c r="ARQ858" s="105"/>
      <c r="ARR858" s="103"/>
      <c r="ARS858" s="120"/>
      <c r="ART858" s="209"/>
      <c r="ARU858" s="120"/>
      <c r="ARV858" s="120"/>
      <c r="ARW858" s="114"/>
      <c r="ARX858" s="122"/>
      <c r="ARY858" s="105"/>
      <c r="ARZ858" s="103"/>
      <c r="ASA858" s="120"/>
      <c r="ASB858" s="209"/>
      <c r="ASC858" s="120"/>
      <c r="ASD858" s="120"/>
      <c r="ASE858" s="114"/>
      <c r="ASF858" s="122"/>
      <c r="ASG858" s="105"/>
      <c r="ASH858" s="103"/>
      <c r="ASI858" s="120"/>
      <c r="ASJ858" s="209"/>
      <c r="ASK858" s="120"/>
      <c r="ASL858" s="120"/>
      <c r="ASM858" s="114"/>
      <c r="ASN858" s="122"/>
      <c r="ASO858" s="105"/>
      <c r="ASP858" s="103"/>
      <c r="ASQ858" s="120"/>
      <c r="ASR858" s="209"/>
      <c r="ASS858" s="120"/>
      <c r="AST858" s="120"/>
      <c r="ASU858" s="114"/>
      <c r="ASV858" s="122"/>
      <c r="ASW858" s="105"/>
      <c r="ASX858" s="103"/>
      <c r="ASY858" s="120"/>
      <c r="ASZ858" s="209"/>
      <c r="ATA858" s="120"/>
      <c r="ATB858" s="120"/>
      <c r="ATC858" s="114"/>
      <c r="ATD858" s="122"/>
      <c r="ATE858" s="105"/>
      <c r="ATF858" s="103"/>
      <c r="ATG858" s="120"/>
      <c r="ATH858" s="209"/>
      <c r="ATI858" s="120"/>
      <c r="ATJ858" s="120"/>
      <c r="ATK858" s="114"/>
      <c r="ATL858" s="122"/>
      <c r="ATM858" s="105"/>
      <c r="ATN858" s="103"/>
      <c r="ATO858" s="120"/>
      <c r="ATP858" s="209"/>
      <c r="ATQ858" s="120"/>
      <c r="ATR858" s="120"/>
      <c r="ATS858" s="114"/>
      <c r="ATT858" s="122"/>
      <c r="ATU858" s="105"/>
      <c r="ATV858" s="103"/>
      <c r="ATW858" s="120"/>
      <c r="ATX858" s="209"/>
      <c r="ATY858" s="120"/>
      <c r="ATZ858" s="120"/>
      <c r="AUA858" s="114"/>
      <c r="AUB858" s="122"/>
      <c r="AUC858" s="105"/>
      <c r="AUD858" s="103"/>
      <c r="AUE858" s="120"/>
      <c r="AUF858" s="209"/>
      <c r="AUG858" s="120"/>
      <c r="AUH858" s="120"/>
      <c r="AUI858" s="114"/>
      <c r="AUJ858" s="122"/>
      <c r="AUK858" s="105"/>
      <c r="AUL858" s="103"/>
      <c r="AUM858" s="120"/>
      <c r="AUN858" s="209"/>
      <c r="AUO858" s="120"/>
      <c r="AUP858" s="120"/>
      <c r="AUQ858" s="114"/>
      <c r="AUR858" s="122"/>
      <c r="AUS858" s="105"/>
      <c r="AUT858" s="103"/>
      <c r="AUU858" s="120"/>
      <c r="AUV858" s="209"/>
      <c r="AUW858" s="120"/>
      <c r="AUX858" s="120"/>
      <c r="AUY858" s="114"/>
      <c r="AUZ858" s="122"/>
      <c r="AVA858" s="105"/>
      <c r="AVB858" s="103"/>
      <c r="AVC858" s="120"/>
      <c r="AVD858" s="209"/>
      <c r="AVE858" s="120"/>
      <c r="AVF858" s="120"/>
      <c r="AVG858" s="114"/>
      <c r="AVH858" s="122"/>
      <c r="AVI858" s="105"/>
      <c r="AVJ858" s="103"/>
      <c r="AVK858" s="120"/>
      <c r="AVL858" s="209"/>
      <c r="AVM858" s="120"/>
      <c r="AVN858" s="120"/>
      <c r="AVO858" s="114"/>
      <c r="AVP858" s="122"/>
      <c r="AVQ858" s="105"/>
      <c r="AVR858" s="103"/>
      <c r="AVS858" s="120"/>
      <c r="AVT858" s="209"/>
      <c r="AVU858" s="120"/>
      <c r="AVV858" s="120"/>
      <c r="AVW858" s="114"/>
      <c r="AVX858" s="122"/>
      <c r="AVY858" s="105"/>
      <c r="AVZ858" s="103"/>
      <c r="AWA858" s="120"/>
      <c r="AWB858" s="209"/>
      <c r="AWC858" s="120"/>
      <c r="AWD858" s="120"/>
      <c r="AWE858" s="114"/>
      <c r="AWF858" s="122"/>
      <c r="AWG858" s="105"/>
      <c r="AWH858" s="103"/>
      <c r="AWI858" s="120"/>
      <c r="AWJ858" s="209"/>
      <c r="AWK858" s="120"/>
      <c r="AWL858" s="120"/>
      <c r="AWM858" s="114"/>
      <c r="AWN858" s="122"/>
      <c r="AWO858" s="105"/>
      <c r="AWP858" s="103"/>
      <c r="AWQ858" s="120"/>
      <c r="AWR858" s="209"/>
      <c r="AWS858" s="120"/>
      <c r="AWT858" s="120"/>
      <c r="AWU858" s="114"/>
      <c r="AWV858" s="122"/>
      <c r="AWW858" s="105"/>
      <c r="AWX858" s="103"/>
      <c r="AWY858" s="120"/>
      <c r="AWZ858" s="209"/>
      <c r="AXA858" s="120"/>
      <c r="AXB858" s="120"/>
      <c r="AXC858" s="114"/>
      <c r="AXD858" s="122"/>
      <c r="AXE858" s="105"/>
      <c r="AXF858" s="103"/>
      <c r="AXG858" s="120"/>
      <c r="AXH858" s="209"/>
      <c r="AXI858" s="120"/>
      <c r="AXJ858" s="120"/>
      <c r="AXK858" s="114"/>
      <c r="AXL858" s="122"/>
      <c r="AXM858" s="105"/>
      <c r="AXN858" s="103"/>
      <c r="AXO858" s="120"/>
      <c r="AXP858" s="209"/>
      <c r="AXQ858" s="120"/>
      <c r="AXR858" s="120"/>
      <c r="AXS858" s="114"/>
      <c r="AXT858" s="122"/>
      <c r="AXU858" s="105"/>
      <c r="AXV858" s="103"/>
      <c r="AXW858" s="120"/>
      <c r="AXX858" s="209"/>
      <c r="AXY858" s="120"/>
      <c r="AXZ858" s="120"/>
      <c r="AYA858" s="114"/>
      <c r="AYB858" s="122"/>
      <c r="AYC858" s="105"/>
      <c r="AYD858" s="103"/>
      <c r="AYE858" s="120"/>
      <c r="AYF858" s="209"/>
      <c r="AYG858" s="120"/>
      <c r="AYH858" s="120"/>
      <c r="AYI858" s="114"/>
      <c r="AYJ858" s="122"/>
      <c r="AYK858" s="105"/>
      <c r="AYL858" s="103"/>
      <c r="AYM858" s="120"/>
      <c r="AYN858" s="209"/>
      <c r="AYO858" s="120"/>
      <c r="AYP858" s="120"/>
      <c r="AYQ858" s="114"/>
      <c r="AYR858" s="122"/>
      <c r="AYS858" s="105"/>
      <c r="AYT858" s="103"/>
      <c r="AYU858" s="120"/>
      <c r="AYV858" s="209"/>
      <c r="AYW858" s="120"/>
      <c r="AYX858" s="120"/>
      <c r="AYY858" s="114"/>
      <c r="AYZ858" s="122"/>
      <c r="AZA858" s="105"/>
      <c r="AZB858" s="103"/>
      <c r="AZC858" s="120"/>
      <c r="AZD858" s="209"/>
      <c r="AZE858" s="120"/>
      <c r="AZF858" s="120"/>
      <c r="AZG858" s="114"/>
      <c r="AZH858" s="122"/>
      <c r="AZI858" s="105"/>
      <c r="AZJ858" s="103"/>
      <c r="AZK858" s="120"/>
      <c r="AZL858" s="209"/>
      <c r="AZM858" s="120"/>
      <c r="AZN858" s="120"/>
      <c r="AZO858" s="114"/>
      <c r="AZP858" s="122"/>
      <c r="AZQ858" s="105"/>
      <c r="AZR858" s="103"/>
      <c r="AZS858" s="120"/>
      <c r="AZT858" s="209"/>
      <c r="AZU858" s="120"/>
      <c r="AZV858" s="120"/>
      <c r="AZW858" s="114"/>
      <c r="AZX858" s="122"/>
      <c r="AZY858" s="105"/>
      <c r="AZZ858" s="103"/>
      <c r="BAA858" s="120"/>
      <c r="BAB858" s="209"/>
      <c r="BAC858" s="120"/>
      <c r="BAD858" s="120"/>
      <c r="BAE858" s="114"/>
      <c r="BAF858" s="122"/>
      <c r="BAG858" s="105"/>
      <c r="BAH858" s="103"/>
      <c r="BAI858" s="120"/>
      <c r="BAJ858" s="209"/>
      <c r="BAK858" s="120"/>
      <c r="BAL858" s="120"/>
      <c r="BAM858" s="114"/>
      <c r="BAN858" s="122"/>
      <c r="BAO858" s="105"/>
      <c r="BAP858" s="103"/>
      <c r="BAQ858" s="120"/>
      <c r="BAR858" s="209"/>
      <c r="BAS858" s="120"/>
      <c r="BAT858" s="120"/>
      <c r="BAU858" s="114"/>
      <c r="BAV858" s="122"/>
      <c r="BAW858" s="105"/>
      <c r="BAX858" s="103"/>
      <c r="BAY858" s="120"/>
      <c r="BAZ858" s="209"/>
      <c r="BBA858" s="120"/>
      <c r="BBB858" s="120"/>
      <c r="BBC858" s="114"/>
      <c r="BBD858" s="122"/>
      <c r="BBE858" s="105"/>
      <c r="BBF858" s="103"/>
      <c r="BBG858" s="120"/>
      <c r="BBH858" s="209"/>
      <c r="BBI858" s="120"/>
      <c r="BBJ858" s="120"/>
      <c r="BBK858" s="114"/>
      <c r="BBL858" s="122"/>
      <c r="BBM858" s="105"/>
      <c r="BBN858" s="103"/>
      <c r="BBO858" s="120"/>
      <c r="BBP858" s="209"/>
      <c r="BBQ858" s="120"/>
      <c r="BBR858" s="120"/>
      <c r="BBS858" s="114"/>
      <c r="BBT858" s="122"/>
      <c r="BBU858" s="105"/>
      <c r="BBV858" s="103"/>
      <c r="BBW858" s="120"/>
      <c r="BBX858" s="209"/>
      <c r="BBY858" s="120"/>
      <c r="BBZ858" s="120"/>
      <c r="BCA858" s="114"/>
      <c r="BCB858" s="122"/>
      <c r="BCC858" s="105"/>
      <c r="BCD858" s="103"/>
      <c r="BCE858" s="120"/>
      <c r="BCF858" s="209"/>
      <c r="BCG858" s="120"/>
      <c r="BCH858" s="120"/>
      <c r="BCI858" s="114"/>
      <c r="BCJ858" s="122"/>
      <c r="BCK858" s="105"/>
      <c r="BCL858" s="103"/>
      <c r="BCM858" s="120"/>
      <c r="BCN858" s="209"/>
      <c r="BCO858" s="120"/>
      <c r="BCP858" s="120"/>
      <c r="BCQ858" s="114"/>
      <c r="BCR858" s="122"/>
      <c r="BCS858" s="105"/>
      <c r="BCT858" s="103"/>
      <c r="BCU858" s="120"/>
      <c r="BCV858" s="209"/>
      <c r="BCW858" s="120"/>
      <c r="BCX858" s="120"/>
      <c r="BCY858" s="114"/>
      <c r="BCZ858" s="122"/>
      <c r="BDA858" s="105"/>
      <c r="BDB858" s="103"/>
      <c r="BDC858" s="120"/>
      <c r="BDD858" s="209"/>
      <c r="BDE858" s="120"/>
      <c r="BDF858" s="120"/>
      <c r="BDG858" s="114"/>
      <c r="BDH858" s="122"/>
      <c r="BDI858" s="105"/>
      <c r="BDJ858" s="103"/>
      <c r="BDK858" s="120"/>
      <c r="BDL858" s="209"/>
      <c r="BDM858" s="120"/>
      <c r="BDN858" s="120"/>
      <c r="BDO858" s="114"/>
      <c r="BDP858" s="122"/>
      <c r="BDQ858" s="105"/>
      <c r="BDR858" s="103"/>
      <c r="BDS858" s="120"/>
      <c r="BDT858" s="209"/>
      <c r="BDU858" s="120"/>
      <c r="BDV858" s="120"/>
      <c r="BDW858" s="114"/>
      <c r="BDX858" s="122"/>
      <c r="BDY858" s="105"/>
      <c r="BDZ858" s="103"/>
      <c r="BEA858" s="120"/>
      <c r="BEB858" s="209"/>
      <c r="BEC858" s="120"/>
      <c r="BED858" s="120"/>
      <c r="BEE858" s="114"/>
      <c r="BEF858" s="122"/>
      <c r="BEG858" s="105"/>
      <c r="BEH858" s="103"/>
      <c r="BEI858" s="120"/>
      <c r="BEJ858" s="209"/>
      <c r="BEK858" s="120"/>
      <c r="BEL858" s="120"/>
      <c r="BEM858" s="114"/>
      <c r="BEN858" s="122"/>
      <c r="BEO858" s="105"/>
      <c r="BEP858" s="103"/>
      <c r="BEQ858" s="120"/>
      <c r="BER858" s="209"/>
      <c r="BES858" s="120"/>
      <c r="BET858" s="120"/>
      <c r="BEU858" s="114"/>
      <c r="BEV858" s="122"/>
      <c r="BEW858" s="105"/>
      <c r="BEX858" s="103"/>
      <c r="BEY858" s="120"/>
      <c r="BEZ858" s="209"/>
      <c r="BFA858" s="120"/>
      <c r="BFB858" s="120"/>
      <c r="BFC858" s="114"/>
      <c r="BFD858" s="122"/>
      <c r="BFE858" s="105"/>
      <c r="BFF858" s="103"/>
      <c r="BFG858" s="120"/>
      <c r="BFH858" s="209"/>
      <c r="BFI858" s="120"/>
      <c r="BFJ858" s="120"/>
      <c r="BFK858" s="114"/>
      <c r="BFL858" s="122"/>
      <c r="BFM858" s="105"/>
      <c r="BFN858" s="103"/>
      <c r="BFO858" s="120"/>
      <c r="BFP858" s="209"/>
      <c r="BFQ858" s="120"/>
      <c r="BFR858" s="120"/>
      <c r="BFS858" s="114"/>
      <c r="BFT858" s="122"/>
      <c r="BFU858" s="105"/>
      <c r="BFV858" s="103"/>
      <c r="BFW858" s="120"/>
      <c r="BFX858" s="209"/>
      <c r="BFY858" s="120"/>
      <c r="BFZ858" s="120"/>
      <c r="BGA858" s="114"/>
      <c r="BGB858" s="122"/>
      <c r="BGC858" s="105"/>
      <c r="BGD858" s="103"/>
      <c r="BGE858" s="120"/>
      <c r="BGF858" s="209"/>
      <c r="BGG858" s="120"/>
      <c r="BGH858" s="120"/>
      <c r="BGI858" s="114"/>
      <c r="BGJ858" s="122"/>
      <c r="BGK858" s="105"/>
      <c r="BGL858" s="103"/>
      <c r="BGM858" s="120"/>
      <c r="BGN858" s="209"/>
      <c r="BGO858" s="120"/>
      <c r="BGP858" s="120"/>
      <c r="BGQ858" s="114"/>
      <c r="BGR858" s="122"/>
      <c r="BGS858" s="105"/>
      <c r="BGT858" s="103"/>
      <c r="BGU858" s="120"/>
      <c r="BGV858" s="209"/>
      <c r="BGW858" s="120"/>
      <c r="BGX858" s="120"/>
      <c r="BGY858" s="114"/>
      <c r="BGZ858" s="122"/>
      <c r="BHA858" s="105"/>
      <c r="BHB858" s="103"/>
      <c r="BHC858" s="120"/>
      <c r="BHD858" s="209"/>
      <c r="BHE858" s="120"/>
      <c r="BHF858" s="120"/>
      <c r="BHG858" s="114"/>
      <c r="BHH858" s="122"/>
      <c r="BHI858" s="105"/>
      <c r="BHJ858" s="103"/>
      <c r="BHK858" s="120"/>
      <c r="BHL858" s="209"/>
      <c r="BHM858" s="120"/>
      <c r="BHN858" s="120"/>
      <c r="BHO858" s="114"/>
      <c r="BHP858" s="122"/>
      <c r="BHQ858" s="105"/>
      <c r="BHR858" s="103"/>
      <c r="BHS858" s="120"/>
      <c r="BHT858" s="209"/>
      <c r="BHU858" s="120"/>
      <c r="BHV858" s="120"/>
      <c r="BHW858" s="114"/>
      <c r="BHX858" s="122"/>
      <c r="BHY858" s="105"/>
      <c r="BHZ858" s="103"/>
      <c r="BIA858" s="120"/>
      <c r="BIB858" s="209"/>
      <c r="BIC858" s="120"/>
      <c r="BID858" s="120"/>
      <c r="BIE858" s="114"/>
      <c r="BIF858" s="122"/>
      <c r="BIG858" s="105"/>
      <c r="BIH858" s="103"/>
      <c r="BII858" s="120"/>
      <c r="BIJ858" s="209"/>
      <c r="BIK858" s="120"/>
      <c r="BIL858" s="120"/>
      <c r="BIM858" s="114"/>
      <c r="BIN858" s="122"/>
      <c r="BIO858" s="105"/>
      <c r="BIP858" s="103"/>
      <c r="BIQ858" s="120"/>
      <c r="BIR858" s="209"/>
      <c r="BIS858" s="120"/>
      <c r="BIT858" s="120"/>
      <c r="BIU858" s="114"/>
      <c r="BIV858" s="122"/>
      <c r="BIW858" s="105"/>
      <c r="BIX858" s="103"/>
      <c r="BIY858" s="120"/>
      <c r="BIZ858" s="209"/>
      <c r="BJA858" s="120"/>
      <c r="BJB858" s="120"/>
      <c r="BJC858" s="114"/>
      <c r="BJD858" s="122"/>
      <c r="BJE858" s="105"/>
      <c r="BJF858" s="103"/>
      <c r="BJG858" s="120"/>
      <c r="BJH858" s="209"/>
      <c r="BJI858" s="120"/>
      <c r="BJJ858" s="120"/>
      <c r="BJK858" s="114"/>
      <c r="BJL858" s="122"/>
      <c r="BJM858" s="105"/>
      <c r="BJN858" s="103"/>
      <c r="BJO858" s="120"/>
      <c r="BJP858" s="209"/>
      <c r="BJQ858" s="120"/>
      <c r="BJR858" s="120"/>
      <c r="BJS858" s="114"/>
      <c r="BJT858" s="122"/>
      <c r="BJU858" s="105"/>
      <c r="BJV858" s="103"/>
      <c r="BJW858" s="120"/>
      <c r="BJX858" s="209"/>
      <c r="BJY858" s="120"/>
      <c r="BJZ858" s="120"/>
      <c r="BKA858" s="114"/>
      <c r="BKB858" s="122"/>
      <c r="BKC858" s="105"/>
      <c r="BKD858" s="103"/>
      <c r="BKE858" s="120"/>
      <c r="BKF858" s="209"/>
      <c r="BKG858" s="120"/>
      <c r="BKH858" s="120"/>
      <c r="BKI858" s="114"/>
      <c r="BKJ858" s="122"/>
      <c r="BKK858" s="105"/>
      <c r="BKL858" s="103"/>
      <c r="BKM858" s="120"/>
      <c r="BKN858" s="209"/>
      <c r="BKO858" s="120"/>
      <c r="BKP858" s="120"/>
      <c r="BKQ858" s="114"/>
      <c r="BKR858" s="122"/>
      <c r="BKS858" s="105"/>
      <c r="BKT858" s="103"/>
      <c r="BKU858" s="120"/>
      <c r="BKV858" s="209"/>
      <c r="BKW858" s="120"/>
      <c r="BKX858" s="120"/>
      <c r="BKY858" s="114"/>
      <c r="BKZ858" s="122"/>
      <c r="BLA858" s="105"/>
      <c r="BLB858" s="103"/>
      <c r="BLC858" s="120"/>
      <c r="BLD858" s="209"/>
      <c r="BLE858" s="120"/>
      <c r="BLF858" s="120"/>
      <c r="BLG858" s="114"/>
      <c r="BLH858" s="122"/>
      <c r="BLI858" s="105"/>
      <c r="BLJ858" s="103"/>
      <c r="BLK858" s="120"/>
      <c r="BLL858" s="209"/>
      <c r="BLM858" s="120"/>
      <c r="BLN858" s="120"/>
      <c r="BLO858" s="114"/>
      <c r="BLP858" s="122"/>
      <c r="BLQ858" s="105"/>
      <c r="BLR858" s="103"/>
      <c r="BLS858" s="120"/>
      <c r="BLT858" s="209"/>
      <c r="BLU858" s="120"/>
      <c r="BLV858" s="120"/>
      <c r="BLW858" s="114"/>
      <c r="BLX858" s="122"/>
      <c r="BLY858" s="105"/>
      <c r="BLZ858" s="103"/>
      <c r="BMA858" s="120"/>
      <c r="BMB858" s="209"/>
      <c r="BMC858" s="120"/>
      <c r="BMD858" s="120"/>
      <c r="BME858" s="114"/>
      <c r="BMF858" s="122"/>
      <c r="BMG858" s="105"/>
      <c r="BMH858" s="103"/>
      <c r="BMI858" s="120"/>
      <c r="BMJ858" s="209"/>
      <c r="BMK858" s="120"/>
      <c r="BML858" s="120"/>
      <c r="BMM858" s="114"/>
      <c r="BMN858" s="122"/>
      <c r="BMO858" s="105"/>
      <c r="BMP858" s="103"/>
      <c r="BMQ858" s="120"/>
      <c r="BMR858" s="209"/>
      <c r="BMS858" s="120"/>
      <c r="BMT858" s="120"/>
      <c r="BMU858" s="114"/>
      <c r="BMV858" s="122"/>
      <c r="BMW858" s="105"/>
      <c r="BMX858" s="103"/>
      <c r="BMY858" s="120"/>
      <c r="BMZ858" s="209"/>
      <c r="BNA858" s="120"/>
      <c r="BNB858" s="120"/>
      <c r="BNC858" s="114"/>
      <c r="BND858" s="122"/>
      <c r="BNE858" s="105"/>
      <c r="BNF858" s="103"/>
      <c r="BNG858" s="120"/>
      <c r="BNH858" s="209"/>
      <c r="BNI858" s="120"/>
      <c r="BNJ858" s="120"/>
      <c r="BNK858" s="114"/>
      <c r="BNL858" s="122"/>
      <c r="BNM858" s="105"/>
      <c r="BNN858" s="103"/>
      <c r="BNO858" s="120"/>
      <c r="BNP858" s="209"/>
      <c r="BNQ858" s="120"/>
      <c r="BNR858" s="120"/>
      <c r="BNS858" s="114"/>
      <c r="BNT858" s="122"/>
      <c r="BNU858" s="105"/>
      <c r="BNV858" s="103"/>
      <c r="BNW858" s="120"/>
      <c r="BNX858" s="209"/>
      <c r="BNY858" s="120"/>
      <c r="BNZ858" s="120"/>
      <c r="BOA858" s="114"/>
      <c r="BOB858" s="122"/>
      <c r="BOC858" s="105"/>
      <c r="BOD858" s="103"/>
      <c r="BOE858" s="120"/>
      <c r="BOF858" s="209"/>
      <c r="BOG858" s="120"/>
      <c r="BOH858" s="120"/>
      <c r="BOI858" s="114"/>
      <c r="BOJ858" s="122"/>
      <c r="BOK858" s="105"/>
      <c r="BOL858" s="103"/>
      <c r="BOM858" s="120"/>
      <c r="BON858" s="209"/>
      <c r="BOO858" s="120"/>
      <c r="BOP858" s="120"/>
      <c r="BOQ858" s="114"/>
      <c r="BOR858" s="122"/>
      <c r="BOS858" s="105"/>
      <c r="BOT858" s="103"/>
      <c r="BOU858" s="120"/>
      <c r="BOV858" s="209"/>
      <c r="BOW858" s="120"/>
      <c r="BOX858" s="120"/>
      <c r="BOY858" s="114"/>
      <c r="BOZ858" s="122"/>
      <c r="BPA858" s="105"/>
      <c r="BPB858" s="103"/>
      <c r="BPC858" s="120"/>
      <c r="BPD858" s="209"/>
      <c r="BPE858" s="120"/>
      <c r="BPF858" s="120"/>
      <c r="BPG858" s="114"/>
      <c r="BPH858" s="122"/>
      <c r="BPI858" s="105"/>
      <c r="BPJ858" s="103"/>
      <c r="BPK858" s="120"/>
      <c r="BPL858" s="209"/>
      <c r="BPM858" s="120"/>
      <c r="BPN858" s="120"/>
      <c r="BPO858" s="114"/>
      <c r="BPP858" s="122"/>
      <c r="BPQ858" s="105"/>
      <c r="BPR858" s="103"/>
      <c r="BPS858" s="120"/>
      <c r="BPT858" s="209"/>
      <c r="BPU858" s="120"/>
      <c r="BPV858" s="120"/>
      <c r="BPW858" s="114"/>
      <c r="BPX858" s="122"/>
      <c r="BPY858" s="105"/>
      <c r="BPZ858" s="103"/>
      <c r="BQA858" s="120"/>
      <c r="BQB858" s="209"/>
      <c r="BQC858" s="120"/>
      <c r="BQD858" s="120"/>
      <c r="BQE858" s="114"/>
      <c r="BQF858" s="122"/>
      <c r="BQG858" s="105"/>
      <c r="BQH858" s="103"/>
      <c r="BQI858" s="120"/>
      <c r="BQJ858" s="209"/>
      <c r="BQK858" s="120"/>
      <c r="BQL858" s="120"/>
      <c r="BQM858" s="114"/>
      <c r="BQN858" s="122"/>
      <c r="BQO858" s="105"/>
      <c r="BQP858" s="103"/>
      <c r="BQQ858" s="120"/>
      <c r="BQR858" s="209"/>
      <c r="BQS858" s="120"/>
      <c r="BQT858" s="120"/>
      <c r="BQU858" s="114"/>
      <c r="BQV858" s="122"/>
      <c r="BQW858" s="105"/>
      <c r="BQX858" s="103"/>
      <c r="BQY858" s="120"/>
      <c r="BQZ858" s="209"/>
      <c r="BRA858" s="120"/>
      <c r="BRB858" s="120"/>
      <c r="BRC858" s="114"/>
      <c r="BRD858" s="122"/>
      <c r="BRE858" s="105"/>
      <c r="BRF858" s="103"/>
      <c r="BRG858" s="120"/>
      <c r="BRH858" s="209"/>
      <c r="BRI858" s="120"/>
      <c r="BRJ858" s="120"/>
      <c r="BRK858" s="114"/>
      <c r="BRL858" s="122"/>
      <c r="BRM858" s="105"/>
      <c r="BRN858" s="103"/>
      <c r="BRO858" s="120"/>
      <c r="BRP858" s="209"/>
      <c r="BRQ858" s="120"/>
      <c r="BRR858" s="120"/>
      <c r="BRS858" s="114"/>
      <c r="BRT858" s="122"/>
      <c r="BRU858" s="105"/>
      <c r="BRV858" s="103"/>
      <c r="BRW858" s="120"/>
      <c r="BRX858" s="209"/>
      <c r="BRY858" s="120"/>
      <c r="BRZ858" s="120"/>
      <c r="BSA858" s="114"/>
      <c r="BSB858" s="122"/>
      <c r="BSC858" s="105"/>
      <c r="BSD858" s="103"/>
      <c r="BSE858" s="120"/>
      <c r="BSF858" s="209"/>
      <c r="BSG858" s="120"/>
      <c r="BSH858" s="120"/>
      <c r="BSI858" s="114"/>
      <c r="BSJ858" s="122"/>
      <c r="BSK858" s="105"/>
      <c r="BSL858" s="103"/>
      <c r="BSM858" s="120"/>
      <c r="BSN858" s="209"/>
      <c r="BSO858" s="120"/>
      <c r="BSP858" s="120"/>
      <c r="BSQ858" s="114"/>
      <c r="BSR858" s="122"/>
      <c r="BSS858" s="105"/>
      <c r="BST858" s="103"/>
      <c r="BSU858" s="120"/>
      <c r="BSV858" s="209"/>
      <c r="BSW858" s="120"/>
      <c r="BSX858" s="120"/>
      <c r="BSY858" s="114"/>
      <c r="BSZ858" s="122"/>
      <c r="BTA858" s="105"/>
      <c r="BTB858" s="103"/>
      <c r="BTC858" s="120"/>
      <c r="BTD858" s="209"/>
      <c r="BTE858" s="120"/>
      <c r="BTF858" s="120"/>
      <c r="BTG858" s="114"/>
      <c r="BTH858" s="122"/>
      <c r="BTI858" s="105"/>
      <c r="BTJ858" s="103"/>
      <c r="BTK858" s="120"/>
      <c r="BTL858" s="209"/>
      <c r="BTM858" s="120"/>
      <c r="BTN858" s="120"/>
      <c r="BTO858" s="114"/>
      <c r="BTP858" s="122"/>
      <c r="BTQ858" s="105"/>
      <c r="BTR858" s="103"/>
      <c r="BTS858" s="120"/>
      <c r="BTT858" s="209"/>
      <c r="BTU858" s="120"/>
      <c r="BTV858" s="120"/>
      <c r="BTW858" s="114"/>
      <c r="BTX858" s="122"/>
      <c r="BTY858" s="105"/>
      <c r="BTZ858" s="103"/>
      <c r="BUA858" s="120"/>
      <c r="BUB858" s="209"/>
      <c r="BUC858" s="120"/>
      <c r="BUD858" s="120"/>
      <c r="BUE858" s="114"/>
      <c r="BUF858" s="122"/>
      <c r="BUG858" s="105"/>
      <c r="BUH858" s="103"/>
      <c r="BUI858" s="120"/>
      <c r="BUJ858" s="209"/>
      <c r="BUK858" s="120"/>
      <c r="BUL858" s="120"/>
      <c r="BUM858" s="114"/>
      <c r="BUN858" s="122"/>
      <c r="BUO858" s="105"/>
      <c r="BUP858" s="103"/>
      <c r="BUQ858" s="120"/>
      <c r="BUR858" s="209"/>
      <c r="BUS858" s="120"/>
      <c r="BUT858" s="120"/>
      <c r="BUU858" s="114"/>
      <c r="BUV858" s="122"/>
      <c r="BUW858" s="105"/>
      <c r="BUX858" s="103"/>
      <c r="BUY858" s="120"/>
      <c r="BUZ858" s="209"/>
      <c r="BVA858" s="120"/>
      <c r="BVB858" s="120"/>
      <c r="BVC858" s="114"/>
      <c r="BVD858" s="122"/>
      <c r="BVE858" s="105"/>
      <c r="BVF858" s="103"/>
      <c r="BVG858" s="120"/>
      <c r="BVH858" s="209"/>
      <c r="BVI858" s="120"/>
      <c r="BVJ858" s="120"/>
      <c r="BVK858" s="114"/>
      <c r="BVL858" s="122"/>
      <c r="BVM858" s="105"/>
      <c r="BVN858" s="103"/>
      <c r="BVO858" s="120"/>
      <c r="BVP858" s="209"/>
      <c r="BVQ858" s="120"/>
      <c r="BVR858" s="120"/>
      <c r="BVS858" s="114"/>
      <c r="BVT858" s="122"/>
      <c r="BVU858" s="105"/>
      <c r="BVV858" s="103"/>
      <c r="BVW858" s="120"/>
      <c r="BVX858" s="209"/>
      <c r="BVY858" s="120"/>
      <c r="BVZ858" s="120"/>
      <c r="BWA858" s="114"/>
      <c r="BWB858" s="122"/>
      <c r="BWC858" s="105"/>
      <c r="BWD858" s="103"/>
      <c r="BWE858" s="120"/>
      <c r="BWF858" s="209"/>
      <c r="BWG858" s="120"/>
      <c r="BWH858" s="120"/>
      <c r="BWI858" s="114"/>
      <c r="BWJ858" s="122"/>
      <c r="BWK858" s="105"/>
      <c r="BWL858" s="103"/>
      <c r="BWM858" s="120"/>
      <c r="BWN858" s="209"/>
      <c r="BWO858" s="120"/>
      <c r="BWP858" s="120"/>
      <c r="BWQ858" s="114"/>
      <c r="BWR858" s="122"/>
      <c r="BWS858" s="105"/>
      <c r="BWT858" s="103"/>
      <c r="BWU858" s="120"/>
      <c r="BWV858" s="209"/>
      <c r="BWW858" s="120"/>
      <c r="BWX858" s="120"/>
      <c r="BWY858" s="114"/>
      <c r="BWZ858" s="122"/>
      <c r="BXA858" s="105"/>
      <c r="BXB858" s="103"/>
      <c r="BXC858" s="120"/>
      <c r="BXD858" s="209"/>
      <c r="BXE858" s="120"/>
      <c r="BXF858" s="120"/>
      <c r="BXG858" s="114"/>
      <c r="BXH858" s="122"/>
      <c r="BXI858" s="105"/>
      <c r="BXJ858" s="103"/>
      <c r="BXK858" s="120"/>
      <c r="BXL858" s="209"/>
      <c r="BXM858" s="120"/>
      <c r="BXN858" s="120"/>
      <c r="BXO858" s="114"/>
      <c r="BXP858" s="122"/>
      <c r="BXQ858" s="105"/>
      <c r="BXR858" s="103"/>
      <c r="BXS858" s="120"/>
      <c r="BXT858" s="209"/>
      <c r="BXU858" s="120"/>
      <c r="BXV858" s="120"/>
      <c r="BXW858" s="114"/>
      <c r="BXX858" s="122"/>
      <c r="BXY858" s="105"/>
      <c r="BXZ858" s="103"/>
      <c r="BYA858" s="120"/>
      <c r="BYB858" s="209"/>
      <c r="BYC858" s="120"/>
      <c r="BYD858" s="120"/>
      <c r="BYE858" s="114"/>
      <c r="BYF858" s="122"/>
      <c r="BYG858" s="105"/>
      <c r="BYH858" s="103"/>
      <c r="BYI858" s="120"/>
      <c r="BYJ858" s="209"/>
      <c r="BYK858" s="120"/>
      <c r="BYL858" s="120"/>
      <c r="BYM858" s="114"/>
      <c r="BYN858" s="122"/>
      <c r="BYO858" s="105"/>
      <c r="BYP858" s="103"/>
      <c r="BYQ858" s="120"/>
      <c r="BYR858" s="209"/>
      <c r="BYS858" s="120"/>
      <c r="BYT858" s="120"/>
      <c r="BYU858" s="114"/>
      <c r="BYV858" s="122"/>
      <c r="BYW858" s="105"/>
      <c r="BYX858" s="103"/>
      <c r="BYY858" s="120"/>
      <c r="BYZ858" s="209"/>
      <c r="BZA858" s="120"/>
      <c r="BZB858" s="120"/>
      <c r="BZC858" s="114"/>
      <c r="BZD858" s="122"/>
      <c r="BZE858" s="105"/>
      <c r="BZF858" s="103"/>
      <c r="BZG858" s="120"/>
      <c r="BZH858" s="209"/>
      <c r="BZI858" s="120"/>
      <c r="BZJ858" s="120"/>
      <c r="BZK858" s="114"/>
      <c r="BZL858" s="122"/>
      <c r="BZM858" s="105"/>
      <c r="BZN858" s="103"/>
      <c r="BZO858" s="120"/>
      <c r="BZP858" s="209"/>
      <c r="BZQ858" s="120"/>
      <c r="BZR858" s="120"/>
      <c r="BZS858" s="114"/>
      <c r="BZT858" s="122"/>
      <c r="BZU858" s="105"/>
      <c r="BZV858" s="103"/>
      <c r="BZW858" s="120"/>
      <c r="BZX858" s="209"/>
      <c r="BZY858" s="120"/>
      <c r="BZZ858" s="120"/>
      <c r="CAA858" s="114"/>
      <c r="CAB858" s="122"/>
      <c r="CAC858" s="105"/>
      <c r="CAD858" s="103"/>
      <c r="CAE858" s="120"/>
      <c r="CAF858" s="209"/>
      <c r="CAG858" s="120"/>
      <c r="CAH858" s="120"/>
      <c r="CAI858" s="114"/>
      <c r="CAJ858" s="122"/>
      <c r="CAK858" s="105"/>
      <c r="CAL858" s="103"/>
      <c r="CAM858" s="120"/>
      <c r="CAN858" s="209"/>
      <c r="CAO858" s="120"/>
      <c r="CAP858" s="120"/>
      <c r="CAQ858" s="114"/>
      <c r="CAR858" s="122"/>
      <c r="CAS858" s="105"/>
      <c r="CAT858" s="103"/>
      <c r="CAU858" s="120"/>
      <c r="CAV858" s="209"/>
      <c r="CAW858" s="120"/>
      <c r="CAX858" s="120"/>
      <c r="CAY858" s="114"/>
      <c r="CAZ858" s="122"/>
      <c r="CBA858" s="105"/>
      <c r="CBB858" s="103"/>
      <c r="CBC858" s="120"/>
      <c r="CBD858" s="209"/>
      <c r="CBE858" s="120"/>
      <c r="CBF858" s="120"/>
      <c r="CBG858" s="114"/>
      <c r="CBH858" s="122"/>
      <c r="CBI858" s="105"/>
      <c r="CBJ858" s="103"/>
      <c r="CBK858" s="120"/>
      <c r="CBL858" s="209"/>
      <c r="CBM858" s="120"/>
      <c r="CBN858" s="120"/>
      <c r="CBO858" s="114"/>
      <c r="CBP858" s="122"/>
      <c r="CBQ858" s="105"/>
      <c r="CBR858" s="103"/>
      <c r="CBS858" s="120"/>
      <c r="CBT858" s="209"/>
      <c r="CBU858" s="120"/>
      <c r="CBV858" s="120"/>
      <c r="CBW858" s="114"/>
      <c r="CBX858" s="122"/>
      <c r="CBY858" s="105"/>
      <c r="CBZ858" s="103"/>
      <c r="CCA858" s="120"/>
      <c r="CCB858" s="209"/>
      <c r="CCC858" s="120"/>
      <c r="CCD858" s="120"/>
      <c r="CCE858" s="114"/>
      <c r="CCF858" s="122"/>
      <c r="CCG858" s="105"/>
      <c r="CCH858" s="103"/>
      <c r="CCI858" s="120"/>
      <c r="CCJ858" s="209"/>
      <c r="CCK858" s="120"/>
      <c r="CCL858" s="120"/>
      <c r="CCM858" s="114"/>
      <c r="CCN858" s="122"/>
      <c r="CCO858" s="105"/>
      <c r="CCP858" s="103"/>
      <c r="CCQ858" s="120"/>
      <c r="CCR858" s="209"/>
      <c r="CCS858" s="120"/>
      <c r="CCT858" s="120"/>
      <c r="CCU858" s="114"/>
      <c r="CCV858" s="122"/>
      <c r="CCW858" s="105"/>
      <c r="CCX858" s="103"/>
      <c r="CCY858" s="120"/>
      <c r="CCZ858" s="209"/>
      <c r="CDA858" s="120"/>
      <c r="CDB858" s="120"/>
      <c r="CDC858" s="114"/>
      <c r="CDD858" s="122"/>
      <c r="CDE858" s="105"/>
      <c r="CDF858" s="103"/>
      <c r="CDG858" s="120"/>
      <c r="CDH858" s="209"/>
      <c r="CDI858" s="120"/>
      <c r="CDJ858" s="120"/>
      <c r="CDK858" s="114"/>
      <c r="CDL858" s="122"/>
      <c r="CDM858" s="105"/>
      <c r="CDN858" s="103"/>
      <c r="CDO858" s="120"/>
      <c r="CDP858" s="209"/>
      <c r="CDQ858" s="120"/>
      <c r="CDR858" s="120"/>
      <c r="CDS858" s="114"/>
      <c r="CDT858" s="122"/>
      <c r="CDU858" s="105"/>
      <c r="CDV858" s="103"/>
      <c r="CDW858" s="120"/>
      <c r="CDX858" s="209"/>
      <c r="CDY858" s="120"/>
      <c r="CDZ858" s="120"/>
      <c r="CEA858" s="114"/>
      <c r="CEB858" s="122"/>
      <c r="CEC858" s="105"/>
      <c r="CED858" s="103"/>
      <c r="CEE858" s="120"/>
      <c r="CEF858" s="209"/>
      <c r="CEG858" s="120"/>
      <c r="CEH858" s="120"/>
      <c r="CEI858" s="114"/>
      <c r="CEJ858" s="122"/>
      <c r="CEK858" s="105"/>
      <c r="CEL858" s="103"/>
      <c r="CEM858" s="120"/>
      <c r="CEN858" s="209"/>
      <c r="CEO858" s="120"/>
      <c r="CEP858" s="120"/>
      <c r="CEQ858" s="114"/>
      <c r="CER858" s="122"/>
      <c r="CES858" s="105"/>
      <c r="CET858" s="103"/>
      <c r="CEU858" s="120"/>
      <c r="CEV858" s="209"/>
      <c r="CEW858" s="120"/>
      <c r="CEX858" s="120"/>
      <c r="CEY858" s="114"/>
      <c r="CEZ858" s="122"/>
      <c r="CFA858" s="105"/>
      <c r="CFB858" s="103"/>
      <c r="CFC858" s="120"/>
      <c r="CFD858" s="209"/>
      <c r="CFE858" s="120"/>
      <c r="CFF858" s="120"/>
      <c r="CFG858" s="114"/>
      <c r="CFH858" s="122"/>
      <c r="CFI858" s="105"/>
      <c r="CFJ858" s="103"/>
      <c r="CFK858" s="120"/>
      <c r="CFL858" s="209"/>
      <c r="CFM858" s="120"/>
      <c r="CFN858" s="120"/>
      <c r="CFO858" s="114"/>
      <c r="CFP858" s="122"/>
      <c r="CFQ858" s="105"/>
      <c r="CFR858" s="103"/>
      <c r="CFS858" s="120"/>
      <c r="CFT858" s="209"/>
      <c r="CFU858" s="120"/>
      <c r="CFV858" s="120"/>
      <c r="CFW858" s="114"/>
      <c r="CFX858" s="122"/>
      <c r="CFY858" s="105"/>
      <c r="CFZ858" s="103"/>
      <c r="CGA858" s="120"/>
      <c r="CGB858" s="209"/>
      <c r="CGC858" s="120"/>
      <c r="CGD858" s="120"/>
      <c r="CGE858" s="114"/>
      <c r="CGF858" s="122"/>
      <c r="CGG858" s="105"/>
      <c r="CGH858" s="103"/>
      <c r="CGI858" s="120"/>
      <c r="CGJ858" s="209"/>
      <c r="CGK858" s="120"/>
      <c r="CGL858" s="120"/>
      <c r="CGM858" s="114"/>
      <c r="CGN858" s="122"/>
      <c r="CGO858" s="105"/>
      <c r="CGP858" s="103"/>
      <c r="CGQ858" s="120"/>
      <c r="CGR858" s="209"/>
      <c r="CGS858" s="120"/>
      <c r="CGT858" s="120"/>
      <c r="CGU858" s="114"/>
      <c r="CGV858" s="122"/>
      <c r="CGW858" s="105"/>
      <c r="CGX858" s="103"/>
      <c r="CGY858" s="120"/>
      <c r="CGZ858" s="209"/>
      <c r="CHA858" s="120"/>
      <c r="CHB858" s="120"/>
      <c r="CHC858" s="114"/>
      <c r="CHD858" s="122"/>
      <c r="CHE858" s="105"/>
      <c r="CHF858" s="103"/>
      <c r="CHG858" s="120"/>
      <c r="CHH858" s="209"/>
      <c r="CHI858" s="120"/>
      <c r="CHJ858" s="120"/>
      <c r="CHK858" s="114"/>
      <c r="CHL858" s="122"/>
      <c r="CHM858" s="105"/>
      <c r="CHN858" s="103"/>
      <c r="CHO858" s="120"/>
      <c r="CHP858" s="209"/>
      <c r="CHQ858" s="120"/>
      <c r="CHR858" s="120"/>
      <c r="CHS858" s="114"/>
      <c r="CHT858" s="122"/>
      <c r="CHU858" s="105"/>
      <c r="CHV858" s="103"/>
      <c r="CHW858" s="120"/>
      <c r="CHX858" s="209"/>
      <c r="CHY858" s="120"/>
      <c r="CHZ858" s="120"/>
      <c r="CIA858" s="114"/>
      <c r="CIB858" s="122"/>
      <c r="CIC858" s="105"/>
      <c r="CID858" s="103"/>
      <c r="CIE858" s="120"/>
      <c r="CIF858" s="209"/>
      <c r="CIG858" s="120"/>
      <c r="CIH858" s="120"/>
      <c r="CII858" s="114"/>
      <c r="CIJ858" s="122"/>
      <c r="CIK858" s="105"/>
      <c r="CIL858" s="103"/>
      <c r="CIM858" s="120"/>
      <c r="CIN858" s="209"/>
      <c r="CIO858" s="120"/>
      <c r="CIP858" s="120"/>
      <c r="CIQ858" s="114"/>
      <c r="CIR858" s="122"/>
      <c r="CIS858" s="105"/>
      <c r="CIT858" s="103"/>
      <c r="CIU858" s="120"/>
      <c r="CIV858" s="209"/>
      <c r="CIW858" s="120"/>
      <c r="CIX858" s="120"/>
      <c r="CIY858" s="114"/>
      <c r="CIZ858" s="122"/>
      <c r="CJA858" s="105"/>
      <c r="CJB858" s="103"/>
      <c r="CJC858" s="120"/>
      <c r="CJD858" s="209"/>
      <c r="CJE858" s="120"/>
      <c r="CJF858" s="120"/>
      <c r="CJG858" s="114"/>
      <c r="CJH858" s="122"/>
      <c r="CJI858" s="105"/>
      <c r="CJJ858" s="103"/>
      <c r="CJK858" s="120"/>
      <c r="CJL858" s="209"/>
      <c r="CJM858" s="120"/>
      <c r="CJN858" s="120"/>
      <c r="CJO858" s="114"/>
      <c r="CJP858" s="122"/>
      <c r="CJQ858" s="105"/>
      <c r="CJR858" s="103"/>
      <c r="CJS858" s="120"/>
      <c r="CJT858" s="209"/>
      <c r="CJU858" s="120"/>
      <c r="CJV858" s="120"/>
      <c r="CJW858" s="114"/>
      <c r="CJX858" s="122"/>
      <c r="CJY858" s="105"/>
      <c r="CJZ858" s="103"/>
      <c r="CKA858" s="120"/>
      <c r="CKB858" s="209"/>
      <c r="CKC858" s="120"/>
      <c r="CKD858" s="120"/>
      <c r="CKE858" s="114"/>
      <c r="CKF858" s="122"/>
      <c r="CKG858" s="105"/>
      <c r="CKH858" s="103"/>
      <c r="CKI858" s="120"/>
      <c r="CKJ858" s="209"/>
      <c r="CKK858" s="120"/>
      <c r="CKL858" s="120"/>
      <c r="CKM858" s="114"/>
      <c r="CKN858" s="122"/>
      <c r="CKO858" s="105"/>
      <c r="CKP858" s="103"/>
      <c r="CKQ858" s="120"/>
      <c r="CKR858" s="209"/>
      <c r="CKS858" s="120"/>
      <c r="CKT858" s="120"/>
      <c r="CKU858" s="114"/>
      <c r="CKV858" s="122"/>
      <c r="CKW858" s="105"/>
      <c r="CKX858" s="103"/>
      <c r="CKY858" s="120"/>
      <c r="CKZ858" s="209"/>
      <c r="CLA858" s="120"/>
      <c r="CLB858" s="120"/>
      <c r="CLC858" s="114"/>
      <c r="CLD858" s="122"/>
      <c r="CLE858" s="105"/>
      <c r="CLF858" s="103"/>
      <c r="CLG858" s="120"/>
      <c r="CLH858" s="209"/>
      <c r="CLI858" s="120"/>
      <c r="CLJ858" s="120"/>
      <c r="CLK858" s="114"/>
      <c r="CLL858" s="122"/>
      <c r="CLM858" s="105"/>
      <c r="CLN858" s="103"/>
      <c r="CLO858" s="120"/>
      <c r="CLP858" s="209"/>
      <c r="CLQ858" s="120"/>
      <c r="CLR858" s="120"/>
      <c r="CLS858" s="114"/>
      <c r="CLT858" s="122"/>
      <c r="CLU858" s="105"/>
      <c r="CLV858" s="103"/>
      <c r="CLW858" s="120"/>
      <c r="CLX858" s="209"/>
      <c r="CLY858" s="120"/>
      <c r="CLZ858" s="120"/>
      <c r="CMA858" s="114"/>
      <c r="CMB858" s="122"/>
      <c r="CMC858" s="105"/>
      <c r="CMD858" s="103"/>
      <c r="CME858" s="120"/>
      <c r="CMF858" s="209"/>
      <c r="CMG858" s="120"/>
      <c r="CMH858" s="120"/>
      <c r="CMI858" s="114"/>
      <c r="CMJ858" s="122"/>
      <c r="CMK858" s="105"/>
      <c r="CML858" s="103"/>
      <c r="CMM858" s="120"/>
      <c r="CMN858" s="209"/>
      <c r="CMO858" s="120"/>
      <c r="CMP858" s="120"/>
      <c r="CMQ858" s="114"/>
      <c r="CMR858" s="122"/>
      <c r="CMS858" s="105"/>
      <c r="CMT858" s="103"/>
      <c r="CMU858" s="120"/>
      <c r="CMV858" s="209"/>
      <c r="CMW858" s="120"/>
      <c r="CMX858" s="120"/>
      <c r="CMY858" s="114"/>
      <c r="CMZ858" s="122"/>
      <c r="CNA858" s="105"/>
      <c r="CNB858" s="103"/>
      <c r="CNC858" s="120"/>
      <c r="CND858" s="209"/>
      <c r="CNE858" s="120"/>
      <c r="CNF858" s="120"/>
      <c r="CNG858" s="114"/>
      <c r="CNH858" s="122"/>
      <c r="CNI858" s="105"/>
      <c r="CNJ858" s="103"/>
      <c r="CNK858" s="120"/>
      <c r="CNL858" s="209"/>
      <c r="CNM858" s="120"/>
      <c r="CNN858" s="120"/>
      <c r="CNO858" s="114"/>
      <c r="CNP858" s="122"/>
      <c r="CNQ858" s="105"/>
      <c r="CNR858" s="103"/>
      <c r="CNS858" s="120"/>
      <c r="CNT858" s="209"/>
      <c r="CNU858" s="120"/>
      <c r="CNV858" s="120"/>
      <c r="CNW858" s="114"/>
      <c r="CNX858" s="122"/>
      <c r="CNY858" s="105"/>
      <c r="CNZ858" s="103"/>
      <c r="COA858" s="120"/>
      <c r="COB858" s="209"/>
      <c r="COC858" s="120"/>
      <c r="COD858" s="120"/>
      <c r="COE858" s="114"/>
      <c r="COF858" s="122"/>
      <c r="COG858" s="105"/>
      <c r="COH858" s="103"/>
      <c r="COI858" s="120"/>
      <c r="COJ858" s="209"/>
      <c r="COK858" s="120"/>
      <c r="COL858" s="120"/>
      <c r="COM858" s="114"/>
      <c r="CON858" s="122"/>
      <c r="COO858" s="105"/>
      <c r="COP858" s="103"/>
      <c r="COQ858" s="120"/>
      <c r="COR858" s="209"/>
      <c r="COS858" s="120"/>
      <c r="COT858" s="120"/>
      <c r="COU858" s="114"/>
      <c r="COV858" s="122"/>
      <c r="COW858" s="105"/>
      <c r="COX858" s="103"/>
      <c r="COY858" s="120"/>
      <c r="COZ858" s="209"/>
      <c r="CPA858" s="120"/>
      <c r="CPB858" s="120"/>
      <c r="CPC858" s="114"/>
      <c r="CPD858" s="122"/>
      <c r="CPE858" s="105"/>
      <c r="CPF858" s="103"/>
      <c r="CPG858" s="120"/>
      <c r="CPH858" s="209"/>
      <c r="CPI858" s="120"/>
      <c r="CPJ858" s="120"/>
      <c r="CPK858" s="114"/>
      <c r="CPL858" s="122"/>
      <c r="CPM858" s="105"/>
      <c r="CPN858" s="103"/>
      <c r="CPO858" s="120"/>
      <c r="CPP858" s="209"/>
      <c r="CPQ858" s="120"/>
      <c r="CPR858" s="120"/>
      <c r="CPS858" s="114"/>
      <c r="CPT858" s="122"/>
      <c r="CPU858" s="105"/>
      <c r="CPV858" s="103"/>
      <c r="CPW858" s="120"/>
      <c r="CPX858" s="209"/>
      <c r="CPY858" s="120"/>
      <c r="CPZ858" s="120"/>
      <c r="CQA858" s="114"/>
      <c r="CQB858" s="122"/>
      <c r="CQC858" s="105"/>
      <c r="CQD858" s="103"/>
      <c r="CQE858" s="120"/>
      <c r="CQF858" s="209"/>
      <c r="CQG858" s="120"/>
      <c r="CQH858" s="120"/>
      <c r="CQI858" s="114"/>
      <c r="CQJ858" s="122"/>
      <c r="CQK858" s="105"/>
      <c r="CQL858" s="103"/>
      <c r="CQM858" s="120"/>
      <c r="CQN858" s="209"/>
      <c r="CQO858" s="120"/>
      <c r="CQP858" s="120"/>
      <c r="CQQ858" s="114"/>
      <c r="CQR858" s="122"/>
      <c r="CQS858" s="105"/>
      <c r="CQT858" s="103"/>
      <c r="CQU858" s="120"/>
      <c r="CQV858" s="209"/>
      <c r="CQW858" s="120"/>
      <c r="CQX858" s="120"/>
      <c r="CQY858" s="114"/>
      <c r="CQZ858" s="122"/>
      <c r="CRA858" s="105"/>
      <c r="CRB858" s="103"/>
      <c r="CRC858" s="120"/>
      <c r="CRD858" s="209"/>
      <c r="CRE858" s="120"/>
      <c r="CRF858" s="120"/>
      <c r="CRG858" s="114"/>
      <c r="CRH858" s="122"/>
      <c r="CRI858" s="105"/>
      <c r="CRJ858" s="103"/>
      <c r="CRK858" s="120"/>
      <c r="CRL858" s="209"/>
      <c r="CRM858" s="120"/>
      <c r="CRN858" s="120"/>
      <c r="CRO858" s="114"/>
      <c r="CRP858" s="122"/>
      <c r="CRQ858" s="105"/>
      <c r="CRR858" s="103"/>
      <c r="CRS858" s="120"/>
      <c r="CRT858" s="209"/>
      <c r="CRU858" s="120"/>
      <c r="CRV858" s="120"/>
      <c r="CRW858" s="114"/>
      <c r="CRX858" s="122"/>
      <c r="CRY858" s="105"/>
      <c r="CRZ858" s="103"/>
      <c r="CSA858" s="120"/>
      <c r="CSB858" s="209"/>
      <c r="CSC858" s="120"/>
      <c r="CSD858" s="120"/>
      <c r="CSE858" s="114"/>
      <c r="CSF858" s="122"/>
      <c r="CSG858" s="105"/>
      <c r="CSH858" s="103"/>
      <c r="CSI858" s="120"/>
      <c r="CSJ858" s="209"/>
      <c r="CSK858" s="120"/>
      <c r="CSL858" s="120"/>
      <c r="CSM858" s="114"/>
      <c r="CSN858" s="122"/>
      <c r="CSO858" s="105"/>
      <c r="CSP858" s="103"/>
      <c r="CSQ858" s="120"/>
      <c r="CSR858" s="209"/>
      <c r="CSS858" s="120"/>
      <c r="CST858" s="120"/>
      <c r="CSU858" s="114"/>
      <c r="CSV858" s="122"/>
      <c r="CSW858" s="105"/>
      <c r="CSX858" s="103"/>
      <c r="CSY858" s="120"/>
      <c r="CSZ858" s="209"/>
      <c r="CTA858" s="120"/>
      <c r="CTB858" s="120"/>
      <c r="CTC858" s="114"/>
      <c r="CTD858" s="122"/>
      <c r="CTE858" s="105"/>
      <c r="CTF858" s="103"/>
      <c r="CTG858" s="120"/>
      <c r="CTH858" s="209"/>
      <c r="CTI858" s="120"/>
      <c r="CTJ858" s="120"/>
      <c r="CTK858" s="114"/>
      <c r="CTL858" s="122"/>
      <c r="CTM858" s="105"/>
      <c r="CTN858" s="103"/>
      <c r="CTO858" s="120"/>
      <c r="CTP858" s="209"/>
      <c r="CTQ858" s="120"/>
      <c r="CTR858" s="120"/>
      <c r="CTS858" s="114"/>
      <c r="CTT858" s="122"/>
      <c r="CTU858" s="105"/>
      <c r="CTV858" s="103"/>
      <c r="CTW858" s="120"/>
      <c r="CTX858" s="209"/>
      <c r="CTY858" s="120"/>
      <c r="CTZ858" s="120"/>
      <c r="CUA858" s="114"/>
      <c r="CUB858" s="122"/>
      <c r="CUC858" s="105"/>
      <c r="CUD858" s="103"/>
      <c r="CUE858" s="120"/>
      <c r="CUF858" s="209"/>
      <c r="CUG858" s="120"/>
      <c r="CUH858" s="120"/>
      <c r="CUI858" s="114"/>
      <c r="CUJ858" s="122"/>
      <c r="CUK858" s="105"/>
      <c r="CUL858" s="103"/>
      <c r="CUM858" s="120"/>
      <c r="CUN858" s="209"/>
      <c r="CUO858" s="120"/>
      <c r="CUP858" s="120"/>
      <c r="CUQ858" s="114"/>
      <c r="CUR858" s="122"/>
      <c r="CUS858" s="105"/>
      <c r="CUT858" s="103"/>
      <c r="CUU858" s="120"/>
      <c r="CUV858" s="209"/>
      <c r="CUW858" s="120"/>
      <c r="CUX858" s="120"/>
      <c r="CUY858" s="114"/>
      <c r="CUZ858" s="122"/>
      <c r="CVA858" s="105"/>
      <c r="CVB858" s="103"/>
      <c r="CVC858" s="120"/>
      <c r="CVD858" s="209"/>
      <c r="CVE858" s="120"/>
      <c r="CVF858" s="120"/>
      <c r="CVG858" s="114"/>
      <c r="CVH858" s="122"/>
      <c r="CVI858" s="105"/>
      <c r="CVJ858" s="103"/>
      <c r="CVK858" s="120"/>
      <c r="CVL858" s="209"/>
      <c r="CVM858" s="120"/>
      <c r="CVN858" s="120"/>
      <c r="CVO858" s="114"/>
      <c r="CVP858" s="122"/>
      <c r="CVQ858" s="105"/>
      <c r="CVR858" s="103"/>
      <c r="CVS858" s="120"/>
      <c r="CVT858" s="209"/>
      <c r="CVU858" s="120"/>
      <c r="CVV858" s="120"/>
      <c r="CVW858" s="114"/>
      <c r="CVX858" s="122"/>
      <c r="CVY858" s="105"/>
      <c r="CVZ858" s="103"/>
      <c r="CWA858" s="120"/>
      <c r="CWB858" s="209"/>
      <c r="CWC858" s="120"/>
      <c r="CWD858" s="120"/>
      <c r="CWE858" s="114"/>
      <c r="CWF858" s="122"/>
      <c r="CWG858" s="105"/>
      <c r="CWH858" s="103"/>
      <c r="CWI858" s="120"/>
      <c r="CWJ858" s="209"/>
      <c r="CWK858" s="120"/>
      <c r="CWL858" s="120"/>
      <c r="CWM858" s="114"/>
      <c r="CWN858" s="122"/>
      <c r="CWO858" s="105"/>
      <c r="CWP858" s="103"/>
      <c r="CWQ858" s="120"/>
      <c r="CWR858" s="209"/>
      <c r="CWS858" s="120"/>
      <c r="CWT858" s="120"/>
      <c r="CWU858" s="114"/>
      <c r="CWV858" s="122"/>
      <c r="CWW858" s="105"/>
      <c r="CWX858" s="103"/>
      <c r="CWY858" s="120"/>
      <c r="CWZ858" s="209"/>
      <c r="CXA858" s="120"/>
      <c r="CXB858" s="120"/>
      <c r="CXC858" s="114"/>
      <c r="CXD858" s="122"/>
      <c r="CXE858" s="105"/>
      <c r="CXF858" s="103"/>
      <c r="CXG858" s="120"/>
      <c r="CXH858" s="209"/>
      <c r="CXI858" s="120"/>
      <c r="CXJ858" s="120"/>
      <c r="CXK858" s="114"/>
      <c r="CXL858" s="122"/>
      <c r="CXM858" s="105"/>
      <c r="CXN858" s="103"/>
      <c r="CXO858" s="120"/>
      <c r="CXP858" s="209"/>
      <c r="CXQ858" s="120"/>
      <c r="CXR858" s="120"/>
      <c r="CXS858" s="114"/>
      <c r="CXT858" s="122"/>
      <c r="CXU858" s="105"/>
      <c r="CXV858" s="103"/>
      <c r="CXW858" s="120"/>
      <c r="CXX858" s="209"/>
      <c r="CXY858" s="120"/>
      <c r="CXZ858" s="120"/>
      <c r="CYA858" s="114"/>
      <c r="CYB858" s="122"/>
      <c r="CYC858" s="105"/>
      <c r="CYD858" s="103"/>
      <c r="CYE858" s="120"/>
      <c r="CYF858" s="209"/>
      <c r="CYG858" s="120"/>
      <c r="CYH858" s="120"/>
      <c r="CYI858" s="114"/>
      <c r="CYJ858" s="122"/>
      <c r="CYK858" s="105"/>
      <c r="CYL858" s="103"/>
      <c r="CYM858" s="120"/>
      <c r="CYN858" s="209"/>
      <c r="CYO858" s="120"/>
      <c r="CYP858" s="120"/>
      <c r="CYQ858" s="114"/>
      <c r="CYR858" s="122"/>
      <c r="CYS858" s="105"/>
      <c r="CYT858" s="103"/>
      <c r="CYU858" s="120"/>
      <c r="CYV858" s="209"/>
      <c r="CYW858" s="120"/>
      <c r="CYX858" s="120"/>
      <c r="CYY858" s="114"/>
      <c r="CYZ858" s="122"/>
      <c r="CZA858" s="105"/>
      <c r="CZB858" s="103"/>
      <c r="CZC858" s="120"/>
      <c r="CZD858" s="209"/>
      <c r="CZE858" s="120"/>
      <c r="CZF858" s="120"/>
      <c r="CZG858" s="114"/>
      <c r="CZH858" s="122"/>
      <c r="CZI858" s="105"/>
      <c r="CZJ858" s="103"/>
      <c r="CZK858" s="120"/>
      <c r="CZL858" s="209"/>
      <c r="CZM858" s="120"/>
      <c r="CZN858" s="120"/>
      <c r="CZO858" s="114"/>
      <c r="CZP858" s="122"/>
      <c r="CZQ858" s="105"/>
      <c r="CZR858" s="103"/>
      <c r="CZS858" s="120"/>
      <c r="CZT858" s="209"/>
      <c r="CZU858" s="120"/>
      <c r="CZV858" s="120"/>
      <c r="CZW858" s="114"/>
      <c r="CZX858" s="122"/>
      <c r="CZY858" s="105"/>
      <c r="CZZ858" s="103"/>
      <c r="DAA858" s="120"/>
      <c r="DAB858" s="209"/>
      <c r="DAC858" s="120"/>
      <c r="DAD858" s="120"/>
      <c r="DAE858" s="114"/>
      <c r="DAF858" s="122"/>
      <c r="DAG858" s="105"/>
      <c r="DAH858" s="103"/>
      <c r="DAI858" s="120"/>
      <c r="DAJ858" s="209"/>
      <c r="DAK858" s="120"/>
      <c r="DAL858" s="120"/>
      <c r="DAM858" s="114"/>
      <c r="DAN858" s="122"/>
      <c r="DAO858" s="105"/>
      <c r="DAP858" s="103"/>
      <c r="DAQ858" s="120"/>
      <c r="DAR858" s="209"/>
      <c r="DAS858" s="120"/>
      <c r="DAT858" s="120"/>
      <c r="DAU858" s="114"/>
      <c r="DAV858" s="122"/>
      <c r="DAW858" s="105"/>
      <c r="DAX858" s="103"/>
      <c r="DAY858" s="120"/>
      <c r="DAZ858" s="209"/>
      <c r="DBA858" s="120"/>
      <c r="DBB858" s="120"/>
      <c r="DBC858" s="114"/>
      <c r="DBD858" s="122"/>
      <c r="DBE858" s="105"/>
      <c r="DBF858" s="103"/>
      <c r="DBG858" s="120"/>
      <c r="DBH858" s="209"/>
      <c r="DBI858" s="120"/>
      <c r="DBJ858" s="120"/>
      <c r="DBK858" s="114"/>
      <c r="DBL858" s="122"/>
      <c r="DBM858" s="105"/>
      <c r="DBN858" s="103"/>
      <c r="DBO858" s="120"/>
      <c r="DBP858" s="209"/>
      <c r="DBQ858" s="120"/>
      <c r="DBR858" s="120"/>
      <c r="DBS858" s="114"/>
      <c r="DBT858" s="122"/>
      <c r="DBU858" s="105"/>
      <c r="DBV858" s="103"/>
      <c r="DBW858" s="120"/>
      <c r="DBX858" s="209"/>
      <c r="DBY858" s="120"/>
      <c r="DBZ858" s="120"/>
      <c r="DCA858" s="114"/>
      <c r="DCB858" s="122"/>
      <c r="DCC858" s="105"/>
      <c r="DCD858" s="103"/>
      <c r="DCE858" s="120"/>
      <c r="DCF858" s="209"/>
      <c r="DCG858" s="120"/>
      <c r="DCH858" s="120"/>
      <c r="DCI858" s="114"/>
      <c r="DCJ858" s="122"/>
      <c r="DCK858" s="105"/>
      <c r="DCL858" s="103"/>
      <c r="DCM858" s="120"/>
      <c r="DCN858" s="209"/>
      <c r="DCO858" s="120"/>
      <c r="DCP858" s="120"/>
      <c r="DCQ858" s="114"/>
      <c r="DCR858" s="122"/>
      <c r="DCS858" s="105"/>
      <c r="DCT858" s="103"/>
      <c r="DCU858" s="120"/>
      <c r="DCV858" s="209"/>
      <c r="DCW858" s="120"/>
      <c r="DCX858" s="120"/>
      <c r="DCY858" s="114"/>
      <c r="DCZ858" s="122"/>
      <c r="DDA858" s="105"/>
      <c r="DDB858" s="103"/>
      <c r="DDC858" s="120"/>
      <c r="DDD858" s="209"/>
      <c r="DDE858" s="120"/>
      <c r="DDF858" s="120"/>
      <c r="DDG858" s="114"/>
      <c r="DDH858" s="122"/>
      <c r="DDI858" s="105"/>
      <c r="DDJ858" s="103"/>
      <c r="DDK858" s="120"/>
      <c r="DDL858" s="209"/>
      <c r="DDM858" s="120"/>
      <c r="DDN858" s="120"/>
      <c r="DDO858" s="114"/>
      <c r="DDP858" s="122"/>
      <c r="DDQ858" s="105"/>
      <c r="DDR858" s="103"/>
      <c r="DDS858" s="120"/>
      <c r="DDT858" s="209"/>
      <c r="DDU858" s="120"/>
      <c r="DDV858" s="120"/>
      <c r="DDW858" s="114"/>
      <c r="DDX858" s="122"/>
      <c r="DDY858" s="105"/>
      <c r="DDZ858" s="103"/>
      <c r="DEA858" s="120"/>
      <c r="DEB858" s="209"/>
      <c r="DEC858" s="120"/>
      <c r="DED858" s="120"/>
      <c r="DEE858" s="114"/>
      <c r="DEF858" s="122"/>
      <c r="DEG858" s="105"/>
      <c r="DEH858" s="103"/>
      <c r="DEI858" s="120"/>
      <c r="DEJ858" s="209"/>
      <c r="DEK858" s="120"/>
      <c r="DEL858" s="120"/>
      <c r="DEM858" s="114"/>
      <c r="DEN858" s="122"/>
      <c r="DEO858" s="105"/>
      <c r="DEP858" s="103"/>
      <c r="DEQ858" s="120"/>
      <c r="DER858" s="209"/>
      <c r="DES858" s="120"/>
      <c r="DET858" s="120"/>
      <c r="DEU858" s="114"/>
      <c r="DEV858" s="122"/>
      <c r="DEW858" s="105"/>
      <c r="DEX858" s="103"/>
      <c r="DEY858" s="120"/>
      <c r="DEZ858" s="209"/>
      <c r="DFA858" s="120"/>
      <c r="DFB858" s="120"/>
      <c r="DFC858" s="114"/>
      <c r="DFD858" s="122"/>
      <c r="DFE858" s="105"/>
      <c r="DFF858" s="103"/>
      <c r="DFG858" s="120"/>
      <c r="DFH858" s="209"/>
      <c r="DFI858" s="120"/>
      <c r="DFJ858" s="120"/>
      <c r="DFK858" s="114"/>
      <c r="DFL858" s="122"/>
      <c r="DFM858" s="105"/>
      <c r="DFN858" s="103"/>
      <c r="DFO858" s="120"/>
      <c r="DFP858" s="209"/>
      <c r="DFQ858" s="120"/>
      <c r="DFR858" s="120"/>
      <c r="DFS858" s="114"/>
      <c r="DFT858" s="122"/>
      <c r="DFU858" s="105"/>
      <c r="DFV858" s="103"/>
      <c r="DFW858" s="120"/>
      <c r="DFX858" s="209"/>
      <c r="DFY858" s="120"/>
      <c r="DFZ858" s="120"/>
      <c r="DGA858" s="114"/>
      <c r="DGB858" s="122"/>
      <c r="DGC858" s="105"/>
      <c r="DGD858" s="103"/>
      <c r="DGE858" s="120"/>
      <c r="DGF858" s="209"/>
      <c r="DGG858" s="120"/>
      <c r="DGH858" s="120"/>
      <c r="DGI858" s="114"/>
      <c r="DGJ858" s="122"/>
      <c r="DGK858" s="105"/>
      <c r="DGL858" s="103"/>
      <c r="DGM858" s="120"/>
      <c r="DGN858" s="209"/>
      <c r="DGO858" s="120"/>
      <c r="DGP858" s="120"/>
      <c r="DGQ858" s="114"/>
      <c r="DGR858" s="122"/>
      <c r="DGS858" s="105"/>
      <c r="DGT858" s="103"/>
      <c r="DGU858" s="120"/>
      <c r="DGV858" s="209"/>
      <c r="DGW858" s="120"/>
      <c r="DGX858" s="120"/>
      <c r="DGY858" s="114"/>
      <c r="DGZ858" s="122"/>
      <c r="DHA858" s="105"/>
      <c r="DHB858" s="103"/>
      <c r="DHC858" s="120"/>
      <c r="DHD858" s="209"/>
      <c r="DHE858" s="120"/>
      <c r="DHF858" s="120"/>
      <c r="DHG858" s="114"/>
      <c r="DHH858" s="122"/>
      <c r="DHI858" s="105"/>
      <c r="DHJ858" s="103"/>
      <c r="DHK858" s="120"/>
      <c r="DHL858" s="209"/>
      <c r="DHM858" s="120"/>
      <c r="DHN858" s="120"/>
      <c r="DHO858" s="114"/>
      <c r="DHP858" s="122"/>
      <c r="DHQ858" s="105"/>
      <c r="DHR858" s="103"/>
      <c r="DHS858" s="120"/>
      <c r="DHT858" s="209"/>
      <c r="DHU858" s="120"/>
      <c r="DHV858" s="120"/>
      <c r="DHW858" s="114"/>
      <c r="DHX858" s="122"/>
      <c r="DHY858" s="105"/>
      <c r="DHZ858" s="103"/>
      <c r="DIA858" s="120"/>
      <c r="DIB858" s="209"/>
      <c r="DIC858" s="120"/>
      <c r="DID858" s="120"/>
      <c r="DIE858" s="114"/>
      <c r="DIF858" s="122"/>
      <c r="DIG858" s="105"/>
      <c r="DIH858" s="103"/>
      <c r="DII858" s="120"/>
      <c r="DIJ858" s="209"/>
      <c r="DIK858" s="120"/>
      <c r="DIL858" s="120"/>
      <c r="DIM858" s="114"/>
      <c r="DIN858" s="122"/>
      <c r="DIO858" s="105"/>
      <c r="DIP858" s="103"/>
      <c r="DIQ858" s="120"/>
      <c r="DIR858" s="209"/>
      <c r="DIS858" s="120"/>
      <c r="DIT858" s="120"/>
      <c r="DIU858" s="114"/>
      <c r="DIV858" s="122"/>
      <c r="DIW858" s="105"/>
      <c r="DIX858" s="103"/>
      <c r="DIY858" s="120"/>
      <c r="DIZ858" s="209"/>
      <c r="DJA858" s="120"/>
      <c r="DJB858" s="120"/>
      <c r="DJC858" s="114"/>
      <c r="DJD858" s="122"/>
      <c r="DJE858" s="105"/>
      <c r="DJF858" s="103"/>
      <c r="DJG858" s="120"/>
      <c r="DJH858" s="209"/>
      <c r="DJI858" s="120"/>
      <c r="DJJ858" s="120"/>
      <c r="DJK858" s="114"/>
      <c r="DJL858" s="122"/>
      <c r="DJM858" s="105"/>
      <c r="DJN858" s="103"/>
      <c r="DJO858" s="120"/>
      <c r="DJP858" s="209"/>
      <c r="DJQ858" s="120"/>
      <c r="DJR858" s="120"/>
      <c r="DJS858" s="114"/>
      <c r="DJT858" s="122"/>
      <c r="DJU858" s="105"/>
      <c r="DJV858" s="103"/>
      <c r="DJW858" s="120"/>
      <c r="DJX858" s="209"/>
      <c r="DJY858" s="120"/>
      <c r="DJZ858" s="120"/>
      <c r="DKA858" s="114"/>
      <c r="DKB858" s="122"/>
      <c r="DKC858" s="105"/>
      <c r="DKD858" s="103"/>
      <c r="DKE858" s="120"/>
      <c r="DKF858" s="209"/>
      <c r="DKG858" s="120"/>
      <c r="DKH858" s="120"/>
      <c r="DKI858" s="114"/>
      <c r="DKJ858" s="122"/>
      <c r="DKK858" s="105"/>
      <c r="DKL858" s="103"/>
      <c r="DKM858" s="120"/>
      <c r="DKN858" s="209"/>
      <c r="DKO858" s="120"/>
      <c r="DKP858" s="120"/>
      <c r="DKQ858" s="114"/>
      <c r="DKR858" s="122"/>
      <c r="DKS858" s="105"/>
      <c r="DKT858" s="103"/>
      <c r="DKU858" s="120"/>
      <c r="DKV858" s="209"/>
      <c r="DKW858" s="120"/>
      <c r="DKX858" s="120"/>
      <c r="DKY858" s="114"/>
      <c r="DKZ858" s="122"/>
      <c r="DLA858" s="105"/>
      <c r="DLB858" s="103"/>
      <c r="DLC858" s="120"/>
      <c r="DLD858" s="209"/>
      <c r="DLE858" s="120"/>
      <c r="DLF858" s="120"/>
      <c r="DLG858" s="114"/>
      <c r="DLH858" s="122"/>
      <c r="DLI858" s="105"/>
      <c r="DLJ858" s="103"/>
      <c r="DLK858" s="120"/>
      <c r="DLL858" s="209"/>
      <c r="DLM858" s="120"/>
      <c r="DLN858" s="120"/>
      <c r="DLO858" s="114"/>
      <c r="DLP858" s="122"/>
      <c r="DLQ858" s="105"/>
      <c r="DLR858" s="103"/>
      <c r="DLS858" s="120"/>
      <c r="DLT858" s="209"/>
      <c r="DLU858" s="120"/>
      <c r="DLV858" s="120"/>
      <c r="DLW858" s="114"/>
      <c r="DLX858" s="122"/>
      <c r="DLY858" s="105"/>
      <c r="DLZ858" s="103"/>
      <c r="DMA858" s="120"/>
      <c r="DMB858" s="209"/>
      <c r="DMC858" s="120"/>
      <c r="DMD858" s="120"/>
      <c r="DME858" s="114"/>
      <c r="DMF858" s="122"/>
      <c r="DMG858" s="105"/>
      <c r="DMH858" s="103"/>
      <c r="DMI858" s="120"/>
      <c r="DMJ858" s="209"/>
      <c r="DMK858" s="120"/>
      <c r="DML858" s="120"/>
      <c r="DMM858" s="114"/>
      <c r="DMN858" s="122"/>
      <c r="DMO858" s="105"/>
      <c r="DMP858" s="103"/>
      <c r="DMQ858" s="120"/>
      <c r="DMR858" s="209"/>
      <c r="DMS858" s="120"/>
      <c r="DMT858" s="120"/>
      <c r="DMU858" s="114"/>
      <c r="DMV858" s="122"/>
      <c r="DMW858" s="105"/>
      <c r="DMX858" s="103"/>
      <c r="DMY858" s="120"/>
      <c r="DMZ858" s="209"/>
      <c r="DNA858" s="120"/>
      <c r="DNB858" s="120"/>
      <c r="DNC858" s="114"/>
      <c r="DND858" s="122"/>
      <c r="DNE858" s="105"/>
      <c r="DNF858" s="103"/>
      <c r="DNG858" s="120"/>
      <c r="DNH858" s="209"/>
      <c r="DNI858" s="120"/>
      <c r="DNJ858" s="120"/>
      <c r="DNK858" s="114"/>
      <c r="DNL858" s="122"/>
      <c r="DNM858" s="105"/>
      <c r="DNN858" s="103"/>
      <c r="DNO858" s="120"/>
      <c r="DNP858" s="209"/>
      <c r="DNQ858" s="120"/>
      <c r="DNR858" s="120"/>
      <c r="DNS858" s="114"/>
      <c r="DNT858" s="122"/>
      <c r="DNU858" s="105"/>
      <c r="DNV858" s="103"/>
      <c r="DNW858" s="120"/>
      <c r="DNX858" s="209"/>
      <c r="DNY858" s="120"/>
      <c r="DNZ858" s="120"/>
      <c r="DOA858" s="114"/>
      <c r="DOB858" s="122"/>
      <c r="DOC858" s="105"/>
      <c r="DOD858" s="103"/>
      <c r="DOE858" s="120"/>
      <c r="DOF858" s="209"/>
      <c r="DOG858" s="120"/>
      <c r="DOH858" s="120"/>
      <c r="DOI858" s="114"/>
      <c r="DOJ858" s="122"/>
      <c r="DOK858" s="105"/>
      <c r="DOL858" s="103"/>
      <c r="DOM858" s="120"/>
      <c r="DON858" s="209"/>
      <c r="DOO858" s="120"/>
      <c r="DOP858" s="120"/>
      <c r="DOQ858" s="114"/>
      <c r="DOR858" s="122"/>
      <c r="DOS858" s="105"/>
      <c r="DOT858" s="103"/>
      <c r="DOU858" s="120"/>
      <c r="DOV858" s="209"/>
      <c r="DOW858" s="120"/>
      <c r="DOX858" s="120"/>
      <c r="DOY858" s="114"/>
      <c r="DOZ858" s="122"/>
      <c r="DPA858" s="105"/>
      <c r="DPB858" s="103"/>
      <c r="DPC858" s="120"/>
      <c r="DPD858" s="209"/>
      <c r="DPE858" s="120"/>
      <c r="DPF858" s="120"/>
      <c r="DPG858" s="114"/>
      <c r="DPH858" s="122"/>
      <c r="DPI858" s="105"/>
      <c r="DPJ858" s="103"/>
      <c r="DPK858" s="120"/>
      <c r="DPL858" s="209"/>
      <c r="DPM858" s="120"/>
      <c r="DPN858" s="120"/>
      <c r="DPO858" s="114"/>
      <c r="DPP858" s="122"/>
      <c r="DPQ858" s="105"/>
      <c r="DPR858" s="103"/>
      <c r="DPS858" s="120"/>
      <c r="DPT858" s="209"/>
      <c r="DPU858" s="120"/>
      <c r="DPV858" s="120"/>
      <c r="DPW858" s="114"/>
      <c r="DPX858" s="122"/>
      <c r="DPY858" s="105"/>
      <c r="DPZ858" s="103"/>
      <c r="DQA858" s="120"/>
      <c r="DQB858" s="209"/>
      <c r="DQC858" s="120"/>
      <c r="DQD858" s="120"/>
      <c r="DQE858" s="114"/>
      <c r="DQF858" s="122"/>
      <c r="DQG858" s="105"/>
      <c r="DQH858" s="103"/>
      <c r="DQI858" s="120"/>
      <c r="DQJ858" s="209"/>
      <c r="DQK858" s="120"/>
      <c r="DQL858" s="120"/>
      <c r="DQM858" s="114"/>
      <c r="DQN858" s="122"/>
      <c r="DQO858" s="105"/>
      <c r="DQP858" s="103"/>
      <c r="DQQ858" s="120"/>
      <c r="DQR858" s="209"/>
      <c r="DQS858" s="120"/>
      <c r="DQT858" s="120"/>
      <c r="DQU858" s="114"/>
      <c r="DQV858" s="122"/>
      <c r="DQW858" s="105"/>
      <c r="DQX858" s="103"/>
      <c r="DQY858" s="120"/>
      <c r="DQZ858" s="209"/>
      <c r="DRA858" s="120"/>
      <c r="DRB858" s="120"/>
      <c r="DRC858" s="114"/>
      <c r="DRD858" s="122"/>
      <c r="DRE858" s="105"/>
      <c r="DRF858" s="103"/>
      <c r="DRG858" s="120"/>
      <c r="DRH858" s="209"/>
      <c r="DRI858" s="120"/>
      <c r="DRJ858" s="120"/>
      <c r="DRK858" s="114"/>
      <c r="DRL858" s="122"/>
      <c r="DRM858" s="105"/>
      <c r="DRN858" s="103"/>
      <c r="DRO858" s="120"/>
      <c r="DRP858" s="209"/>
      <c r="DRQ858" s="120"/>
      <c r="DRR858" s="120"/>
      <c r="DRS858" s="114"/>
      <c r="DRT858" s="122"/>
      <c r="DRU858" s="105"/>
      <c r="DRV858" s="103"/>
      <c r="DRW858" s="120"/>
      <c r="DRX858" s="209"/>
      <c r="DRY858" s="120"/>
      <c r="DRZ858" s="120"/>
      <c r="DSA858" s="114"/>
      <c r="DSB858" s="122"/>
      <c r="DSC858" s="105"/>
      <c r="DSD858" s="103"/>
      <c r="DSE858" s="120"/>
      <c r="DSF858" s="209"/>
      <c r="DSG858" s="120"/>
      <c r="DSH858" s="120"/>
      <c r="DSI858" s="114"/>
      <c r="DSJ858" s="122"/>
      <c r="DSK858" s="105"/>
      <c r="DSL858" s="103"/>
      <c r="DSM858" s="120"/>
      <c r="DSN858" s="209"/>
      <c r="DSO858" s="120"/>
      <c r="DSP858" s="120"/>
      <c r="DSQ858" s="114"/>
      <c r="DSR858" s="122"/>
      <c r="DSS858" s="105"/>
      <c r="DST858" s="103"/>
      <c r="DSU858" s="120"/>
      <c r="DSV858" s="209"/>
      <c r="DSW858" s="120"/>
      <c r="DSX858" s="120"/>
      <c r="DSY858" s="114"/>
      <c r="DSZ858" s="122"/>
      <c r="DTA858" s="105"/>
      <c r="DTB858" s="103"/>
      <c r="DTC858" s="120"/>
      <c r="DTD858" s="209"/>
      <c r="DTE858" s="120"/>
      <c r="DTF858" s="120"/>
      <c r="DTG858" s="114"/>
      <c r="DTH858" s="122"/>
      <c r="DTI858" s="105"/>
      <c r="DTJ858" s="103"/>
      <c r="DTK858" s="120"/>
      <c r="DTL858" s="209"/>
      <c r="DTM858" s="120"/>
      <c r="DTN858" s="120"/>
      <c r="DTO858" s="114"/>
      <c r="DTP858" s="122"/>
      <c r="DTQ858" s="105"/>
      <c r="DTR858" s="103"/>
      <c r="DTS858" s="120"/>
      <c r="DTT858" s="209"/>
      <c r="DTU858" s="120"/>
      <c r="DTV858" s="120"/>
      <c r="DTW858" s="114"/>
      <c r="DTX858" s="122"/>
      <c r="DTY858" s="105"/>
      <c r="DTZ858" s="103"/>
      <c r="DUA858" s="120"/>
      <c r="DUB858" s="209"/>
      <c r="DUC858" s="120"/>
      <c r="DUD858" s="120"/>
      <c r="DUE858" s="114"/>
      <c r="DUF858" s="122"/>
      <c r="DUG858" s="105"/>
      <c r="DUH858" s="103"/>
      <c r="DUI858" s="120"/>
      <c r="DUJ858" s="209"/>
      <c r="DUK858" s="120"/>
      <c r="DUL858" s="120"/>
      <c r="DUM858" s="114"/>
      <c r="DUN858" s="122"/>
      <c r="DUO858" s="105"/>
      <c r="DUP858" s="103"/>
      <c r="DUQ858" s="120"/>
      <c r="DUR858" s="209"/>
      <c r="DUS858" s="120"/>
      <c r="DUT858" s="120"/>
      <c r="DUU858" s="114"/>
      <c r="DUV858" s="122"/>
      <c r="DUW858" s="105"/>
      <c r="DUX858" s="103"/>
      <c r="DUY858" s="120"/>
      <c r="DUZ858" s="209"/>
      <c r="DVA858" s="120"/>
      <c r="DVB858" s="120"/>
      <c r="DVC858" s="114"/>
      <c r="DVD858" s="122"/>
      <c r="DVE858" s="105"/>
      <c r="DVF858" s="103"/>
      <c r="DVG858" s="120"/>
      <c r="DVH858" s="209"/>
      <c r="DVI858" s="120"/>
      <c r="DVJ858" s="120"/>
      <c r="DVK858" s="114"/>
      <c r="DVL858" s="122"/>
      <c r="DVM858" s="105"/>
      <c r="DVN858" s="103"/>
      <c r="DVO858" s="120"/>
      <c r="DVP858" s="209"/>
      <c r="DVQ858" s="120"/>
      <c r="DVR858" s="120"/>
      <c r="DVS858" s="114"/>
      <c r="DVT858" s="122"/>
      <c r="DVU858" s="105"/>
      <c r="DVV858" s="103"/>
      <c r="DVW858" s="120"/>
      <c r="DVX858" s="209"/>
      <c r="DVY858" s="120"/>
      <c r="DVZ858" s="120"/>
      <c r="DWA858" s="114"/>
      <c r="DWB858" s="122"/>
      <c r="DWC858" s="105"/>
      <c r="DWD858" s="103"/>
      <c r="DWE858" s="120"/>
      <c r="DWF858" s="209"/>
      <c r="DWG858" s="120"/>
      <c r="DWH858" s="120"/>
      <c r="DWI858" s="114"/>
      <c r="DWJ858" s="122"/>
      <c r="DWK858" s="105"/>
      <c r="DWL858" s="103"/>
      <c r="DWM858" s="120"/>
      <c r="DWN858" s="209"/>
      <c r="DWO858" s="120"/>
      <c r="DWP858" s="120"/>
      <c r="DWQ858" s="114"/>
      <c r="DWR858" s="122"/>
      <c r="DWS858" s="105"/>
      <c r="DWT858" s="103"/>
      <c r="DWU858" s="120"/>
      <c r="DWV858" s="209"/>
      <c r="DWW858" s="120"/>
      <c r="DWX858" s="120"/>
      <c r="DWY858" s="114"/>
      <c r="DWZ858" s="122"/>
      <c r="DXA858" s="105"/>
      <c r="DXB858" s="103"/>
      <c r="DXC858" s="120"/>
      <c r="DXD858" s="209"/>
      <c r="DXE858" s="120"/>
      <c r="DXF858" s="120"/>
      <c r="DXG858" s="114"/>
      <c r="DXH858" s="122"/>
      <c r="DXI858" s="105"/>
      <c r="DXJ858" s="103"/>
      <c r="DXK858" s="120"/>
      <c r="DXL858" s="209"/>
      <c r="DXM858" s="120"/>
      <c r="DXN858" s="120"/>
      <c r="DXO858" s="114"/>
      <c r="DXP858" s="122"/>
      <c r="DXQ858" s="105"/>
      <c r="DXR858" s="103"/>
      <c r="DXS858" s="120"/>
      <c r="DXT858" s="209"/>
      <c r="DXU858" s="120"/>
      <c r="DXV858" s="120"/>
      <c r="DXW858" s="114"/>
      <c r="DXX858" s="122"/>
      <c r="DXY858" s="105"/>
      <c r="DXZ858" s="103"/>
      <c r="DYA858" s="120"/>
      <c r="DYB858" s="209"/>
      <c r="DYC858" s="120"/>
      <c r="DYD858" s="120"/>
      <c r="DYE858" s="114"/>
      <c r="DYF858" s="122"/>
      <c r="DYG858" s="105"/>
      <c r="DYH858" s="103"/>
      <c r="DYI858" s="120"/>
      <c r="DYJ858" s="209"/>
      <c r="DYK858" s="120"/>
      <c r="DYL858" s="120"/>
      <c r="DYM858" s="114"/>
      <c r="DYN858" s="122"/>
      <c r="DYO858" s="105"/>
      <c r="DYP858" s="103"/>
      <c r="DYQ858" s="120"/>
      <c r="DYR858" s="209"/>
      <c r="DYS858" s="120"/>
      <c r="DYT858" s="120"/>
      <c r="DYU858" s="114"/>
      <c r="DYV858" s="122"/>
      <c r="DYW858" s="105"/>
      <c r="DYX858" s="103"/>
      <c r="DYY858" s="120"/>
      <c r="DYZ858" s="209"/>
      <c r="DZA858" s="120"/>
      <c r="DZB858" s="120"/>
      <c r="DZC858" s="114"/>
      <c r="DZD858" s="122"/>
      <c r="DZE858" s="105"/>
      <c r="DZF858" s="103"/>
      <c r="DZG858" s="120"/>
      <c r="DZH858" s="209"/>
      <c r="DZI858" s="120"/>
      <c r="DZJ858" s="120"/>
      <c r="DZK858" s="114"/>
      <c r="DZL858" s="122"/>
      <c r="DZM858" s="105"/>
      <c r="DZN858" s="103"/>
      <c r="DZO858" s="120"/>
      <c r="DZP858" s="209"/>
      <c r="DZQ858" s="120"/>
      <c r="DZR858" s="120"/>
      <c r="DZS858" s="114"/>
      <c r="DZT858" s="122"/>
      <c r="DZU858" s="105"/>
      <c r="DZV858" s="103"/>
      <c r="DZW858" s="120"/>
      <c r="DZX858" s="209"/>
      <c r="DZY858" s="120"/>
      <c r="DZZ858" s="120"/>
      <c r="EAA858" s="114"/>
      <c r="EAB858" s="122"/>
      <c r="EAC858" s="105"/>
      <c r="EAD858" s="103"/>
      <c r="EAE858" s="120"/>
      <c r="EAF858" s="209"/>
      <c r="EAG858" s="120"/>
      <c r="EAH858" s="120"/>
      <c r="EAI858" s="114"/>
      <c r="EAJ858" s="122"/>
      <c r="EAK858" s="105"/>
      <c r="EAL858" s="103"/>
      <c r="EAM858" s="120"/>
      <c r="EAN858" s="209"/>
      <c r="EAO858" s="120"/>
      <c r="EAP858" s="120"/>
      <c r="EAQ858" s="114"/>
      <c r="EAR858" s="122"/>
      <c r="EAS858" s="105"/>
      <c r="EAT858" s="103"/>
      <c r="EAU858" s="120"/>
      <c r="EAV858" s="209"/>
      <c r="EAW858" s="120"/>
      <c r="EAX858" s="120"/>
      <c r="EAY858" s="114"/>
      <c r="EAZ858" s="122"/>
      <c r="EBA858" s="105"/>
      <c r="EBB858" s="103"/>
      <c r="EBC858" s="120"/>
      <c r="EBD858" s="209"/>
      <c r="EBE858" s="120"/>
      <c r="EBF858" s="120"/>
      <c r="EBG858" s="114"/>
      <c r="EBH858" s="122"/>
      <c r="EBI858" s="105"/>
      <c r="EBJ858" s="103"/>
      <c r="EBK858" s="120"/>
      <c r="EBL858" s="209"/>
      <c r="EBM858" s="120"/>
      <c r="EBN858" s="120"/>
      <c r="EBO858" s="114"/>
      <c r="EBP858" s="122"/>
      <c r="EBQ858" s="105"/>
      <c r="EBR858" s="103"/>
      <c r="EBS858" s="120"/>
      <c r="EBT858" s="209"/>
      <c r="EBU858" s="120"/>
      <c r="EBV858" s="120"/>
      <c r="EBW858" s="114"/>
      <c r="EBX858" s="122"/>
      <c r="EBY858" s="105"/>
      <c r="EBZ858" s="103"/>
      <c r="ECA858" s="120"/>
      <c r="ECB858" s="209"/>
      <c r="ECC858" s="120"/>
      <c r="ECD858" s="120"/>
      <c r="ECE858" s="114"/>
      <c r="ECF858" s="122"/>
      <c r="ECG858" s="105"/>
      <c r="ECH858" s="103"/>
      <c r="ECI858" s="120"/>
      <c r="ECJ858" s="209"/>
      <c r="ECK858" s="120"/>
      <c r="ECL858" s="120"/>
      <c r="ECM858" s="114"/>
      <c r="ECN858" s="122"/>
      <c r="ECO858" s="105"/>
      <c r="ECP858" s="103"/>
      <c r="ECQ858" s="120"/>
      <c r="ECR858" s="209"/>
      <c r="ECS858" s="120"/>
      <c r="ECT858" s="120"/>
      <c r="ECU858" s="114"/>
      <c r="ECV858" s="122"/>
      <c r="ECW858" s="105"/>
      <c r="ECX858" s="103"/>
      <c r="ECY858" s="120"/>
      <c r="ECZ858" s="209"/>
      <c r="EDA858" s="120"/>
      <c r="EDB858" s="120"/>
      <c r="EDC858" s="114"/>
      <c r="EDD858" s="122"/>
      <c r="EDE858" s="105"/>
      <c r="EDF858" s="103"/>
      <c r="EDG858" s="120"/>
      <c r="EDH858" s="209"/>
      <c r="EDI858" s="120"/>
      <c r="EDJ858" s="120"/>
      <c r="EDK858" s="114"/>
      <c r="EDL858" s="122"/>
      <c r="EDM858" s="105"/>
      <c r="EDN858" s="103"/>
      <c r="EDO858" s="120"/>
      <c r="EDP858" s="209"/>
      <c r="EDQ858" s="120"/>
      <c r="EDR858" s="120"/>
      <c r="EDS858" s="114"/>
      <c r="EDT858" s="122"/>
      <c r="EDU858" s="105"/>
      <c r="EDV858" s="103"/>
      <c r="EDW858" s="120"/>
      <c r="EDX858" s="209"/>
      <c r="EDY858" s="120"/>
      <c r="EDZ858" s="120"/>
      <c r="EEA858" s="114"/>
      <c r="EEB858" s="122"/>
      <c r="EEC858" s="105"/>
      <c r="EED858" s="103"/>
      <c r="EEE858" s="120"/>
      <c r="EEF858" s="209"/>
      <c r="EEG858" s="120"/>
      <c r="EEH858" s="120"/>
      <c r="EEI858" s="114"/>
      <c r="EEJ858" s="122"/>
      <c r="EEK858" s="105"/>
      <c r="EEL858" s="103"/>
      <c r="EEM858" s="120"/>
      <c r="EEN858" s="209"/>
      <c r="EEO858" s="120"/>
      <c r="EEP858" s="120"/>
      <c r="EEQ858" s="114"/>
      <c r="EER858" s="122"/>
      <c r="EES858" s="105"/>
      <c r="EET858" s="103"/>
      <c r="EEU858" s="120"/>
      <c r="EEV858" s="209"/>
      <c r="EEW858" s="120"/>
      <c r="EEX858" s="120"/>
      <c r="EEY858" s="114"/>
      <c r="EEZ858" s="122"/>
      <c r="EFA858" s="105"/>
      <c r="EFB858" s="103"/>
      <c r="EFC858" s="120"/>
      <c r="EFD858" s="209"/>
      <c r="EFE858" s="120"/>
      <c r="EFF858" s="120"/>
      <c r="EFG858" s="114"/>
      <c r="EFH858" s="122"/>
      <c r="EFI858" s="105"/>
      <c r="EFJ858" s="103"/>
      <c r="EFK858" s="120"/>
      <c r="EFL858" s="209"/>
      <c r="EFM858" s="120"/>
      <c r="EFN858" s="120"/>
      <c r="EFO858" s="114"/>
      <c r="EFP858" s="122"/>
      <c r="EFQ858" s="105"/>
      <c r="EFR858" s="103"/>
      <c r="EFS858" s="120"/>
      <c r="EFT858" s="209"/>
      <c r="EFU858" s="120"/>
      <c r="EFV858" s="120"/>
      <c r="EFW858" s="114"/>
      <c r="EFX858" s="122"/>
      <c r="EFY858" s="105"/>
      <c r="EFZ858" s="103"/>
      <c r="EGA858" s="120"/>
      <c r="EGB858" s="209"/>
      <c r="EGC858" s="120"/>
      <c r="EGD858" s="120"/>
      <c r="EGE858" s="114"/>
      <c r="EGF858" s="122"/>
      <c r="EGG858" s="105"/>
      <c r="EGH858" s="103"/>
      <c r="EGI858" s="120"/>
      <c r="EGJ858" s="209"/>
      <c r="EGK858" s="120"/>
      <c r="EGL858" s="120"/>
      <c r="EGM858" s="114"/>
      <c r="EGN858" s="122"/>
      <c r="EGO858" s="105"/>
      <c r="EGP858" s="103"/>
      <c r="EGQ858" s="120"/>
      <c r="EGR858" s="209"/>
      <c r="EGS858" s="120"/>
      <c r="EGT858" s="120"/>
      <c r="EGU858" s="114"/>
      <c r="EGV858" s="122"/>
      <c r="EGW858" s="105"/>
      <c r="EGX858" s="103"/>
      <c r="EGY858" s="120"/>
      <c r="EGZ858" s="209"/>
      <c r="EHA858" s="120"/>
      <c r="EHB858" s="120"/>
      <c r="EHC858" s="114"/>
      <c r="EHD858" s="122"/>
      <c r="EHE858" s="105"/>
      <c r="EHF858" s="103"/>
      <c r="EHG858" s="120"/>
      <c r="EHH858" s="209"/>
      <c r="EHI858" s="120"/>
      <c r="EHJ858" s="120"/>
      <c r="EHK858" s="114"/>
      <c r="EHL858" s="122"/>
      <c r="EHM858" s="105"/>
      <c r="EHN858" s="103"/>
      <c r="EHO858" s="120"/>
      <c r="EHP858" s="209"/>
      <c r="EHQ858" s="120"/>
      <c r="EHR858" s="120"/>
      <c r="EHS858" s="114"/>
      <c r="EHT858" s="122"/>
      <c r="EHU858" s="105"/>
      <c r="EHV858" s="103"/>
      <c r="EHW858" s="120"/>
      <c r="EHX858" s="209"/>
      <c r="EHY858" s="120"/>
      <c r="EHZ858" s="120"/>
      <c r="EIA858" s="114"/>
      <c r="EIB858" s="122"/>
      <c r="EIC858" s="105"/>
      <c r="EID858" s="103"/>
      <c r="EIE858" s="120"/>
      <c r="EIF858" s="209"/>
      <c r="EIG858" s="120"/>
      <c r="EIH858" s="120"/>
      <c r="EII858" s="114"/>
      <c r="EIJ858" s="122"/>
      <c r="EIK858" s="105"/>
      <c r="EIL858" s="103"/>
      <c r="EIM858" s="120"/>
      <c r="EIN858" s="209"/>
      <c r="EIO858" s="120"/>
      <c r="EIP858" s="120"/>
      <c r="EIQ858" s="114"/>
      <c r="EIR858" s="122"/>
      <c r="EIS858" s="105"/>
      <c r="EIT858" s="103"/>
      <c r="EIU858" s="120"/>
      <c r="EIV858" s="209"/>
      <c r="EIW858" s="120"/>
      <c r="EIX858" s="120"/>
      <c r="EIY858" s="114"/>
      <c r="EIZ858" s="122"/>
      <c r="EJA858" s="105"/>
      <c r="EJB858" s="103"/>
      <c r="EJC858" s="120"/>
      <c r="EJD858" s="209"/>
      <c r="EJE858" s="120"/>
      <c r="EJF858" s="120"/>
      <c r="EJG858" s="114"/>
      <c r="EJH858" s="122"/>
      <c r="EJI858" s="105"/>
      <c r="EJJ858" s="103"/>
      <c r="EJK858" s="120"/>
      <c r="EJL858" s="209"/>
      <c r="EJM858" s="120"/>
      <c r="EJN858" s="120"/>
      <c r="EJO858" s="114"/>
      <c r="EJP858" s="122"/>
      <c r="EJQ858" s="105"/>
      <c r="EJR858" s="103"/>
      <c r="EJS858" s="120"/>
      <c r="EJT858" s="209"/>
      <c r="EJU858" s="120"/>
      <c r="EJV858" s="120"/>
      <c r="EJW858" s="114"/>
      <c r="EJX858" s="122"/>
      <c r="EJY858" s="105"/>
      <c r="EJZ858" s="103"/>
      <c r="EKA858" s="120"/>
      <c r="EKB858" s="209"/>
      <c r="EKC858" s="120"/>
      <c r="EKD858" s="120"/>
      <c r="EKE858" s="114"/>
      <c r="EKF858" s="122"/>
      <c r="EKG858" s="105"/>
      <c r="EKH858" s="103"/>
      <c r="EKI858" s="120"/>
      <c r="EKJ858" s="209"/>
      <c r="EKK858" s="120"/>
      <c r="EKL858" s="120"/>
      <c r="EKM858" s="114"/>
      <c r="EKN858" s="122"/>
      <c r="EKO858" s="105"/>
      <c r="EKP858" s="103"/>
      <c r="EKQ858" s="120"/>
      <c r="EKR858" s="209"/>
      <c r="EKS858" s="120"/>
      <c r="EKT858" s="120"/>
      <c r="EKU858" s="114"/>
      <c r="EKV858" s="122"/>
      <c r="EKW858" s="105"/>
      <c r="EKX858" s="103"/>
      <c r="EKY858" s="120"/>
      <c r="EKZ858" s="209"/>
      <c r="ELA858" s="120"/>
      <c r="ELB858" s="120"/>
      <c r="ELC858" s="114"/>
      <c r="ELD858" s="122"/>
      <c r="ELE858" s="105"/>
      <c r="ELF858" s="103"/>
      <c r="ELG858" s="120"/>
      <c r="ELH858" s="209"/>
      <c r="ELI858" s="120"/>
      <c r="ELJ858" s="120"/>
      <c r="ELK858" s="114"/>
      <c r="ELL858" s="122"/>
      <c r="ELM858" s="105"/>
      <c r="ELN858" s="103"/>
      <c r="ELO858" s="120"/>
      <c r="ELP858" s="209"/>
      <c r="ELQ858" s="120"/>
      <c r="ELR858" s="120"/>
      <c r="ELS858" s="114"/>
      <c r="ELT858" s="122"/>
      <c r="ELU858" s="105"/>
      <c r="ELV858" s="103"/>
      <c r="ELW858" s="120"/>
      <c r="ELX858" s="209"/>
      <c r="ELY858" s="120"/>
      <c r="ELZ858" s="120"/>
      <c r="EMA858" s="114"/>
      <c r="EMB858" s="122"/>
      <c r="EMC858" s="105"/>
      <c r="EMD858" s="103"/>
      <c r="EME858" s="120"/>
      <c r="EMF858" s="209"/>
      <c r="EMG858" s="120"/>
      <c r="EMH858" s="120"/>
      <c r="EMI858" s="114"/>
      <c r="EMJ858" s="122"/>
      <c r="EMK858" s="105"/>
      <c r="EML858" s="103"/>
      <c r="EMM858" s="120"/>
      <c r="EMN858" s="209"/>
      <c r="EMO858" s="120"/>
      <c r="EMP858" s="120"/>
      <c r="EMQ858" s="114"/>
      <c r="EMR858" s="122"/>
      <c r="EMS858" s="105"/>
      <c r="EMT858" s="103"/>
      <c r="EMU858" s="120"/>
      <c r="EMV858" s="209"/>
      <c r="EMW858" s="120"/>
      <c r="EMX858" s="120"/>
      <c r="EMY858" s="114"/>
      <c r="EMZ858" s="122"/>
      <c r="ENA858" s="105"/>
      <c r="ENB858" s="103"/>
      <c r="ENC858" s="120"/>
      <c r="END858" s="209"/>
      <c r="ENE858" s="120"/>
      <c r="ENF858" s="120"/>
      <c r="ENG858" s="114"/>
      <c r="ENH858" s="122"/>
      <c r="ENI858" s="105"/>
      <c r="ENJ858" s="103"/>
      <c r="ENK858" s="120"/>
      <c r="ENL858" s="209"/>
      <c r="ENM858" s="120"/>
      <c r="ENN858" s="120"/>
      <c r="ENO858" s="114"/>
      <c r="ENP858" s="122"/>
      <c r="ENQ858" s="105"/>
      <c r="ENR858" s="103"/>
      <c r="ENS858" s="120"/>
      <c r="ENT858" s="209"/>
      <c r="ENU858" s="120"/>
      <c r="ENV858" s="120"/>
      <c r="ENW858" s="114"/>
      <c r="ENX858" s="122"/>
      <c r="ENY858" s="105"/>
      <c r="ENZ858" s="103"/>
      <c r="EOA858" s="120"/>
      <c r="EOB858" s="209"/>
      <c r="EOC858" s="120"/>
      <c r="EOD858" s="120"/>
      <c r="EOE858" s="114"/>
      <c r="EOF858" s="122"/>
      <c r="EOG858" s="105"/>
      <c r="EOH858" s="103"/>
      <c r="EOI858" s="120"/>
      <c r="EOJ858" s="209"/>
      <c r="EOK858" s="120"/>
      <c r="EOL858" s="120"/>
      <c r="EOM858" s="114"/>
      <c r="EON858" s="122"/>
      <c r="EOO858" s="105"/>
      <c r="EOP858" s="103"/>
      <c r="EOQ858" s="120"/>
      <c r="EOR858" s="209"/>
      <c r="EOS858" s="120"/>
      <c r="EOT858" s="120"/>
      <c r="EOU858" s="114"/>
      <c r="EOV858" s="122"/>
      <c r="EOW858" s="105"/>
      <c r="EOX858" s="103"/>
      <c r="EOY858" s="120"/>
      <c r="EOZ858" s="209"/>
      <c r="EPA858" s="120"/>
      <c r="EPB858" s="120"/>
      <c r="EPC858" s="114"/>
      <c r="EPD858" s="122"/>
      <c r="EPE858" s="105"/>
      <c r="EPF858" s="103"/>
      <c r="EPG858" s="120"/>
      <c r="EPH858" s="209"/>
      <c r="EPI858" s="120"/>
      <c r="EPJ858" s="120"/>
      <c r="EPK858" s="114"/>
      <c r="EPL858" s="122"/>
      <c r="EPM858" s="105"/>
      <c r="EPN858" s="103"/>
      <c r="EPO858" s="120"/>
      <c r="EPP858" s="209"/>
      <c r="EPQ858" s="120"/>
      <c r="EPR858" s="120"/>
      <c r="EPS858" s="114"/>
      <c r="EPT858" s="122"/>
      <c r="EPU858" s="105"/>
      <c r="EPV858" s="103"/>
      <c r="EPW858" s="120"/>
      <c r="EPX858" s="209"/>
      <c r="EPY858" s="120"/>
      <c r="EPZ858" s="120"/>
      <c r="EQA858" s="114"/>
      <c r="EQB858" s="122"/>
      <c r="EQC858" s="105"/>
      <c r="EQD858" s="103"/>
      <c r="EQE858" s="120"/>
      <c r="EQF858" s="209"/>
      <c r="EQG858" s="120"/>
      <c r="EQH858" s="120"/>
      <c r="EQI858" s="114"/>
      <c r="EQJ858" s="122"/>
      <c r="EQK858" s="105"/>
      <c r="EQL858" s="103"/>
      <c r="EQM858" s="120"/>
      <c r="EQN858" s="209"/>
      <c r="EQO858" s="120"/>
      <c r="EQP858" s="120"/>
      <c r="EQQ858" s="114"/>
      <c r="EQR858" s="122"/>
      <c r="EQS858" s="105"/>
      <c r="EQT858" s="103"/>
      <c r="EQU858" s="120"/>
      <c r="EQV858" s="209"/>
      <c r="EQW858" s="120"/>
      <c r="EQX858" s="120"/>
      <c r="EQY858" s="114"/>
      <c r="EQZ858" s="122"/>
      <c r="ERA858" s="105"/>
      <c r="ERB858" s="103"/>
      <c r="ERC858" s="120"/>
      <c r="ERD858" s="209"/>
      <c r="ERE858" s="120"/>
      <c r="ERF858" s="120"/>
      <c r="ERG858" s="114"/>
      <c r="ERH858" s="122"/>
      <c r="ERI858" s="105"/>
      <c r="ERJ858" s="103"/>
      <c r="ERK858" s="120"/>
      <c r="ERL858" s="209"/>
      <c r="ERM858" s="120"/>
      <c r="ERN858" s="120"/>
      <c r="ERO858" s="114"/>
      <c r="ERP858" s="122"/>
      <c r="ERQ858" s="105"/>
      <c r="ERR858" s="103"/>
      <c r="ERS858" s="120"/>
      <c r="ERT858" s="209"/>
      <c r="ERU858" s="120"/>
      <c r="ERV858" s="120"/>
      <c r="ERW858" s="114"/>
      <c r="ERX858" s="122"/>
      <c r="ERY858" s="105"/>
      <c r="ERZ858" s="103"/>
      <c r="ESA858" s="120"/>
      <c r="ESB858" s="209"/>
      <c r="ESC858" s="120"/>
      <c r="ESD858" s="120"/>
      <c r="ESE858" s="114"/>
      <c r="ESF858" s="122"/>
      <c r="ESG858" s="105"/>
      <c r="ESH858" s="103"/>
      <c r="ESI858" s="120"/>
      <c r="ESJ858" s="209"/>
      <c r="ESK858" s="120"/>
      <c r="ESL858" s="120"/>
      <c r="ESM858" s="114"/>
      <c r="ESN858" s="122"/>
      <c r="ESO858" s="105"/>
      <c r="ESP858" s="103"/>
      <c r="ESQ858" s="120"/>
      <c r="ESR858" s="209"/>
      <c r="ESS858" s="120"/>
      <c r="EST858" s="120"/>
      <c r="ESU858" s="114"/>
      <c r="ESV858" s="122"/>
      <c r="ESW858" s="105"/>
      <c r="ESX858" s="103"/>
      <c r="ESY858" s="120"/>
      <c r="ESZ858" s="209"/>
      <c r="ETA858" s="120"/>
      <c r="ETB858" s="120"/>
      <c r="ETC858" s="114"/>
      <c r="ETD858" s="122"/>
      <c r="ETE858" s="105"/>
      <c r="ETF858" s="103"/>
      <c r="ETG858" s="120"/>
      <c r="ETH858" s="209"/>
      <c r="ETI858" s="120"/>
      <c r="ETJ858" s="120"/>
      <c r="ETK858" s="114"/>
      <c r="ETL858" s="122"/>
      <c r="ETM858" s="105"/>
      <c r="ETN858" s="103"/>
      <c r="ETO858" s="120"/>
      <c r="ETP858" s="209"/>
      <c r="ETQ858" s="120"/>
      <c r="ETR858" s="120"/>
      <c r="ETS858" s="114"/>
      <c r="ETT858" s="122"/>
      <c r="ETU858" s="105"/>
      <c r="ETV858" s="103"/>
      <c r="ETW858" s="120"/>
      <c r="ETX858" s="209"/>
      <c r="ETY858" s="120"/>
      <c r="ETZ858" s="120"/>
      <c r="EUA858" s="114"/>
      <c r="EUB858" s="122"/>
      <c r="EUC858" s="105"/>
      <c r="EUD858" s="103"/>
      <c r="EUE858" s="120"/>
      <c r="EUF858" s="209"/>
      <c r="EUG858" s="120"/>
      <c r="EUH858" s="120"/>
      <c r="EUI858" s="114"/>
      <c r="EUJ858" s="122"/>
      <c r="EUK858" s="105"/>
      <c r="EUL858" s="103"/>
      <c r="EUM858" s="120"/>
      <c r="EUN858" s="209"/>
      <c r="EUO858" s="120"/>
      <c r="EUP858" s="120"/>
      <c r="EUQ858" s="114"/>
      <c r="EUR858" s="122"/>
      <c r="EUS858" s="105"/>
      <c r="EUT858" s="103"/>
      <c r="EUU858" s="120"/>
      <c r="EUV858" s="209"/>
      <c r="EUW858" s="120"/>
      <c r="EUX858" s="120"/>
      <c r="EUY858" s="114"/>
      <c r="EUZ858" s="122"/>
      <c r="EVA858" s="105"/>
      <c r="EVB858" s="103"/>
      <c r="EVC858" s="120"/>
      <c r="EVD858" s="209"/>
      <c r="EVE858" s="120"/>
      <c r="EVF858" s="120"/>
      <c r="EVG858" s="114"/>
      <c r="EVH858" s="122"/>
      <c r="EVI858" s="105"/>
      <c r="EVJ858" s="103"/>
      <c r="EVK858" s="120"/>
      <c r="EVL858" s="209"/>
      <c r="EVM858" s="120"/>
      <c r="EVN858" s="120"/>
      <c r="EVO858" s="114"/>
      <c r="EVP858" s="122"/>
      <c r="EVQ858" s="105"/>
      <c r="EVR858" s="103"/>
      <c r="EVS858" s="120"/>
      <c r="EVT858" s="209"/>
      <c r="EVU858" s="120"/>
      <c r="EVV858" s="120"/>
      <c r="EVW858" s="114"/>
      <c r="EVX858" s="122"/>
      <c r="EVY858" s="105"/>
      <c r="EVZ858" s="103"/>
      <c r="EWA858" s="120"/>
      <c r="EWB858" s="209"/>
      <c r="EWC858" s="120"/>
      <c r="EWD858" s="120"/>
      <c r="EWE858" s="114"/>
      <c r="EWF858" s="122"/>
      <c r="EWG858" s="105"/>
      <c r="EWH858" s="103"/>
      <c r="EWI858" s="120"/>
      <c r="EWJ858" s="209"/>
      <c r="EWK858" s="120"/>
      <c r="EWL858" s="120"/>
      <c r="EWM858" s="114"/>
      <c r="EWN858" s="122"/>
      <c r="EWO858" s="105"/>
      <c r="EWP858" s="103"/>
      <c r="EWQ858" s="120"/>
      <c r="EWR858" s="209"/>
      <c r="EWS858" s="120"/>
      <c r="EWT858" s="120"/>
      <c r="EWU858" s="114"/>
      <c r="EWV858" s="122"/>
      <c r="EWW858" s="105"/>
      <c r="EWX858" s="103"/>
      <c r="EWY858" s="120"/>
      <c r="EWZ858" s="209"/>
      <c r="EXA858" s="120"/>
      <c r="EXB858" s="120"/>
      <c r="EXC858" s="114"/>
      <c r="EXD858" s="122"/>
      <c r="EXE858" s="105"/>
      <c r="EXF858" s="103"/>
      <c r="EXG858" s="120"/>
      <c r="EXH858" s="209"/>
      <c r="EXI858" s="120"/>
      <c r="EXJ858" s="120"/>
      <c r="EXK858" s="114"/>
      <c r="EXL858" s="122"/>
      <c r="EXM858" s="105"/>
      <c r="EXN858" s="103"/>
      <c r="EXO858" s="120"/>
      <c r="EXP858" s="209"/>
      <c r="EXQ858" s="120"/>
      <c r="EXR858" s="120"/>
      <c r="EXS858" s="114"/>
      <c r="EXT858" s="122"/>
      <c r="EXU858" s="105"/>
      <c r="EXV858" s="103"/>
      <c r="EXW858" s="120"/>
      <c r="EXX858" s="209"/>
      <c r="EXY858" s="120"/>
      <c r="EXZ858" s="120"/>
      <c r="EYA858" s="114"/>
      <c r="EYB858" s="122"/>
      <c r="EYC858" s="105"/>
      <c r="EYD858" s="103"/>
      <c r="EYE858" s="120"/>
      <c r="EYF858" s="209"/>
      <c r="EYG858" s="120"/>
      <c r="EYH858" s="120"/>
      <c r="EYI858" s="114"/>
      <c r="EYJ858" s="122"/>
      <c r="EYK858" s="105"/>
      <c r="EYL858" s="103"/>
      <c r="EYM858" s="120"/>
      <c r="EYN858" s="209"/>
      <c r="EYO858" s="120"/>
      <c r="EYP858" s="120"/>
      <c r="EYQ858" s="114"/>
      <c r="EYR858" s="122"/>
      <c r="EYS858" s="105"/>
      <c r="EYT858" s="103"/>
      <c r="EYU858" s="120"/>
      <c r="EYV858" s="209"/>
      <c r="EYW858" s="120"/>
      <c r="EYX858" s="120"/>
      <c r="EYY858" s="114"/>
      <c r="EYZ858" s="122"/>
      <c r="EZA858" s="105"/>
      <c r="EZB858" s="103"/>
      <c r="EZC858" s="120"/>
      <c r="EZD858" s="209"/>
      <c r="EZE858" s="120"/>
      <c r="EZF858" s="120"/>
      <c r="EZG858" s="114"/>
      <c r="EZH858" s="122"/>
      <c r="EZI858" s="105"/>
      <c r="EZJ858" s="103"/>
      <c r="EZK858" s="120"/>
      <c r="EZL858" s="209"/>
      <c r="EZM858" s="120"/>
      <c r="EZN858" s="120"/>
      <c r="EZO858" s="114"/>
      <c r="EZP858" s="122"/>
      <c r="EZQ858" s="105"/>
      <c r="EZR858" s="103"/>
      <c r="EZS858" s="120"/>
      <c r="EZT858" s="209"/>
      <c r="EZU858" s="120"/>
      <c r="EZV858" s="120"/>
      <c r="EZW858" s="114"/>
      <c r="EZX858" s="122"/>
      <c r="EZY858" s="105"/>
      <c r="EZZ858" s="103"/>
      <c r="FAA858" s="120"/>
      <c r="FAB858" s="209"/>
      <c r="FAC858" s="120"/>
      <c r="FAD858" s="120"/>
      <c r="FAE858" s="114"/>
      <c r="FAF858" s="122"/>
      <c r="FAG858" s="105"/>
      <c r="FAH858" s="103"/>
      <c r="FAI858" s="120"/>
      <c r="FAJ858" s="209"/>
      <c r="FAK858" s="120"/>
      <c r="FAL858" s="120"/>
      <c r="FAM858" s="114"/>
      <c r="FAN858" s="122"/>
      <c r="FAO858" s="105"/>
      <c r="FAP858" s="103"/>
      <c r="FAQ858" s="120"/>
      <c r="FAR858" s="209"/>
      <c r="FAS858" s="120"/>
      <c r="FAT858" s="120"/>
      <c r="FAU858" s="114"/>
      <c r="FAV858" s="122"/>
      <c r="FAW858" s="105"/>
      <c r="FAX858" s="103"/>
      <c r="FAY858" s="120"/>
      <c r="FAZ858" s="209"/>
      <c r="FBA858" s="120"/>
      <c r="FBB858" s="120"/>
      <c r="FBC858" s="114"/>
      <c r="FBD858" s="122"/>
      <c r="FBE858" s="105"/>
      <c r="FBF858" s="103"/>
      <c r="FBG858" s="120"/>
      <c r="FBH858" s="209"/>
      <c r="FBI858" s="120"/>
      <c r="FBJ858" s="120"/>
      <c r="FBK858" s="114"/>
      <c r="FBL858" s="122"/>
      <c r="FBM858" s="105"/>
      <c r="FBN858" s="103"/>
      <c r="FBO858" s="120"/>
      <c r="FBP858" s="209"/>
      <c r="FBQ858" s="120"/>
      <c r="FBR858" s="120"/>
      <c r="FBS858" s="114"/>
      <c r="FBT858" s="122"/>
      <c r="FBU858" s="105"/>
      <c r="FBV858" s="103"/>
      <c r="FBW858" s="120"/>
      <c r="FBX858" s="209"/>
      <c r="FBY858" s="120"/>
      <c r="FBZ858" s="120"/>
      <c r="FCA858" s="114"/>
      <c r="FCB858" s="122"/>
      <c r="FCC858" s="105"/>
      <c r="FCD858" s="103"/>
      <c r="FCE858" s="120"/>
      <c r="FCF858" s="209"/>
      <c r="FCG858" s="120"/>
      <c r="FCH858" s="120"/>
      <c r="FCI858" s="114"/>
      <c r="FCJ858" s="122"/>
      <c r="FCK858" s="105"/>
      <c r="FCL858" s="103"/>
      <c r="FCM858" s="120"/>
      <c r="FCN858" s="209"/>
      <c r="FCO858" s="120"/>
      <c r="FCP858" s="120"/>
      <c r="FCQ858" s="114"/>
      <c r="FCR858" s="122"/>
      <c r="FCS858" s="105"/>
      <c r="FCT858" s="103"/>
      <c r="FCU858" s="120"/>
      <c r="FCV858" s="209"/>
      <c r="FCW858" s="120"/>
      <c r="FCX858" s="120"/>
      <c r="FCY858" s="114"/>
      <c r="FCZ858" s="122"/>
      <c r="FDA858" s="105"/>
      <c r="FDB858" s="103"/>
      <c r="FDC858" s="120"/>
      <c r="FDD858" s="209"/>
      <c r="FDE858" s="120"/>
      <c r="FDF858" s="120"/>
      <c r="FDG858" s="114"/>
      <c r="FDH858" s="122"/>
      <c r="FDI858" s="105"/>
      <c r="FDJ858" s="103"/>
      <c r="FDK858" s="120"/>
      <c r="FDL858" s="209"/>
      <c r="FDM858" s="120"/>
      <c r="FDN858" s="120"/>
      <c r="FDO858" s="114"/>
      <c r="FDP858" s="122"/>
      <c r="FDQ858" s="105"/>
      <c r="FDR858" s="103"/>
      <c r="FDS858" s="120"/>
      <c r="FDT858" s="209"/>
      <c r="FDU858" s="120"/>
      <c r="FDV858" s="120"/>
      <c r="FDW858" s="114"/>
      <c r="FDX858" s="122"/>
      <c r="FDY858" s="105"/>
      <c r="FDZ858" s="103"/>
      <c r="FEA858" s="120"/>
      <c r="FEB858" s="209"/>
      <c r="FEC858" s="120"/>
      <c r="FED858" s="120"/>
      <c r="FEE858" s="114"/>
      <c r="FEF858" s="122"/>
      <c r="FEG858" s="105"/>
      <c r="FEH858" s="103"/>
      <c r="FEI858" s="120"/>
      <c r="FEJ858" s="209"/>
      <c r="FEK858" s="120"/>
      <c r="FEL858" s="120"/>
      <c r="FEM858" s="114"/>
      <c r="FEN858" s="122"/>
      <c r="FEO858" s="105"/>
      <c r="FEP858" s="103"/>
      <c r="FEQ858" s="120"/>
      <c r="FER858" s="209"/>
      <c r="FES858" s="120"/>
      <c r="FET858" s="120"/>
      <c r="FEU858" s="114"/>
      <c r="FEV858" s="122"/>
      <c r="FEW858" s="105"/>
      <c r="FEX858" s="103"/>
      <c r="FEY858" s="120"/>
      <c r="FEZ858" s="209"/>
      <c r="FFA858" s="120"/>
      <c r="FFB858" s="120"/>
      <c r="FFC858" s="114"/>
      <c r="FFD858" s="122"/>
      <c r="FFE858" s="105"/>
      <c r="FFF858" s="103"/>
      <c r="FFG858" s="120"/>
      <c r="FFH858" s="209"/>
      <c r="FFI858" s="120"/>
      <c r="FFJ858" s="120"/>
      <c r="FFK858" s="114"/>
      <c r="FFL858" s="122"/>
      <c r="FFM858" s="105"/>
      <c r="FFN858" s="103"/>
      <c r="FFO858" s="120"/>
      <c r="FFP858" s="209"/>
      <c r="FFQ858" s="120"/>
      <c r="FFR858" s="120"/>
      <c r="FFS858" s="114"/>
      <c r="FFT858" s="122"/>
      <c r="FFU858" s="105"/>
      <c r="FFV858" s="103"/>
      <c r="FFW858" s="120"/>
      <c r="FFX858" s="209"/>
      <c r="FFY858" s="120"/>
      <c r="FFZ858" s="120"/>
      <c r="FGA858" s="114"/>
      <c r="FGB858" s="122"/>
      <c r="FGC858" s="105"/>
      <c r="FGD858" s="103"/>
      <c r="FGE858" s="120"/>
      <c r="FGF858" s="209"/>
      <c r="FGG858" s="120"/>
      <c r="FGH858" s="120"/>
      <c r="FGI858" s="114"/>
      <c r="FGJ858" s="122"/>
      <c r="FGK858" s="105"/>
      <c r="FGL858" s="103"/>
      <c r="FGM858" s="120"/>
      <c r="FGN858" s="209"/>
      <c r="FGO858" s="120"/>
      <c r="FGP858" s="120"/>
      <c r="FGQ858" s="114"/>
      <c r="FGR858" s="122"/>
      <c r="FGS858" s="105"/>
      <c r="FGT858" s="103"/>
      <c r="FGU858" s="120"/>
      <c r="FGV858" s="209"/>
      <c r="FGW858" s="120"/>
      <c r="FGX858" s="120"/>
      <c r="FGY858" s="114"/>
      <c r="FGZ858" s="122"/>
      <c r="FHA858" s="105"/>
      <c r="FHB858" s="103"/>
      <c r="FHC858" s="120"/>
      <c r="FHD858" s="209"/>
      <c r="FHE858" s="120"/>
      <c r="FHF858" s="120"/>
      <c r="FHG858" s="114"/>
      <c r="FHH858" s="122"/>
      <c r="FHI858" s="105"/>
      <c r="FHJ858" s="103"/>
      <c r="FHK858" s="120"/>
      <c r="FHL858" s="209"/>
      <c r="FHM858" s="120"/>
      <c r="FHN858" s="120"/>
      <c r="FHO858" s="114"/>
      <c r="FHP858" s="122"/>
      <c r="FHQ858" s="105"/>
      <c r="FHR858" s="103"/>
      <c r="FHS858" s="120"/>
      <c r="FHT858" s="209"/>
      <c r="FHU858" s="120"/>
      <c r="FHV858" s="120"/>
      <c r="FHW858" s="114"/>
      <c r="FHX858" s="122"/>
      <c r="FHY858" s="105"/>
      <c r="FHZ858" s="103"/>
      <c r="FIA858" s="120"/>
      <c r="FIB858" s="209"/>
      <c r="FIC858" s="120"/>
      <c r="FID858" s="120"/>
      <c r="FIE858" s="114"/>
      <c r="FIF858" s="122"/>
      <c r="FIG858" s="105"/>
      <c r="FIH858" s="103"/>
      <c r="FII858" s="120"/>
      <c r="FIJ858" s="209"/>
      <c r="FIK858" s="120"/>
      <c r="FIL858" s="120"/>
      <c r="FIM858" s="114"/>
      <c r="FIN858" s="122"/>
      <c r="FIO858" s="105"/>
      <c r="FIP858" s="103"/>
      <c r="FIQ858" s="120"/>
      <c r="FIR858" s="209"/>
      <c r="FIS858" s="120"/>
      <c r="FIT858" s="120"/>
      <c r="FIU858" s="114"/>
      <c r="FIV858" s="122"/>
      <c r="FIW858" s="105"/>
      <c r="FIX858" s="103"/>
      <c r="FIY858" s="120"/>
      <c r="FIZ858" s="209"/>
      <c r="FJA858" s="120"/>
      <c r="FJB858" s="120"/>
      <c r="FJC858" s="114"/>
      <c r="FJD858" s="122"/>
      <c r="FJE858" s="105"/>
      <c r="FJF858" s="103"/>
      <c r="FJG858" s="120"/>
      <c r="FJH858" s="209"/>
      <c r="FJI858" s="120"/>
      <c r="FJJ858" s="120"/>
      <c r="FJK858" s="114"/>
      <c r="FJL858" s="122"/>
      <c r="FJM858" s="105"/>
      <c r="FJN858" s="103"/>
      <c r="FJO858" s="120"/>
      <c r="FJP858" s="209"/>
      <c r="FJQ858" s="120"/>
      <c r="FJR858" s="120"/>
      <c r="FJS858" s="114"/>
      <c r="FJT858" s="122"/>
      <c r="FJU858" s="105"/>
      <c r="FJV858" s="103"/>
      <c r="FJW858" s="120"/>
      <c r="FJX858" s="209"/>
      <c r="FJY858" s="120"/>
      <c r="FJZ858" s="120"/>
      <c r="FKA858" s="114"/>
      <c r="FKB858" s="122"/>
      <c r="FKC858" s="105"/>
      <c r="FKD858" s="103"/>
      <c r="FKE858" s="120"/>
      <c r="FKF858" s="209"/>
      <c r="FKG858" s="120"/>
      <c r="FKH858" s="120"/>
      <c r="FKI858" s="114"/>
      <c r="FKJ858" s="122"/>
      <c r="FKK858" s="105"/>
      <c r="FKL858" s="103"/>
      <c r="FKM858" s="120"/>
      <c r="FKN858" s="209"/>
      <c r="FKO858" s="120"/>
      <c r="FKP858" s="120"/>
      <c r="FKQ858" s="114"/>
      <c r="FKR858" s="122"/>
      <c r="FKS858" s="105"/>
      <c r="FKT858" s="103"/>
      <c r="FKU858" s="120"/>
      <c r="FKV858" s="209"/>
      <c r="FKW858" s="120"/>
      <c r="FKX858" s="120"/>
      <c r="FKY858" s="114"/>
      <c r="FKZ858" s="122"/>
      <c r="FLA858" s="105"/>
      <c r="FLB858" s="103"/>
      <c r="FLC858" s="120"/>
      <c r="FLD858" s="209"/>
      <c r="FLE858" s="120"/>
      <c r="FLF858" s="120"/>
      <c r="FLG858" s="114"/>
      <c r="FLH858" s="122"/>
      <c r="FLI858" s="105"/>
      <c r="FLJ858" s="103"/>
      <c r="FLK858" s="120"/>
      <c r="FLL858" s="209"/>
      <c r="FLM858" s="120"/>
      <c r="FLN858" s="120"/>
      <c r="FLO858" s="114"/>
      <c r="FLP858" s="122"/>
      <c r="FLQ858" s="105"/>
      <c r="FLR858" s="103"/>
      <c r="FLS858" s="120"/>
      <c r="FLT858" s="209"/>
      <c r="FLU858" s="120"/>
      <c r="FLV858" s="120"/>
      <c r="FLW858" s="114"/>
      <c r="FLX858" s="122"/>
      <c r="FLY858" s="105"/>
      <c r="FLZ858" s="103"/>
      <c r="FMA858" s="120"/>
      <c r="FMB858" s="209"/>
      <c r="FMC858" s="120"/>
      <c r="FMD858" s="120"/>
      <c r="FME858" s="114"/>
      <c r="FMF858" s="122"/>
      <c r="FMG858" s="105"/>
      <c r="FMH858" s="103"/>
      <c r="FMI858" s="120"/>
      <c r="FMJ858" s="209"/>
      <c r="FMK858" s="120"/>
      <c r="FML858" s="120"/>
      <c r="FMM858" s="114"/>
      <c r="FMN858" s="122"/>
      <c r="FMO858" s="105"/>
      <c r="FMP858" s="103"/>
      <c r="FMQ858" s="120"/>
      <c r="FMR858" s="209"/>
      <c r="FMS858" s="120"/>
      <c r="FMT858" s="120"/>
      <c r="FMU858" s="114"/>
      <c r="FMV858" s="122"/>
      <c r="FMW858" s="105"/>
      <c r="FMX858" s="103"/>
      <c r="FMY858" s="120"/>
      <c r="FMZ858" s="209"/>
      <c r="FNA858" s="120"/>
      <c r="FNB858" s="120"/>
      <c r="FNC858" s="114"/>
      <c r="FND858" s="122"/>
      <c r="FNE858" s="105"/>
      <c r="FNF858" s="103"/>
      <c r="FNG858" s="120"/>
      <c r="FNH858" s="209"/>
      <c r="FNI858" s="120"/>
      <c r="FNJ858" s="120"/>
      <c r="FNK858" s="114"/>
      <c r="FNL858" s="122"/>
      <c r="FNM858" s="105"/>
      <c r="FNN858" s="103"/>
      <c r="FNO858" s="120"/>
      <c r="FNP858" s="209"/>
      <c r="FNQ858" s="120"/>
      <c r="FNR858" s="120"/>
      <c r="FNS858" s="114"/>
      <c r="FNT858" s="122"/>
      <c r="FNU858" s="105"/>
      <c r="FNV858" s="103"/>
      <c r="FNW858" s="120"/>
      <c r="FNX858" s="209"/>
      <c r="FNY858" s="120"/>
      <c r="FNZ858" s="120"/>
      <c r="FOA858" s="114"/>
      <c r="FOB858" s="122"/>
      <c r="FOC858" s="105"/>
      <c r="FOD858" s="103"/>
      <c r="FOE858" s="120"/>
      <c r="FOF858" s="209"/>
      <c r="FOG858" s="120"/>
      <c r="FOH858" s="120"/>
      <c r="FOI858" s="114"/>
      <c r="FOJ858" s="122"/>
      <c r="FOK858" s="105"/>
      <c r="FOL858" s="103"/>
      <c r="FOM858" s="120"/>
      <c r="FON858" s="209"/>
      <c r="FOO858" s="120"/>
      <c r="FOP858" s="120"/>
      <c r="FOQ858" s="114"/>
      <c r="FOR858" s="122"/>
      <c r="FOS858" s="105"/>
      <c r="FOT858" s="103"/>
      <c r="FOU858" s="120"/>
      <c r="FOV858" s="209"/>
      <c r="FOW858" s="120"/>
      <c r="FOX858" s="120"/>
      <c r="FOY858" s="114"/>
      <c r="FOZ858" s="122"/>
      <c r="FPA858" s="105"/>
      <c r="FPB858" s="103"/>
      <c r="FPC858" s="120"/>
      <c r="FPD858" s="209"/>
      <c r="FPE858" s="120"/>
      <c r="FPF858" s="120"/>
      <c r="FPG858" s="114"/>
      <c r="FPH858" s="122"/>
      <c r="FPI858" s="105"/>
      <c r="FPJ858" s="103"/>
      <c r="FPK858" s="120"/>
      <c r="FPL858" s="209"/>
      <c r="FPM858" s="120"/>
      <c r="FPN858" s="120"/>
      <c r="FPO858" s="114"/>
      <c r="FPP858" s="122"/>
      <c r="FPQ858" s="105"/>
      <c r="FPR858" s="103"/>
      <c r="FPS858" s="120"/>
      <c r="FPT858" s="209"/>
      <c r="FPU858" s="120"/>
      <c r="FPV858" s="120"/>
      <c r="FPW858" s="114"/>
      <c r="FPX858" s="122"/>
      <c r="FPY858" s="105"/>
      <c r="FPZ858" s="103"/>
      <c r="FQA858" s="120"/>
      <c r="FQB858" s="209"/>
      <c r="FQC858" s="120"/>
      <c r="FQD858" s="120"/>
      <c r="FQE858" s="114"/>
      <c r="FQF858" s="122"/>
      <c r="FQG858" s="105"/>
      <c r="FQH858" s="103"/>
      <c r="FQI858" s="120"/>
      <c r="FQJ858" s="209"/>
      <c r="FQK858" s="120"/>
      <c r="FQL858" s="120"/>
      <c r="FQM858" s="114"/>
      <c r="FQN858" s="122"/>
      <c r="FQO858" s="105"/>
      <c r="FQP858" s="103"/>
      <c r="FQQ858" s="120"/>
      <c r="FQR858" s="209"/>
      <c r="FQS858" s="120"/>
      <c r="FQT858" s="120"/>
      <c r="FQU858" s="114"/>
      <c r="FQV858" s="122"/>
      <c r="FQW858" s="105"/>
      <c r="FQX858" s="103"/>
      <c r="FQY858" s="120"/>
      <c r="FQZ858" s="209"/>
      <c r="FRA858" s="120"/>
      <c r="FRB858" s="120"/>
      <c r="FRC858" s="114"/>
      <c r="FRD858" s="122"/>
      <c r="FRE858" s="105"/>
      <c r="FRF858" s="103"/>
      <c r="FRG858" s="120"/>
      <c r="FRH858" s="209"/>
      <c r="FRI858" s="120"/>
      <c r="FRJ858" s="120"/>
      <c r="FRK858" s="114"/>
      <c r="FRL858" s="122"/>
      <c r="FRM858" s="105"/>
      <c r="FRN858" s="103"/>
      <c r="FRO858" s="120"/>
      <c r="FRP858" s="209"/>
      <c r="FRQ858" s="120"/>
      <c r="FRR858" s="120"/>
      <c r="FRS858" s="114"/>
      <c r="FRT858" s="122"/>
      <c r="FRU858" s="105"/>
      <c r="FRV858" s="103"/>
      <c r="FRW858" s="120"/>
      <c r="FRX858" s="209"/>
      <c r="FRY858" s="120"/>
      <c r="FRZ858" s="120"/>
      <c r="FSA858" s="114"/>
      <c r="FSB858" s="122"/>
      <c r="FSC858" s="105"/>
      <c r="FSD858" s="103"/>
      <c r="FSE858" s="120"/>
      <c r="FSF858" s="209"/>
      <c r="FSG858" s="120"/>
      <c r="FSH858" s="120"/>
      <c r="FSI858" s="114"/>
      <c r="FSJ858" s="122"/>
      <c r="FSK858" s="105"/>
      <c r="FSL858" s="103"/>
      <c r="FSM858" s="120"/>
      <c r="FSN858" s="209"/>
      <c r="FSO858" s="120"/>
      <c r="FSP858" s="120"/>
      <c r="FSQ858" s="114"/>
      <c r="FSR858" s="122"/>
      <c r="FSS858" s="105"/>
      <c r="FST858" s="103"/>
      <c r="FSU858" s="120"/>
      <c r="FSV858" s="209"/>
      <c r="FSW858" s="120"/>
      <c r="FSX858" s="120"/>
      <c r="FSY858" s="114"/>
      <c r="FSZ858" s="122"/>
      <c r="FTA858" s="105"/>
      <c r="FTB858" s="103"/>
      <c r="FTC858" s="120"/>
      <c r="FTD858" s="209"/>
      <c r="FTE858" s="120"/>
      <c r="FTF858" s="120"/>
      <c r="FTG858" s="114"/>
      <c r="FTH858" s="122"/>
      <c r="FTI858" s="105"/>
      <c r="FTJ858" s="103"/>
      <c r="FTK858" s="120"/>
      <c r="FTL858" s="209"/>
      <c r="FTM858" s="120"/>
      <c r="FTN858" s="120"/>
      <c r="FTO858" s="114"/>
      <c r="FTP858" s="122"/>
      <c r="FTQ858" s="105"/>
      <c r="FTR858" s="103"/>
      <c r="FTS858" s="120"/>
      <c r="FTT858" s="209"/>
      <c r="FTU858" s="120"/>
      <c r="FTV858" s="120"/>
      <c r="FTW858" s="114"/>
      <c r="FTX858" s="122"/>
      <c r="FTY858" s="105"/>
      <c r="FTZ858" s="103"/>
      <c r="FUA858" s="120"/>
      <c r="FUB858" s="209"/>
      <c r="FUC858" s="120"/>
      <c r="FUD858" s="120"/>
      <c r="FUE858" s="114"/>
      <c r="FUF858" s="122"/>
      <c r="FUG858" s="105"/>
      <c r="FUH858" s="103"/>
      <c r="FUI858" s="120"/>
      <c r="FUJ858" s="209"/>
      <c r="FUK858" s="120"/>
      <c r="FUL858" s="120"/>
      <c r="FUM858" s="114"/>
      <c r="FUN858" s="122"/>
      <c r="FUO858" s="105"/>
      <c r="FUP858" s="103"/>
      <c r="FUQ858" s="120"/>
      <c r="FUR858" s="209"/>
      <c r="FUS858" s="120"/>
      <c r="FUT858" s="120"/>
      <c r="FUU858" s="114"/>
      <c r="FUV858" s="122"/>
      <c r="FUW858" s="105"/>
      <c r="FUX858" s="103"/>
      <c r="FUY858" s="120"/>
      <c r="FUZ858" s="209"/>
      <c r="FVA858" s="120"/>
      <c r="FVB858" s="120"/>
      <c r="FVC858" s="114"/>
      <c r="FVD858" s="122"/>
      <c r="FVE858" s="105"/>
      <c r="FVF858" s="103"/>
      <c r="FVG858" s="120"/>
      <c r="FVH858" s="209"/>
      <c r="FVI858" s="120"/>
      <c r="FVJ858" s="120"/>
      <c r="FVK858" s="114"/>
      <c r="FVL858" s="122"/>
      <c r="FVM858" s="105"/>
      <c r="FVN858" s="103"/>
      <c r="FVO858" s="120"/>
      <c r="FVP858" s="209"/>
      <c r="FVQ858" s="120"/>
      <c r="FVR858" s="120"/>
      <c r="FVS858" s="114"/>
      <c r="FVT858" s="122"/>
      <c r="FVU858" s="105"/>
      <c r="FVV858" s="103"/>
      <c r="FVW858" s="120"/>
      <c r="FVX858" s="209"/>
      <c r="FVY858" s="120"/>
      <c r="FVZ858" s="120"/>
      <c r="FWA858" s="114"/>
      <c r="FWB858" s="122"/>
      <c r="FWC858" s="105"/>
      <c r="FWD858" s="103"/>
      <c r="FWE858" s="120"/>
      <c r="FWF858" s="209"/>
      <c r="FWG858" s="120"/>
      <c r="FWH858" s="120"/>
      <c r="FWI858" s="114"/>
      <c r="FWJ858" s="122"/>
      <c r="FWK858" s="105"/>
      <c r="FWL858" s="103"/>
      <c r="FWM858" s="120"/>
      <c r="FWN858" s="209"/>
      <c r="FWO858" s="120"/>
      <c r="FWP858" s="120"/>
      <c r="FWQ858" s="114"/>
      <c r="FWR858" s="122"/>
      <c r="FWS858" s="105"/>
      <c r="FWT858" s="103"/>
      <c r="FWU858" s="120"/>
      <c r="FWV858" s="209"/>
      <c r="FWW858" s="120"/>
      <c r="FWX858" s="120"/>
      <c r="FWY858" s="114"/>
      <c r="FWZ858" s="122"/>
      <c r="FXA858" s="105"/>
      <c r="FXB858" s="103"/>
      <c r="FXC858" s="120"/>
      <c r="FXD858" s="209"/>
      <c r="FXE858" s="120"/>
      <c r="FXF858" s="120"/>
      <c r="FXG858" s="114"/>
      <c r="FXH858" s="122"/>
      <c r="FXI858" s="105"/>
      <c r="FXJ858" s="103"/>
      <c r="FXK858" s="120"/>
      <c r="FXL858" s="209"/>
      <c r="FXM858" s="120"/>
      <c r="FXN858" s="120"/>
      <c r="FXO858" s="114"/>
      <c r="FXP858" s="122"/>
      <c r="FXQ858" s="105"/>
      <c r="FXR858" s="103"/>
      <c r="FXS858" s="120"/>
      <c r="FXT858" s="209"/>
      <c r="FXU858" s="120"/>
      <c r="FXV858" s="120"/>
      <c r="FXW858" s="114"/>
      <c r="FXX858" s="122"/>
      <c r="FXY858" s="105"/>
      <c r="FXZ858" s="103"/>
      <c r="FYA858" s="120"/>
      <c r="FYB858" s="209"/>
      <c r="FYC858" s="120"/>
      <c r="FYD858" s="120"/>
      <c r="FYE858" s="114"/>
      <c r="FYF858" s="122"/>
      <c r="FYG858" s="105"/>
      <c r="FYH858" s="103"/>
      <c r="FYI858" s="120"/>
      <c r="FYJ858" s="209"/>
      <c r="FYK858" s="120"/>
      <c r="FYL858" s="120"/>
      <c r="FYM858" s="114"/>
      <c r="FYN858" s="122"/>
      <c r="FYO858" s="105"/>
      <c r="FYP858" s="103"/>
      <c r="FYQ858" s="120"/>
      <c r="FYR858" s="209"/>
      <c r="FYS858" s="120"/>
      <c r="FYT858" s="120"/>
      <c r="FYU858" s="114"/>
      <c r="FYV858" s="122"/>
      <c r="FYW858" s="105"/>
      <c r="FYX858" s="103"/>
      <c r="FYY858" s="120"/>
      <c r="FYZ858" s="209"/>
      <c r="FZA858" s="120"/>
      <c r="FZB858" s="120"/>
      <c r="FZC858" s="114"/>
      <c r="FZD858" s="122"/>
      <c r="FZE858" s="105"/>
      <c r="FZF858" s="103"/>
      <c r="FZG858" s="120"/>
      <c r="FZH858" s="209"/>
      <c r="FZI858" s="120"/>
      <c r="FZJ858" s="120"/>
      <c r="FZK858" s="114"/>
      <c r="FZL858" s="122"/>
      <c r="FZM858" s="105"/>
      <c r="FZN858" s="103"/>
      <c r="FZO858" s="120"/>
      <c r="FZP858" s="209"/>
      <c r="FZQ858" s="120"/>
      <c r="FZR858" s="120"/>
      <c r="FZS858" s="114"/>
      <c r="FZT858" s="122"/>
      <c r="FZU858" s="105"/>
      <c r="FZV858" s="103"/>
      <c r="FZW858" s="120"/>
      <c r="FZX858" s="209"/>
      <c r="FZY858" s="120"/>
      <c r="FZZ858" s="120"/>
      <c r="GAA858" s="114"/>
      <c r="GAB858" s="122"/>
      <c r="GAC858" s="105"/>
      <c r="GAD858" s="103"/>
      <c r="GAE858" s="120"/>
      <c r="GAF858" s="209"/>
      <c r="GAG858" s="120"/>
      <c r="GAH858" s="120"/>
      <c r="GAI858" s="114"/>
      <c r="GAJ858" s="122"/>
      <c r="GAK858" s="105"/>
      <c r="GAL858" s="103"/>
      <c r="GAM858" s="120"/>
      <c r="GAN858" s="209"/>
      <c r="GAO858" s="120"/>
      <c r="GAP858" s="120"/>
      <c r="GAQ858" s="114"/>
      <c r="GAR858" s="122"/>
      <c r="GAS858" s="105"/>
      <c r="GAT858" s="103"/>
      <c r="GAU858" s="120"/>
      <c r="GAV858" s="209"/>
      <c r="GAW858" s="120"/>
      <c r="GAX858" s="120"/>
      <c r="GAY858" s="114"/>
      <c r="GAZ858" s="122"/>
      <c r="GBA858" s="105"/>
      <c r="GBB858" s="103"/>
      <c r="GBC858" s="120"/>
      <c r="GBD858" s="209"/>
      <c r="GBE858" s="120"/>
      <c r="GBF858" s="120"/>
      <c r="GBG858" s="114"/>
      <c r="GBH858" s="122"/>
      <c r="GBI858" s="105"/>
      <c r="GBJ858" s="103"/>
      <c r="GBK858" s="120"/>
      <c r="GBL858" s="209"/>
      <c r="GBM858" s="120"/>
      <c r="GBN858" s="120"/>
      <c r="GBO858" s="114"/>
      <c r="GBP858" s="122"/>
      <c r="GBQ858" s="105"/>
      <c r="GBR858" s="103"/>
      <c r="GBS858" s="120"/>
      <c r="GBT858" s="209"/>
      <c r="GBU858" s="120"/>
      <c r="GBV858" s="120"/>
      <c r="GBW858" s="114"/>
      <c r="GBX858" s="122"/>
      <c r="GBY858" s="105"/>
      <c r="GBZ858" s="103"/>
      <c r="GCA858" s="120"/>
      <c r="GCB858" s="209"/>
      <c r="GCC858" s="120"/>
      <c r="GCD858" s="120"/>
      <c r="GCE858" s="114"/>
      <c r="GCF858" s="122"/>
      <c r="GCG858" s="105"/>
      <c r="GCH858" s="103"/>
      <c r="GCI858" s="120"/>
      <c r="GCJ858" s="209"/>
      <c r="GCK858" s="120"/>
      <c r="GCL858" s="120"/>
      <c r="GCM858" s="114"/>
      <c r="GCN858" s="122"/>
      <c r="GCO858" s="105"/>
      <c r="GCP858" s="103"/>
      <c r="GCQ858" s="120"/>
      <c r="GCR858" s="209"/>
      <c r="GCS858" s="120"/>
      <c r="GCT858" s="120"/>
      <c r="GCU858" s="114"/>
      <c r="GCV858" s="122"/>
      <c r="GCW858" s="105"/>
      <c r="GCX858" s="103"/>
      <c r="GCY858" s="120"/>
      <c r="GCZ858" s="209"/>
      <c r="GDA858" s="120"/>
      <c r="GDB858" s="120"/>
      <c r="GDC858" s="114"/>
      <c r="GDD858" s="122"/>
      <c r="GDE858" s="105"/>
      <c r="GDF858" s="103"/>
      <c r="GDG858" s="120"/>
      <c r="GDH858" s="209"/>
      <c r="GDI858" s="120"/>
      <c r="GDJ858" s="120"/>
      <c r="GDK858" s="114"/>
      <c r="GDL858" s="122"/>
      <c r="GDM858" s="105"/>
      <c r="GDN858" s="103"/>
      <c r="GDO858" s="120"/>
      <c r="GDP858" s="209"/>
      <c r="GDQ858" s="120"/>
      <c r="GDR858" s="120"/>
      <c r="GDS858" s="114"/>
      <c r="GDT858" s="122"/>
      <c r="GDU858" s="105"/>
      <c r="GDV858" s="103"/>
      <c r="GDW858" s="120"/>
      <c r="GDX858" s="209"/>
      <c r="GDY858" s="120"/>
      <c r="GDZ858" s="120"/>
      <c r="GEA858" s="114"/>
      <c r="GEB858" s="122"/>
      <c r="GEC858" s="105"/>
      <c r="GED858" s="103"/>
      <c r="GEE858" s="120"/>
      <c r="GEF858" s="209"/>
      <c r="GEG858" s="120"/>
      <c r="GEH858" s="120"/>
      <c r="GEI858" s="114"/>
      <c r="GEJ858" s="122"/>
      <c r="GEK858" s="105"/>
      <c r="GEL858" s="103"/>
      <c r="GEM858" s="120"/>
      <c r="GEN858" s="209"/>
      <c r="GEO858" s="120"/>
      <c r="GEP858" s="120"/>
      <c r="GEQ858" s="114"/>
      <c r="GER858" s="122"/>
      <c r="GES858" s="105"/>
      <c r="GET858" s="103"/>
      <c r="GEU858" s="120"/>
      <c r="GEV858" s="209"/>
      <c r="GEW858" s="120"/>
      <c r="GEX858" s="120"/>
      <c r="GEY858" s="114"/>
      <c r="GEZ858" s="122"/>
      <c r="GFA858" s="105"/>
      <c r="GFB858" s="103"/>
      <c r="GFC858" s="120"/>
      <c r="GFD858" s="209"/>
      <c r="GFE858" s="120"/>
      <c r="GFF858" s="120"/>
      <c r="GFG858" s="114"/>
      <c r="GFH858" s="122"/>
      <c r="GFI858" s="105"/>
      <c r="GFJ858" s="103"/>
      <c r="GFK858" s="120"/>
      <c r="GFL858" s="209"/>
      <c r="GFM858" s="120"/>
      <c r="GFN858" s="120"/>
      <c r="GFO858" s="114"/>
      <c r="GFP858" s="122"/>
      <c r="GFQ858" s="105"/>
      <c r="GFR858" s="103"/>
      <c r="GFS858" s="120"/>
      <c r="GFT858" s="209"/>
      <c r="GFU858" s="120"/>
      <c r="GFV858" s="120"/>
      <c r="GFW858" s="114"/>
      <c r="GFX858" s="122"/>
      <c r="GFY858" s="105"/>
      <c r="GFZ858" s="103"/>
      <c r="GGA858" s="120"/>
      <c r="GGB858" s="209"/>
      <c r="GGC858" s="120"/>
      <c r="GGD858" s="120"/>
      <c r="GGE858" s="114"/>
      <c r="GGF858" s="122"/>
      <c r="GGG858" s="105"/>
      <c r="GGH858" s="103"/>
      <c r="GGI858" s="120"/>
      <c r="GGJ858" s="209"/>
      <c r="GGK858" s="120"/>
      <c r="GGL858" s="120"/>
      <c r="GGM858" s="114"/>
      <c r="GGN858" s="122"/>
      <c r="GGO858" s="105"/>
      <c r="GGP858" s="103"/>
      <c r="GGQ858" s="120"/>
      <c r="GGR858" s="209"/>
      <c r="GGS858" s="120"/>
      <c r="GGT858" s="120"/>
      <c r="GGU858" s="114"/>
      <c r="GGV858" s="122"/>
      <c r="GGW858" s="105"/>
      <c r="GGX858" s="103"/>
      <c r="GGY858" s="120"/>
      <c r="GGZ858" s="209"/>
      <c r="GHA858" s="120"/>
      <c r="GHB858" s="120"/>
      <c r="GHC858" s="114"/>
      <c r="GHD858" s="122"/>
      <c r="GHE858" s="105"/>
      <c r="GHF858" s="103"/>
      <c r="GHG858" s="120"/>
      <c r="GHH858" s="209"/>
      <c r="GHI858" s="120"/>
      <c r="GHJ858" s="120"/>
      <c r="GHK858" s="114"/>
      <c r="GHL858" s="122"/>
      <c r="GHM858" s="105"/>
      <c r="GHN858" s="103"/>
      <c r="GHO858" s="120"/>
      <c r="GHP858" s="209"/>
      <c r="GHQ858" s="120"/>
      <c r="GHR858" s="120"/>
      <c r="GHS858" s="114"/>
      <c r="GHT858" s="122"/>
      <c r="GHU858" s="105"/>
      <c r="GHV858" s="103"/>
      <c r="GHW858" s="120"/>
      <c r="GHX858" s="209"/>
      <c r="GHY858" s="120"/>
      <c r="GHZ858" s="120"/>
      <c r="GIA858" s="114"/>
      <c r="GIB858" s="122"/>
      <c r="GIC858" s="105"/>
      <c r="GID858" s="103"/>
      <c r="GIE858" s="120"/>
      <c r="GIF858" s="209"/>
      <c r="GIG858" s="120"/>
      <c r="GIH858" s="120"/>
      <c r="GII858" s="114"/>
      <c r="GIJ858" s="122"/>
      <c r="GIK858" s="105"/>
      <c r="GIL858" s="103"/>
      <c r="GIM858" s="120"/>
      <c r="GIN858" s="209"/>
      <c r="GIO858" s="120"/>
      <c r="GIP858" s="120"/>
      <c r="GIQ858" s="114"/>
      <c r="GIR858" s="122"/>
      <c r="GIS858" s="105"/>
      <c r="GIT858" s="103"/>
      <c r="GIU858" s="120"/>
      <c r="GIV858" s="209"/>
      <c r="GIW858" s="120"/>
      <c r="GIX858" s="120"/>
      <c r="GIY858" s="114"/>
      <c r="GIZ858" s="122"/>
      <c r="GJA858" s="105"/>
      <c r="GJB858" s="103"/>
      <c r="GJC858" s="120"/>
      <c r="GJD858" s="209"/>
      <c r="GJE858" s="120"/>
      <c r="GJF858" s="120"/>
      <c r="GJG858" s="114"/>
      <c r="GJH858" s="122"/>
      <c r="GJI858" s="105"/>
      <c r="GJJ858" s="103"/>
      <c r="GJK858" s="120"/>
      <c r="GJL858" s="209"/>
      <c r="GJM858" s="120"/>
      <c r="GJN858" s="120"/>
      <c r="GJO858" s="114"/>
      <c r="GJP858" s="122"/>
      <c r="GJQ858" s="105"/>
      <c r="GJR858" s="103"/>
      <c r="GJS858" s="120"/>
      <c r="GJT858" s="209"/>
      <c r="GJU858" s="120"/>
      <c r="GJV858" s="120"/>
      <c r="GJW858" s="114"/>
      <c r="GJX858" s="122"/>
      <c r="GJY858" s="105"/>
      <c r="GJZ858" s="103"/>
      <c r="GKA858" s="120"/>
      <c r="GKB858" s="209"/>
      <c r="GKC858" s="120"/>
      <c r="GKD858" s="120"/>
      <c r="GKE858" s="114"/>
      <c r="GKF858" s="122"/>
      <c r="GKG858" s="105"/>
      <c r="GKH858" s="103"/>
      <c r="GKI858" s="120"/>
      <c r="GKJ858" s="209"/>
      <c r="GKK858" s="120"/>
      <c r="GKL858" s="120"/>
      <c r="GKM858" s="114"/>
      <c r="GKN858" s="122"/>
      <c r="GKO858" s="105"/>
      <c r="GKP858" s="103"/>
      <c r="GKQ858" s="120"/>
      <c r="GKR858" s="209"/>
      <c r="GKS858" s="120"/>
      <c r="GKT858" s="120"/>
      <c r="GKU858" s="114"/>
      <c r="GKV858" s="122"/>
      <c r="GKW858" s="105"/>
      <c r="GKX858" s="103"/>
      <c r="GKY858" s="120"/>
      <c r="GKZ858" s="209"/>
      <c r="GLA858" s="120"/>
      <c r="GLB858" s="120"/>
      <c r="GLC858" s="114"/>
      <c r="GLD858" s="122"/>
      <c r="GLE858" s="105"/>
      <c r="GLF858" s="103"/>
      <c r="GLG858" s="120"/>
      <c r="GLH858" s="209"/>
      <c r="GLI858" s="120"/>
      <c r="GLJ858" s="120"/>
      <c r="GLK858" s="114"/>
      <c r="GLL858" s="122"/>
      <c r="GLM858" s="105"/>
      <c r="GLN858" s="103"/>
      <c r="GLO858" s="120"/>
      <c r="GLP858" s="209"/>
      <c r="GLQ858" s="120"/>
      <c r="GLR858" s="120"/>
      <c r="GLS858" s="114"/>
      <c r="GLT858" s="122"/>
      <c r="GLU858" s="105"/>
      <c r="GLV858" s="103"/>
      <c r="GLW858" s="120"/>
      <c r="GLX858" s="209"/>
      <c r="GLY858" s="120"/>
      <c r="GLZ858" s="120"/>
      <c r="GMA858" s="114"/>
      <c r="GMB858" s="122"/>
      <c r="GMC858" s="105"/>
      <c r="GMD858" s="103"/>
      <c r="GME858" s="120"/>
      <c r="GMF858" s="209"/>
      <c r="GMG858" s="120"/>
      <c r="GMH858" s="120"/>
      <c r="GMI858" s="114"/>
      <c r="GMJ858" s="122"/>
      <c r="GMK858" s="105"/>
      <c r="GML858" s="103"/>
      <c r="GMM858" s="120"/>
      <c r="GMN858" s="209"/>
      <c r="GMO858" s="120"/>
      <c r="GMP858" s="120"/>
      <c r="GMQ858" s="114"/>
      <c r="GMR858" s="122"/>
      <c r="GMS858" s="105"/>
      <c r="GMT858" s="103"/>
      <c r="GMU858" s="120"/>
      <c r="GMV858" s="209"/>
      <c r="GMW858" s="120"/>
      <c r="GMX858" s="120"/>
      <c r="GMY858" s="114"/>
      <c r="GMZ858" s="122"/>
      <c r="GNA858" s="105"/>
      <c r="GNB858" s="103"/>
      <c r="GNC858" s="120"/>
      <c r="GND858" s="209"/>
      <c r="GNE858" s="120"/>
      <c r="GNF858" s="120"/>
      <c r="GNG858" s="114"/>
      <c r="GNH858" s="122"/>
      <c r="GNI858" s="105"/>
      <c r="GNJ858" s="103"/>
      <c r="GNK858" s="120"/>
      <c r="GNL858" s="209"/>
      <c r="GNM858" s="120"/>
      <c r="GNN858" s="120"/>
      <c r="GNO858" s="114"/>
      <c r="GNP858" s="122"/>
      <c r="GNQ858" s="105"/>
      <c r="GNR858" s="103"/>
      <c r="GNS858" s="120"/>
      <c r="GNT858" s="209"/>
      <c r="GNU858" s="120"/>
      <c r="GNV858" s="120"/>
      <c r="GNW858" s="114"/>
      <c r="GNX858" s="122"/>
      <c r="GNY858" s="105"/>
      <c r="GNZ858" s="103"/>
      <c r="GOA858" s="120"/>
      <c r="GOB858" s="209"/>
      <c r="GOC858" s="120"/>
      <c r="GOD858" s="120"/>
      <c r="GOE858" s="114"/>
      <c r="GOF858" s="122"/>
      <c r="GOG858" s="105"/>
      <c r="GOH858" s="103"/>
      <c r="GOI858" s="120"/>
      <c r="GOJ858" s="209"/>
      <c r="GOK858" s="120"/>
      <c r="GOL858" s="120"/>
      <c r="GOM858" s="114"/>
      <c r="GON858" s="122"/>
      <c r="GOO858" s="105"/>
      <c r="GOP858" s="103"/>
      <c r="GOQ858" s="120"/>
      <c r="GOR858" s="209"/>
      <c r="GOS858" s="120"/>
      <c r="GOT858" s="120"/>
      <c r="GOU858" s="114"/>
      <c r="GOV858" s="122"/>
      <c r="GOW858" s="105"/>
      <c r="GOX858" s="103"/>
      <c r="GOY858" s="120"/>
      <c r="GOZ858" s="209"/>
      <c r="GPA858" s="120"/>
      <c r="GPB858" s="120"/>
      <c r="GPC858" s="114"/>
      <c r="GPD858" s="122"/>
      <c r="GPE858" s="105"/>
      <c r="GPF858" s="103"/>
      <c r="GPG858" s="120"/>
      <c r="GPH858" s="209"/>
      <c r="GPI858" s="120"/>
      <c r="GPJ858" s="120"/>
      <c r="GPK858" s="114"/>
      <c r="GPL858" s="122"/>
      <c r="GPM858" s="105"/>
      <c r="GPN858" s="103"/>
      <c r="GPO858" s="120"/>
      <c r="GPP858" s="209"/>
      <c r="GPQ858" s="120"/>
      <c r="GPR858" s="120"/>
      <c r="GPS858" s="114"/>
      <c r="GPT858" s="122"/>
      <c r="GPU858" s="105"/>
      <c r="GPV858" s="103"/>
      <c r="GPW858" s="120"/>
      <c r="GPX858" s="209"/>
      <c r="GPY858" s="120"/>
      <c r="GPZ858" s="120"/>
      <c r="GQA858" s="114"/>
      <c r="GQB858" s="122"/>
      <c r="GQC858" s="105"/>
      <c r="GQD858" s="103"/>
      <c r="GQE858" s="120"/>
      <c r="GQF858" s="209"/>
      <c r="GQG858" s="120"/>
      <c r="GQH858" s="120"/>
      <c r="GQI858" s="114"/>
      <c r="GQJ858" s="122"/>
      <c r="GQK858" s="105"/>
      <c r="GQL858" s="103"/>
      <c r="GQM858" s="120"/>
      <c r="GQN858" s="209"/>
      <c r="GQO858" s="120"/>
      <c r="GQP858" s="120"/>
      <c r="GQQ858" s="114"/>
      <c r="GQR858" s="122"/>
      <c r="GQS858" s="105"/>
      <c r="GQT858" s="103"/>
      <c r="GQU858" s="120"/>
      <c r="GQV858" s="209"/>
      <c r="GQW858" s="120"/>
      <c r="GQX858" s="120"/>
      <c r="GQY858" s="114"/>
      <c r="GQZ858" s="122"/>
      <c r="GRA858" s="105"/>
      <c r="GRB858" s="103"/>
      <c r="GRC858" s="120"/>
      <c r="GRD858" s="209"/>
      <c r="GRE858" s="120"/>
      <c r="GRF858" s="120"/>
      <c r="GRG858" s="114"/>
      <c r="GRH858" s="122"/>
      <c r="GRI858" s="105"/>
      <c r="GRJ858" s="103"/>
      <c r="GRK858" s="120"/>
      <c r="GRL858" s="209"/>
      <c r="GRM858" s="120"/>
      <c r="GRN858" s="120"/>
      <c r="GRO858" s="114"/>
      <c r="GRP858" s="122"/>
      <c r="GRQ858" s="105"/>
      <c r="GRR858" s="103"/>
      <c r="GRS858" s="120"/>
      <c r="GRT858" s="209"/>
      <c r="GRU858" s="120"/>
      <c r="GRV858" s="120"/>
      <c r="GRW858" s="114"/>
      <c r="GRX858" s="122"/>
      <c r="GRY858" s="105"/>
      <c r="GRZ858" s="103"/>
      <c r="GSA858" s="120"/>
      <c r="GSB858" s="209"/>
      <c r="GSC858" s="120"/>
      <c r="GSD858" s="120"/>
      <c r="GSE858" s="114"/>
      <c r="GSF858" s="122"/>
      <c r="GSG858" s="105"/>
      <c r="GSH858" s="103"/>
      <c r="GSI858" s="120"/>
      <c r="GSJ858" s="209"/>
      <c r="GSK858" s="120"/>
      <c r="GSL858" s="120"/>
      <c r="GSM858" s="114"/>
      <c r="GSN858" s="122"/>
      <c r="GSO858" s="105"/>
      <c r="GSP858" s="103"/>
      <c r="GSQ858" s="120"/>
      <c r="GSR858" s="209"/>
      <c r="GSS858" s="120"/>
      <c r="GST858" s="120"/>
      <c r="GSU858" s="114"/>
      <c r="GSV858" s="122"/>
      <c r="GSW858" s="105"/>
      <c r="GSX858" s="103"/>
      <c r="GSY858" s="120"/>
      <c r="GSZ858" s="209"/>
      <c r="GTA858" s="120"/>
      <c r="GTB858" s="120"/>
      <c r="GTC858" s="114"/>
      <c r="GTD858" s="122"/>
      <c r="GTE858" s="105"/>
      <c r="GTF858" s="103"/>
      <c r="GTG858" s="120"/>
      <c r="GTH858" s="209"/>
      <c r="GTI858" s="120"/>
      <c r="GTJ858" s="120"/>
      <c r="GTK858" s="114"/>
      <c r="GTL858" s="122"/>
      <c r="GTM858" s="105"/>
      <c r="GTN858" s="103"/>
      <c r="GTO858" s="120"/>
      <c r="GTP858" s="209"/>
      <c r="GTQ858" s="120"/>
      <c r="GTR858" s="120"/>
      <c r="GTS858" s="114"/>
      <c r="GTT858" s="122"/>
      <c r="GTU858" s="105"/>
      <c r="GTV858" s="103"/>
      <c r="GTW858" s="120"/>
      <c r="GTX858" s="209"/>
      <c r="GTY858" s="120"/>
      <c r="GTZ858" s="120"/>
      <c r="GUA858" s="114"/>
      <c r="GUB858" s="122"/>
      <c r="GUC858" s="105"/>
      <c r="GUD858" s="103"/>
      <c r="GUE858" s="120"/>
      <c r="GUF858" s="209"/>
      <c r="GUG858" s="120"/>
      <c r="GUH858" s="120"/>
      <c r="GUI858" s="114"/>
      <c r="GUJ858" s="122"/>
      <c r="GUK858" s="105"/>
      <c r="GUL858" s="103"/>
      <c r="GUM858" s="120"/>
      <c r="GUN858" s="209"/>
      <c r="GUO858" s="120"/>
      <c r="GUP858" s="120"/>
      <c r="GUQ858" s="114"/>
      <c r="GUR858" s="122"/>
      <c r="GUS858" s="105"/>
      <c r="GUT858" s="103"/>
      <c r="GUU858" s="120"/>
      <c r="GUV858" s="209"/>
      <c r="GUW858" s="120"/>
      <c r="GUX858" s="120"/>
      <c r="GUY858" s="114"/>
      <c r="GUZ858" s="122"/>
      <c r="GVA858" s="105"/>
      <c r="GVB858" s="103"/>
      <c r="GVC858" s="120"/>
      <c r="GVD858" s="209"/>
      <c r="GVE858" s="120"/>
      <c r="GVF858" s="120"/>
      <c r="GVG858" s="114"/>
      <c r="GVH858" s="122"/>
      <c r="GVI858" s="105"/>
      <c r="GVJ858" s="103"/>
      <c r="GVK858" s="120"/>
      <c r="GVL858" s="209"/>
      <c r="GVM858" s="120"/>
      <c r="GVN858" s="120"/>
      <c r="GVO858" s="114"/>
      <c r="GVP858" s="122"/>
      <c r="GVQ858" s="105"/>
      <c r="GVR858" s="103"/>
      <c r="GVS858" s="120"/>
      <c r="GVT858" s="209"/>
      <c r="GVU858" s="120"/>
      <c r="GVV858" s="120"/>
      <c r="GVW858" s="114"/>
      <c r="GVX858" s="122"/>
      <c r="GVY858" s="105"/>
      <c r="GVZ858" s="103"/>
      <c r="GWA858" s="120"/>
      <c r="GWB858" s="209"/>
      <c r="GWC858" s="120"/>
      <c r="GWD858" s="120"/>
      <c r="GWE858" s="114"/>
      <c r="GWF858" s="122"/>
      <c r="GWG858" s="105"/>
      <c r="GWH858" s="103"/>
      <c r="GWI858" s="120"/>
      <c r="GWJ858" s="209"/>
      <c r="GWK858" s="120"/>
      <c r="GWL858" s="120"/>
      <c r="GWM858" s="114"/>
      <c r="GWN858" s="122"/>
      <c r="GWO858" s="105"/>
      <c r="GWP858" s="103"/>
      <c r="GWQ858" s="120"/>
      <c r="GWR858" s="209"/>
      <c r="GWS858" s="120"/>
      <c r="GWT858" s="120"/>
      <c r="GWU858" s="114"/>
      <c r="GWV858" s="122"/>
      <c r="GWW858" s="105"/>
      <c r="GWX858" s="103"/>
      <c r="GWY858" s="120"/>
      <c r="GWZ858" s="209"/>
      <c r="GXA858" s="120"/>
      <c r="GXB858" s="120"/>
      <c r="GXC858" s="114"/>
      <c r="GXD858" s="122"/>
      <c r="GXE858" s="105"/>
      <c r="GXF858" s="103"/>
      <c r="GXG858" s="120"/>
      <c r="GXH858" s="209"/>
      <c r="GXI858" s="120"/>
      <c r="GXJ858" s="120"/>
      <c r="GXK858" s="114"/>
      <c r="GXL858" s="122"/>
      <c r="GXM858" s="105"/>
      <c r="GXN858" s="103"/>
      <c r="GXO858" s="120"/>
      <c r="GXP858" s="209"/>
      <c r="GXQ858" s="120"/>
      <c r="GXR858" s="120"/>
      <c r="GXS858" s="114"/>
      <c r="GXT858" s="122"/>
      <c r="GXU858" s="105"/>
      <c r="GXV858" s="103"/>
      <c r="GXW858" s="120"/>
      <c r="GXX858" s="209"/>
      <c r="GXY858" s="120"/>
      <c r="GXZ858" s="120"/>
      <c r="GYA858" s="114"/>
      <c r="GYB858" s="122"/>
      <c r="GYC858" s="105"/>
      <c r="GYD858" s="103"/>
      <c r="GYE858" s="120"/>
      <c r="GYF858" s="209"/>
      <c r="GYG858" s="120"/>
      <c r="GYH858" s="120"/>
      <c r="GYI858" s="114"/>
      <c r="GYJ858" s="122"/>
      <c r="GYK858" s="105"/>
      <c r="GYL858" s="103"/>
      <c r="GYM858" s="120"/>
      <c r="GYN858" s="209"/>
      <c r="GYO858" s="120"/>
      <c r="GYP858" s="120"/>
      <c r="GYQ858" s="114"/>
      <c r="GYR858" s="122"/>
      <c r="GYS858" s="105"/>
      <c r="GYT858" s="103"/>
      <c r="GYU858" s="120"/>
      <c r="GYV858" s="209"/>
      <c r="GYW858" s="120"/>
      <c r="GYX858" s="120"/>
      <c r="GYY858" s="114"/>
      <c r="GYZ858" s="122"/>
      <c r="GZA858" s="105"/>
      <c r="GZB858" s="103"/>
      <c r="GZC858" s="120"/>
      <c r="GZD858" s="209"/>
      <c r="GZE858" s="120"/>
      <c r="GZF858" s="120"/>
      <c r="GZG858" s="114"/>
      <c r="GZH858" s="122"/>
      <c r="GZI858" s="105"/>
      <c r="GZJ858" s="103"/>
      <c r="GZK858" s="120"/>
      <c r="GZL858" s="209"/>
      <c r="GZM858" s="120"/>
      <c r="GZN858" s="120"/>
      <c r="GZO858" s="114"/>
      <c r="GZP858" s="122"/>
      <c r="GZQ858" s="105"/>
      <c r="GZR858" s="103"/>
      <c r="GZS858" s="120"/>
      <c r="GZT858" s="209"/>
      <c r="GZU858" s="120"/>
      <c r="GZV858" s="120"/>
      <c r="GZW858" s="114"/>
      <c r="GZX858" s="122"/>
      <c r="GZY858" s="105"/>
      <c r="GZZ858" s="103"/>
      <c r="HAA858" s="120"/>
      <c r="HAB858" s="209"/>
      <c r="HAC858" s="120"/>
      <c r="HAD858" s="120"/>
      <c r="HAE858" s="114"/>
      <c r="HAF858" s="122"/>
      <c r="HAG858" s="105"/>
      <c r="HAH858" s="103"/>
      <c r="HAI858" s="120"/>
      <c r="HAJ858" s="209"/>
      <c r="HAK858" s="120"/>
      <c r="HAL858" s="120"/>
      <c r="HAM858" s="114"/>
      <c r="HAN858" s="122"/>
      <c r="HAO858" s="105"/>
      <c r="HAP858" s="103"/>
      <c r="HAQ858" s="120"/>
      <c r="HAR858" s="209"/>
      <c r="HAS858" s="120"/>
      <c r="HAT858" s="120"/>
      <c r="HAU858" s="114"/>
      <c r="HAV858" s="122"/>
      <c r="HAW858" s="105"/>
      <c r="HAX858" s="103"/>
      <c r="HAY858" s="120"/>
      <c r="HAZ858" s="209"/>
      <c r="HBA858" s="120"/>
      <c r="HBB858" s="120"/>
      <c r="HBC858" s="114"/>
      <c r="HBD858" s="122"/>
      <c r="HBE858" s="105"/>
      <c r="HBF858" s="103"/>
      <c r="HBG858" s="120"/>
      <c r="HBH858" s="209"/>
      <c r="HBI858" s="120"/>
      <c r="HBJ858" s="120"/>
      <c r="HBK858" s="114"/>
      <c r="HBL858" s="122"/>
      <c r="HBM858" s="105"/>
      <c r="HBN858" s="103"/>
      <c r="HBO858" s="120"/>
      <c r="HBP858" s="209"/>
      <c r="HBQ858" s="120"/>
      <c r="HBR858" s="120"/>
      <c r="HBS858" s="114"/>
      <c r="HBT858" s="122"/>
      <c r="HBU858" s="105"/>
      <c r="HBV858" s="103"/>
      <c r="HBW858" s="120"/>
      <c r="HBX858" s="209"/>
      <c r="HBY858" s="120"/>
      <c r="HBZ858" s="120"/>
      <c r="HCA858" s="114"/>
      <c r="HCB858" s="122"/>
      <c r="HCC858" s="105"/>
      <c r="HCD858" s="103"/>
      <c r="HCE858" s="120"/>
      <c r="HCF858" s="209"/>
      <c r="HCG858" s="120"/>
      <c r="HCH858" s="120"/>
      <c r="HCI858" s="114"/>
      <c r="HCJ858" s="122"/>
      <c r="HCK858" s="105"/>
      <c r="HCL858" s="103"/>
      <c r="HCM858" s="120"/>
      <c r="HCN858" s="209"/>
      <c r="HCO858" s="120"/>
      <c r="HCP858" s="120"/>
      <c r="HCQ858" s="114"/>
      <c r="HCR858" s="122"/>
      <c r="HCS858" s="105"/>
      <c r="HCT858" s="103"/>
      <c r="HCU858" s="120"/>
      <c r="HCV858" s="209"/>
      <c r="HCW858" s="120"/>
      <c r="HCX858" s="120"/>
      <c r="HCY858" s="114"/>
      <c r="HCZ858" s="122"/>
      <c r="HDA858" s="105"/>
      <c r="HDB858" s="103"/>
      <c r="HDC858" s="120"/>
      <c r="HDD858" s="209"/>
      <c r="HDE858" s="120"/>
      <c r="HDF858" s="120"/>
      <c r="HDG858" s="114"/>
      <c r="HDH858" s="122"/>
      <c r="HDI858" s="105"/>
      <c r="HDJ858" s="103"/>
      <c r="HDK858" s="120"/>
      <c r="HDL858" s="209"/>
      <c r="HDM858" s="120"/>
      <c r="HDN858" s="120"/>
      <c r="HDO858" s="114"/>
      <c r="HDP858" s="122"/>
      <c r="HDQ858" s="105"/>
      <c r="HDR858" s="103"/>
      <c r="HDS858" s="120"/>
      <c r="HDT858" s="209"/>
      <c r="HDU858" s="120"/>
      <c r="HDV858" s="120"/>
      <c r="HDW858" s="114"/>
      <c r="HDX858" s="122"/>
      <c r="HDY858" s="105"/>
      <c r="HDZ858" s="103"/>
      <c r="HEA858" s="120"/>
      <c r="HEB858" s="209"/>
      <c r="HEC858" s="120"/>
      <c r="HED858" s="120"/>
      <c r="HEE858" s="114"/>
      <c r="HEF858" s="122"/>
      <c r="HEG858" s="105"/>
      <c r="HEH858" s="103"/>
      <c r="HEI858" s="120"/>
      <c r="HEJ858" s="209"/>
      <c r="HEK858" s="120"/>
      <c r="HEL858" s="120"/>
      <c r="HEM858" s="114"/>
      <c r="HEN858" s="122"/>
      <c r="HEO858" s="105"/>
      <c r="HEP858" s="103"/>
      <c r="HEQ858" s="120"/>
      <c r="HER858" s="209"/>
      <c r="HES858" s="120"/>
      <c r="HET858" s="120"/>
      <c r="HEU858" s="114"/>
      <c r="HEV858" s="122"/>
      <c r="HEW858" s="105"/>
      <c r="HEX858" s="103"/>
      <c r="HEY858" s="120"/>
      <c r="HEZ858" s="209"/>
      <c r="HFA858" s="120"/>
      <c r="HFB858" s="120"/>
      <c r="HFC858" s="114"/>
      <c r="HFD858" s="122"/>
      <c r="HFE858" s="105"/>
      <c r="HFF858" s="103"/>
      <c r="HFG858" s="120"/>
      <c r="HFH858" s="209"/>
      <c r="HFI858" s="120"/>
      <c r="HFJ858" s="120"/>
      <c r="HFK858" s="114"/>
      <c r="HFL858" s="122"/>
      <c r="HFM858" s="105"/>
      <c r="HFN858" s="103"/>
      <c r="HFO858" s="120"/>
      <c r="HFP858" s="209"/>
      <c r="HFQ858" s="120"/>
      <c r="HFR858" s="120"/>
      <c r="HFS858" s="114"/>
      <c r="HFT858" s="122"/>
      <c r="HFU858" s="105"/>
      <c r="HFV858" s="103"/>
      <c r="HFW858" s="120"/>
      <c r="HFX858" s="209"/>
      <c r="HFY858" s="120"/>
      <c r="HFZ858" s="120"/>
      <c r="HGA858" s="114"/>
      <c r="HGB858" s="122"/>
      <c r="HGC858" s="105"/>
      <c r="HGD858" s="103"/>
      <c r="HGE858" s="120"/>
      <c r="HGF858" s="209"/>
      <c r="HGG858" s="120"/>
      <c r="HGH858" s="120"/>
      <c r="HGI858" s="114"/>
      <c r="HGJ858" s="122"/>
      <c r="HGK858" s="105"/>
      <c r="HGL858" s="103"/>
      <c r="HGM858" s="120"/>
      <c r="HGN858" s="209"/>
      <c r="HGO858" s="120"/>
      <c r="HGP858" s="120"/>
      <c r="HGQ858" s="114"/>
      <c r="HGR858" s="122"/>
      <c r="HGS858" s="105"/>
      <c r="HGT858" s="103"/>
      <c r="HGU858" s="120"/>
      <c r="HGV858" s="209"/>
      <c r="HGW858" s="120"/>
      <c r="HGX858" s="120"/>
      <c r="HGY858" s="114"/>
      <c r="HGZ858" s="122"/>
      <c r="HHA858" s="105"/>
      <c r="HHB858" s="103"/>
      <c r="HHC858" s="120"/>
      <c r="HHD858" s="209"/>
      <c r="HHE858" s="120"/>
      <c r="HHF858" s="120"/>
      <c r="HHG858" s="114"/>
      <c r="HHH858" s="122"/>
      <c r="HHI858" s="105"/>
      <c r="HHJ858" s="103"/>
      <c r="HHK858" s="120"/>
      <c r="HHL858" s="209"/>
      <c r="HHM858" s="120"/>
      <c r="HHN858" s="120"/>
      <c r="HHO858" s="114"/>
      <c r="HHP858" s="122"/>
      <c r="HHQ858" s="105"/>
      <c r="HHR858" s="103"/>
      <c r="HHS858" s="120"/>
      <c r="HHT858" s="209"/>
      <c r="HHU858" s="120"/>
      <c r="HHV858" s="120"/>
      <c r="HHW858" s="114"/>
      <c r="HHX858" s="122"/>
      <c r="HHY858" s="105"/>
      <c r="HHZ858" s="103"/>
      <c r="HIA858" s="120"/>
      <c r="HIB858" s="209"/>
      <c r="HIC858" s="120"/>
      <c r="HID858" s="120"/>
      <c r="HIE858" s="114"/>
      <c r="HIF858" s="122"/>
      <c r="HIG858" s="105"/>
      <c r="HIH858" s="103"/>
      <c r="HII858" s="120"/>
      <c r="HIJ858" s="209"/>
      <c r="HIK858" s="120"/>
      <c r="HIL858" s="120"/>
      <c r="HIM858" s="114"/>
      <c r="HIN858" s="122"/>
      <c r="HIO858" s="105"/>
      <c r="HIP858" s="103"/>
      <c r="HIQ858" s="120"/>
      <c r="HIR858" s="209"/>
      <c r="HIS858" s="120"/>
      <c r="HIT858" s="120"/>
      <c r="HIU858" s="114"/>
      <c r="HIV858" s="122"/>
      <c r="HIW858" s="105"/>
      <c r="HIX858" s="103"/>
      <c r="HIY858" s="120"/>
      <c r="HIZ858" s="209"/>
      <c r="HJA858" s="120"/>
      <c r="HJB858" s="120"/>
      <c r="HJC858" s="114"/>
      <c r="HJD858" s="122"/>
      <c r="HJE858" s="105"/>
      <c r="HJF858" s="103"/>
      <c r="HJG858" s="120"/>
      <c r="HJH858" s="209"/>
      <c r="HJI858" s="120"/>
      <c r="HJJ858" s="120"/>
      <c r="HJK858" s="114"/>
      <c r="HJL858" s="122"/>
      <c r="HJM858" s="105"/>
      <c r="HJN858" s="103"/>
      <c r="HJO858" s="120"/>
      <c r="HJP858" s="209"/>
      <c r="HJQ858" s="120"/>
      <c r="HJR858" s="120"/>
      <c r="HJS858" s="114"/>
      <c r="HJT858" s="122"/>
      <c r="HJU858" s="105"/>
      <c r="HJV858" s="103"/>
      <c r="HJW858" s="120"/>
      <c r="HJX858" s="209"/>
      <c r="HJY858" s="120"/>
      <c r="HJZ858" s="120"/>
      <c r="HKA858" s="114"/>
      <c r="HKB858" s="122"/>
      <c r="HKC858" s="105"/>
      <c r="HKD858" s="103"/>
      <c r="HKE858" s="120"/>
      <c r="HKF858" s="209"/>
      <c r="HKG858" s="120"/>
      <c r="HKH858" s="120"/>
      <c r="HKI858" s="114"/>
      <c r="HKJ858" s="122"/>
      <c r="HKK858" s="105"/>
      <c r="HKL858" s="103"/>
      <c r="HKM858" s="120"/>
      <c r="HKN858" s="209"/>
      <c r="HKO858" s="120"/>
      <c r="HKP858" s="120"/>
      <c r="HKQ858" s="114"/>
      <c r="HKR858" s="122"/>
      <c r="HKS858" s="105"/>
      <c r="HKT858" s="103"/>
      <c r="HKU858" s="120"/>
      <c r="HKV858" s="209"/>
      <c r="HKW858" s="120"/>
      <c r="HKX858" s="120"/>
      <c r="HKY858" s="114"/>
      <c r="HKZ858" s="122"/>
      <c r="HLA858" s="105"/>
      <c r="HLB858" s="103"/>
      <c r="HLC858" s="120"/>
      <c r="HLD858" s="209"/>
      <c r="HLE858" s="120"/>
      <c r="HLF858" s="120"/>
      <c r="HLG858" s="114"/>
      <c r="HLH858" s="122"/>
      <c r="HLI858" s="105"/>
      <c r="HLJ858" s="103"/>
      <c r="HLK858" s="120"/>
      <c r="HLL858" s="209"/>
      <c r="HLM858" s="120"/>
      <c r="HLN858" s="120"/>
      <c r="HLO858" s="114"/>
      <c r="HLP858" s="122"/>
      <c r="HLQ858" s="105"/>
      <c r="HLR858" s="103"/>
      <c r="HLS858" s="120"/>
      <c r="HLT858" s="209"/>
      <c r="HLU858" s="120"/>
      <c r="HLV858" s="120"/>
      <c r="HLW858" s="114"/>
      <c r="HLX858" s="122"/>
      <c r="HLY858" s="105"/>
      <c r="HLZ858" s="103"/>
      <c r="HMA858" s="120"/>
      <c r="HMB858" s="209"/>
      <c r="HMC858" s="120"/>
      <c r="HMD858" s="120"/>
      <c r="HME858" s="114"/>
      <c r="HMF858" s="122"/>
      <c r="HMG858" s="105"/>
      <c r="HMH858" s="103"/>
      <c r="HMI858" s="120"/>
      <c r="HMJ858" s="209"/>
      <c r="HMK858" s="120"/>
      <c r="HML858" s="120"/>
      <c r="HMM858" s="114"/>
      <c r="HMN858" s="122"/>
      <c r="HMO858" s="105"/>
      <c r="HMP858" s="103"/>
      <c r="HMQ858" s="120"/>
      <c r="HMR858" s="209"/>
      <c r="HMS858" s="120"/>
      <c r="HMT858" s="120"/>
      <c r="HMU858" s="114"/>
      <c r="HMV858" s="122"/>
      <c r="HMW858" s="105"/>
      <c r="HMX858" s="103"/>
      <c r="HMY858" s="120"/>
      <c r="HMZ858" s="209"/>
      <c r="HNA858" s="120"/>
      <c r="HNB858" s="120"/>
      <c r="HNC858" s="114"/>
      <c r="HND858" s="122"/>
      <c r="HNE858" s="105"/>
      <c r="HNF858" s="103"/>
      <c r="HNG858" s="120"/>
      <c r="HNH858" s="209"/>
      <c r="HNI858" s="120"/>
      <c r="HNJ858" s="120"/>
      <c r="HNK858" s="114"/>
      <c r="HNL858" s="122"/>
      <c r="HNM858" s="105"/>
      <c r="HNN858" s="103"/>
      <c r="HNO858" s="120"/>
      <c r="HNP858" s="209"/>
      <c r="HNQ858" s="120"/>
      <c r="HNR858" s="120"/>
      <c r="HNS858" s="114"/>
      <c r="HNT858" s="122"/>
      <c r="HNU858" s="105"/>
      <c r="HNV858" s="103"/>
      <c r="HNW858" s="120"/>
      <c r="HNX858" s="209"/>
      <c r="HNY858" s="120"/>
      <c r="HNZ858" s="120"/>
      <c r="HOA858" s="114"/>
      <c r="HOB858" s="122"/>
      <c r="HOC858" s="105"/>
      <c r="HOD858" s="103"/>
      <c r="HOE858" s="120"/>
      <c r="HOF858" s="209"/>
      <c r="HOG858" s="120"/>
      <c r="HOH858" s="120"/>
      <c r="HOI858" s="114"/>
      <c r="HOJ858" s="122"/>
      <c r="HOK858" s="105"/>
      <c r="HOL858" s="103"/>
      <c r="HOM858" s="120"/>
      <c r="HON858" s="209"/>
      <c r="HOO858" s="120"/>
      <c r="HOP858" s="120"/>
      <c r="HOQ858" s="114"/>
      <c r="HOR858" s="122"/>
      <c r="HOS858" s="105"/>
      <c r="HOT858" s="103"/>
      <c r="HOU858" s="120"/>
      <c r="HOV858" s="209"/>
      <c r="HOW858" s="120"/>
      <c r="HOX858" s="120"/>
      <c r="HOY858" s="114"/>
      <c r="HOZ858" s="122"/>
      <c r="HPA858" s="105"/>
      <c r="HPB858" s="103"/>
      <c r="HPC858" s="120"/>
      <c r="HPD858" s="209"/>
      <c r="HPE858" s="120"/>
      <c r="HPF858" s="120"/>
      <c r="HPG858" s="114"/>
      <c r="HPH858" s="122"/>
      <c r="HPI858" s="105"/>
      <c r="HPJ858" s="103"/>
      <c r="HPK858" s="120"/>
      <c r="HPL858" s="209"/>
      <c r="HPM858" s="120"/>
      <c r="HPN858" s="120"/>
      <c r="HPO858" s="114"/>
      <c r="HPP858" s="122"/>
      <c r="HPQ858" s="105"/>
      <c r="HPR858" s="103"/>
      <c r="HPS858" s="120"/>
      <c r="HPT858" s="209"/>
      <c r="HPU858" s="120"/>
      <c r="HPV858" s="120"/>
      <c r="HPW858" s="114"/>
      <c r="HPX858" s="122"/>
      <c r="HPY858" s="105"/>
      <c r="HPZ858" s="103"/>
      <c r="HQA858" s="120"/>
      <c r="HQB858" s="209"/>
      <c r="HQC858" s="120"/>
      <c r="HQD858" s="120"/>
      <c r="HQE858" s="114"/>
      <c r="HQF858" s="122"/>
      <c r="HQG858" s="105"/>
      <c r="HQH858" s="103"/>
      <c r="HQI858" s="120"/>
      <c r="HQJ858" s="209"/>
      <c r="HQK858" s="120"/>
      <c r="HQL858" s="120"/>
      <c r="HQM858" s="114"/>
      <c r="HQN858" s="122"/>
      <c r="HQO858" s="105"/>
      <c r="HQP858" s="103"/>
      <c r="HQQ858" s="120"/>
      <c r="HQR858" s="209"/>
      <c r="HQS858" s="120"/>
      <c r="HQT858" s="120"/>
      <c r="HQU858" s="114"/>
      <c r="HQV858" s="122"/>
      <c r="HQW858" s="105"/>
      <c r="HQX858" s="103"/>
      <c r="HQY858" s="120"/>
      <c r="HQZ858" s="209"/>
      <c r="HRA858" s="120"/>
      <c r="HRB858" s="120"/>
      <c r="HRC858" s="114"/>
      <c r="HRD858" s="122"/>
      <c r="HRE858" s="105"/>
      <c r="HRF858" s="103"/>
      <c r="HRG858" s="120"/>
      <c r="HRH858" s="209"/>
      <c r="HRI858" s="120"/>
      <c r="HRJ858" s="120"/>
      <c r="HRK858" s="114"/>
      <c r="HRL858" s="122"/>
      <c r="HRM858" s="105"/>
      <c r="HRN858" s="103"/>
      <c r="HRO858" s="120"/>
      <c r="HRP858" s="209"/>
      <c r="HRQ858" s="120"/>
      <c r="HRR858" s="120"/>
      <c r="HRS858" s="114"/>
      <c r="HRT858" s="122"/>
      <c r="HRU858" s="105"/>
      <c r="HRV858" s="103"/>
      <c r="HRW858" s="120"/>
      <c r="HRX858" s="209"/>
      <c r="HRY858" s="120"/>
      <c r="HRZ858" s="120"/>
      <c r="HSA858" s="114"/>
      <c r="HSB858" s="122"/>
      <c r="HSC858" s="105"/>
      <c r="HSD858" s="103"/>
      <c r="HSE858" s="120"/>
      <c r="HSF858" s="209"/>
      <c r="HSG858" s="120"/>
      <c r="HSH858" s="120"/>
      <c r="HSI858" s="114"/>
      <c r="HSJ858" s="122"/>
      <c r="HSK858" s="105"/>
      <c r="HSL858" s="103"/>
      <c r="HSM858" s="120"/>
      <c r="HSN858" s="209"/>
      <c r="HSO858" s="120"/>
      <c r="HSP858" s="120"/>
      <c r="HSQ858" s="114"/>
      <c r="HSR858" s="122"/>
      <c r="HSS858" s="105"/>
      <c r="HST858" s="103"/>
      <c r="HSU858" s="120"/>
      <c r="HSV858" s="209"/>
      <c r="HSW858" s="120"/>
      <c r="HSX858" s="120"/>
      <c r="HSY858" s="114"/>
      <c r="HSZ858" s="122"/>
      <c r="HTA858" s="105"/>
      <c r="HTB858" s="103"/>
      <c r="HTC858" s="120"/>
      <c r="HTD858" s="209"/>
      <c r="HTE858" s="120"/>
      <c r="HTF858" s="120"/>
      <c r="HTG858" s="114"/>
      <c r="HTH858" s="122"/>
      <c r="HTI858" s="105"/>
      <c r="HTJ858" s="103"/>
      <c r="HTK858" s="120"/>
      <c r="HTL858" s="209"/>
      <c r="HTM858" s="120"/>
      <c r="HTN858" s="120"/>
      <c r="HTO858" s="114"/>
      <c r="HTP858" s="122"/>
      <c r="HTQ858" s="105"/>
      <c r="HTR858" s="103"/>
      <c r="HTS858" s="120"/>
      <c r="HTT858" s="209"/>
      <c r="HTU858" s="120"/>
      <c r="HTV858" s="120"/>
      <c r="HTW858" s="114"/>
      <c r="HTX858" s="122"/>
      <c r="HTY858" s="105"/>
      <c r="HTZ858" s="103"/>
      <c r="HUA858" s="120"/>
      <c r="HUB858" s="209"/>
      <c r="HUC858" s="120"/>
      <c r="HUD858" s="120"/>
      <c r="HUE858" s="114"/>
      <c r="HUF858" s="122"/>
      <c r="HUG858" s="105"/>
      <c r="HUH858" s="103"/>
      <c r="HUI858" s="120"/>
      <c r="HUJ858" s="209"/>
      <c r="HUK858" s="120"/>
      <c r="HUL858" s="120"/>
      <c r="HUM858" s="114"/>
      <c r="HUN858" s="122"/>
      <c r="HUO858" s="105"/>
      <c r="HUP858" s="103"/>
      <c r="HUQ858" s="120"/>
      <c r="HUR858" s="209"/>
      <c r="HUS858" s="120"/>
      <c r="HUT858" s="120"/>
      <c r="HUU858" s="114"/>
      <c r="HUV858" s="122"/>
      <c r="HUW858" s="105"/>
      <c r="HUX858" s="103"/>
      <c r="HUY858" s="120"/>
      <c r="HUZ858" s="209"/>
      <c r="HVA858" s="120"/>
      <c r="HVB858" s="120"/>
      <c r="HVC858" s="114"/>
      <c r="HVD858" s="122"/>
      <c r="HVE858" s="105"/>
      <c r="HVF858" s="103"/>
      <c r="HVG858" s="120"/>
      <c r="HVH858" s="209"/>
      <c r="HVI858" s="120"/>
      <c r="HVJ858" s="120"/>
      <c r="HVK858" s="114"/>
      <c r="HVL858" s="122"/>
      <c r="HVM858" s="105"/>
      <c r="HVN858" s="103"/>
      <c r="HVO858" s="120"/>
      <c r="HVP858" s="209"/>
      <c r="HVQ858" s="120"/>
      <c r="HVR858" s="120"/>
      <c r="HVS858" s="114"/>
      <c r="HVT858" s="122"/>
      <c r="HVU858" s="105"/>
      <c r="HVV858" s="103"/>
      <c r="HVW858" s="120"/>
      <c r="HVX858" s="209"/>
      <c r="HVY858" s="120"/>
      <c r="HVZ858" s="120"/>
      <c r="HWA858" s="114"/>
      <c r="HWB858" s="122"/>
      <c r="HWC858" s="105"/>
      <c r="HWD858" s="103"/>
      <c r="HWE858" s="120"/>
      <c r="HWF858" s="209"/>
      <c r="HWG858" s="120"/>
      <c r="HWH858" s="120"/>
      <c r="HWI858" s="114"/>
      <c r="HWJ858" s="122"/>
      <c r="HWK858" s="105"/>
      <c r="HWL858" s="103"/>
      <c r="HWM858" s="120"/>
      <c r="HWN858" s="209"/>
      <c r="HWO858" s="120"/>
      <c r="HWP858" s="120"/>
      <c r="HWQ858" s="114"/>
      <c r="HWR858" s="122"/>
      <c r="HWS858" s="105"/>
      <c r="HWT858" s="103"/>
      <c r="HWU858" s="120"/>
      <c r="HWV858" s="209"/>
      <c r="HWW858" s="120"/>
      <c r="HWX858" s="120"/>
      <c r="HWY858" s="114"/>
      <c r="HWZ858" s="122"/>
      <c r="HXA858" s="105"/>
      <c r="HXB858" s="103"/>
      <c r="HXC858" s="120"/>
      <c r="HXD858" s="209"/>
      <c r="HXE858" s="120"/>
      <c r="HXF858" s="120"/>
      <c r="HXG858" s="114"/>
      <c r="HXH858" s="122"/>
      <c r="HXI858" s="105"/>
      <c r="HXJ858" s="103"/>
      <c r="HXK858" s="120"/>
      <c r="HXL858" s="209"/>
      <c r="HXM858" s="120"/>
      <c r="HXN858" s="120"/>
      <c r="HXO858" s="114"/>
      <c r="HXP858" s="122"/>
      <c r="HXQ858" s="105"/>
      <c r="HXR858" s="103"/>
      <c r="HXS858" s="120"/>
      <c r="HXT858" s="209"/>
      <c r="HXU858" s="120"/>
      <c r="HXV858" s="120"/>
      <c r="HXW858" s="114"/>
      <c r="HXX858" s="122"/>
      <c r="HXY858" s="105"/>
      <c r="HXZ858" s="103"/>
      <c r="HYA858" s="120"/>
      <c r="HYB858" s="209"/>
      <c r="HYC858" s="120"/>
      <c r="HYD858" s="120"/>
      <c r="HYE858" s="114"/>
      <c r="HYF858" s="122"/>
      <c r="HYG858" s="105"/>
      <c r="HYH858" s="103"/>
      <c r="HYI858" s="120"/>
      <c r="HYJ858" s="209"/>
      <c r="HYK858" s="120"/>
      <c r="HYL858" s="120"/>
      <c r="HYM858" s="114"/>
      <c r="HYN858" s="122"/>
      <c r="HYO858" s="105"/>
      <c r="HYP858" s="103"/>
      <c r="HYQ858" s="120"/>
      <c r="HYR858" s="209"/>
      <c r="HYS858" s="120"/>
      <c r="HYT858" s="120"/>
      <c r="HYU858" s="114"/>
      <c r="HYV858" s="122"/>
      <c r="HYW858" s="105"/>
      <c r="HYX858" s="103"/>
      <c r="HYY858" s="120"/>
      <c r="HYZ858" s="209"/>
      <c r="HZA858" s="120"/>
      <c r="HZB858" s="120"/>
      <c r="HZC858" s="114"/>
      <c r="HZD858" s="122"/>
      <c r="HZE858" s="105"/>
      <c r="HZF858" s="103"/>
      <c r="HZG858" s="120"/>
      <c r="HZH858" s="209"/>
      <c r="HZI858" s="120"/>
      <c r="HZJ858" s="120"/>
      <c r="HZK858" s="114"/>
      <c r="HZL858" s="122"/>
      <c r="HZM858" s="105"/>
      <c r="HZN858" s="103"/>
      <c r="HZO858" s="120"/>
      <c r="HZP858" s="209"/>
      <c r="HZQ858" s="120"/>
      <c r="HZR858" s="120"/>
      <c r="HZS858" s="114"/>
      <c r="HZT858" s="122"/>
      <c r="HZU858" s="105"/>
      <c r="HZV858" s="103"/>
      <c r="HZW858" s="120"/>
      <c r="HZX858" s="209"/>
      <c r="HZY858" s="120"/>
      <c r="HZZ858" s="120"/>
      <c r="IAA858" s="114"/>
      <c r="IAB858" s="122"/>
      <c r="IAC858" s="105"/>
      <c r="IAD858" s="103"/>
      <c r="IAE858" s="120"/>
      <c r="IAF858" s="209"/>
      <c r="IAG858" s="120"/>
      <c r="IAH858" s="120"/>
      <c r="IAI858" s="114"/>
      <c r="IAJ858" s="122"/>
      <c r="IAK858" s="105"/>
      <c r="IAL858" s="103"/>
      <c r="IAM858" s="120"/>
      <c r="IAN858" s="209"/>
      <c r="IAO858" s="120"/>
      <c r="IAP858" s="120"/>
      <c r="IAQ858" s="114"/>
      <c r="IAR858" s="122"/>
      <c r="IAS858" s="105"/>
      <c r="IAT858" s="103"/>
      <c r="IAU858" s="120"/>
      <c r="IAV858" s="209"/>
      <c r="IAW858" s="120"/>
      <c r="IAX858" s="120"/>
      <c r="IAY858" s="114"/>
      <c r="IAZ858" s="122"/>
      <c r="IBA858" s="105"/>
      <c r="IBB858" s="103"/>
      <c r="IBC858" s="120"/>
      <c r="IBD858" s="209"/>
      <c r="IBE858" s="120"/>
      <c r="IBF858" s="120"/>
      <c r="IBG858" s="114"/>
      <c r="IBH858" s="122"/>
      <c r="IBI858" s="105"/>
      <c r="IBJ858" s="103"/>
      <c r="IBK858" s="120"/>
      <c r="IBL858" s="209"/>
      <c r="IBM858" s="120"/>
      <c r="IBN858" s="120"/>
      <c r="IBO858" s="114"/>
      <c r="IBP858" s="122"/>
      <c r="IBQ858" s="105"/>
      <c r="IBR858" s="103"/>
      <c r="IBS858" s="120"/>
      <c r="IBT858" s="209"/>
      <c r="IBU858" s="120"/>
      <c r="IBV858" s="120"/>
      <c r="IBW858" s="114"/>
      <c r="IBX858" s="122"/>
      <c r="IBY858" s="105"/>
      <c r="IBZ858" s="103"/>
      <c r="ICA858" s="120"/>
      <c r="ICB858" s="209"/>
      <c r="ICC858" s="120"/>
      <c r="ICD858" s="120"/>
      <c r="ICE858" s="114"/>
      <c r="ICF858" s="122"/>
      <c r="ICG858" s="105"/>
      <c r="ICH858" s="103"/>
      <c r="ICI858" s="120"/>
      <c r="ICJ858" s="209"/>
      <c r="ICK858" s="120"/>
      <c r="ICL858" s="120"/>
      <c r="ICM858" s="114"/>
      <c r="ICN858" s="122"/>
      <c r="ICO858" s="105"/>
      <c r="ICP858" s="103"/>
      <c r="ICQ858" s="120"/>
      <c r="ICR858" s="209"/>
      <c r="ICS858" s="120"/>
      <c r="ICT858" s="120"/>
      <c r="ICU858" s="114"/>
      <c r="ICV858" s="122"/>
      <c r="ICW858" s="105"/>
      <c r="ICX858" s="103"/>
      <c r="ICY858" s="120"/>
      <c r="ICZ858" s="209"/>
      <c r="IDA858" s="120"/>
      <c r="IDB858" s="120"/>
      <c r="IDC858" s="114"/>
      <c r="IDD858" s="122"/>
      <c r="IDE858" s="105"/>
      <c r="IDF858" s="103"/>
      <c r="IDG858" s="120"/>
      <c r="IDH858" s="209"/>
      <c r="IDI858" s="120"/>
      <c r="IDJ858" s="120"/>
      <c r="IDK858" s="114"/>
      <c r="IDL858" s="122"/>
      <c r="IDM858" s="105"/>
      <c r="IDN858" s="103"/>
      <c r="IDO858" s="120"/>
      <c r="IDP858" s="209"/>
      <c r="IDQ858" s="120"/>
      <c r="IDR858" s="120"/>
      <c r="IDS858" s="114"/>
      <c r="IDT858" s="122"/>
      <c r="IDU858" s="105"/>
      <c r="IDV858" s="103"/>
      <c r="IDW858" s="120"/>
      <c r="IDX858" s="209"/>
      <c r="IDY858" s="120"/>
      <c r="IDZ858" s="120"/>
      <c r="IEA858" s="114"/>
      <c r="IEB858" s="122"/>
      <c r="IEC858" s="105"/>
      <c r="IED858" s="103"/>
      <c r="IEE858" s="120"/>
      <c r="IEF858" s="209"/>
      <c r="IEG858" s="120"/>
      <c r="IEH858" s="120"/>
      <c r="IEI858" s="114"/>
      <c r="IEJ858" s="122"/>
      <c r="IEK858" s="105"/>
      <c r="IEL858" s="103"/>
      <c r="IEM858" s="120"/>
      <c r="IEN858" s="209"/>
      <c r="IEO858" s="120"/>
      <c r="IEP858" s="120"/>
      <c r="IEQ858" s="114"/>
      <c r="IER858" s="122"/>
      <c r="IES858" s="105"/>
      <c r="IET858" s="103"/>
      <c r="IEU858" s="120"/>
      <c r="IEV858" s="209"/>
      <c r="IEW858" s="120"/>
      <c r="IEX858" s="120"/>
      <c r="IEY858" s="114"/>
      <c r="IEZ858" s="122"/>
      <c r="IFA858" s="105"/>
      <c r="IFB858" s="103"/>
      <c r="IFC858" s="120"/>
      <c r="IFD858" s="209"/>
      <c r="IFE858" s="120"/>
      <c r="IFF858" s="120"/>
      <c r="IFG858" s="114"/>
      <c r="IFH858" s="122"/>
      <c r="IFI858" s="105"/>
      <c r="IFJ858" s="103"/>
      <c r="IFK858" s="120"/>
      <c r="IFL858" s="209"/>
      <c r="IFM858" s="120"/>
      <c r="IFN858" s="120"/>
      <c r="IFO858" s="114"/>
      <c r="IFP858" s="122"/>
      <c r="IFQ858" s="105"/>
      <c r="IFR858" s="103"/>
      <c r="IFS858" s="120"/>
      <c r="IFT858" s="209"/>
      <c r="IFU858" s="120"/>
      <c r="IFV858" s="120"/>
      <c r="IFW858" s="114"/>
      <c r="IFX858" s="122"/>
      <c r="IFY858" s="105"/>
      <c r="IFZ858" s="103"/>
      <c r="IGA858" s="120"/>
      <c r="IGB858" s="209"/>
      <c r="IGC858" s="120"/>
      <c r="IGD858" s="120"/>
      <c r="IGE858" s="114"/>
      <c r="IGF858" s="122"/>
      <c r="IGG858" s="105"/>
      <c r="IGH858" s="103"/>
      <c r="IGI858" s="120"/>
      <c r="IGJ858" s="209"/>
      <c r="IGK858" s="120"/>
      <c r="IGL858" s="120"/>
      <c r="IGM858" s="114"/>
      <c r="IGN858" s="122"/>
      <c r="IGO858" s="105"/>
      <c r="IGP858" s="103"/>
      <c r="IGQ858" s="120"/>
      <c r="IGR858" s="209"/>
      <c r="IGS858" s="120"/>
      <c r="IGT858" s="120"/>
      <c r="IGU858" s="114"/>
      <c r="IGV858" s="122"/>
      <c r="IGW858" s="105"/>
      <c r="IGX858" s="103"/>
      <c r="IGY858" s="120"/>
      <c r="IGZ858" s="209"/>
      <c r="IHA858" s="120"/>
      <c r="IHB858" s="120"/>
      <c r="IHC858" s="114"/>
      <c r="IHD858" s="122"/>
      <c r="IHE858" s="105"/>
      <c r="IHF858" s="103"/>
      <c r="IHG858" s="120"/>
      <c r="IHH858" s="209"/>
      <c r="IHI858" s="120"/>
      <c r="IHJ858" s="120"/>
      <c r="IHK858" s="114"/>
      <c r="IHL858" s="122"/>
      <c r="IHM858" s="105"/>
      <c r="IHN858" s="103"/>
      <c r="IHO858" s="120"/>
      <c r="IHP858" s="209"/>
      <c r="IHQ858" s="120"/>
      <c r="IHR858" s="120"/>
      <c r="IHS858" s="114"/>
      <c r="IHT858" s="122"/>
      <c r="IHU858" s="105"/>
      <c r="IHV858" s="103"/>
      <c r="IHW858" s="120"/>
      <c r="IHX858" s="209"/>
      <c r="IHY858" s="120"/>
      <c r="IHZ858" s="120"/>
      <c r="IIA858" s="114"/>
      <c r="IIB858" s="122"/>
      <c r="IIC858" s="105"/>
      <c r="IID858" s="103"/>
      <c r="IIE858" s="120"/>
      <c r="IIF858" s="209"/>
      <c r="IIG858" s="120"/>
      <c r="IIH858" s="120"/>
      <c r="III858" s="114"/>
      <c r="IIJ858" s="122"/>
      <c r="IIK858" s="105"/>
      <c r="IIL858" s="103"/>
      <c r="IIM858" s="120"/>
      <c r="IIN858" s="209"/>
      <c r="IIO858" s="120"/>
      <c r="IIP858" s="120"/>
      <c r="IIQ858" s="114"/>
      <c r="IIR858" s="122"/>
      <c r="IIS858" s="105"/>
      <c r="IIT858" s="103"/>
      <c r="IIU858" s="120"/>
      <c r="IIV858" s="209"/>
      <c r="IIW858" s="120"/>
      <c r="IIX858" s="120"/>
      <c r="IIY858" s="114"/>
      <c r="IIZ858" s="122"/>
      <c r="IJA858" s="105"/>
      <c r="IJB858" s="103"/>
      <c r="IJC858" s="120"/>
      <c r="IJD858" s="209"/>
      <c r="IJE858" s="120"/>
      <c r="IJF858" s="120"/>
      <c r="IJG858" s="114"/>
      <c r="IJH858" s="122"/>
      <c r="IJI858" s="105"/>
      <c r="IJJ858" s="103"/>
      <c r="IJK858" s="120"/>
      <c r="IJL858" s="209"/>
      <c r="IJM858" s="120"/>
      <c r="IJN858" s="120"/>
      <c r="IJO858" s="114"/>
      <c r="IJP858" s="122"/>
      <c r="IJQ858" s="105"/>
      <c r="IJR858" s="103"/>
      <c r="IJS858" s="120"/>
      <c r="IJT858" s="209"/>
      <c r="IJU858" s="120"/>
      <c r="IJV858" s="120"/>
      <c r="IJW858" s="114"/>
      <c r="IJX858" s="122"/>
      <c r="IJY858" s="105"/>
      <c r="IJZ858" s="103"/>
      <c r="IKA858" s="120"/>
      <c r="IKB858" s="209"/>
      <c r="IKC858" s="120"/>
      <c r="IKD858" s="120"/>
      <c r="IKE858" s="114"/>
      <c r="IKF858" s="122"/>
      <c r="IKG858" s="105"/>
      <c r="IKH858" s="103"/>
      <c r="IKI858" s="120"/>
      <c r="IKJ858" s="209"/>
      <c r="IKK858" s="120"/>
      <c r="IKL858" s="120"/>
      <c r="IKM858" s="114"/>
      <c r="IKN858" s="122"/>
      <c r="IKO858" s="105"/>
      <c r="IKP858" s="103"/>
      <c r="IKQ858" s="120"/>
      <c r="IKR858" s="209"/>
      <c r="IKS858" s="120"/>
      <c r="IKT858" s="120"/>
      <c r="IKU858" s="114"/>
      <c r="IKV858" s="122"/>
      <c r="IKW858" s="105"/>
      <c r="IKX858" s="103"/>
      <c r="IKY858" s="120"/>
      <c r="IKZ858" s="209"/>
      <c r="ILA858" s="120"/>
      <c r="ILB858" s="120"/>
      <c r="ILC858" s="114"/>
      <c r="ILD858" s="122"/>
      <c r="ILE858" s="105"/>
      <c r="ILF858" s="103"/>
      <c r="ILG858" s="120"/>
      <c r="ILH858" s="209"/>
      <c r="ILI858" s="120"/>
      <c r="ILJ858" s="120"/>
      <c r="ILK858" s="114"/>
      <c r="ILL858" s="122"/>
      <c r="ILM858" s="105"/>
      <c r="ILN858" s="103"/>
      <c r="ILO858" s="120"/>
      <c r="ILP858" s="209"/>
      <c r="ILQ858" s="120"/>
      <c r="ILR858" s="120"/>
      <c r="ILS858" s="114"/>
      <c r="ILT858" s="122"/>
      <c r="ILU858" s="105"/>
      <c r="ILV858" s="103"/>
      <c r="ILW858" s="120"/>
      <c r="ILX858" s="209"/>
      <c r="ILY858" s="120"/>
      <c r="ILZ858" s="120"/>
      <c r="IMA858" s="114"/>
      <c r="IMB858" s="122"/>
      <c r="IMC858" s="105"/>
      <c r="IMD858" s="103"/>
      <c r="IME858" s="120"/>
      <c r="IMF858" s="209"/>
      <c r="IMG858" s="120"/>
      <c r="IMH858" s="120"/>
      <c r="IMI858" s="114"/>
      <c r="IMJ858" s="122"/>
      <c r="IMK858" s="105"/>
      <c r="IML858" s="103"/>
      <c r="IMM858" s="120"/>
      <c r="IMN858" s="209"/>
      <c r="IMO858" s="120"/>
      <c r="IMP858" s="120"/>
      <c r="IMQ858" s="114"/>
      <c r="IMR858" s="122"/>
      <c r="IMS858" s="105"/>
      <c r="IMT858" s="103"/>
      <c r="IMU858" s="120"/>
      <c r="IMV858" s="209"/>
      <c r="IMW858" s="120"/>
      <c r="IMX858" s="120"/>
      <c r="IMY858" s="114"/>
      <c r="IMZ858" s="122"/>
      <c r="INA858" s="105"/>
      <c r="INB858" s="103"/>
      <c r="INC858" s="120"/>
      <c r="IND858" s="209"/>
      <c r="INE858" s="120"/>
      <c r="INF858" s="120"/>
      <c r="ING858" s="114"/>
      <c r="INH858" s="122"/>
      <c r="INI858" s="105"/>
      <c r="INJ858" s="103"/>
      <c r="INK858" s="120"/>
      <c r="INL858" s="209"/>
      <c r="INM858" s="120"/>
      <c r="INN858" s="120"/>
      <c r="INO858" s="114"/>
      <c r="INP858" s="122"/>
      <c r="INQ858" s="105"/>
      <c r="INR858" s="103"/>
      <c r="INS858" s="120"/>
      <c r="INT858" s="209"/>
      <c r="INU858" s="120"/>
      <c r="INV858" s="120"/>
      <c r="INW858" s="114"/>
      <c r="INX858" s="122"/>
      <c r="INY858" s="105"/>
      <c r="INZ858" s="103"/>
      <c r="IOA858" s="120"/>
      <c r="IOB858" s="209"/>
      <c r="IOC858" s="120"/>
      <c r="IOD858" s="120"/>
      <c r="IOE858" s="114"/>
      <c r="IOF858" s="122"/>
      <c r="IOG858" s="105"/>
      <c r="IOH858" s="103"/>
      <c r="IOI858" s="120"/>
      <c r="IOJ858" s="209"/>
      <c r="IOK858" s="120"/>
      <c r="IOL858" s="120"/>
      <c r="IOM858" s="114"/>
      <c r="ION858" s="122"/>
      <c r="IOO858" s="105"/>
      <c r="IOP858" s="103"/>
      <c r="IOQ858" s="120"/>
      <c r="IOR858" s="209"/>
      <c r="IOS858" s="120"/>
      <c r="IOT858" s="120"/>
      <c r="IOU858" s="114"/>
      <c r="IOV858" s="122"/>
      <c r="IOW858" s="105"/>
      <c r="IOX858" s="103"/>
      <c r="IOY858" s="120"/>
      <c r="IOZ858" s="209"/>
      <c r="IPA858" s="120"/>
      <c r="IPB858" s="120"/>
      <c r="IPC858" s="114"/>
      <c r="IPD858" s="122"/>
      <c r="IPE858" s="105"/>
      <c r="IPF858" s="103"/>
      <c r="IPG858" s="120"/>
      <c r="IPH858" s="209"/>
      <c r="IPI858" s="120"/>
      <c r="IPJ858" s="120"/>
      <c r="IPK858" s="114"/>
      <c r="IPL858" s="122"/>
      <c r="IPM858" s="105"/>
      <c r="IPN858" s="103"/>
      <c r="IPO858" s="120"/>
      <c r="IPP858" s="209"/>
      <c r="IPQ858" s="120"/>
      <c r="IPR858" s="120"/>
      <c r="IPS858" s="114"/>
      <c r="IPT858" s="122"/>
      <c r="IPU858" s="105"/>
      <c r="IPV858" s="103"/>
      <c r="IPW858" s="120"/>
      <c r="IPX858" s="209"/>
      <c r="IPY858" s="120"/>
      <c r="IPZ858" s="120"/>
      <c r="IQA858" s="114"/>
      <c r="IQB858" s="122"/>
      <c r="IQC858" s="105"/>
      <c r="IQD858" s="103"/>
      <c r="IQE858" s="120"/>
      <c r="IQF858" s="209"/>
      <c r="IQG858" s="120"/>
      <c r="IQH858" s="120"/>
      <c r="IQI858" s="114"/>
      <c r="IQJ858" s="122"/>
      <c r="IQK858" s="105"/>
      <c r="IQL858" s="103"/>
      <c r="IQM858" s="120"/>
      <c r="IQN858" s="209"/>
      <c r="IQO858" s="120"/>
      <c r="IQP858" s="120"/>
      <c r="IQQ858" s="114"/>
      <c r="IQR858" s="122"/>
      <c r="IQS858" s="105"/>
      <c r="IQT858" s="103"/>
      <c r="IQU858" s="120"/>
      <c r="IQV858" s="209"/>
      <c r="IQW858" s="120"/>
      <c r="IQX858" s="120"/>
      <c r="IQY858" s="114"/>
      <c r="IQZ858" s="122"/>
      <c r="IRA858" s="105"/>
      <c r="IRB858" s="103"/>
      <c r="IRC858" s="120"/>
      <c r="IRD858" s="209"/>
      <c r="IRE858" s="120"/>
      <c r="IRF858" s="120"/>
      <c r="IRG858" s="114"/>
      <c r="IRH858" s="122"/>
      <c r="IRI858" s="105"/>
      <c r="IRJ858" s="103"/>
      <c r="IRK858" s="120"/>
      <c r="IRL858" s="209"/>
      <c r="IRM858" s="120"/>
      <c r="IRN858" s="120"/>
      <c r="IRO858" s="114"/>
      <c r="IRP858" s="122"/>
      <c r="IRQ858" s="105"/>
      <c r="IRR858" s="103"/>
      <c r="IRS858" s="120"/>
      <c r="IRT858" s="209"/>
      <c r="IRU858" s="120"/>
      <c r="IRV858" s="120"/>
      <c r="IRW858" s="114"/>
      <c r="IRX858" s="122"/>
      <c r="IRY858" s="105"/>
      <c r="IRZ858" s="103"/>
      <c r="ISA858" s="120"/>
      <c r="ISB858" s="209"/>
      <c r="ISC858" s="120"/>
      <c r="ISD858" s="120"/>
      <c r="ISE858" s="114"/>
      <c r="ISF858" s="122"/>
      <c r="ISG858" s="105"/>
      <c r="ISH858" s="103"/>
      <c r="ISI858" s="120"/>
      <c r="ISJ858" s="209"/>
      <c r="ISK858" s="120"/>
      <c r="ISL858" s="120"/>
      <c r="ISM858" s="114"/>
      <c r="ISN858" s="122"/>
      <c r="ISO858" s="105"/>
      <c r="ISP858" s="103"/>
      <c r="ISQ858" s="120"/>
      <c r="ISR858" s="209"/>
      <c r="ISS858" s="120"/>
      <c r="IST858" s="120"/>
      <c r="ISU858" s="114"/>
      <c r="ISV858" s="122"/>
      <c r="ISW858" s="105"/>
      <c r="ISX858" s="103"/>
      <c r="ISY858" s="120"/>
      <c r="ISZ858" s="209"/>
      <c r="ITA858" s="120"/>
      <c r="ITB858" s="120"/>
      <c r="ITC858" s="114"/>
      <c r="ITD858" s="122"/>
      <c r="ITE858" s="105"/>
      <c r="ITF858" s="103"/>
      <c r="ITG858" s="120"/>
      <c r="ITH858" s="209"/>
      <c r="ITI858" s="120"/>
      <c r="ITJ858" s="120"/>
      <c r="ITK858" s="114"/>
      <c r="ITL858" s="122"/>
      <c r="ITM858" s="105"/>
      <c r="ITN858" s="103"/>
      <c r="ITO858" s="120"/>
      <c r="ITP858" s="209"/>
      <c r="ITQ858" s="120"/>
      <c r="ITR858" s="120"/>
      <c r="ITS858" s="114"/>
      <c r="ITT858" s="122"/>
      <c r="ITU858" s="105"/>
      <c r="ITV858" s="103"/>
      <c r="ITW858" s="120"/>
      <c r="ITX858" s="209"/>
      <c r="ITY858" s="120"/>
      <c r="ITZ858" s="120"/>
      <c r="IUA858" s="114"/>
      <c r="IUB858" s="122"/>
      <c r="IUC858" s="105"/>
      <c r="IUD858" s="103"/>
      <c r="IUE858" s="120"/>
      <c r="IUF858" s="209"/>
      <c r="IUG858" s="120"/>
      <c r="IUH858" s="120"/>
      <c r="IUI858" s="114"/>
      <c r="IUJ858" s="122"/>
      <c r="IUK858" s="105"/>
      <c r="IUL858" s="103"/>
      <c r="IUM858" s="120"/>
      <c r="IUN858" s="209"/>
      <c r="IUO858" s="120"/>
      <c r="IUP858" s="120"/>
      <c r="IUQ858" s="114"/>
      <c r="IUR858" s="122"/>
      <c r="IUS858" s="105"/>
      <c r="IUT858" s="103"/>
      <c r="IUU858" s="120"/>
      <c r="IUV858" s="209"/>
      <c r="IUW858" s="120"/>
      <c r="IUX858" s="120"/>
      <c r="IUY858" s="114"/>
      <c r="IUZ858" s="122"/>
      <c r="IVA858" s="105"/>
      <c r="IVB858" s="103"/>
      <c r="IVC858" s="120"/>
      <c r="IVD858" s="209"/>
      <c r="IVE858" s="120"/>
      <c r="IVF858" s="120"/>
      <c r="IVG858" s="114"/>
      <c r="IVH858" s="122"/>
      <c r="IVI858" s="105"/>
      <c r="IVJ858" s="103"/>
      <c r="IVK858" s="120"/>
      <c r="IVL858" s="209"/>
      <c r="IVM858" s="120"/>
      <c r="IVN858" s="120"/>
      <c r="IVO858" s="114"/>
      <c r="IVP858" s="122"/>
      <c r="IVQ858" s="105"/>
      <c r="IVR858" s="103"/>
      <c r="IVS858" s="120"/>
      <c r="IVT858" s="209"/>
      <c r="IVU858" s="120"/>
      <c r="IVV858" s="120"/>
      <c r="IVW858" s="114"/>
      <c r="IVX858" s="122"/>
      <c r="IVY858" s="105"/>
      <c r="IVZ858" s="103"/>
      <c r="IWA858" s="120"/>
      <c r="IWB858" s="209"/>
      <c r="IWC858" s="120"/>
      <c r="IWD858" s="120"/>
      <c r="IWE858" s="114"/>
      <c r="IWF858" s="122"/>
      <c r="IWG858" s="105"/>
      <c r="IWH858" s="103"/>
      <c r="IWI858" s="120"/>
      <c r="IWJ858" s="209"/>
      <c r="IWK858" s="120"/>
      <c r="IWL858" s="120"/>
      <c r="IWM858" s="114"/>
      <c r="IWN858" s="122"/>
      <c r="IWO858" s="105"/>
      <c r="IWP858" s="103"/>
      <c r="IWQ858" s="120"/>
      <c r="IWR858" s="209"/>
      <c r="IWS858" s="120"/>
      <c r="IWT858" s="120"/>
      <c r="IWU858" s="114"/>
      <c r="IWV858" s="122"/>
      <c r="IWW858" s="105"/>
      <c r="IWX858" s="103"/>
      <c r="IWY858" s="120"/>
      <c r="IWZ858" s="209"/>
      <c r="IXA858" s="120"/>
      <c r="IXB858" s="120"/>
      <c r="IXC858" s="114"/>
      <c r="IXD858" s="122"/>
      <c r="IXE858" s="105"/>
      <c r="IXF858" s="103"/>
      <c r="IXG858" s="120"/>
      <c r="IXH858" s="209"/>
      <c r="IXI858" s="120"/>
      <c r="IXJ858" s="120"/>
      <c r="IXK858" s="114"/>
      <c r="IXL858" s="122"/>
      <c r="IXM858" s="105"/>
      <c r="IXN858" s="103"/>
      <c r="IXO858" s="120"/>
      <c r="IXP858" s="209"/>
      <c r="IXQ858" s="120"/>
      <c r="IXR858" s="120"/>
      <c r="IXS858" s="114"/>
      <c r="IXT858" s="122"/>
      <c r="IXU858" s="105"/>
      <c r="IXV858" s="103"/>
      <c r="IXW858" s="120"/>
      <c r="IXX858" s="209"/>
      <c r="IXY858" s="120"/>
      <c r="IXZ858" s="120"/>
      <c r="IYA858" s="114"/>
      <c r="IYB858" s="122"/>
      <c r="IYC858" s="105"/>
      <c r="IYD858" s="103"/>
      <c r="IYE858" s="120"/>
      <c r="IYF858" s="209"/>
      <c r="IYG858" s="120"/>
      <c r="IYH858" s="120"/>
      <c r="IYI858" s="114"/>
      <c r="IYJ858" s="122"/>
      <c r="IYK858" s="105"/>
      <c r="IYL858" s="103"/>
      <c r="IYM858" s="120"/>
      <c r="IYN858" s="209"/>
      <c r="IYO858" s="120"/>
      <c r="IYP858" s="120"/>
      <c r="IYQ858" s="114"/>
      <c r="IYR858" s="122"/>
      <c r="IYS858" s="105"/>
      <c r="IYT858" s="103"/>
      <c r="IYU858" s="120"/>
      <c r="IYV858" s="209"/>
      <c r="IYW858" s="120"/>
      <c r="IYX858" s="120"/>
      <c r="IYY858" s="114"/>
      <c r="IYZ858" s="122"/>
      <c r="IZA858" s="105"/>
      <c r="IZB858" s="103"/>
      <c r="IZC858" s="120"/>
      <c r="IZD858" s="209"/>
      <c r="IZE858" s="120"/>
      <c r="IZF858" s="120"/>
      <c r="IZG858" s="114"/>
      <c r="IZH858" s="122"/>
      <c r="IZI858" s="105"/>
      <c r="IZJ858" s="103"/>
      <c r="IZK858" s="120"/>
      <c r="IZL858" s="209"/>
      <c r="IZM858" s="120"/>
      <c r="IZN858" s="120"/>
      <c r="IZO858" s="114"/>
      <c r="IZP858" s="122"/>
      <c r="IZQ858" s="105"/>
      <c r="IZR858" s="103"/>
      <c r="IZS858" s="120"/>
      <c r="IZT858" s="209"/>
      <c r="IZU858" s="120"/>
      <c r="IZV858" s="120"/>
      <c r="IZW858" s="114"/>
      <c r="IZX858" s="122"/>
      <c r="IZY858" s="105"/>
      <c r="IZZ858" s="103"/>
      <c r="JAA858" s="120"/>
      <c r="JAB858" s="209"/>
      <c r="JAC858" s="120"/>
      <c r="JAD858" s="120"/>
      <c r="JAE858" s="114"/>
      <c r="JAF858" s="122"/>
      <c r="JAG858" s="105"/>
      <c r="JAH858" s="103"/>
      <c r="JAI858" s="120"/>
      <c r="JAJ858" s="209"/>
      <c r="JAK858" s="120"/>
      <c r="JAL858" s="120"/>
      <c r="JAM858" s="114"/>
      <c r="JAN858" s="122"/>
      <c r="JAO858" s="105"/>
      <c r="JAP858" s="103"/>
      <c r="JAQ858" s="120"/>
      <c r="JAR858" s="209"/>
      <c r="JAS858" s="120"/>
      <c r="JAT858" s="120"/>
      <c r="JAU858" s="114"/>
      <c r="JAV858" s="122"/>
      <c r="JAW858" s="105"/>
      <c r="JAX858" s="103"/>
      <c r="JAY858" s="120"/>
      <c r="JAZ858" s="209"/>
      <c r="JBA858" s="120"/>
      <c r="JBB858" s="120"/>
      <c r="JBC858" s="114"/>
      <c r="JBD858" s="122"/>
      <c r="JBE858" s="105"/>
      <c r="JBF858" s="103"/>
      <c r="JBG858" s="120"/>
      <c r="JBH858" s="209"/>
      <c r="JBI858" s="120"/>
      <c r="JBJ858" s="120"/>
      <c r="JBK858" s="114"/>
      <c r="JBL858" s="122"/>
      <c r="JBM858" s="105"/>
      <c r="JBN858" s="103"/>
      <c r="JBO858" s="120"/>
      <c r="JBP858" s="209"/>
      <c r="JBQ858" s="120"/>
      <c r="JBR858" s="120"/>
      <c r="JBS858" s="114"/>
      <c r="JBT858" s="122"/>
      <c r="JBU858" s="105"/>
      <c r="JBV858" s="103"/>
      <c r="JBW858" s="120"/>
      <c r="JBX858" s="209"/>
      <c r="JBY858" s="120"/>
      <c r="JBZ858" s="120"/>
      <c r="JCA858" s="114"/>
      <c r="JCB858" s="122"/>
      <c r="JCC858" s="105"/>
      <c r="JCD858" s="103"/>
      <c r="JCE858" s="120"/>
      <c r="JCF858" s="209"/>
      <c r="JCG858" s="120"/>
      <c r="JCH858" s="120"/>
      <c r="JCI858" s="114"/>
      <c r="JCJ858" s="122"/>
      <c r="JCK858" s="105"/>
      <c r="JCL858" s="103"/>
      <c r="JCM858" s="120"/>
      <c r="JCN858" s="209"/>
      <c r="JCO858" s="120"/>
      <c r="JCP858" s="120"/>
      <c r="JCQ858" s="114"/>
      <c r="JCR858" s="122"/>
      <c r="JCS858" s="105"/>
      <c r="JCT858" s="103"/>
      <c r="JCU858" s="120"/>
      <c r="JCV858" s="209"/>
      <c r="JCW858" s="120"/>
      <c r="JCX858" s="120"/>
      <c r="JCY858" s="114"/>
      <c r="JCZ858" s="122"/>
      <c r="JDA858" s="105"/>
      <c r="JDB858" s="103"/>
      <c r="JDC858" s="120"/>
      <c r="JDD858" s="209"/>
      <c r="JDE858" s="120"/>
      <c r="JDF858" s="120"/>
      <c r="JDG858" s="114"/>
      <c r="JDH858" s="122"/>
      <c r="JDI858" s="105"/>
      <c r="JDJ858" s="103"/>
      <c r="JDK858" s="120"/>
      <c r="JDL858" s="209"/>
      <c r="JDM858" s="120"/>
      <c r="JDN858" s="120"/>
      <c r="JDO858" s="114"/>
      <c r="JDP858" s="122"/>
      <c r="JDQ858" s="105"/>
      <c r="JDR858" s="103"/>
      <c r="JDS858" s="120"/>
      <c r="JDT858" s="209"/>
      <c r="JDU858" s="120"/>
      <c r="JDV858" s="120"/>
      <c r="JDW858" s="114"/>
      <c r="JDX858" s="122"/>
      <c r="JDY858" s="105"/>
      <c r="JDZ858" s="103"/>
      <c r="JEA858" s="120"/>
      <c r="JEB858" s="209"/>
      <c r="JEC858" s="120"/>
      <c r="JED858" s="120"/>
      <c r="JEE858" s="114"/>
      <c r="JEF858" s="122"/>
      <c r="JEG858" s="105"/>
      <c r="JEH858" s="103"/>
      <c r="JEI858" s="120"/>
      <c r="JEJ858" s="209"/>
      <c r="JEK858" s="120"/>
      <c r="JEL858" s="120"/>
      <c r="JEM858" s="114"/>
      <c r="JEN858" s="122"/>
      <c r="JEO858" s="105"/>
      <c r="JEP858" s="103"/>
      <c r="JEQ858" s="120"/>
      <c r="JER858" s="209"/>
      <c r="JES858" s="120"/>
      <c r="JET858" s="120"/>
      <c r="JEU858" s="114"/>
      <c r="JEV858" s="122"/>
      <c r="JEW858" s="105"/>
      <c r="JEX858" s="103"/>
      <c r="JEY858" s="120"/>
      <c r="JEZ858" s="209"/>
      <c r="JFA858" s="120"/>
      <c r="JFB858" s="120"/>
      <c r="JFC858" s="114"/>
      <c r="JFD858" s="122"/>
      <c r="JFE858" s="105"/>
      <c r="JFF858" s="103"/>
      <c r="JFG858" s="120"/>
      <c r="JFH858" s="209"/>
      <c r="JFI858" s="120"/>
      <c r="JFJ858" s="120"/>
      <c r="JFK858" s="114"/>
      <c r="JFL858" s="122"/>
      <c r="JFM858" s="105"/>
      <c r="JFN858" s="103"/>
      <c r="JFO858" s="120"/>
      <c r="JFP858" s="209"/>
      <c r="JFQ858" s="120"/>
      <c r="JFR858" s="120"/>
      <c r="JFS858" s="114"/>
      <c r="JFT858" s="122"/>
      <c r="JFU858" s="105"/>
      <c r="JFV858" s="103"/>
      <c r="JFW858" s="120"/>
      <c r="JFX858" s="209"/>
      <c r="JFY858" s="120"/>
      <c r="JFZ858" s="120"/>
      <c r="JGA858" s="114"/>
      <c r="JGB858" s="122"/>
      <c r="JGC858" s="105"/>
      <c r="JGD858" s="103"/>
      <c r="JGE858" s="120"/>
      <c r="JGF858" s="209"/>
      <c r="JGG858" s="120"/>
      <c r="JGH858" s="120"/>
      <c r="JGI858" s="114"/>
      <c r="JGJ858" s="122"/>
      <c r="JGK858" s="105"/>
      <c r="JGL858" s="103"/>
      <c r="JGM858" s="120"/>
      <c r="JGN858" s="209"/>
      <c r="JGO858" s="120"/>
      <c r="JGP858" s="120"/>
      <c r="JGQ858" s="114"/>
      <c r="JGR858" s="122"/>
      <c r="JGS858" s="105"/>
      <c r="JGT858" s="103"/>
      <c r="JGU858" s="120"/>
      <c r="JGV858" s="209"/>
      <c r="JGW858" s="120"/>
      <c r="JGX858" s="120"/>
      <c r="JGY858" s="114"/>
      <c r="JGZ858" s="122"/>
      <c r="JHA858" s="105"/>
      <c r="JHB858" s="103"/>
      <c r="JHC858" s="120"/>
      <c r="JHD858" s="209"/>
      <c r="JHE858" s="120"/>
      <c r="JHF858" s="120"/>
      <c r="JHG858" s="114"/>
      <c r="JHH858" s="122"/>
      <c r="JHI858" s="105"/>
      <c r="JHJ858" s="103"/>
      <c r="JHK858" s="120"/>
      <c r="JHL858" s="209"/>
      <c r="JHM858" s="120"/>
      <c r="JHN858" s="120"/>
      <c r="JHO858" s="114"/>
      <c r="JHP858" s="122"/>
      <c r="JHQ858" s="105"/>
      <c r="JHR858" s="103"/>
      <c r="JHS858" s="120"/>
      <c r="JHT858" s="209"/>
      <c r="JHU858" s="120"/>
      <c r="JHV858" s="120"/>
      <c r="JHW858" s="114"/>
      <c r="JHX858" s="122"/>
      <c r="JHY858" s="105"/>
      <c r="JHZ858" s="103"/>
      <c r="JIA858" s="120"/>
      <c r="JIB858" s="209"/>
      <c r="JIC858" s="120"/>
      <c r="JID858" s="120"/>
      <c r="JIE858" s="114"/>
      <c r="JIF858" s="122"/>
      <c r="JIG858" s="105"/>
      <c r="JIH858" s="103"/>
      <c r="JII858" s="120"/>
      <c r="JIJ858" s="209"/>
      <c r="JIK858" s="120"/>
      <c r="JIL858" s="120"/>
      <c r="JIM858" s="114"/>
      <c r="JIN858" s="122"/>
      <c r="JIO858" s="105"/>
      <c r="JIP858" s="103"/>
      <c r="JIQ858" s="120"/>
      <c r="JIR858" s="209"/>
      <c r="JIS858" s="120"/>
      <c r="JIT858" s="120"/>
      <c r="JIU858" s="114"/>
      <c r="JIV858" s="122"/>
      <c r="JIW858" s="105"/>
      <c r="JIX858" s="103"/>
      <c r="JIY858" s="120"/>
      <c r="JIZ858" s="209"/>
      <c r="JJA858" s="120"/>
      <c r="JJB858" s="120"/>
      <c r="JJC858" s="114"/>
      <c r="JJD858" s="122"/>
      <c r="JJE858" s="105"/>
      <c r="JJF858" s="103"/>
      <c r="JJG858" s="120"/>
      <c r="JJH858" s="209"/>
      <c r="JJI858" s="120"/>
      <c r="JJJ858" s="120"/>
      <c r="JJK858" s="114"/>
      <c r="JJL858" s="122"/>
      <c r="JJM858" s="105"/>
      <c r="JJN858" s="103"/>
      <c r="JJO858" s="120"/>
      <c r="JJP858" s="209"/>
      <c r="JJQ858" s="120"/>
      <c r="JJR858" s="120"/>
      <c r="JJS858" s="114"/>
      <c r="JJT858" s="122"/>
      <c r="JJU858" s="105"/>
      <c r="JJV858" s="103"/>
      <c r="JJW858" s="120"/>
      <c r="JJX858" s="209"/>
      <c r="JJY858" s="120"/>
      <c r="JJZ858" s="120"/>
      <c r="JKA858" s="114"/>
      <c r="JKB858" s="122"/>
      <c r="JKC858" s="105"/>
      <c r="JKD858" s="103"/>
      <c r="JKE858" s="120"/>
      <c r="JKF858" s="209"/>
      <c r="JKG858" s="120"/>
      <c r="JKH858" s="120"/>
      <c r="JKI858" s="114"/>
      <c r="JKJ858" s="122"/>
      <c r="JKK858" s="105"/>
      <c r="JKL858" s="103"/>
      <c r="JKM858" s="120"/>
      <c r="JKN858" s="209"/>
      <c r="JKO858" s="120"/>
      <c r="JKP858" s="120"/>
      <c r="JKQ858" s="114"/>
      <c r="JKR858" s="122"/>
      <c r="JKS858" s="105"/>
      <c r="JKT858" s="103"/>
      <c r="JKU858" s="120"/>
      <c r="JKV858" s="209"/>
      <c r="JKW858" s="120"/>
      <c r="JKX858" s="120"/>
      <c r="JKY858" s="114"/>
      <c r="JKZ858" s="122"/>
      <c r="JLA858" s="105"/>
      <c r="JLB858" s="103"/>
      <c r="JLC858" s="120"/>
      <c r="JLD858" s="209"/>
      <c r="JLE858" s="120"/>
      <c r="JLF858" s="120"/>
      <c r="JLG858" s="114"/>
      <c r="JLH858" s="122"/>
      <c r="JLI858" s="105"/>
      <c r="JLJ858" s="103"/>
      <c r="JLK858" s="120"/>
      <c r="JLL858" s="209"/>
      <c r="JLM858" s="120"/>
      <c r="JLN858" s="120"/>
      <c r="JLO858" s="114"/>
      <c r="JLP858" s="122"/>
      <c r="JLQ858" s="105"/>
      <c r="JLR858" s="103"/>
      <c r="JLS858" s="120"/>
      <c r="JLT858" s="209"/>
      <c r="JLU858" s="120"/>
      <c r="JLV858" s="120"/>
      <c r="JLW858" s="114"/>
      <c r="JLX858" s="122"/>
      <c r="JLY858" s="105"/>
      <c r="JLZ858" s="103"/>
      <c r="JMA858" s="120"/>
      <c r="JMB858" s="209"/>
      <c r="JMC858" s="120"/>
      <c r="JMD858" s="120"/>
      <c r="JME858" s="114"/>
      <c r="JMF858" s="122"/>
      <c r="JMG858" s="105"/>
      <c r="JMH858" s="103"/>
      <c r="JMI858" s="120"/>
      <c r="JMJ858" s="209"/>
      <c r="JMK858" s="120"/>
      <c r="JML858" s="120"/>
      <c r="JMM858" s="114"/>
      <c r="JMN858" s="122"/>
      <c r="JMO858" s="105"/>
      <c r="JMP858" s="103"/>
      <c r="JMQ858" s="120"/>
      <c r="JMR858" s="209"/>
      <c r="JMS858" s="120"/>
      <c r="JMT858" s="120"/>
      <c r="JMU858" s="114"/>
      <c r="JMV858" s="122"/>
      <c r="JMW858" s="105"/>
      <c r="JMX858" s="103"/>
      <c r="JMY858" s="120"/>
      <c r="JMZ858" s="209"/>
      <c r="JNA858" s="120"/>
      <c r="JNB858" s="120"/>
      <c r="JNC858" s="114"/>
      <c r="JND858" s="122"/>
      <c r="JNE858" s="105"/>
      <c r="JNF858" s="103"/>
      <c r="JNG858" s="120"/>
      <c r="JNH858" s="209"/>
      <c r="JNI858" s="120"/>
      <c r="JNJ858" s="120"/>
      <c r="JNK858" s="114"/>
      <c r="JNL858" s="122"/>
      <c r="JNM858" s="105"/>
      <c r="JNN858" s="103"/>
      <c r="JNO858" s="120"/>
      <c r="JNP858" s="209"/>
      <c r="JNQ858" s="120"/>
      <c r="JNR858" s="120"/>
      <c r="JNS858" s="114"/>
      <c r="JNT858" s="122"/>
      <c r="JNU858" s="105"/>
      <c r="JNV858" s="103"/>
      <c r="JNW858" s="120"/>
      <c r="JNX858" s="209"/>
      <c r="JNY858" s="120"/>
      <c r="JNZ858" s="120"/>
      <c r="JOA858" s="114"/>
      <c r="JOB858" s="122"/>
      <c r="JOC858" s="105"/>
      <c r="JOD858" s="103"/>
      <c r="JOE858" s="120"/>
      <c r="JOF858" s="209"/>
      <c r="JOG858" s="120"/>
      <c r="JOH858" s="120"/>
      <c r="JOI858" s="114"/>
      <c r="JOJ858" s="122"/>
      <c r="JOK858" s="105"/>
      <c r="JOL858" s="103"/>
      <c r="JOM858" s="120"/>
      <c r="JON858" s="209"/>
      <c r="JOO858" s="120"/>
      <c r="JOP858" s="120"/>
      <c r="JOQ858" s="114"/>
      <c r="JOR858" s="122"/>
      <c r="JOS858" s="105"/>
      <c r="JOT858" s="103"/>
      <c r="JOU858" s="120"/>
      <c r="JOV858" s="209"/>
      <c r="JOW858" s="120"/>
      <c r="JOX858" s="120"/>
      <c r="JOY858" s="114"/>
      <c r="JOZ858" s="122"/>
      <c r="JPA858" s="105"/>
      <c r="JPB858" s="103"/>
      <c r="JPC858" s="120"/>
      <c r="JPD858" s="209"/>
      <c r="JPE858" s="120"/>
      <c r="JPF858" s="120"/>
      <c r="JPG858" s="114"/>
      <c r="JPH858" s="122"/>
      <c r="JPI858" s="105"/>
      <c r="JPJ858" s="103"/>
      <c r="JPK858" s="120"/>
      <c r="JPL858" s="209"/>
      <c r="JPM858" s="120"/>
      <c r="JPN858" s="120"/>
      <c r="JPO858" s="114"/>
      <c r="JPP858" s="122"/>
      <c r="JPQ858" s="105"/>
      <c r="JPR858" s="103"/>
      <c r="JPS858" s="120"/>
      <c r="JPT858" s="209"/>
      <c r="JPU858" s="120"/>
      <c r="JPV858" s="120"/>
      <c r="JPW858" s="114"/>
      <c r="JPX858" s="122"/>
      <c r="JPY858" s="105"/>
      <c r="JPZ858" s="103"/>
      <c r="JQA858" s="120"/>
      <c r="JQB858" s="209"/>
      <c r="JQC858" s="120"/>
      <c r="JQD858" s="120"/>
      <c r="JQE858" s="114"/>
      <c r="JQF858" s="122"/>
      <c r="JQG858" s="105"/>
      <c r="JQH858" s="103"/>
      <c r="JQI858" s="120"/>
      <c r="JQJ858" s="209"/>
      <c r="JQK858" s="120"/>
      <c r="JQL858" s="120"/>
      <c r="JQM858" s="114"/>
      <c r="JQN858" s="122"/>
      <c r="JQO858" s="105"/>
      <c r="JQP858" s="103"/>
      <c r="JQQ858" s="120"/>
      <c r="JQR858" s="209"/>
      <c r="JQS858" s="120"/>
      <c r="JQT858" s="120"/>
      <c r="JQU858" s="114"/>
      <c r="JQV858" s="122"/>
      <c r="JQW858" s="105"/>
      <c r="JQX858" s="103"/>
      <c r="JQY858" s="120"/>
      <c r="JQZ858" s="209"/>
      <c r="JRA858" s="120"/>
      <c r="JRB858" s="120"/>
      <c r="JRC858" s="114"/>
      <c r="JRD858" s="122"/>
      <c r="JRE858" s="105"/>
      <c r="JRF858" s="103"/>
      <c r="JRG858" s="120"/>
      <c r="JRH858" s="209"/>
      <c r="JRI858" s="120"/>
      <c r="JRJ858" s="120"/>
      <c r="JRK858" s="114"/>
      <c r="JRL858" s="122"/>
      <c r="JRM858" s="105"/>
      <c r="JRN858" s="103"/>
      <c r="JRO858" s="120"/>
      <c r="JRP858" s="209"/>
      <c r="JRQ858" s="120"/>
      <c r="JRR858" s="120"/>
      <c r="JRS858" s="114"/>
      <c r="JRT858" s="122"/>
      <c r="JRU858" s="105"/>
      <c r="JRV858" s="103"/>
      <c r="JRW858" s="120"/>
      <c r="JRX858" s="209"/>
      <c r="JRY858" s="120"/>
      <c r="JRZ858" s="120"/>
      <c r="JSA858" s="114"/>
      <c r="JSB858" s="122"/>
      <c r="JSC858" s="105"/>
      <c r="JSD858" s="103"/>
      <c r="JSE858" s="120"/>
      <c r="JSF858" s="209"/>
      <c r="JSG858" s="120"/>
      <c r="JSH858" s="120"/>
      <c r="JSI858" s="114"/>
      <c r="JSJ858" s="122"/>
      <c r="JSK858" s="105"/>
      <c r="JSL858" s="103"/>
      <c r="JSM858" s="120"/>
      <c r="JSN858" s="209"/>
      <c r="JSO858" s="120"/>
      <c r="JSP858" s="120"/>
      <c r="JSQ858" s="114"/>
      <c r="JSR858" s="122"/>
      <c r="JSS858" s="105"/>
      <c r="JST858" s="103"/>
      <c r="JSU858" s="120"/>
      <c r="JSV858" s="209"/>
      <c r="JSW858" s="120"/>
      <c r="JSX858" s="120"/>
      <c r="JSY858" s="114"/>
      <c r="JSZ858" s="122"/>
      <c r="JTA858" s="105"/>
      <c r="JTB858" s="103"/>
      <c r="JTC858" s="120"/>
      <c r="JTD858" s="209"/>
      <c r="JTE858" s="120"/>
      <c r="JTF858" s="120"/>
      <c r="JTG858" s="114"/>
      <c r="JTH858" s="122"/>
      <c r="JTI858" s="105"/>
      <c r="JTJ858" s="103"/>
      <c r="JTK858" s="120"/>
      <c r="JTL858" s="209"/>
      <c r="JTM858" s="120"/>
      <c r="JTN858" s="120"/>
      <c r="JTO858" s="114"/>
      <c r="JTP858" s="122"/>
      <c r="JTQ858" s="105"/>
      <c r="JTR858" s="103"/>
      <c r="JTS858" s="120"/>
      <c r="JTT858" s="209"/>
      <c r="JTU858" s="120"/>
      <c r="JTV858" s="120"/>
      <c r="JTW858" s="114"/>
      <c r="JTX858" s="122"/>
      <c r="JTY858" s="105"/>
      <c r="JTZ858" s="103"/>
      <c r="JUA858" s="120"/>
      <c r="JUB858" s="209"/>
      <c r="JUC858" s="120"/>
      <c r="JUD858" s="120"/>
      <c r="JUE858" s="114"/>
      <c r="JUF858" s="122"/>
      <c r="JUG858" s="105"/>
      <c r="JUH858" s="103"/>
      <c r="JUI858" s="120"/>
      <c r="JUJ858" s="209"/>
      <c r="JUK858" s="120"/>
      <c r="JUL858" s="120"/>
      <c r="JUM858" s="114"/>
      <c r="JUN858" s="122"/>
      <c r="JUO858" s="105"/>
      <c r="JUP858" s="103"/>
      <c r="JUQ858" s="120"/>
      <c r="JUR858" s="209"/>
      <c r="JUS858" s="120"/>
      <c r="JUT858" s="120"/>
      <c r="JUU858" s="114"/>
      <c r="JUV858" s="122"/>
      <c r="JUW858" s="105"/>
      <c r="JUX858" s="103"/>
      <c r="JUY858" s="120"/>
      <c r="JUZ858" s="209"/>
      <c r="JVA858" s="120"/>
      <c r="JVB858" s="120"/>
      <c r="JVC858" s="114"/>
      <c r="JVD858" s="122"/>
      <c r="JVE858" s="105"/>
      <c r="JVF858" s="103"/>
      <c r="JVG858" s="120"/>
      <c r="JVH858" s="209"/>
      <c r="JVI858" s="120"/>
      <c r="JVJ858" s="120"/>
      <c r="JVK858" s="114"/>
      <c r="JVL858" s="122"/>
      <c r="JVM858" s="105"/>
      <c r="JVN858" s="103"/>
      <c r="JVO858" s="120"/>
      <c r="JVP858" s="209"/>
      <c r="JVQ858" s="120"/>
      <c r="JVR858" s="120"/>
      <c r="JVS858" s="114"/>
      <c r="JVT858" s="122"/>
      <c r="JVU858" s="105"/>
      <c r="JVV858" s="103"/>
      <c r="JVW858" s="120"/>
      <c r="JVX858" s="209"/>
      <c r="JVY858" s="120"/>
      <c r="JVZ858" s="120"/>
      <c r="JWA858" s="114"/>
      <c r="JWB858" s="122"/>
      <c r="JWC858" s="105"/>
      <c r="JWD858" s="103"/>
      <c r="JWE858" s="120"/>
      <c r="JWF858" s="209"/>
      <c r="JWG858" s="120"/>
      <c r="JWH858" s="120"/>
      <c r="JWI858" s="114"/>
      <c r="JWJ858" s="122"/>
      <c r="JWK858" s="105"/>
      <c r="JWL858" s="103"/>
      <c r="JWM858" s="120"/>
      <c r="JWN858" s="209"/>
      <c r="JWO858" s="120"/>
      <c r="JWP858" s="120"/>
      <c r="JWQ858" s="114"/>
      <c r="JWR858" s="122"/>
      <c r="JWS858" s="105"/>
      <c r="JWT858" s="103"/>
      <c r="JWU858" s="120"/>
      <c r="JWV858" s="209"/>
      <c r="JWW858" s="120"/>
      <c r="JWX858" s="120"/>
      <c r="JWY858" s="114"/>
      <c r="JWZ858" s="122"/>
      <c r="JXA858" s="105"/>
      <c r="JXB858" s="103"/>
      <c r="JXC858" s="120"/>
      <c r="JXD858" s="209"/>
      <c r="JXE858" s="120"/>
      <c r="JXF858" s="120"/>
      <c r="JXG858" s="114"/>
      <c r="JXH858" s="122"/>
      <c r="JXI858" s="105"/>
      <c r="JXJ858" s="103"/>
      <c r="JXK858" s="120"/>
      <c r="JXL858" s="209"/>
      <c r="JXM858" s="120"/>
      <c r="JXN858" s="120"/>
      <c r="JXO858" s="114"/>
      <c r="JXP858" s="122"/>
      <c r="JXQ858" s="105"/>
      <c r="JXR858" s="103"/>
      <c r="JXS858" s="120"/>
      <c r="JXT858" s="209"/>
      <c r="JXU858" s="120"/>
      <c r="JXV858" s="120"/>
      <c r="JXW858" s="114"/>
      <c r="JXX858" s="122"/>
      <c r="JXY858" s="105"/>
      <c r="JXZ858" s="103"/>
      <c r="JYA858" s="120"/>
      <c r="JYB858" s="209"/>
      <c r="JYC858" s="120"/>
      <c r="JYD858" s="120"/>
      <c r="JYE858" s="114"/>
      <c r="JYF858" s="122"/>
      <c r="JYG858" s="105"/>
      <c r="JYH858" s="103"/>
      <c r="JYI858" s="120"/>
      <c r="JYJ858" s="209"/>
      <c r="JYK858" s="120"/>
      <c r="JYL858" s="120"/>
      <c r="JYM858" s="114"/>
      <c r="JYN858" s="122"/>
      <c r="JYO858" s="105"/>
      <c r="JYP858" s="103"/>
      <c r="JYQ858" s="120"/>
      <c r="JYR858" s="209"/>
      <c r="JYS858" s="120"/>
      <c r="JYT858" s="120"/>
      <c r="JYU858" s="114"/>
      <c r="JYV858" s="122"/>
      <c r="JYW858" s="105"/>
      <c r="JYX858" s="103"/>
      <c r="JYY858" s="120"/>
      <c r="JYZ858" s="209"/>
      <c r="JZA858" s="120"/>
      <c r="JZB858" s="120"/>
      <c r="JZC858" s="114"/>
      <c r="JZD858" s="122"/>
      <c r="JZE858" s="105"/>
      <c r="JZF858" s="103"/>
      <c r="JZG858" s="120"/>
      <c r="JZH858" s="209"/>
      <c r="JZI858" s="120"/>
      <c r="JZJ858" s="120"/>
      <c r="JZK858" s="114"/>
      <c r="JZL858" s="122"/>
      <c r="JZM858" s="105"/>
      <c r="JZN858" s="103"/>
      <c r="JZO858" s="120"/>
      <c r="JZP858" s="209"/>
      <c r="JZQ858" s="120"/>
      <c r="JZR858" s="120"/>
      <c r="JZS858" s="114"/>
      <c r="JZT858" s="122"/>
      <c r="JZU858" s="105"/>
      <c r="JZV858" s="103"/>
      <c r="JZW858" s="120"/>
      <c r="JZX858" s="209"/>
      <c r="JZY858" s="120"/>
      <c r="JZZ858" s="120"/>
      <c r="KAA858" s="114"/>
      <c r="KAB858" s="122"/>
      <c r="KAC858" s="105"/>
      <c r="KAD858" s="103"/>
      <c r="KAE858" s="120"/>
      <c r="KAF858" s="209"/>
      <c r="KAG858" s="120"/>
      <c r="KAH858" s="120"/>
      <c r="KAI858" s="114"/>
      <c r="KAJ858" s="122"/>
      <c r="KAK858" s="105"/>
      <c r="KAL858" s="103"/>
      <c r="KAM858" s="120"/>
      <c r="KAN858" s="209"/>
      <c r="KAO858" s="120"/>
      <c r="KAP858" s="120"/>
      <c r="KAQ858" s="114"/>
      <c r="KAR858" s="122"/>
      <c r="KAS858" s="105"/>
      <c r="KAT858" s="103"/>
      <c r="KAU858" s="120"/>
      <c r="KAV858" s="209"/>
      <c r="KAW858" s="120"/>
      <c r="KAX858" s="120"/>
      <c r="KAY858" s="114"/>
      <c r="KAZ858" s="122"/>
      <c r="KBA858" s="105"/>
      <c r="KBB858" s="103"/>
      <c r="KBC858" s="120"/>
      <c r="KBD858" s="209"/>
      <c r="KBE858" s="120"/>
      <c r="KBF858" s="120"/>
      <c r="KBG858" s="114"/>
      <c r="KBH858" s="122"/>
      <c r="KBI858" s="105"/>
      <c r="KBJ858" s="103"/>
      <c r="KBK858" s="120"/>
      <c r="KBL858" s="209"/>
      <c r="KBM858" s="120"/>
      <c r="KBN858" s="120"/>
      <c r="KBO858" s="114"/>
      <c r="KBP858" s="122"/>
      <c r="KBQ858" s="105"/>
      <c r="KBR858" s="103"/>
      <c r="KBS858" s="120"/>
      <c r="KBT858" s="209"/>
      <c r="KBU858" s="120"/>
      <c r="KBV858" s="120"/>
      <c r="KBW858" s="114"/>
      <c r="KBX858" s="122"/>
      <c r="KBY858" s="105"/>
      <c r="KBZ858" s="103"/>
      <c r="KCA858" s="120"/>
      <c r="KCB858" s="209"/>
      <c r="KCC858" s="120"/>
      <c r="KCD858" s="120"/>
      <c r="KCE858" s="114"/>
      <c r="KCF858" s="122"/>
      <c r="KCG858" s="105"/>
      <c r="KCH858" s="103"/>
      <c r="KCI858" s="120"/>
      <c r="KCJ858" s="209"/>
      <c r="KCK858" s="120"/>
      <c r="KCL858" s="120"/>
      <c r="KCM858" s="114"/>
      <c r="KCN858" s="122"/>
      <c r="KCO858" s="105"/>
      <c r="KCP858" s="103"/>
      <c r="KCQ858" s="120"/>
      <c r="KCR858" s="209"/>
      <c r="KCS858" s="120"/>
      <c r="KCT858" s="120"/>
      <c r="KCU858" s="114"/>
      <c r="KCV858" s="122"/>
      <c r="KCW858" s="105"/>
      <c r="KCX858" s="103"/>
      <c r="KCY858" s="120"/>
      <c r="KCZ858" s="209"/>
      <c r="KDA858" s="120"/>
      <c r="KDB858" s="120"/>
      <c r="KDC858" s="114"/>
      <c r="KDD858" s="122"/>
      <c r="KDE858" s="105"/>
      <c r="KDF858" s="103"/>
      <c r="KDG858" s="120"/>
      <c r="KDH858" s="209"/>
      <c r="KDI858" s="120"/>
      <c r="KDJ858" s="120"/>
      <c r="KDK858" s="114"/>
      <c r="KDL858" s="122"/>
      <c r="KDM858" s="105"/>
      <c r="KDN858" s="103"/>
      <c r="KDO858" s="120"/>
      <c r="KDP858" s="209"/>
      <c r="KDQ858" s="120"/>
      <c r="KDR858" s="120"/>
      <c r="KDS858" s="114"/>
      <c r="KDT858" s="122"/>
      <c r="KDU858" s="105"/>
      <c r="KDV858" s="103"/>
      <c r="KDW858" s="120"/>
      <c r="KDX858" s="209"/>
      <c r="KDY858" s="120"/>
      <c r="KDZ858" s="120"/>
      <c r="KEA858" s="114"/>
      <c r="KEB858" s="122"/>
      <c r="KEC858" s="105"/>
      <c r="KED858" s="103"/>
      <c r="KEE858" s="120"/>
      <c r="KEF858" s="209"/>
      <c r="KEG858" s="120"/>
      <c r="KEH858" s="120"/>
      <c r="KEI858" s="114"/>
      <c r="KEJ858" s="122"/>
      <c r="KEK858" s="105"/>
      <c r="KEL858" s="103"/>
      <c r="KEM858" s="120"/>
      <c r="KEN858" s="209"/>
      <c r="KEO858" s="120"/>
      <c r="KEP858" s="120"/>
      <c r="KEQ858" s="114"/>
      <c r="KER858" s="122"/>
      <c r="KES858" s="105"/>
      <c r="KET858" s="103"/>
      <c r="KEU858" s="120"/>
      <c r="KEV858" s="209"/>
      <c r="KEW858" s="120"/>
      <c r="KEX858" s="120"/>
      <c r="KEY858" s="114"/>
      <c r="KEZ858" s="122"/>
      <c r="KFA858" s="105"/>
      <c r="KFB858" s="103"/>
      <c r="KFC858" s="120"/>
      <c r="KFD858" s="209"/>
      <c r="KFE858" s="120"/>
      <c r="KFF858" s="120"/>
      <c r="KFG858" s="114"/>
      <c r="KFH858" s="122"/>
      <c r="KFI858" s="105"/>
      <c r="KFJ858" s="103"/>
      <c r="KFK858" s="120"/>
      <c r="KFL858" s="209"/>
      <c r="KFM858" s="120"/>
      <c r="KFN858" s="120"/>
      <c r="KFO858" s="114"/>
      <c r="KFP858" s="122"/>
      <c r="KFQ858" s="105"/>
      <c r="KFR858" s="103"/>
      <c r="KFS858" s="120"/>
      <c r="KFT858" s="209"/>
      <c r="KFU858" s="120"/>
      <c r="KFV858" s="120"/>
      <c r="KFW858" s="114"/>
      <c r="KFX858" s="122"/>
      <c r="KFY858" s="105"/>
      <c r="KFZ858" s="103"/>
      <c r="KGA858" s="120"/>
      <c r="KGB858" s="209"/>
      <c r="KGC858" s="120"/>
      <c r="KGD858" s="120"/>
      <c r="KGE858" s="114"/>
      <c r="KGF858" s="122"/>
      <c r="KGG858" s="105"/>
      <c r="KGH858" s="103"/>
      <c r="KGI858" s="120"/>
      <c r="KGJ858" s="209"/>
      <c r="KGK858" s="120"/>
      <c r="KGL858" s="120"/>
      <c r="KGM858" s="114"/>
      <c r="KGN858" s="122"/>
      <c r="KGO858" s="105"/>
      <c r="KGP858" s="103"/>
      <c r="KGQ858" s="120"/>
      <c r="KGR858" s="209"/>
      <c r="KGS858" s="120"/>
      <c r="KGT858" s="120"/>
      <c r="KGU858" s="114"/>
      <c r="KGV858" s="122"/>
      <c r="KGW858" s="105"/>
      <c r="KGX858" s="103"/>
      <c r="KGY858" s="120"/>
      <c r="KGZ858" s="209"/>
      <c r="KHA858" s="120"/>
      <c r="KHB858" s="120"/>
      <c r="KHC858" s="114"/>
      <c r="KHD858" s="122"/>
      <c r="KHE858" s="105"/>
      <c r="KHF858" s="103"/>
      <c r="KHG858" s="120"/>
      <c r="KHH858" s="209"/>
      <c r="KHI858" s="120"/>
      <c r="KHJ858" s="120"/>
      <c r="KHK858" s="114"/>
      <c r="KHL858" s="122"/>
      <c r="KHM858" s="105"/>
      <c r="KHN858" s="103"/>
      <c r="KHO858" s="120"/>
      <c r="KHP858" s="209"/>
      <c r="KHQ858" s="120"/>
      <c r="KHR858" s="120"/>
      <c r="KHS858" s="114"/>
      <c r="KHT858" s="122"/>
      <c r="KHU858" s="105"/>
      <c r="KHV858" s="103"/>
      <c r="KHW858" s="120"/>
      <c r="KHX858" s="209"/>
      <c r="KHY858" s="120"/>
      <c r="KHZ858" s="120"/>
      <c r="KIA858" s="114"/>
      <c r="KIB858" s="122"/>
      <c r="KIC858" s="105"/>
      <c r="KID858" s="103"/>
      <c r="KIE858" s="120"/>
      <c r="KIF858" s="209"/>
      <c r="KIG858" s="120"/>
      <c r="KIH858" s="120"/>
      <c r="KII858" s="114"/>
      <c r="KIJ858" s="122"/>
      <c r="KIK858" s="105"/>
      <c r="KIL858" s="103"/>
      <c r="KIM858" s="120"/>
      <c r="KIN858" s="209"/>
      <c r="KIO858" s="120"/>
      <c r="KIP858" s="120"/>
      <c r="KIQ858" s="114"/>
      <c r="KIR858" s="122"/>
      <c r="KIS858" s="105"/>
      <c r="KIT858" s="103"/>
      <c r="KIU858" s="120"/>
      <c r="KIV858" s="209"/>
      <c r="KIW858" s="120"/>
      <c r="KIX858" s="120"/>
      <c r="KIY858" s="114"/>
      <c r="KIZ858" s="122"/>
      <c r="KJA858" s="105"/>
      <c r="KJB858" s="103"/>
      <c r="KJC858" s="120"/>
      <c r="KJD858" s="209"/>
      <c r="KJE858" s="120"/>
      <c r="KJF858" s="120"/>
      <c r="KJG858" s="114"/>
      <c r="KJH858" s="122"/>
      <c r="KJI858" s="105"/>
      <c r="KJJ858" s="103"/>
      <c r="KJK858" s="120"/>
      <c r="KJL858" s="209"/>
      <c r="KJM858" s="120"/>
      <c r="KJN858" s="120"/>
      <c r="KJO858" s="114"/>
      <c r="KJP858" s="122"/>
      <c r="KJQ858" s="105"/>
      <c r="KJR858" s="103"/>
      <c r="KJS858" s="120"/>
      <c r="KJT858" s="209"/>
      <c r="KJU858" s="120"/>
      <c r="KJV858" s="120"/>
      <c r="KJW858" s="114"/>
      <c r="KJX858" s="122"/>
      <c r="KJY858" s="105"/>
      <c r="KJZ858" s="103"/>
      <c r="KKA858" s="120"/>
      <c r="KKB858" s="209"/>
      <c r="KKC858" s="120"/>
      <c r="KKD858" s="120"/>
      <c r="KKE858" s="114"/>
      <c r="KKF858" s="122"/>
      <c r="KKG858" s="105"/>
      <c r="KKH858" s="103"/>
      <c r="KKI858" s="120"/>
      <c r="KKJ858" s="209"/>
      <c r="KKK858" s="120"/>
      <c r="KKL858" s="120"/>
      <c r="KKM858" s="114"/>
      <c r="KKN858" s="122"/>
      <c r="KKO858" s="105"/>
      <c r="KKP858" s="103"/>
      <c r="KKQ858" s="120"/>
      <c r="KKR858" s="209"/>
      <c r="KKS858" s="120"/>
      <c r="KKT858" s="120"/>
      <c r="KKU858" s="114"/>
      <c r="KKV858" s="122"/>
      <c r="KKW858" s="105"/>
      <c r="KKX858" s="103"/>
      <c r="KKY858" s="120"/>
      <c r="KKZ858" s="209"/>
      <c r="KLA858" s="120"/>
      <c r="KLB858" s="120"/>
      <c r="KLC858" s="114"/>
      <c r="KLD858" s="122"/>
      <c r="KLE858" s="105"/>
      <c r="KLF858" s="103"/>
      <c r="KLG858" s="120"/>
      <c r="KLH858" s="209"/>
      <c r="KLI858" s="120"/>
      <c r="KLJ858" s="120"/>
      <c r="KLK858" s="114"/>
      <c r="KLL858" s="122"/>
      <c r="KLM858" s="105"/>
      <c r="KLN858" s="103"/>
      <c r="KLO858" s="120"/>
      <c r="KLP858" s="209"/>
      <c r="KLQ858" s="120"/>
      <c r="KLR858" s="120"/>
      <c r="KLS858" s="114"/>
      <c r="KLT858" s="122"/>
      <c r="KLU858" s="105"/>
      <c r="KLV858" s="103"/>
      <c r="KLW858" s="120"/>
      <c r="KLX858" s="209"/>
      <c r="KLY858" s="120"/>
      <c r="KLZ858" s="120"/>
      <c r="KMA858" s="114"/>
      <c r="KMB858" s="122"/>
      <c r="KMC858" s="105"/>
      <c r="KMD858" s="103"/>
      <c r="KME858" s="120"/>
      <c r="KMF858" s="209"/>
      <c r="KMG858" s="120"/>
      <c r="KMH858" s="120"/>
      <c r="KMI858" s="114"/>
      <c r="KMJ858" s="122"/>
      <c r="KMK858" s="105"/>
      <c r="KML858" s="103"/>
      <c r="KMM858" s="120"/>
      <c r="KMN858" s="209"/>
      <c r="KMO858" s="120"/>
      <c r="KMP858" s="120"/>
      <c r="KMQ858" s="114"/>
      <c r="KMR858" s="122"/>
      <c r="KMS858" s="105"/>
      <c r="KMT858" s="103"/>
      <c r="KMU858" s="120"/>
      <c r="KMV858" s="209"/>
      <c r="KMW858" s="120"/>
      <c r="KMX858" s="120"/>
      <c r="KMY858" s="114"/>
      <c r="KMZ858" s="122"/>
      <c r="KNA858" s="105"/>
      <c r="KNB858" s="103"/>
      <c r="KNC858" s="120"/>
      <c r="KND858" s="209"/>
      <c r="KNE858" s="120"/>
      <c r="KNF858" s="120"/>
      <c r="KNG858" s="114"/>
      <c r="KNH858" s="122"/>
      <c r="KNI858" s="105"/>
      <c r="KNJ858" s="103"/>
      <c r="KNK858" s="120"/>
      <c r="KNL858" s="209"/>
      <c r="KNM858" s="120"/>
      <c r="KNN858" s="120"/>
      <c r="KNO858" s="114"/>
      <c r="KNP858" s="122"/>
      <c r="KNQ858" s="105"/>
      <c r="KNR858" s="103"/>
      <c r="KNS858" s="120"/>
      <c r="KNT858" s="209"/>
      <c r="KNU858" s="120"/>
      <c r="KNV858" s="120"/>
      <c r="KNW858" s="114"/>
      <c r="KNX858" s="122"/>
      <c r="KNY858" s="105"/>
      <c r="KNZ858" s="103"/>
      <c r="KOA858" s="120"/>
      <c r="KOB858" s="209"/>
      <c r="KOC858" s="120"/>
      <c r="KOD858" s="120"/>
      <c r="KOE858" s="114"/>
      <c r="KOF858" s="122"/>
      <c r="KOG858" s="105"/>
      <c r="KOH858" s="103"/>
      <c r="KOI858" s="120"/>
      <c r="KOJ858" s="209"/>
      <c r="KOK858" s="120"/>
      <c r="KOL858" s="120"/>
      <c r="KOM858" s="114"/>
      <c r="KON858" s="122"/>
      <c r="KOO858" s="105"/>
      <c r="KOP858" s="103"/>
      <c r="KOQ858" s="120"/>
      <c r="KOR858" s="209"/>
      <c r="KOS858" s="120"/>
      <c r="KOT858" s="120"/>
      <c r="KOU858" s="114"/>
      <c r="KOV858" s="122"/>
      <c r="KOW858" s="105"/>
      <c r="KOX858" s="103"/>
      <c r="KOY858" s="120"/>
      <c r="KOZ858" s="209"/>
      <c r="KPA858" s="120"/>
      <c r="KPB858" s="120"/>
      <c r="KPC858" s="114"/>
      <c r="KPD858" s="122"/>
      <c r="KPE858" s="105"/>
      <c r="KPF858" s="103"/>
      <c r="KPG858" s="120"/>
      <c r="KPH858" s="209"/>
      <c r="KPI858" s="120"/>
      <c r="KPJ858" s="120"/>
      <c r="KPK858" s="114"/>
      <c r="KPL858" s="122"/>
      <c r="KPM858" s="105"/>
      <c r="KPN858" s="103"/>
      <c r="KPO858" s="120"/>
      <c r="KPP858" s="209"/>
      <c r="KPQ858" s="120"/>
      <c r="KPR858" s="120"/>
      <c r="KPS858" s="114"/>
      <c r="KPT858" s="122"/>
      <c r="KPU858" s="105"/>
      <c r="KPV858" s="103"/>
      <c r="KPW858" s="120"/>
      <c r="KPX858" s="209"/>
      <c r="KPY858" s="120"/>
      <c r="KPZ858" s="120"/>
      <c r="KQA858" s="114"/>
      <c r="KQB858" s="122"/>
      <c r="KQC858" s="105"/>
      <c r="KQD858" s="103"/>
      <c r="KQE858" s="120"/>
      <c r="KQF858" s="209"/>
      <c r="KQG858" s="120"/>
      <c r="KQH858" s="120"/>
      <c r="KQI858" s="114"/>
      <c r="KQJ858" s="122"/>
      <c r="KQK858" s="105"/>
      <c r="KQL858" s="103"/>
      <c r="KQM858" s="120"/>
      <c r="KQN858" s="209"/>
      <c r="KQO858" s="120"/>
      <c r="KQP858" s="120"/>
      <c r="KQQ858" s="114"/>
      <c r="KQR858" s="122"/>
      <c r="KQS858" s="105"/>
      <c r="KQT858" s="103"/>
      <c r="KQU858" s="120"/>
      <c r="KQV858" s="209"/>
      <c r="KQW858" s="120"/>
      <c r="KQX858" s="120"/>
      <c r="KQY858" s="114"/>
      <c r="KQZ858" s="122"/>
      <c r="KRA858" s="105"/>
      <c r="KRB858" s="103"/>
      <c r="KRC858" s="120"/>
      <c r="KRD858" s="209"/>
      <c r="KRE858" s="120"/>
      <c r="KRF858" s="120"/>
      <c r="KRG858" s="114"/>
      <c r="KRH858" s="122"/>
      <c r="KRI858" s="105"/>
      <c r="KRJ858" s="103"/>
      <c r="KRK858" s="120"/>
      <c r="KRL858" s="209"/>
      <c r="KRM858" s="120"/>
      <c r="KRN858" s="120"/>
      <c r="KRO858" s="114"/>
      <c r="KRP858" s="122"/>
      <c r="KRQ858" s="105"/>
      <c r="KRR858" s="103"/>
      <c r="KRS858" s="120"/>
      <c r="KRT858" s="209"/>
      <c r="KRU858" s="120"/>
      <c r="KRV858" s="120"/>
      <c r="KRW858" s="114"/>
      <c r="KRX858" s="122"/>
      <c r="KRY858" s="105"/>
      <c r="KRZ858" s="103"/>
      <c r="KSA858" s="120"/>
      <c r="KSB858" s="209"/>
      <c r="KSC858" s="120"/>
      <c r="KSD858" s="120"/>
      <c r="KSE858" s="114"/>
      <c r="KSF858" s="122"/>
      <c r="KSG858" s="105"/>
      <c r="KSH858" s="103"/>
      <c r="KSI858" s="120"/>
      <c r="KSJ858" s="209"/>
      <c r="KSK858" s="120"/>
      <c r="KSL858" s="120"/>
      <c r="KSM858" s="114"/>
      <c r="KSN858" s="122"/>
      <c r="KSO858" s="105"/>
      <c r="KSP858" s="103"/>
      <c r="KSQ858" s="120"/>
      <c r="KSR858" s="209"/>
      <c r="KSS858" s="120"/>
      <c r="KST858" s="120"/>
      <c r="KSU858" s="114"/>
      <c r="KSV858" s="122"/>
      <c r="KSW858" s="105"/>
      <c r="KSX858" s="103"/>
      <c r="KSY858" s="120"/>
      <c r="KSZ858" s="209"/>
      <c r="KTA858" s="120"/>
      <c r="KTB858" s="120"/>
      <c r="KTC858" s="114"/>
      <c r="KTD858" s="122"/>
      <c r="KTE858" s="105"/>
      <c r="KTF858" s="103"/>
      <c r="KTG858" s="120"/>
      <c r="KTH858" s="209"/>
      <c r="KTI858" s="120"/>
      <c r="KTJ858" s="120"/>
      <c r="KTK858" s="114"/>
      <c r="KTL858" s="122"/>
      <c r="KTM858" s="105"/>
      <c r="KTN858" s="103"/>
      <c r="KTO858" s="120"/>
      <c r="KTP858" s="209"/>
      <c r="KTQ858" s="120"/>
      <c r="KTR858" s="120"/>
      <c r="KTS858" s="114"/>
      <c r="KTT858" s="122"/>
      <c r="KTU858" s="105"/>
      <c r="KTV858" s="103"/>
      <c r="KTW858" s="120"/>
      <c r="KTX858" s="209"/>
      <c r="KTY858" s="120"/>
      <c r="KTZ858" s="120"/>
      <c r="KUA858" s="114"/>
      <c r="KUB858" s="122"/>
      <c r="KUC858" s="105"/>
      <c r="KUD858" s="103"/>
      <c r="KUE858" s="120"/>
      <c r="KUF858" s="209"/>
      <c r="KUG858" s="120"/>
      <c r="KUH858" s="120"/>
      <c r="KUI858" s="114"/>
      <c r="KUJ858" s="122"/>
      <c r="KUK858" s="105"/>
      <c r="KUL858" s="103"/>
      <c r="KUM858" s="120"/>
      <c r="KUN858" s="209"/>
      <c r="KUO858" s="120"/>
      <c r="KUP858" s="120"/>
      <c r="KUQ858" s="114"/>
      <c r="KUR858" s="122"/>
      <c r="KUS858" s="105"/>
      <c r="KUT858" s="103"/>
      <c r="KUU858" s="120"/>
      <c r="KUV858" s="209"/>
      <c r="KUW858" s="120"/>
      <c r="KUX858" s="120"/>
      <c r="KUY858" s="114"/>
      <c r="KUZ858" s="122"/>
      <c r="KVA858" s="105"/>
      <c r="KVB858" s="103"/>
      <c r="KVC858" s="120"/>
      <c r="KVD858" s="209"/>
      <c r="KVE858" s="120"/>
      <c r="KVF858" s="120"/>
      <c r="KVG858" s="114"/>
      <c r="KVH858" s="122"/>
      <c r="KVI858" s="105"/>
      <c r="KVJ858" s="103"/>
      <c r="KVK858" s="120"/>
      <c r="KVL858" s="209"/>
      <c r="KVM858" s="120"/>
      <c r="KVN858" s="120"/>
      <c r="KVO858" s="114"/>
      <c r="KVP858" s="122"/>
      <c r="KVQ858" s="105"/>
      <c r="KVR858" s="103"/>
      <c r="KVS858" s="120"/>
      <c r="KVT858" s="209"/>
      <c r="KVU858" s="120"/>
      <c r="KVV858" s="120"/>
      <c r="KVW858" s="114"/>
      <c r="KVX858" s="122"/>
      <c r="KVY858" s="105"/>
      <c r="KVZ858" s="103"/>
      <c r="KWA858" s="120"/>
      <c r="KWB858" s="209"/>
      <c r="KWC858" s="120"/>
      <c r="KWD858" s="120"/>
      <c r="KWE858" s="114"/>
      <c r="KWF858" s="122"/>
      <c r="KWG858" s="105"/>
      <c r="KWH858" s="103"/>
      <c r="KWI858" s="120"/>
      <c r="KWJ858" s="209"/>
      <c r="KWK858" s="120"/>
      <c r="KWL858" s="120"/>
      <c r="KWM858" s="114"/>
      <c r="KWN858" s="122"/>
      <c r="KWO858" s="105"/>
      <c r="KWP858" s="103"/>
      <c r="KWQ858" s="120"/>
      <c r="KWR858" s="209"/>
      <c r="KWS858" s="120"/>
      <c r="KWT858" s="120"/>
      <c r="KWU858" s="114"/>
      <c r="KWV858" s="122"/>
      <c r="KWW858" s="105"/>
      <c r="KWX858" s="103"/>
      <c r="KWY858" s="120"/>
      <c r="KWZ858" s="209"/>
      <c r="KXA858" s="120"/>
      <c r="KXB858" s="120"/>
      <c r="KXC858" s="114"/>
      <c r="KXD858" s="122"/>
      <c r="KXE858" s="105"/>
      <c r="KXF858" s="103"/>
      <c r="KXG858" s="120"/>
      <c r="KXH858" s="209"/>
      <c r="KXI858" s="120"/>
      <c r="KXJ858" s="120"/>
      <c r="KXK858" s="114"/>
      <c r="KXL858" s="122"/>
      <c r="KXM858" s="105"/>
      <c r="KXN858" s="103"/>
      <c r="KXO858" s="120"/>
      <c r="KXP858" s="209"/>
      <c r="KXQ858" s="120"/>
      <c r="KXR858" s="120"/>
      <c r="KXS858" s="114"/>
      <c r="KXT858" s="122"/>
      <c r="KXU858" s="105"/>
      <c r="KXV858" s="103"/>
      <c r="KXW858" s="120"/>
      <c r="KXX858" s="209"/>
      <c r="KXY858" s="120"/>
      <c r="KXZ858" s="120"/>
      <c r="KYA858" s="114"/>
      <c r="KYB858" s="122"/>
      <c r="KYC858" s="105"/>
      <c r="KYD858" s="103"/>
      <c r="KYE858" s="120"/>
      <c r="KYF858" s="209"/>
      <c r="KYG858" s="120"/>
      <c r="KYH858" s="120"/>
      <c r="KYI858" s="114"/>
      <c r="KYJ858" s="122"/>
      <c r="KYK858" s="105"/>
      <c r="KYL858" s="103"/>
      <c r="KYM858" s="120"/>
      <c r="KYN858" s="209"/>
      <c r="KYO858" s="120"/>
      <c r="KYP858" s="120"/>
      <c r="KYQ858" s="114"/>
      <c r="KYR858" s="122"/>
      <c r="KYS858" s="105"/>
      <c r="KYT858" s="103"/>
      <c r="KYU858" s="120"/>
      <c r="KYV858" s="209"/>
      <c r="KYW858" s="120"/>
      <c r="KYX858" s="120"/>
      <c r="KYY858" s="114"/>
      <c r="KYZ858" s="122"/>
      <c r="KZA858" s="105"/>
      <c r="KZB858" s="103"/>
      <c r="KZC858" s="120"/>
      <c r="KZD858" s="209"/>
      <c r="KZE858" s="120"/>
      <c r="KZF858" s="120"/>
      <c r="KZG858" s="114"/>
      <c r="KZH858" s="122"/>
      <c r="KZI858" s="105"/>
      <c r="KZJ858" s="103"/>
      <c r="KZK858" s="120"/>
      <c r="KZL858" s="209"/>
      <c r="KZM858" s="120"/>
      <c r="KZN858" s="120"/>
      <c r="KZO858" s="114"/>
      <c r="KZP858" s="122"/>
      <c r="KZQ858" s="105"/>
      <c r="KZR858" s="103"/>
      <c r="KZS858" s="120"/>
      <c r="KZT858" s="209"/>
      <c r="KZU858" s="120"/>
      <c r="KZV858" s="120"/>
      <c r="KZW858" s="114"/>
      <c r="KZX858" s="122"/>
      <c r="KZY858" s="105"/>
      <c r="KZZ858" s="103"/>
      <c r="LAA858" s="120"/>
      <c r="LAB858" s="209"/>
      <c r="LAC858" s="120"/>
      <c r="LAD858" s="120"/>
      <c r="LAE858" s="114"/>
      <c r="LAF858" s="122"/>
      <c r="LAG858" s="105"/>
      <c r="LAH858" s="103"/>
      <c r="LAI858" s="120"/>
      <c r="LAJ858" s="209"/>
      <c r="LAK858" s="120"/>
      <c r="LAL858" s="120"/>
      <c r="LAM858" s="114"/>
      <c r="LAN858" s="122"/>
      <c r="LAO858" s="105"/>
      <c r="LAP858" s="103"/>
      <c r="LAQ858" s="120"/>
      <c r="LAR858" s="209"/>
      <c r="LAS858" s="120"/>
      <c r="LAT858" s="120"/>
      <c r="LAU858" s="114"/>
      <c r="LAV858" s="122"/>
      <c r="LAW858" s="105"/>
      <c r="LAX858" s="103"/>
      <c r="LAY858" s="120"/>
      <c r="LAZ858" s="209"/>
      <c r="LBA858" s="120"/>
      <c r="LBB858" s="120"/>
      <c r="LBC858" s="114"/>
      <c r="LBD858" s="122"/>
      <c r="LBE858" s="105"/>
      <c r="LBF858" s="103"/>
      <c r="LBG858" s="120"/>
      <c r="LBH858" s="209"/>
      <c r="LBI858" s="120"/>
      <c r="LBJ858" s="120"/>
      <c r="LBK858" s="114"/>
      <c r="LBL858" s="122"/>
      <c r="LBM858" s="105"/>
      <c r="LBN858" s="103"/>
      <c r="LBO858" s="120"/>
      <c r="LBP858" s="209"/>
      <c r="LBQ858" s="120"/>
      <c r="LBR858" s="120"/>
      <c r="LBS858" s="114"/>
      <c r="LBT858" s="122"/>
      <c r="LBU858" s="105"/>
      <c r="LBV858" s="103"/>
      <c r="LBW858" s="120"/>
      <c r="LBX858" s="209"/>
      <c r="LBY858" s="120"/>
      <c r="LBZ858" s="120"/>
      <c r="LCA858" s="114"/>
      <c r="LCB858" s="122"/>
      <c r="LCC858" s="105"/>
      <c r="LCD858" s="103"/>
      <c r="LCE858" s="120"/>
      <c r="LCF858" s="209"/>
      <c r="LCG858" s="120"/>
      <c r="LCH858" s="120"/>
      <c r="LCI858" s="114"/>
      <c r="LCJ858" s="122"/>
      <c r="LCK858" s="105"/>
      <c r="LCL858" s="103"/>
      <c r="LCM858" s="120"/>
      <c r="LCN858" s="209"/>
      <c r="LCO858" s="120"/>
      <c r="LCP858" s="120"/>
      <c r="LCQ858" s="114"/>
      <c r="LCR858" s="122"/>
      <c r="LCS858" s="105"/>
      <c r="LCT858" s="103"/>
      <c r="LCU858" s="120"/>
      <c r="LCV858" s="209"/>
      <c r="LCW858" s="120"/>
      <c r="LCX858" s="120"/>
      <c r="LCY858" s="114"/>
      <c r="LCZ858" s="122"/>
      <c r="LDA858" s="105"/>
      <c r="LDB858" s="103"/>
      <c r="LDC858" s="120"/>
      <c r="LDD858" s="209"/>
      <c r="LDE858" s="120"/>
      <c r="LDF858" s="120"/>
      <c r="LDG858" s="114"/>
      <c r="LDH858" s="122"/>
      <c r="LDI858" s="105"/>
      <c r="LDJ858" s="103"/>
      <c r="LDK858" s="120"/>
      <c r="LDL858" s="209"/>
      <c r="LDM858" s="120"/>
      <c r="LDN858" s="120"/>
      <c r="LDO858" s="114"/>
      <c r="LDP858" s="122"/>
      <c r="LDQ858" s="105"/>
      <c r="LDR858" s="103"/>
      <c r="LDS858" s="120"/>
      <c r="LDT858" s="209"/>
      <c r="LDU858" s="120"/>
      <c r="LDV858" s="120"/>
      <c r="LDW858" s="114"/>
      <c r="LDX858" s="122"/>
      <c r="LDY858" s="105"/>
      <c r="LDZ858" s="103"/>
      <c r="LEA858" s="120"/>
      <c r="LEB858" s="209"/>
      <c r="LEC858" s="120"/>
      <c r="LED858" s="120"/>
      <c r="LEE858" s="114"/>
      <c r="LEF858" s="122"/>
      <c r="LEG858" s="105"/>
      <c r="LEH858" s="103"/>
      <c r="LEI858" s="120"/>
      <c r="LEJ858" s="209"/>
      <c r="LEK858" s="120"/>
      <c r="LEL858" s="120"/>
      <c r="LEM858" s="114"/>
      <c r="LEN858" s="122"/>
      <c r="LEO858" s="105"/>
      <c r="LEP858" s="103"/>
      <c r="LEQ858" s="120"/>
      <c r="LER858" s="209"/>
      <c r="LES858" s="120"/>
      <c r="LET858" s="120"/>
      <c r="LEU858" s="114"/>
      <c r="LEV858" s="122"/>
      <c r="LEW858" s="105"/>
      <c r="LEX858" s="103"/>
      <c r="LEY858" s="120"/>
      <c r="LEZ858" s="209"/>
      <c r="LFA858" s="120"/>
      <c r="LFB858" s="120"/>
      <c r="LFC858" s="114"/>
      <c r="LFD858" s="122"/>
      <c r="LFE858" s="105"/>
      <c r="LFF858" s="103"/>
      <c r="LFG858" s="120"/>
      <c r="LFH858" s="209"/>
      <c r="LFI858" s="120"/>
      <c r="LFJ858" s="120"/>
      <c r="LFK858" s="114"/>
      <c r="LFL858" s="122"/>
      <c r="LFM858" s="105"/>
      <c r="LFN858" s="103"/>
      <c r="LFO858" s="120"/>
      <c r="LFP858" s="209"/>
      <c r="LFQ858" s="120"/>
      <c r="LFR858" s="120"/>
      <c r="LFS858" s="114"/>
      <c r="LFT858" s="122"/>
      <c r="LFU858" s="105"/>
      <c r="LFV858" s="103"/>
      <c r="LFW858" s="120"/>
      <c r="LFX858" s="209"/>
      <c r="LFY858" s="120"/>
      <c r="LFZ858" s="120"/>
      <c r="LGA858" s="114"/>
      <c r="LGB858" s="122"/>
      <c r="LGC858" s="105"/>
      <c r="LGD858" s="103"/>
      <c r="LGE858" s="120"/>
      <c r="LGF858" s="209"/>
      <c r="LGG858" s="120"/>
      <c r="LGH858" s="120"/>
      <c r="LGI858" s="114"/>
      <c r="LGJ858" s="122"/>
      <c r="LGK858" s="105"/>
      <c r="LGL858" s="103"/>
      <c r="LGM858" s="120"/>
      <c r="LGN858" s="209"/>
      <c r="LGO858" s="120"/>
      <c r="LGP858" s="120"/>
      <c r="LGQ858" s="114"/>
      <c r="LGR858" s="122"/>
      <c r="LGS858" s="105"/>
      <c r="LGT858" s="103"/>
      <c r="LGU858" s="120"/>
      <c r="LGV858" s="209"/>
      <c r="LGW858" s="120"/>
      <c r="LGX858" s="120"/>
      <c r="LGY858" s="114"/>
      <c r="LGZ858" s="122"/>
      <c r="LHA858" s="105"/>
      <c r="LHB858" s="103"/>
      <c r="LHC858" s="120"/>
      <c r="LHD858" s="209"/>
      <c r="LHE858" s="120"/>
      <c r="LHF858" s="120"/>
      <c r="LHG858" s="114"/>
      <c r="LHH858" s="122"/>
      <c r="LHI858" s="105"/>
      <c r="LHJ858" s="103"/>
      <c r="LHK858" s="120"/>
      <c r="LHL858" s="209"/>
      <c r="LHM858" s="120"/>
      <c r="LHN858" s="120"/>
      <c r="LHO858" s="114"/>
      <c r="LHP858" s="122"/>
      <c r="LHQ858" s="105"/>
      <c r="LHR858" s="103"/>
      <c r="LHS858" s="120"/>
      <c r="LHT858" s="209"/>
      <c r="LHU858" s="120"/>
      <c r="LHV858" s="120"/>
      <c r="LHW858" s="114"/>
      <c r="LHX858" s="122"/>
      <c r="LHY858" s="105"/>
      <c r="LHZ858" s="103"/>
      <c r="LIA858" s="120"/>
      <c r="LIB858" s="209"/>
      <c r="LIC858" s="120"/>
      <c r="LID858" s="120"/>
      <c r="LIE858" s="114"/>
      <c r="LIF858" s="122"/>
      <c r="LIG858" s="105"/>
      <c r="LIH858" s="103"/>
      <c r="LII858" s="120"/>
      <c r="LIJ858" s="209"/>
      <c r="LIK858" s="120"/>
      <c r="LIL858" s="120"/>
      <c r="LIM858" s="114"/>
      <c r="LIN858" s="122"/>
      <c r="LIO858" s="105"/>
      <c r="LIP858" s="103"/>
      <c r="LIQ858" s="120"/>
      <c r="LIR858" s="209"/>
      <c r="LIS858" s="120"/>
      <c r="LIT858" s="120"/>
      <c r="LIU858" s="114"/>
      <c r="LIV858" s="122"/>
      <c r="LIW858" s="105"/>
      <c r="LIX858" s="103"/>
      <c r="LIY858" s="120"/>
      <c r="LIZ858" s="209"/>
      <c r="LJA858" s="120"/>
      <c r="LJB858" s="120"/>
      <c r="LJC858" s="114"/>
      <c r="LJD858" s="122"/>
      <c r="LJE858" s="105"/>
      <c r="LJF858" s="103"/>
      <c r="LJG858" s="120"/>
      <c r="LJH858" s="209"/>
      <c r="LJI858" s="120"/>
      <c r="LJJ858" s="120"/>
      <c r="LJK858" s="114"/>
      <c r="LJL858" s="122"/>
      <c r="LJM858" s="105"/>
      <c r="LJN858" s="103"/>
      <c r="LJO858" s="120"/>
      <c r="LJP858" s="209"/>
      <c r="LJQ858" s="120"/>
      <c r="LJR858" s="120"/>
      <c r="LJS858" s="114"/>
      <c r="LJT858" s="122"/>
      <c r="LJU858" s="105"/>
      <c r="LJV858" s="103"/>
      <c r="LJW858" s="120"/>
      <c r="LJX858" s="209"/>
      <c r="LJY858" s="120"/>
      <c r="LJZ858" s="120"/>
      <c r="LKA858" s="114"/>
      <c r="LKB858" s="122"/>
      <c r="LKC858" s="105"/>
      <c r="LKD858" s="103"/>
      <c r="LKE858" s="120"/>
      <c r="LKF858" s="209"/>
      <c r="LKG858" s="120"/>
      <c r="LKH858" s="120"/>
      <c r="LKI858" s="114"/>
      <c r="LKJ858" s="122"/>
      <c r="LKK858" s="105"/>
      <c r="LKL858" s="103"/>
      <c r="LKM858" s="120"/>
      <c r="LKN858" s="209"/>
      <c r="LKO858" s="120"/>
      <c r="LKP858" s="120"/>
      <c r="LKQ858" s="114"/>
      <c r="LKR858" s="122"/>
      <c r="LKS858" s="105"/>
      <c r="LKT858" s="103"/>
      <c r="LKU858" s="120"/>
      <c r="LKV858" s="209"/>
      <c r="LKW858" s="120"/>
      <c r="LKX858" s="120"/>
      <c r="LKY858" s="114"/>
      <c r="LKZ858" s="122"/>
      <c r="LLA858" s="105"/>
      <c r="LLB858" s="103"/>
      <c r="LLC858" s="120"/>
      <c r="LLD858" s="209"/>
      <c r="LLE858" s="120"/>
      <c r="LLF858" s="120"/>
      <c r="LLG858" s="114"/>
      <c r="LLH858" s="122"/>
      <c r="LLI858" s="105"/>
      <c r="LLJ858" s="103"/>
      <c r="LLK858" s="120"/>
      <c r="LLL858" s="209"/>
      <c r="LLM858" s="120"/>
      <c r="LLN858" s="120"/>
      <c r="LLO858" s="114"/>
      <c r="LLP858" s="122"/>
      <c r="LLQ858" s="105"/>
      <c r="LLR858" s="103"/>
      <c r="LLS858" s="120"/>
      <c r="LLT858" s="209"/>
      <c r="LLU858" s="120"/>
      <c r="LLV858" s="120"/>
      <c r="LLW858" s="114"/>
      <c r="LLX858" s="122"/>
      <c r="LLY858" s="105"/>
      <c r="LLZ858" s="103"/>
      <c r="LMA858" s="120"/>
      <c r="LMB858" s="209"/>
      <c r="LMC858" s="120"/>
      <c r="LMD858" s="120"/>
      <c r="LME858" s="114"/>
      <c r="LMF858" s="122"/>
      <c r="LMG858" s="105"/>
      <c r="LMH858" s="103"/>
      <c r="LMI858" s="120"/>
      <c r="LMJ858" s="209"/>
      <c r="LMK858" s="120"/>
      <c r="LML858" s="120"/>
      <c r="LMM858" s="114"/>
      <c r="LMN858" s="122"/>
      <c r="LMO858" s="105"/>
      <c r="LMP858" s="103"/>
      <c r="LMQ858" s="120"/>
      <c r="LMR858" s="209"/>
      <c r="LMS858" s="120"/>
      <c r="LMT858" s="120"/>
      <c r="LMU858" s="114"/>
      <c r="LMV858" s="122"/>
      <c r="LMW858" s="105"/>
      <c r="LMX858" s="103"/>
      <c r="LMY858" s="120"/>
      <c r="LMZ858" s="209"/>
      <c r="LNA858" s="120"/>
      <c r="LNB858" s="120"/>
      <c r="LNC858" s="114"/>
      <c r="LND858" s="122"/>
      <c r="LNE858" s="105"/>
      <c r="LNF858" s="103"/>
      <c r="LNG858" s="120"/>
      <c r="LNH858" s="209"/>
      <c r="LNI858" s="120"/>
      <c r="LNJ858" s="120"/>
      <c r="LNK858" s="114"/>
      <c r="LNL858" s="122"/>
      <c r="LNM858" s="105"/>
      <c r="LNN858" s="103"/>
      <c r="LNO858" s="120"/>
      <c r="LNP858" s="209"/>
      <c r="LNQ858" s="120"/>
      <c r="LNR858" s="120"/>
      <c r="LNS858" s="114"/>
      <c r="LNT858" s="122"/>
      <c r="LNU858" s="105"/>
      <c r="LNV858" s="103"/>
      <c r="LNW858" s="120"/>
      <c r="LNX858" s="209"/>
      <c r="LNY858" s="120"/>
      <c r="LNZ858" s="120"/>
      <c r="LOA858" s="114"/>
      <c r="LOB858" s="122"/>
      <c r="LOC858" s="105"/>
      <c r="LOD858" s="103"/>
      <c r="LOE858" s="120"/>
      <c r="LOF858" s="209"/>
      <c r="LOG858" s="120"/>
      <c r="LOH858" s="120"/>
      <c r="LOI858" s="114"/>
      <c r="LOJ858" s="122"/>
      <c r="LOK858" s="105"/>
      <c r="LOL858" s="103"/>
      <c r="LOM858" s="120"/>
      <c r="LON858" s="209"/>
      <c r="LOO858" s="120"/>
      <c r="LOP858" s="120"/>
      <c r="LOQ858" s="114"/>
      <c r="LOR858" s="122"/>
      <c r="LOS858" s="105"/>
      <c r="LOT858" s="103"/>
      <c r="LOU858" s="120"/>
      <c r="LOV858" s="209"/>
      <c r="LOW858" s="120"/>
      <c r="LOX858" s="120"/>
      <c r="LOY858" s="114"/>
      <c r="LOZ858" s="122"/>
      <c r="LPA858" s="105"/>
      <c r="LPB858" s="103"/>
      <c r="LPC858" s="120"/>
      <c r="LPD858" s="209"/>
      <c r="LPE858" s="120"/>
      <c r="LPF858" s="120"/>
      <c r="LPG858" s="114"/>
      <c r="LPH858" s="122"/>
      <c r="LPI858" s="105"/>
      <c r="LPJ858" s="103"/>
      <c r="LPK858" s="120"/>
      <c r="LPL858" s="209"/>
      <c r="LPM858" s="120"/>
      <c r="LPN858" s="120"/>
      <c r="LPO858" s="114"/>
      <c r="LPP858" s="122"/>
      <c r="LPQ858" s="105"/>
      <c r="LPR858" s="103"/>
      <c r="LPS858" s="120"/>
      <c r="LPT858" s="209"/>
      <c r="LPU858" s="120"/>
      <c r="LPV858" s="120"/>
      <c r="LPW858" s="114"/>
      <c r="LPX858" s="122"/>
      <c r="LPY858" s="105"/>
      <c r="LPZ858" s="103"/>
      <c r="LQA858" s="120"/>
      <c r="LQB858" s="209"/>
      <c r="LQC858" s="120"/>
      <c r="LQD858" s="120"/>
      <c r="LQE858" s="114"/>
      <c r="LQF858" s="122"/>
      <c r="LQG858" s="105"/>
      <c r="LQH858" s="103"/>
      <c r="LQI858" s="120"/>
      <c r="LQJ858" s="209"/>
      <c r="LQK858" s="120"/>
      <c r="LQL858" s="120"/>
      <c r="LQM858" s="114"/>
      <c r="LQN858" s="122"/>
      <c r="LQO858" s="105"/>
      <c r="LQP858" s="103"/>
      <c r="LQQ858" s="120"/>
      <c r="LQR858" s="209"/>
      <c r="LQS858" s="120"/>
      <c r="LQT858" s="120"/>
      <c r="LQU858" s="114"/>
      <c r="LQV858" s="122"/>
      <c r="LQW858" s="105"/>
      <c r="LQX858" s="103"/>
      <c r="LQY858" s="120"/>
      <c r="LQZ858" s="209"/>
      <c r="LRA858" s="120"/>
      <c r="LRB858" s="120"/>
      <c r="LRC858" s="114"/>
      <c r="LRD858" s="122"/>
      <c r="LRE858" s="105"/>
      <c r="LRF858" s="103"/>
      <c r="LRG858" s="120"/>
      <c r="LRH858" s="209"/>
      <c r="LRI858" s="120"/>
      <c r="LRJ858" s="120"/>
      <c r="LRK858" s="114"/>
      <c r="LRL858" s="122"/>
      <c r="LRM858" s="105"/>
      <c r="LRN858" s="103"/>
      <c r="LRO858" s="120"/>
      <c r="LRP858" s="209"/>
      <c r="LRQ858" s="120"/>
      <c r="LRR858" s="120"/>
      <c r="LRS858" s="114"/>
      <c r="LRT858" s="122"/>
      <c r="LRU858" s="105"/>
      <c r="LRV858" s="103"/>
      <c r="LRW858" s="120"/>
      <c r="LRX858" s="209"/>
      <c r="LRY858" s="120"/>
      <c r="LRZ858" s="120"/>
      <c r="LSA858" s="114"/>
      <c r="LSB858" s="122"/>
      <c r="LSC858" s="105"/>
      <c r="LSD858" s="103"/>
      <c r="LSE858" s="120"/>
      <c r="LSF858" s="209"/>
      <c r="LSG858" s="120"/>
      <c r="LSH858" s="120"/>
      <c r="LSI858" s="114"/>
      <c r="LSJ858" s="122"/>
      <c r="LSK858" s="105"/>
      <c r="LSL858" s="103"/>
      <c r="LSM858" s="120"/>
      <c r="LSN858" s="209"/>
      <c r="LSO858" s="120"/>
      <c r="LSP858" s="120"/>
      <c r="LSQ858" s="114"/>
      <c r="LSR858" s="122"/>
      <c r="LSS858" s="105"/>
      <c r="LST858" s="103"/>
      <c r="LSU858" s="120"/>
      <c r="LSV858" s="209"/>
      <c r="LSW858" s="120"/>
      <c r="LSX858" s="120"/>
      <c r="LSY858" s="114"/>
      <c r="LSZ858" s="122"/>
      <c r="LTA858" s="105"/>
      <c r="LTB858" s="103"/>
      <c r="LTC858" s="120"/>
      <c r="LTD858" s="209"/>
      <c r="LTE858" s="120"/>
      <c r="LTF858" s="120"/>
      <c r="LTG858" s="114"/>
      <c r="LTH858" s="122"/>
      <c r="LTI858" s="105"/>
      <c r="LTJ858" s="103"/>
      <c r="LTK858" s="120"/>
      <c r="LTL858" s="209"/>
      <c r="LTM858" s="120"/>
      <c r="LTN858" s="120"/>
      <c r="LTO858" s="114"/>
      <c r="LTP858" s="122"/>
      <c r="LTQ858" s="105"/>
      <c r="LTR858" s="103"/>
      <c r="LTS858" s="120"/>
      <c r="LTT858" s="209"/>
      <c r="LTU858" s="120"/>
      <c r="LTV858" s="120"/>
      <c r="LTW858" s="114"/>
      <c r="LTX858" s="122"/>
      <c r="LTY858" s="105"/>
      <c r="LTZ858" s="103"/>
      <c r="LUA858" s="120"/>
      <c r="LUB858" s="209"/>
      <c r="LUC858" s="120"/>
      <c r="LUD858" s="120"/>
      <c r="LUE858" s="114"/>
      <c r="LUF858" s="122"/>
      <c r="LUG858" s="105"/>
      <c r="LUH858" s="103"/>
      <c r="LUI858" s="120"/>
      <c r="LUJ858" s="209"/>
      <c r="LUK858" s="120"/>
      <c r="LUL858" s="120"/>
      <c r="LUM858" s="114"/>
      <c r="LUN858" s="122"/>
      <c r="LUO858" s="105"/>
      <c r="LUP858" s="103"/>
      <c r="LUQ858" s="120"/>
      <c r="LUR858" s="209"/>
      <c r="LUS858" s="120"/>
      <c r="LUT858" s="120"/>
      <c r="LUU858" s="114"/>
      <c r="LUV858" s="122"/>
      <c r="LUW858" s="105"/>
      <c r="LUX858" s="103"/>
      <c r="LUY858" s="120"/>
      <c r="LUZ858" s="209"/>
      <c r="LVA858" s="120"/>
      <c r="LVB858" s="120"/>
      <c r="LVC858" s="114"/>
      <c r="LVD858" s="122"/>
      <c r="LVE858" s="105"/>
      <c r="LVF858" s="103"/>
      <c r="LVG858" s="120"/>
      <c r="LVH858" s="209"/>
      <c r="LVI858" s="120"/>
      <c r="LVJ858" s="120"/>
      <c r="LVK858" s="114"/>
      <c r="LVL858" s="122"/>
      <c r="LVM858" s="105"/>
      <c r="LVN858" s="103"/>
      <c r="LVO858" s="120"/>
      <c r="LVP858" s="209"/>
      <c r="LVQ858" s="120"/>
      <c r="LVR858" s="120"/>
      <c r="LVS858" s="114"/>
      <c r="LVT858" s="122"/>
      <c r="LVU858" s="105"/>
      <c r="LVV858" s="103"/>
      <c r="LVW858" s="120"/>
      <c r="LVX858" s="209"/>
      <c r="LVY858" s="120"/>
      <c r="LVZ858" s="120"/>
      <c r="LWA858" s="114"/>
      <c r="LWB858" s="122"/>
      <c r="LWC858" s="105"/>
      <c r="LWD858" s="103"/>
      <c r="LWE858" s="120"/>
      <c r="LWF858" s="209"/>
      <c r="LWG858" s="120"/>
      <c r="LWH858" s="120"/>
      <c r="LWI858" s="114"/>
      <c r="LWJ858" s="122"/>
      <c r="LWK858" s="105"/>
      <c r="LWL858" s="103"/>
      <c r="LWM858" s="120"/>
      <c r="LWN858" s="209"/>
      <c r="LWO858" s="120"/>
      <c r="LWP858" s="120"/>
      <c r="LWQ858" s="114"/>
      <c r="LWR858" s="122"/>
      <c r="LWS858" s="105"/>
      <c r="LWT858" s="103"/>
      <c r="LWU858" s="120"/>
      <c r="LWV858" s="209"/>
      <c r="LWW858" s="120"/>
      <c r="LWX858" s="120"/>
      <c r="LWY858" s="114"/>
      <c r="LWZ858" s="122"/>
      <c r="LXA858" s="105"/>
      <c r="LXB858" s="103"/>
      <c r="LXC858" s="120"/>
      <c r="LXD858" s="209"/>
      <c r="LXE858" s="120"/>
      <c r="LXF858" s="120"/>
      <c r="LXG858" s="114"/>
      <c r="LXH858" s="122"/>
      <c r="LXI858" s="105"/>
      <c r="LXJ858" s="103"/>
      <c r="LXK858" s="120"/>
      <c r="LXL858" s="209"/>
      <c r="LXM858" s="120"/>
      <c r="LXN858" s="120"/>
      <c r="LXO858" s="114"/>
      <c r="LXP858" s="122"/>
      <c r="LXQ858" s="105"/>
      <c r="LXR858" s="103"/>
      <c r="LXS858" s="120"/>
      <c r="LXT858" s="209"/>
      <c r="LXU858" s="120"/>
      <c r="LXV858" s="120"/>
      <c r="LXW858" s="114"/>
      <c r="LXX858" s="122"/>
      <c r="LXY858" s="105"/>
      <c r="LXZ858" s="103"/>
      <c r="LYA858" s="120"/>
      <c r="LYB858" s="209"/>
      <c r="LYC858" s="120"/>
      <c r="LYD858" s="120"/>
      <c r="LYE858" s="114"/>
      <c r="LYF858" s="122"/>
      <c r="LYG858" s="105"/>
      <c r="LYH858" s="103"/>
      <c r="LYI858" s="120"/>
      <c r="LYJ858" s="209"/>
      <c r="LYK858" s="120"/>
      <c r="LYL858" s="120"/>
      <c r="LYM858" s="114"/>
      <c r="LYN858" s="122"/>
      <c r="LYO858" s="105"/>
      <c r="LYP858" s="103"/>
      <c r="LYQ858" s="120"/>
      <c r="LYR858" s="209"/>
      <c r="LYS858" s="120"/>
      <c r="LYT858" s="120"/>
      <c r="LYU858" s="114"/>
      <c r="LYV858" s="122"/>
      <c r="LYW858" s="105"/>
      <c r="LYX858" s="103"/>
      <c r="LYY858" s="120"/>
      <c r="LYZ858" s="209"/>
      <c r="LZA858" s="120"/>
      <c r="LZB858" s="120"/>
      <c r="LZC858" s="114"/>
      <c r="LZD858" s="122"/>
      <c r="LZE858" s="105"/>
      <c r="LZF858" s="103"/>
      <c r="LZG858" s="120"/>
      <c r="LZH858" s="209"/>
      <c r="LZI858" s="120"/>
      <c r="LZJ858" s="120"/>
      <c r="LZK858" s="114"/>
      <c r="LZL858" s="122"/>
      <c r="LZM858" s="105"/>
      <c r="LZN858" s="103"/>
      <c r="LZO858" s="120"/>
      <c r="LZP858" s="209"/>
      <c r="LZQ858" s="120"/>
      <c r="LZR858" s="120"/>
      <c r="LZS858" s="114"/>
      <c r="LZT858" s="122"/>
      <c r="LZU858" s="105"/>
      <c r="LZV858" s="103"/>
      <c r="LZW858" s="120"/>
      <c r="LZX858" s="209"/>
      <c r="LZY858" s="120"/>
      <c r="LZZ858" s="120"/>
      <c r="MAA858" s="114"/>
      <c r="MAB858" s="122"/>
      <c r="MAC858" s="105"/>
      <c r="MAD858" s="103"/>
      <c r="MAE858" s="120"/>
      <c r="MAF858" s="209"/>
      <c r="MAG858" s="120"/>
      <c r="MAH858" s="120"/>
      <c r="MAI858" s="114"/>
      <c r="MAJ858" s="122"/>
      <c r="MAK858" s="105"/>
      <c r="MAL858" s="103"/>
      <c r="MAM858" s="120"/>
      <c r="MAN858" s="209"/>
      <c r="MAO858" s="120"/>
      <c r="MAP858" s="120"/>
      <c r="MAQ858" s="114"/>
      <c r="MAR858" s="122"/>
      <c r="MAS858" s="105"/>
      <c r="MAT858" s="103"/>
      <c r="MAU858" s="120"/>
      <c r="MAV858" s="209"/>
      <c r="MAW858" s="120"/>
      <c r="MAX858" s="120"/>
      <c r="MAY858" s="114"/>
      <c r="MAZ858" s="122"/>
      <c r="MBA858" s="105"/>
      <c r="MBB858" s="103"/>
      <c r="MBC858" s="120"/>
      <c r="MBD858" s="209"/>
      <c r="MBE858" s="120"/>
      <c r="MBF858" s="120"/>
      <c r="MBG858" s="114"/>
      <c r="MBH858" s="122"/>
      <c r="MBI858" s="105"/>
      <c r="MBJ858" s="103"/>
      <c r="MBK858" s="120"/>
      <c r="MBL858" s="209"/>
      <c r="MBM858" s="120"/>
      <c r="MBN858" s="120"/>
      <c r="MBO858" s="114"/>
      <c r="MBP858" s="122"/>
      <c r="MBQ858" s="105"/>
      <c r="MBR858" s="103"/>
      <c r="MBS858" s="120"/>
      <c r="MBT858" s="209"/>
      <c r="MBU858" s="120"/>
      <c r="MBV858" s="120"/>
      <c r="MBW858" s="114"/>
      <c r="MBX858" s="122"/>
      <c r="MBY858" s="105"/>
      <c r="MBZ858" s="103"/>
      <c r="MCA858" s="120"/>
      <c r="MCB858" s="209"/>
      <c r="MCC858" s="120"/>
      <c r="MCD858" s="120"/>
      <c r="MCE858" s="114"/>
      <c r="MCF858" s="122"/>
      <c r="MCG858" s="105"/>
      <c r="MCH858" s="103"/>
      <c r="MCI858" s="120"/>
      <c r="MCJ858" s="209"/>
      <c r="MCK858" s="120"/>
      <c r="MCL858" s="120"/>
      <c r="MCM858" s="114"/>
      <c r="MCN858" s="122"/>
      <c r="MCO858" s="105"/>
      <c r="MCP858" s="103"/>
      <c r="MCQ858" s="120"/>
      <c r="MCR858" s="209"/>
      <c r="MCS858" s="120"/>
      <c r="MCT858" s="120"/>
      <c r="MCU858" s="114"/>
      <c r="MCV858" s="122"/>
      <c r="MCW858" s="105"/>
      <c r="MCX858" s="103"/>
      <c r="MCY858" s="120"/>
      <c r="MCZ858" s="209"/>
      <c r="MDA858" s="120"/>
      <c r="MDB858" s="120"/>
      <c r="MDC858" s="114"/>
      <c r="MDD858" s="122"/>
      <c r="MDE858" s="105"/>
      <c r="MDF858" s="103"/>
      <c r="MDG858" s="120"/>
      <c r="MDH858" s="209"/>
      <c r="MDI858" s="120"/>
      <c r="MDJ858" s="120"/>
      <c r="MDK858" s="114"/>
      <c r="MDL858" s="122"/>
      <c r="MDM858" s="105"/>
      <c r="MDN858" s="103"/>
      <c r="MDO858" s="120"/>
      <c r="MDP858" s="209"/>
      <c r="MDQ858" s="120"/>
      <c r="MDR858" s="120"/>
      <c r="MDS858" s="114"/>
      <c r="MDT858" s="122"/>
      <c r="MDU858" s="105"/>
      <c r="MDV858" s="103"/>
      <c r="MDW858" s="120"/>
      <c r="MDX858" s="209"/>
      <c r="MDY858" s="120"/>
      <c r="MDZ858" s="120"/>
      <c r="MEA858" s="114"/>
      <c r="MEB858" s="122"/>
      <c r="MEC858" s="105"/>
      <c r="MED858" s="103"/>
      <c r="MEE858" s="120"/>
      <c r="MEF858" s="209"/>
      <c r="MEG858" s="120"/>
      <c r="MEH858" s="120"/>
      <c r="MEI858" s="114"/>
      <c r="MEJ858" s="122"/>
      <c r="MEK858" s="105"/>
      <c r="MEL858" s="103"/>
      <c r="MEM858" s="120"/>
      <c r="MEN858" s="209"/>
      <c r="MEO858" s="120"/>
      <c r="MEP858" s="120"/>
      <c r="MEQ858" s="114"/>
      <c r="MER858" s="122"/>
      <c r="MES858" s="105"/>
      <c r="MET858" s="103"/>
      <c r="MEU858" s="120"/>
      <c r="MEV858" s="209"/>
      <c r="MEW858" s="120"/>
      <c r="MEX858" s="120"/>
      <c r="MEY858" s="114"/>
      <c r="MEZ858" s="122"/>
      <c r="MFA858" s="105"/>
      <c r="MFB858" s="103"/>
      <c r="MFC858" s="120"/>
      <c r="MFD858" s="209"/>
      <c r="MFE858" s="120"/>
      <c r="MFF858" s="120"/>
      <c r="MFG858" s="114"/>
      <c r="MFH858" s="122"/>
      <c r="MFI858" s="105"/>
      <c r="MFJ858" s="103"/>
      <c r="MFK858" s="120"/>
      <c r="MFL858" s="209"/>
      <c r="MFM858" s="120"/>
      <c r="MFN858" s="120"/>
      <c r="MFO858" s="114"/>
      <c r="MFP858" s="122"/>
      <c r="MFQ858" s="105"/>
      <c r="MFR858" s="103"/>
      <c r="MFS858" s="120"/>
      <c r="MFT858" s="209"/>
      <c r="MFU858" s="120"/>
      <c r="MFV858" s="120"/>
      <c r="MFW858" s="114"/>
      <c r="MFX858" s="122"/>
      <c r="MFY858" s="105"/>
      <c r="MFZ858" s="103"/>
      <c r="MGA858" s="120"/>
      <c r="MGB858" s="209"/>
      <c r="MGC858" s="120"/>
      <c r="MGD858" s="120"/>
      <c r="MGE858" s="114"/>
      <c r="MGF858" s="122"/>
      <c r="MGG858" s="105"/>
      <c r="MGH858" s="103"/>
      <c r="MGI858" s="120"/>
      <c r="MGJ858" s="209"/>
      <c r="MGK858" s="120"/>
      <c r="MGL858" s="120"/>
      <c r="MGM858" s="114"/>
      <c r="MGN858" s="122"/>
      <c r="MGO858" s="105"/>
      <c r="MGP858" s="103"/>
      <c r="MGQ858" s="120"/>
      <c r="MGR858" s="209"/>
      <c r="MGS858" s="120"/>
      <c r="MGT858" s="120"/>
      <c r="MGU858" s="114"/>
      <c r="MGV858" s="122"/>
      <c r="MGW858" s="105"/>
      <c r="MGX858" s="103"/>
      <c r="MGY858" s="120"/>
      <c r="MGZ858" s="209"/>
      <c r="MHA858" s="120"/>
      <c r="MHB858" s="120"/>
      <c r="MHC858" s="114"/>
      <c r="MHD858" s="122"/>
      <c r="MHE858" s="105"/>
      <c r="MHF858" s="103"/>
      <c r="MHG858" s="120"/>
      <c r="MHH858" s="209"/>
      <c r="MHI858" s="120"/>
      <c r="MHJ858" s="120"/>
      <c r="MHK858" s="114"/>
      <c r="MHL858" s="122"/>
      <c r="MHM858" s="105"/>
      <c r="MHN858" s="103"/>
      <c r="MHO858" s="120"/>
      <c r="MHP858" s="209"/>
      <c r="MHQ858" s="120"/>
      <c r="MHR858" s="120"/>
      <c r="MHS858" s="114"/>
      <c r="MHT858" s="122"/>
      <c r="MHU858" s="105"/>
      <c r="MHV858" s="103"/>
      <c r="MHW858" s="120"/>
      <c r="MHX858" s="209"/>
      <c r="MHY858" s="120"/>
      <c r="MHZ858" s="120"/>
      <c r="MIA858" s="114"/>
      <c r="MIB858" s="122"/>
      <c r="MIC858" s="105"/>
      <c r="MID858" s="103"/>
      <c r="MIE858" s="120"/>
      <c r="MIF858" s="209"/>
      <c r="MIG858" s="120"/>
      <c r="MIH858" s="120"/>
      <c r="MII858" s="114"/>
      <c r="MIJ858" s="122"/>
      <c r="MIK858" s="105"/>
      <c r="MIL858" s="103"/>
      <c r="MIM858" s="120"/>
      <c r="MIN858" s="209"/>
      <c r="MIO858" s="120"/>
      <c r="MIP858" s="120"/>
      <c r="MIQ858" s="114"/>
      <c r="MIR858" s="122"/>
      <c r="MIS858" s="105"/>
      <c r="MIT858" s="103"/>
      <c r="MIU858" s="120"/>
      <c r="MIV858" s="209"/>
      <c r="MIW858" s="120"/>
      <c r="MIX858" s="120"/>
      <c r="MIY858" s="114"/>
      <c r="MIZ858" s="122"/>
      <c r="MJA858" s="105"/>
      <c r="MJB858" s="103"/>
      <c r="MJC858" s="120"/>
      <c r="MJD858" s="209"/>
      <c r="MJE858" s="120"/>
      <c r="MJF858" s="120"/>
      <c r="MJG858" s="114"/>
      <c r="MJH858" s="122"/>
      <c r="MJI858" s="105"/>
      <c r="MJJ858" s="103"/>
      <c r="MJK858" s="120"/>
      <c r="MJL858" s="209"/>
      <c r="MJM858" s="120"/>
      <c r="MJN858" s="120"/>
      <c r="MJO858" s="114"/>
      <c r="MJP858" s="122"/>
      <c r="MJQ858" s="105"/>
      <c r="MJR858" s="103"/>
      <c r="MJS858" s="120"/>
      <c r="MJT858" s="209"/>
      <c r="MJU858" s="120"/>
      <c r="MJV858" s="120"/>
      <c r="MJW858" s="114"/>
      <c r="MJX858" s="122"/>
      <c r="MJY858" s="105"/>
      <c r="MJZ858" s="103"/>
      <c r="MKA858" s="120"/>
      <c r="MKB858" s="209"/>
      <c r="MKC858" s="120"/>
      <c r="MKD858" s="120"/>
      <c r="MKE858" s="114"/>
      <c r="MKF858" s="122"/>
      <c r="MKG858" s="105"/>
      <c r="MKH858" s="103"/>
      <c r="MKI858" s="120"/>
      <c r="MKJ858" s="209"/>
      <c r="MKK858" s="120"/>
      <c r="MKL858" s="120"/>
      <c r="MKM858" s="114"/>
      <c r="MKN858" s="122"/>
      <c r="MKO858" s="105"/>
      <c r="MKP858" s="103"/>
      <c r="MKQ858" s="120"/>
      <c r="MKR858" s="209"/>
      <c r="MKS858" s="120"/>
      <c r="MKT858" s="120"/>
      <c r="MKU858" s="114"/>
      <c r="MKV858" s="122"/>
      <c r="MKW858" s="105"/>
      <c r="MKX858" s="103"/>
      <c r="MKY858" s="120"/>
      <c r="MKZ858" s="209"/>
      <c r="MLA858" s="120"/>
      <c r="MLB858" s="120"/>
      <c r="MLC858" s="114"/>
      <c r="MLD858" s="122"/>
      <c r="MLE858" s="105"/>
      <c r="MLF858" s="103"/>
      <c r="MLG858" s="120"/>
      <c r="MLH858" s="209"/>
      <c r="MLI858" s="120"/>
      <c r="MLJ858" s="120"/>
      <c r="MLK858" s="114"/>
      <c r="MLL858" s="122"/>
      <c r="MLM858" s="105"/>
      <c r="MLN858" s="103"/>
      <c r="MLO858" s="120"/>
      <c r="MLP858" s="209"/>
      <c r="MLQ858" s="120"/>
      <c r="MLR858" s="120"/>
      <c r="MLS858" s="114"/>
      <c r="MLT858" s="122"/>
      <c r="MLU858" s="105"/>
      <c r="MLV858" s="103"/>
      <c r="MLW858" s="120"/>
      <c r="MLX858" s="209"/>
      <c r="MLY858" s="120"/>
      <c r="MLZ858" s="120"/>
      <c r="MMA858" s="114"/>
      <c r="MMB858" s="122"/>
      <c r="MMC858" s="105"/>
      <c r="MMD858" s="103"/>
      <c r="MME858" s="120"/>
      <c r="MMF858" s="209"/>
      <c r="MMG858" s="120"/>
      <c r="MMH858" s="120"/>
      <c r="MMI858" s="114"/>
      <c r="MMJ858" s="122"/>
      <c r="MMK858" s="105"/>
      <c r="MML858" s="103"/>
      <c r="MMM858" s="120"/>
      <c r="MMN858" s="209"/>
      <c r="MMO858" s="120"/>
      <c r="MMP858" s="120"/>
      <c r="MMQ858" s="114"/>
      <c r="MMR858" s="122"/>
      <c r="MMS858" s="105"/>
      <c r="MMT858" s="103"/>
      <c r="MMU858" s="120"/>
      <c r="MMV858" s="209"/>
      <c r="MMW858" s="120"/>
      <c r="MMX858" s="120"/>
      <c r="MMY858" s="114"/>
      <c r="MMZ858" s="122"/>
      <c r="MNA858" s="105"/>
      <c r="MNB858" s="103"/>
      <c r="MNC858" s="120"/>
      <c r="MND858" s="209"/>
      <c r="MNE858" s="120"/>
      <c r="MNF858" s="120"/>
      <c r="MNG858" s="114"/>
      <c r="MNH858" s="122"/>
      <c r="MNI858" s="105"/>
      <c r="MNJ858" s="103"/>
      <c r="MNK858" s="120"/>
      <c r="MNL858" s="209"/>
      <c r="MNM858" s="120"/>
      <c r="MNN858" s="120"/>
      <c r="MNO858" s="114"/>
      <c r="MNP858" s="122"/>
      <c r="MNQ858" s="105"/>
      <c r="MNR858" s="103"/>
      <c r="MNS858" s="120"/>
      <c r="MNT858" s="209"/>
      <c r="MNU858" s="120"/>
      <c r="MNV858" s="120"/>
      <c r="MNW858" s="114"/>
      <c r="MNX858" s="122"/>
      <c r="MNY858" s="105"/>
      <c r="MNZ858" s="103"/>
      <c r="MOA858" s="120"/>
      <c r="MOB858" s="209"/>
      <c r="MOC858" s="120"/>
      <c r="MOD858" s="120"/>
      <c r="MOE858" s="114"/>
      <c r="MOF858" s="122"/>
      <c r="MOG858" s="105"/>
      <c r="MOH858" s="103"/>
      <c r="MOI858" s="120"/>
      <c r="MOJ858" s="209"/>
      <c r="MOK858" s="120"/>
      <c r="MOL858" s="120"/>
      <c r="MOM858" s="114"/>
      <c r="MON858" s="122"/>
      <c r="MOO858" s="105"/>
      <c r="MOP858" s="103"/>
      <c r="MOQ858" s="120"/>
      <c r="MOR858" s="209"/>
      <c r="MOS858" s="120"/>
      <c r="MOT858" s="120"/>
      <c r="MOU858" s="114"/>
      <c r="MOV858" s="122"/>
      <c r="MOW858" s="105"/>
      <c r="MOX858" s="103"/>
      <c r="MOY858" s="120"/>
      <c r="MOZ858" s="209"/>
      <c r="MPA858" s="120"/>
      <c r="MPB858" s="120"/>
      <c r="MPC858" s="114"/>
      <c r="MPD858" s="122"/>
      <c r="MPE858" s="105"/>
      <c r="MPF858" s="103"/>
      <c r="MPG858" s="120"/>
      <c r="MPH858" s="209"/>
      <c r="MPI858" s="120"/>
      <c r="MPJ858" s="120"/>
      <c r="MPK858" s="114"/>
      <c r="MPL858" s="122"/>
      <c r="MPM858" s="105"/>
      <c r="MPN858" s="103"/>
      <c r="MPO858" s="120"/>
      <c r="MPP858" s="209"/>
      <c r="MPQ858" s="120"/>
      <c r="MPR858" s="120"/>
      <c r="MPS858" s="114"/>
      <c r="MPT858" s="122"/>
      <c r="MPU858" s="105"/>
      <c r="MPV858" s="103"/>
      <c r="MPW858" s="120"/>
      <c r="MPX858" s="209"/>
      <c r="MPY858" s="120"/>
      <c r="MPZ858" s="120"/>
      <c r="MQA858" s="114"/>
      <c r="MQB858" s="122"/>
      <c r="MQC858" s="105"/>
      <c r="MQD858" s="103"/>
      <c r="MQE858" s="120"/>
      <c r="MQF858" s="209"/>
      <c r="MQG858" s="120"/>
      <c r="MQH858" s="120"/>
      <c r="MQI858" s="114"/>
      <c r="MQJ858" s="122"/>
      <c r="MQK858" s="105"/>
      <c r="MQL858" s="103"/>
      <c r="MQM858" s="120"/>
      <c r="MQN858" s="209"/>
      <c r="MQO858" s="120"/>
      <c r="MQP858" s="120"/>
      <c r="MQQ858" s="114"/>
      <c r="MQR858" s="122"/>
      <c r="MQS858" s="105"/>
      <c r="MQT858" s="103"/>
      <c r="MQU858" s="120"/>
      <c r="MQV858" s="209"/>
      <c r="MQW858" s="120"/>
      <c r="MQX858" s="120"/>
      <c r="MQY858" s="114"/>
      <c r="MQZ858" s="122"/>
      <c r="MRA858" s="105"/>
      <c r="MRB858" s="103"/>
      <c r="MRC858" s="120"/>
      <c r="MRD858" s="209"/>
      <c r="MRE858" s="120"/>
      <c r="MRF858" s="120"/>
      <c r="MRG858" s="114"/>
      <c r="MRH858" s="122"/>
      <c r="MRI858" s="105"/>
      <c r="MRJ858" s="103"/>
      <c r="MRK858" s="120"/>
      <c r="MRL858" s="209"/>
      <c r="MRM858" s="120"/>
      <c r="MRN858" s="120"/>
      <c r="MRO858" s="114"/>
      <c r="MRP858" s="122"/>
      <c r="MRQ858" s="105"/>
      <c r="MRR858" s="103"/>
      <c r="MRS858" s="120"/>
      <c r="MRT858" s="209"/>
      <c r="MRU858" s="120"/>
      <c r="MRV858" s="120"/>
      <c r="MRW858" s="114"/>
      <c r="MRX858" s="122"/>
      <c r="MRY858" s="105"/>
      <c r="MRZ858" s="103"/>
      <c r="MSA858" s="120"/>
      <c r="MSB858" s="209"/>
      <c r="MSC858" s="120"/>
      <c r="MSD858" s="120"/>
      <c r="MSE858" s="114"/>
      <c r="MSF858" s="122"/>
      <c r="MSG858" s="105"/>
      <c r="MSH858" s="103"/>
      <c r="MSI858" s="120"/>
      <c r="MSJ858" s="209"/>
      <c r="MSK858" s="120"/>
      <c r="MSL858" s="120"/>
      <c r="MSM858" s="114"/>
      <c r="MSN858" s="122"/>
      <c r="MSO858" s="105"/>
      <c r="MSP858" s="103"/>
      <c r="MSQ858" s="120"/>
      <c r="MSR858" s="209"/>
      <c r="MSS858" s="120"/>
      <c r="MST858" s="120"/>
      <c r="MSU858" s="114"/>
      <c r="MSV858" s="122"/>
      <c r="MSW858" s="105"/>
      <c r="MSX858" s="103"/>
      <c r="MSY858" s="120"/>
      <c r="MSZ858" s="209"/>
      <c r="MTA858" s="120"/>
      <c r="MTB858" s="120"/>
      <c r="MTC858" s="114"/>
      <c r="MTD858" s="122"/>
      <c r="MTE858" s="105"/>
      <c r="MTF858" s="103"/>
      <c r="MTG858" s="120"/>
      <c r="MTH858" s="209"/>
      <c r="MTI858" s="120"/>
      <c r="MTJ858" s="120"/>
      <c r="MTK858" s="114"/>
      <c r="MTL858" s="122"/>
      <c r="MTM858" s="105"/>
      <c r="MTN858" s="103"/>
      <c r="MTO858" s="120"/>
      <c r="MTP858" s="209"/>
      <c r="MTQ858" s="120"/>
      <c r="MTR858" s="120"/>
      <c r="MTS858" s="114"/>
      <c r="MTT858" s="122"/>
      <c r="MTU858" s="105"/>
      <c r="MTV858" s="103"/>
      <c r="MTW858" s="120"/>
      <c r="MTX858" s="209"/>
      <c r="MTY858" s="120"/>
      <c r="MTZ858" s="120"/>
      <c r="MUA858" s="114"/>
      <c r="MUB858" s="122"/>
      <c r="MUC858" s="105"/>
      <c r="MUD858" s="103"/>
      <c r="MUE858" s="120"/>
      <c r="MUF858" s="209"/>
      <c r="MUG858" s="120"/>
      <c r="MUH858" s="120"/>
      <c r="MUI858" s="114"/>
      <c r="MUJ858" s="122"/>
      <c r="MUK858" s="105"/>
      <c r="MUL858" s="103"/>
      <c r="MUM858" s="120"/>
      <c r="MUN858" s="209"/>
      <c r="MUO858" s="120"/>
      <c r="MUP858" s="120"/>
      <c r="MUQ858" s="114"/>
      <c r="MUR858" s="122"/>
      <c r="MUS858" s="105"/>
      <c r="MUT858" s="103"/>
      <c r="MUU858" s="120"/>
      <c r="MUV858" s="209"/>
      <c r="MUW858" s="120"/>
      <c r="MUX858" s="120"/>
      <c r="MUY858" s="114"/>
      <c r="MUZ858" s="122"/>
      <c r="MVA858" s="105"/>
      <c r="MVB858" s="103"/>
      <c r="MVC858" s="120"/>
      <c r="MVD858" s="209"/>
      <c r="MVE858" s="120"/>
      <c r="MVF858" s="120"/>
      <c r="MVG858" s="114"/>
      <c r="MVH858" s="122"/>
      <c r="MVI858" s="105"/>
      <c r="MVJ858" s="103"/>
      <c r="MVK858" s="120"/>
      <c r="MVL858" s="209"/>
      <c r="MVM858" s="120"/>
      <c r="MVN858" s="120"/>
      <c r="MVO858" s="114"/>
      <c r="MVP858" s="122"/>
      <c r="MVQ858" s="105"/>
      <c r="MVR858" s="103"/>
      <c r="MVS858" s="120"/>
      <c r="MVT858" s="209"/>
      <c r="MVU858" s="120"/>
      <c r="MVV858" s="120"/>
      <c r="MVW858" s="114"/>
      <c r="MVX858" s="122"/>
      <c r="MVY858" s="105"/>
      <c r="MVZ858" s="103"/>
      <c r="MWA858" s="120"/>
      <c r="MWB858" s="209"/>
      <c r="MWC858" s="120"/>
      <c r="MWD858" s="120"/>
      <c r="MWE858" s="114"/>
      <c r="MWF858" s="122"/>
      <c r="MWG858" s="105"/>
      <c r="MWH858" s="103"/>
      <c r="MWI858" s="120"/>
      <c r="MWJ858" s="209"/>
      <c r="MWK858" s="120"/>
      <c r="MWL858" s="120"/>
      <c r="MWM858" s="114"/>
      <c r="MWN858" s="122"/>
      <c r="MWO858" s="105"/>
      <c r="MWP858" s="103"/>
      <c r="MWQ858" s="120"/>
      <c r="MWR858" s="209"/>
      <c r="MWS858" s="120"/>
      <c r="MWT858" s="120"/>
      <c r="MWU858" s="114"/>
      <c r="MWV858" s="122"/>
      <c r="MWW858" s="105"/>
      <c r="MWX858" s="103"/>
      <c r="MWY858" s="120"/>
      <c r="MWZ858" s="209"/>
      <c r="MXA858" s="120"/>
      <c r="MXB858" s="120"/>
      <c r="MXC858" s="114"/>
      <c r="MXD858" s="122"/>
      <c r="MXE858" s="105"/>
      <c r="MXF858" s="103"/>
      <c r="MXG858" s="120"/>
      <c r="MXH858" s="209"/>
      <c r="MXI858" s="120"/>
      <c r="MXJ858" s="120"/>
      <c r="MXK858" s="114"/>
      <c r="MXL858" s="122"/>
      <c r="MXM858" s="105"/>
      <c r="MXN858" s="103"/>
      <c r="MXO858" s="120"/>
      <c r="MXP858" s="209"/>
      <c r="MXQ858" s="120"/>
      <c r="MXR858" s="120"/>
      <c r="MXS858" s="114"/>
      <c r="MXT858" s="122"/>
      <c r="MXU858" s="105"/>
      <c r="MXV858" s="103"/>
      <c r="MXW858" s="120"/>
      <c r="MXX858" s="209"/>
      <c r="MXY858" s="120"/>
      <c r="MXZ858" s="120"/>
      <c r="MYA858" s="114"/>
      <c r="MYB858" s="122"/>
      <c r="MYC858" s="105"/>
      <c r="MYD858" s="103"/>
      <c r="MYE858" s="120"/>
      <c r="MYF858" s="209"/>
      <c r="MYG858" s="120"/>
      <c r="MYH858" s="120"/>
      <c r="MYI858" s="114"/>
      <c r="MYJ858" s="122"/>
      <c r="MYK858" s="105"/>
      <c r="MYL858" s="103"/>
      <c r="MYM858" s="120"/>
      <c r="MYN858" s="209"/>
      <c r="MYO858" s="120"/>
      <c r="MYP858" s="120"/>
      <c r="MYQ858" s="114"/>
      <c r="MYR858" s="122"/>
      <c r="MYS858" s="105"/>
      <c r="MYT858" s="103"/>
      <c r="MYU858" s="120"/>
      <c r="MYV858" s="209"/>
      <c r="MYW858" s="120"/>
      <c r="MYX858" s="120"/>
      <c r="MYY858" s="114"/>
      <c r="MYZ858" s="122"/>
      <c r="MZA858" s="105"/>
      <c r="MZB858" s="103"/>
      <c r="MZC858" s="120"/>
      <c r="MZD858" s="209"/>
      <c r="MZE858" s="120"/>
      <c r="MZF858" s="120"/>
      <c r="MZG858" s="114"/>
      <c r="MZH858" s="122"/>
      <c r="MZI858" s="105"/>
      <c r="MZJ858" s="103"/>
      <c r="MZK858" s="120"/>
      <c r="MZL858" s="209"/>
      <c r="MZM858" s="120"/>
      <c r="MZN858" s="120"/>
      <c r="MZO858" s="114"/>
      <c r="MZP858" s="122"/>
      <c r="MZQ858" s="105"/>
      <c r="MZR858" s="103"/>
      <c r="MZS858" s="120"/>
      <c r="MZT858" s="209"/>
      <c r="MZU858" s="120"/>
      <c r="MZV858" s="120"/>
      <c r="MZW858" s="114"/>
      <c r="MZX858" s="122"/>
      <c r="MZY858" s="105"/>
      <c r="MZZ858" s="103"/>
      <c r="NAA858" s="120"/>
      <c r="NAB858" s="209"/>
      <c r="NAC858" s="120"/>
      <c r="NAD858" s="120"/>
      <c r="NAE858" s="114"/>
      <c r="NAF858" s="122"/>
      <c r="NAG858" s="105"/>
      <c r="NAH858" s="103"/>
      <c r="NAI858" s="120"/>
      <c r="NAJ858" s="209"/>
      <c r="NAK858" s="120"/>
      <c r="NAL858" s="120"/>
      <c r="NAM858" s="114"/>
      <c r="NAN858" s="122"/>
      <c r="NAO858" s="105"/>
      <c r="NAP858" s="103"/>
      <c r="NAQ858" s="120"/>
      <c r="NAR858" s="209"/>
      <c r="NAS858" s="120"/>
      <c r="NAT858" s="120"/>
      <c r="NAU858" s="114"/>
      <c r="NAV858" s="122"/>
      <c r="NAW858" s="105"/>
      <c r="NAX858" s="103"/>
      <c r="NAY858" s="120"/>
      <c r="NAZ858" s="209"/>
      <c r="NBA858" s="120"/>
      <c r="NBB858" s="120"/>
      <c r="NBC858" s="114"/>
      <c r="NBD858" s="122"/>
      <c r="NBE858" s="105"/>
      <c r="NBF858" s="103"/>
      <c r="NBG858" s="120"/>
      <c r="NBH858" s="209"/>
      <c r="NBI858" s="120"/>
      <c r="NBJ858" s="120"/>
      <c r="NBK858" s="114"/>
      <c r="NBL858" s="122"/>
      <c r="NBM858" s="105"/>
      <c r="NBN858" s="103"/>
      <c r="NBO858" s="120"/>
      <c r="NBP858" s="209"/>
      <c r="NBQ858" s="120"/>
      <c r="NBR858" s="120"/>
      <c r="NBS858" s="114"/>
      <c r="NBT858" s="122"/>
      <c r="NBU858" s="105"/>
      <c r="NBV858" s="103"/>
      <c r="NBW858" s="120"/>
      <c r="NBX858" s="209"/>
      <c r="NBY858" s="120"/>
      <c r="NBZ858" s="120"/>
      <c r="NCA858" s="114"/>
      <c r="NCB858" s="122"/>
      <c r="NCC858" s="105"/>
      <c r="NCD858" s="103"/>
      <c r="NCE858" s="120"/>
      <c r="NCF858" s="209"/>
      <c r="NCG858" s="120"/>
      <c r="NCH858" s="120"/>
      <c r="NCI858" s="114"/>
      <c r="NCJ858" s="122"/>
      <c r="NCK858" s="105"/>
      <c r="NCL858" s="103"/>
      <c r="NCM858" s="120"/>
      <c r="NCN858" s="209"/>
      <c r="NCO858" s="120"/>
      <c r="NCP858" s="120"/>
      <c r="NCQ858" s="114"/>
      <c r="NCR858" s="122"/>
      <c r="NCS858" s="105"/>
      <c r="NCT858" s="103"/>
      <c r="NCU858" s="120"/>
      <c r="NCV858" s="209"/>
      <c r="NCW858" s="120"/>
      <c r="NCX858" s="120"/>
      <c r="NCY858" s="114"/>
      <c r="NCZ858" s="122"/>
      <c r="NDA858" s="105"/>
      <c r="NDB858" s="103"/>
      <c r="NDC858" s="120"/>
      <c r="NDD858" s="209"/>
      <c r="NDE858" s="120"/>
      <c r="NDF858" s="120"/>
      <c r="NDG858" s="114"/>
      <c r="NDH858" s="122"/>
      <c r="NDI858" s="105"/>
      <c r="NDJ858" s="103"/>
      <c r="NDK858" s="120"/>
      <c r="NDL858" s="209"/>
      <c r="NDM858" s="120"/>
      <c r="NDN858" s="120"/>
      <c r="NDO858" s="114"/>
      <c r="NDP858" s="122"/>
      <c r="NDQ858" s="105"/>
      <c r="NDR858" s="103"/>
      <c r="NDS858" s="120"/>
      <c r="NDT858" s="209"/>
      <c r="NDU858" s="120"/>
      <c r="NDV858" s="120"/>
      <c r="NDW858" s="114"/>
      <c r="NDX858" s="122"/>
      <c r="NDY858" s="105"/>
      <c r="NDZ858" s="103"/>
      <c r="NEA858" s="120"/>
      <c r="NEB858" s="209"/>
      <c r="NEC858" s="120"/>
      <c r="NED858" s="120"/>
      <c r="NEE858" s="114"/>
      <c r="NEF858" s="122"/>
      <c r="NEG858" s="105"/>
      <c r="NEH858" s="103"/>
      <c r="NEI858" s="120"/>
      <c r="NEJ858" s="209"/>
      <c r="NEK858" s="120"/>
      <c r="NEL858" s="120"/>
      <c r="NEM858" s="114"/>
      <c r="NEN858" s="122"/>
      <c r="NEO858" s="105"/>
      <c r="NEP858" s="103"/>
      <c r="NEQ858" s="120"/>
      <c r="NER858" s="209"/>
      <c r="NES858" s="120"/>
      <c r="NET858" s="120"/>
      <c r="NEU858" s="114"/>
      <c r="NEV858" s="122"/>
      <c r="NEW858" s="105"/>
      <c r="NEX858" s="103"/>
      <c r="NEY858" s="120"/>
      <c r="NEZ858" s="209"/>
      <c r="NFA858" s="120"/>
      <c r="NFB858" s="120"/>
      <c r="NFC858" s="114"/>
      <c r="NFD858" s="122"/>
      <c r="NFE858" s="105"/>
      <c r="NFF858" s="103"/>
      <c r="NFG858" s="120"/>
      <c r="NFH858" s="209"/>
      <c r="NFI858" s="120"/>
      <c r="NFJ858" s="120"/>
      <c r="NFK858" s="114"/>
      <c r="NFL858" s="122"/>
      <c r="NFM858" s="105"/>
      <c r="NFN858" s="103"/>
      <c r="NFO858" s="120"/>
      <c r="NFP858" s="209"/>
      <c r="NFQ858" s="120"/>
      <c r="NFR858" s="120"/>
      <c r="NFS858" s="114"/>
      <c r="NFT858" s="122"/>
      <c r="NFU858" s="105"/>
      <c r="NFV858" s="103"/>
      <c r="NFW858" s="120"/>
      <c r="NFX858" s="209"/>
      <c r="NFY858" s="120"/>
      <c r="NFZ858" s="120"/>
      <c r="NGA858" s="114"/>
      <c r="NGB858" s="122"/>
      <c r="NGC858" s="105"/>
      <c r="NGD858" s="103"/>
      <c r="NGE858" s="120"/>
      <c r="NGF858" s="209"/>
      <c r="NGG858" s="120"/>
      <c r="NGH858" s="120"/>
      <c r="NGI858" s="114"/>
      <c r="NGJ858" s="122"/>
      <c r="NGK858" s="105"/>
      <c r="NGL858" s="103"/>
      <c r="NGM858" s="120"/>
      <c r="NGN858" s="209"/>
      <c r="NGO858" s="120"/>
      <c r="NGP858" s="120"/>
      <c r="NGQ858" s="114"/>
      <c r="NGR858" s="122"/>
      <c r="NGS858" s="105"/>
      <c r="NGT858" s="103"/>
      <c r="NGU858" s="120"/>
      <c r="NGV858" s="209"/>
      <c r="NGW858" s="120"/>
      <c r="NGX858" s="120"/>
      <c r="NGY858" s="114"/>
      <c r="NGZ858" s="122"/>
      <c r="NHA858" s="105"/>
      <c r="NHB858" s="103"/>
      <c r="NHC858" s="120"/>
      <c r="NHD858" s="209"/>
      <c r="NHE858" s="120"/>
      <c r="NHF858" s="120"/>
      <c r="NHG858" s="114"/>
      <c r="NHH858" s="122"/>
      <c r="NHI858" s="105"/>
      <c r="NHJ858" s="103"/>
      <c r="NHK858" s="120"/>
      <c r="NHL858" s="209"/>
      <c r="NHM858" s="120"/>
      <c r="NHN858" s="120"/>
      <c r="NHO858" s="114"/>
      <c r="NHP858" s="122"/>
      <c r="NHQ858" s="105"/>
      <c r="NHR858" s="103"/>
      <c r="NHS858" s="120"/>
      <c r="NHT858" s="209"/>
      <c r="NHU858" s="120"/>
      <c r="NHV858" s="120"/>
      <c r="NHW858" s="114"/>
      <c r="NHX858" s="122"/>
      <c r="NHY858" s="105"/>
      <c r="NHZ858" s="103"/>
      <c r="NIA858" s="120"/>
      <c r="NIB858" s="209"/>
      <c r="NIC858" s="120"/>
      <c r="NID858" s="120"/>
      <c r="NIE858" s="114"/>
      <c r="NIF858" s="122"/>
      <c r="NIG858" s="105"/>
      <c r="NIH858" s="103"/>
      <c r="NII858" s="120"/>
      <c r="NIJ858" s="209"/>
      <c r="NIK858" s="120"/>
      <c r="NIL858" s="120"/>
      <c r="NIM858" s="114"/>
      <c r="NIN858" s="122"/>
      <c r="NIO858" s="105"/>
      <c r="NIP858" s="103"/>
      <c r="NIQ858" s="120"/>
      <c r="NIR858" s="209"/>
      <c r="NIS858" s="120"/>
      <c r="NIT858" s="120"/>
      <c r="NIU858" s="114"/>
      <c r="NIV858" s="122"/>
      <c r="NIW858" s="105"/>
      <c r="NIX858" s="103"/>
      <c r="NIY858" s="120"/>
      <c r="NIZ858" s="209"/>
      <c r="NJA858" s="120"/>
      <c r="NJB858" s="120"/>
      <c r="NJC858" s="114"/>
      <c r="NJD858" s="122"/>
      <c r="NJE858" s="105"/>
      <c r="NJF858" s="103"/>
      <c r="NJG858" s="120"/>
      <c r="NJH858" s="209"/>
      <c r="NJI858" s="120"/>
      <c r="NJJ858" s="120"/>
      <c r="NJK858" s="114"/>
      <c r="NJL858" s="122"/>
      <c r="NJM858" s="105"/>
      <c r="NJN858" s="103"/>
      <c r="NJO858" s="120"/>
      <c r="NJP858" s="209"/>
      <c r="NJQ858" s="120"/>
      <c r="NJR858" s="120"/>
      <c r="NJS858" s="114"/>
      <c r="NJT858" s="122"/>
      <c r="NJU858" s="105"/>
      <c r="NJV858" s="103"/>
      <c r="NJW858" s="120"/>
      <c r="NJX858" s="209"/>
      <c r="NJY858" s="120"/>
      <c r="NJZ858" s="120"/>
      <c r="NKA858" s="114"/>
      <c r="NKB858" s="122"/>
      <c r="NKC858" s="105"/>
      <c r="NKD858" s="103"/>
      <c r="NKE858" s="120"/>
      <c r="NKF858" s="209"/>
      <c r="NKG858" s="120"/>
      <c r="NKH858" s="120"/>
      <c r="NKI858" s="114"/>
      <c r="NKJ858" s="122"/>
      <c r="NKK858" s="105"/>
      <c r="NKL858" s="103"/>
      <c r="NKM858" s="120"/>
      <c r="NKN858" s="209"/>
      <c r="NKO858" s="120"/>
      <c r="NKP858" s="120"/>
      <c r="NKQ858" s="114"/>
      <c r="NKR858" s="122"/>
      <c r="NKS858" s="105"/>
      <c r="NKT858" s="103"/>
      <c r="NKU858" s="120"/>
      <c r="NKV858" s="209"/>
      <c r="NKW858" s="120"/>
      <c r="NKX858" s="120"/>
      <c r="NKY858" s="114"/>
      <c r="NKZ858" s="122"/>
      <c r="NLA858" s="105"/>
      <c r="NLB858" s="103"/>
      <c r="NLC858" s="120"/>
      <c r="NLD858" s="209"/>
      <c r="NLE858" s="120"/>
      <c r="NLF858" s="120"/>
      <c r="NLG858" s="114"/>
      <c r="NLH858" s="122"/>
      <c r="NLI858" s="105"/>
      <c r="NLJ858" s="103"/>
      <c r="NLK858" s="120"/>
      <c r="NLL858" s="209"/>
      <c r="NLM858" s="120"/>
      <c r="NLN858" s="120"/>
      <c r="NLO858" s="114"/>
      <c r="NLP858" s="122"/>
      <c r="NLQ858" s="105"/>
      <c r="NLR858" s="103"/>
      <c r="NLS858" s="120"/>
      <c r="NLT858" s="209"/>
      <c r="NLU858" s="120"/>
      <c r="NLV858" s="120"/>
      <c r="NLW858" s="114"/>
      <c r="NLX858" s="122"/>
      <c r="NLY858" s="105"/>
      <c r="NLZ858" s="103"/>
      <c r="NMA858" s="120"/>
      <c r="NMB858" s="209"/>
      <c r="NMC858" s="120"/>
      <c r="NMD858" s="120"/>
      <c r="NME858" s="114"/>
      <c r="NMF858" s="122"/>
      <c r="NMG858" s="105"/>
      <c r="NMH858" s="103"/>
      <c r="NMI858" s="120"/>
      <c r="NMJ858" s="209"/>
      <c r="NMK858" s="120"/>
      <c r="NML858" s="120"/>
      <c r="NMM858" s="114"/>
      <c r="NMN858" s="122"/>
      <c r="NMO858" s="105"/>
      <c r="NMP858" s="103"/>
      <c r="NMQ858" s="120"/>
      <c r="NMR858" s="209"/>
      <c r="NMS858" s="120"/>
      <c r="NMT858" s="120"/>
      <c r="NMU858" s="114"/>
      <c r="NMV858" s="122"/>
      <c r="NMW858" s="105"/>
      <c r="NMX858" s="103"/>
      <c r="NMY858" s="120"/>
      <c r="NMZ858" s="209"/>
      <c r="NNA858" s="120"/>
      <c r="NNB858" s="120"/>
      <c r="NNC858" s="114"/>
      <c r="NND858" s="122"/>
      <c r="NNE858" s="105"/>
      <c r="NNF858" s="103"/>
      <c r="NNG858" s="120"/>
      <c r="NNH858" s="209"/>
      <c r="NNI858" s="120"/>
      <c r="NNJ858" s="120"/>
      <c r="NNK858" s="114"/>
      <c r="NNL858" s="122"/>
      <c r="NNM858" s="105"/>
      <c r="NNN858" s="103"/>
      <c r="NNO858" s="120"/>
      <c r="NNP858" s="209"/>
      <c r="NNQ858" s="120"/>
      <c r="NNR858" s="120"/>
      <c r="NNS858" s="114"/>
      <c r="NNT858" s="122"/>
      <c r="NNU858" s="105"/>
      <c r="NNV858" s="103"/>
      <c r="NNW858" s="120"/>
      <c r="NNX858" s="209"/>
      <c r="NNY858" s="120"/>
      <c r="NNZ858" s="120"/>
      <c r="NOA858" s="114"/>
      <c r="NOB858" s="122"/>
      <c r="NOC858" s="105"/>
      <c r="NOD858" s="103"/>
      <c r="NOE858" s="120"/>
      <c r="NOF858" s="209"/>
      <c r="NOG858" s="120"/>
      <c r="NOH858" s="120"/>
      <c r="NOI858" s="114"/>
      <c r="NOJ858" s="122"/>
      <c r="NOK858" s="105"/>
      <c r="NOL858" s="103"/>
      <c r="NOM858" s="120"/>
      <c r="NON858" s="209"/>
      <c r="NOO858" s="120"/>
      <c r="NOP858" s="120"/>
      <c r="NOQ858" s="114"/>
      <c r="NOR858" s="122"/>
      <c r="NOS858" s="105"/>
      <c r="NOT858" s="103"/>
      <c r="NOU858" s="120"/>
      <c r="NOV858" s="209"/>
      <c r="NOW858" s="120"/>
      <c r="NOX858" s="120"/>
      <c r="NOY858" s="114"/>
      <c r="NOZ858" s="122"/>
      <c r="NPA858" s="105"/>
      <c r="NPB858" s="103"/>
      <c r="NPC858" s="120"/>
      <c r="NPD858" s="209"/>
      <c r="NPE858" s="120"/>
      <c r="NPF858" s="120"/>
      <c r="NPG858" s="114"/>
      <c r="NPH858" s="122"/>
      <c r="NPI858" s="105"/>
      <c r="NPJ858" s="103"/>
      <c r="NPK858" s="120"/>
      <c r="NPL858" s="209"/>
      <c r="NPM858" s="120"/>
      <c r="NPN858" s="120"/>
      <c r="NPO858" s="114"/>
      <c r="NPP858" s="122"/>
      <c r="NPQ858" s="105"/>
      <c r="NPR858" s="103"/>
      <c r="NPS858" s="120"/>
      <c r="NPT858" s="209"/>
      <c r="NPU858" s="120"/>
      <c r="NPV858" s="120"/>
      <c r="NPW858" s="114"/>
      <c r="NPX858" s="122"/>
      <c r="NPY858" s="105"/>
      <c r="NPZ858" s="103"/>
      <c r="NQA858" s="120"/>
      <c r="NQB858" s="209"/>
      <c r="NQC858" s="120"/>
      <c r="NQD858" s="120"/>
      <c r="NQE858" s="114"/>
      <c r="NQF858" s="122"/>
      <c r="NQG858" s="105"/>
      <c r="NQH858" s="103"/>
      <c r="NQI858" s="120"/>
      <c r="NQJ858" s="209"/>
      <c r="NQK858" s="120"/>
      <c r="NQL858" s="120"/>
      <c r="NQM858" s="114"/>
      <c r="NQN858" s="122"/>
      <c r="NQO858" s="105"/>
      <c r="NQP858" s="103"/>
      <c r="NQQ858" s="120"/>
      <c r="NQR858" s="209"/>
      <c r="NQS858" s="120"/>
      <c r="NQT858" s="120"/>
      <c r="NQU858" s="114"/>
      <c r="NQV858" s="122"/>
      <c r="NQW858" s="105"/>
      <c r="NQX858" s="103"/>
      <c r="NQY858" s="120"/>
      <c r="NQZ858" s="209"/>
      <c r="NRA858" s="120"/>
      <c r="NRB858" s="120"/>
      <c r="NRC858" s="114"/>
      <c r="NRD858" s="122"/>
      <c r="NRE858" s="105"/>
      <c r="NRF858" s="103"/>
      <c r="NRG858" s="120"/>
      <c r="NRH858" s="209"/>
      <c r="NRI858" s="120"/>
      <c r="NRJ858" s="120"/>
      <c r="NRK858" s="114"/>
      <c r="NRL858" s="122"/>
      <c r="NRM858" s="105"/>
      <c r="NRN858" s="103"/>
      <c r="NRO858" s="120"/>
      <c r="NRP858" s="209"/>
      <c r="NRQ858" s="120"/>
      <c r="NRR858" s="120"/>
      <c r="NRS858" s="114"/>
      <c r="NRT858" s="122"/>
      <c r="NRU858" s="105"/>
      <c r="NRV858" s="103"/>
      <c r="NRW858" s="120"/>
      <c r="NRX858" s="209"/>
      <c r="NRY858" s="120"/>
      <c r="NRZ858" s="120"/>
      <c r="NSA858" s="114"/>
      <c r="NSB858" s="122"/>
      <c r="NSC858" s="105"/>
      <c r="NSD858" s="103"/>
      <c r="NSE858" s="120"/>
      <c r="NSF858" s="209"/>
      <c r="NSG858" s="120"/>
      <c r="NSH858" s="120"/>
      <c r="NSI858" s="114"/>
      <c r="NSJ858" s="122"/>
      <c r="NSK858" s="105"/>
      <c r="NSL858" s="103"/>
      <c r="NSM858" s="120"/>
      <c r="NSN858" s="209"/>
      <c r="NSO858" s="120"/>
      <c r="NSP858" s="120"/>
      <c r="NSQ858" s="114"/>
      <c r="NSR858" s="122"/>
      <c r="NSS858" s="105"/>
      <c r="NST858" s="103"/>
      <c r="NSU858" s="120"/>
      <c r="NSV858" s="209"/>
      <c r="NSW858" s="120"/>
      <c r="NSX858" s="120"/>
      <c r="NSY858" s="114"/>
      <c r="NSZ858" s="122"/>
      <c r="NTA858" s="105"/>
      <c r="NTB858" s="103"/>
      <c r="NTC858" s="120"/>
      <c r="NTD858" s="209"/>
      <c r="NTE858" s="120"/>
      <c r="NTF858" s="120"/>
      <c r="NTG858" s="114"/>
      <c r="NTH858" s="122"/>
      <c r="NTI858" s="105"/>
      <c r="NTJ858" s="103"/>
      <c r="NTK858" s="120"/>
      <c r="NTL858" s="209"/>
      <c r="NTM858" s="120"/>
      <c r="NTN858" s="120"/>
      <c r="NTO858" s="114"/>
      <c r="NTP858" s="122"/>
      <c r="NTQ858" s="105"/>
      <c r="NTR858" s="103"/>
      <c r="NTS858" s="120"/>
      <c r="NTT858" s="209"/>
      <c r="NTU858" s="120"/>
      <c r="NTV858" s="120"/>
      <c r="NTW858" s="114"/>
      <c r="NTX858" s="122"/>
      <c r="NTY858" s="105"/>
      <c r="NTZ858" s="103"/>
      <c r="NUA858" s="120"/>
      <c r="NUB858" s="209"/>
      <c r="NUC858" s="120"/>
      <c r="NUD858" s="120"/>
      <c r="NUE858" s="114"/>
      <c r="NUF858" s="122"/>
      <c r="NUG858" s="105"/>
      <c r="NUH858" s="103"/>
      <c r="NUI858" s="120"/>
      <c r="NUJ858" s="209"/>
      <c r="NUK858" s="120"/>
      <c r="NUL858" s="120"/>
      <c r="NUM858" s="114"/>
      <c r="NUN858" s="122"/>
      <c r="NUO858" s="105"/>
      <c r="NUP858" s="103"/>
      <c r="NUQ858" s="120"/>
      <c r="NUR858" s="209"/>
      <c r="NUS858" s="120"/>
      <c r="NUT858" s="120"/>
      <c r="NUU858" s="114"/>
      <c r="NUV858" s="122"/>
      <c r="NUW858" s="105"/>
      <c r="NUX858" s="103"/>
      <c r="NUY858" s="120"/>
      <c r="NUZ858" s="209"/>
      <c r="NVA858" s="120"/>
      <c r="NVB858" s="120"/>
      <c r="NVC858" s="114"/>
      <c r="NVD858" s="122"/>
      <c r="NVE858" s="105"/>
      <c r="NVF858" s="103"/>
      <c r="NVG858" s="120"/>
      <c r="NVH858" s="209"/>
      <c r="NVI858" s="120"/>
      <c r="NVJ858" s="120"/>
      <c r="NVK858" s="114"/>
      <c r="NVL858" s="122"/>
      <c r="NVM858" s="105"/>
      <c r="NVN858" s="103"/>
      <c r="NVO858" s="120"/>
      <c r="NVP858" s="209"/>
      <c r="NVQ858" s="120"/>
      <c r="NVR858" s="120"/>
      <c r="NVS858" s="114"/>
      <c r="NVT858" s="122"/>
      <c r="NVU858" s="105"/>
      <c r="NVV858" s="103"/>
      <c r="NVW858" s="120"/>
      <c r="NVX858" s="209"/>
      <c r="NVY858" s="120"/>
      <c r="NVZ858" s="120"/>
      <c r="NWA858" s="114"/>
      <c r="NWB858" s="122"/>
      <c r="NWC858" s="105"/>
      <c r="NWD858" s="103"/>
      <c r="NWE858" s="120"/>
      <c r="NWF858" s="209"/>
      <c r="NWG858" s="120"/>
      <c r="NWH858" s="120"/>
      <c r="NWI858" s="114"/>
      <c r="NWJ858" s="122"/>
      <c r="NWK858" s="105"/>
      <c r="NWL858" s="103"/>
      <c r="NWM858" s="120"/>
      <c r="NWN858" s="209"/>
      <c r="NWO858" s="120"/>
      <c r="NWP858" s="120"/>
      <c r="NWQ858" s="114"/>
      <c r="NWR858" s="122"/>
      <c r="NWS858" s="105"/>
      <c r="NWT858" s="103"/>
      <c r="NWU858" s="120"/>
      <c r="NWV858" s="209"/>
      <c r="NWW858" s="120"/>
      <c r="NWX858" s="120"/>
      <c r="NWY858" s="114"/>
      <c r="NWZ858" s="122"/>
      <c r="NXA858" s="105"/>
      <c r="NXB858" s="103"/>
      <c r="NXC858" s="120"/>
      <c r="NXD858" s="209"/>
      <c r="NXE858" s="120"/>
      <c r="NXF858" s="120"/>
      <c r="NXG858" s="114"/>
      <c r="NXH858" s="122"/>
      <c r="NXI858" s="105"/>
      <c r="NXJ858" s="103"/>
      <c r="NXK858" s="120"/>
      <c r="NXL858" s="209"/>
      <c r="NXM858" s="120"/>
      <c r="NXN858" s="120"/>
      <c r="NXO858" s="114"/>
      <c r="NXP858" s="122"/>
      <c r="NXQ858" s="105"/>
      <c r="NXR858" s="103"/>
      <c r="NXS858" s="120"/>
      <c r="NXT858" s="209"/>
      <c r="NXU858" s="120"/>
      <c r="NXV858" s="120"/>
      <c r="NXW858" s="114"/>
      <c r="NXX858" s="122"/>
      <c r="NXY858" s="105"/>
      <c r="NXZ858" s="103"/>
      <c r="NYA858" s="120"/>
      <c r="NYB858" s="209"/>
      <c r="NYC858" s="120"/>
      <c r="NYD858" s="120"/>
      <c r="NYE858" s="114"/>
      <c r="NYF858" s="122"/>
      <c r="NYG858" s="105"/>
      <c r="NYH858" s="103"/>
      <c r="NYI858" s="120"/>
      <c r="NYJ858" s="209"/>
      <c r="NYK858" s="120"/>
      <c r="NYL858" s="120"/>
      <c r="NYM858" s="114"/>
      <c r="NYN858" s="122"/>
      <c r="NYO858" s="105"/>
      <c r="NYP858" s="103"/>
      <c r="NYQ858" s="120"/>
      <c r="NYR858" s="209"/>
      <c r="NYS858" s="120"/>
      <c r="NYT858" s="120"/>
      <c r="NYU858" s="114"/>
      <c r="NYV858" s="122"/>
      <c r="NYW858" s="105"/>
      <c r="NYX858" s="103"/>
      <c r="NYY858" s="120"/>
      <c r="NYZ858" s="209"/>
      <c r="NZA858" s="120"/>
      <c r="NZB858" s="120"/>
      <c r="NZC858" s="114"/>
      <c r="NZD858" s="122"/>
      <c r="NZE858" s="105"/>
      <c r="NZF858" s="103"/>
      <c r="NZG858" s="120"/>
      <c r="NZH858" s="209"/>
      <c r="NZI858" s="120"/>
      <c r="NZJ858" s="120"/>
      <c r="NZK858" s="114"/>
      <c r="NZL858" s="122"/>
      <c r="NZM858" s="105"/>
      <c r="NZN858" s="103"/>
      <c r="NZO858" s="120"/>
      <c r="NZP858" s="209"/>
      <c r="NZQ858" s="120"/>
      <c r="NZR858" s="120"/>
      <c r="NZS858" s="114"/>
      <c r="NZT858" s="122"/>
      <c r="NZU858" s="105"/>
      <c r="NZV858" s="103"/>
      <c r="NZW858" s="120"/>
      <c r="NZX858" s="209"/>
      <c r="NZY858" s="120"/>
      <c r="NZZ858" s="120"/>
      <c r="OAA858" s="114"/>
      <c r="OAB858" s="122"/>
      <c r="OAC858" s="105"/>
      <c r="OAD858" s="103"/>
      <c r="OAE858" s="120"/>
      <c r="OAF858" s="209"/>
      <c r="OAG858" s="120"/>
      <c r="OAH858" s="120"/>
      <c r="OAI858" s="114"/>
      <c r="OAJ858" s="122"/>
      <c r="OAK858" s="105"/>
      <c r="OAL858" s="103"/>
      <c r="OAM858" s="120"/>
      <c r="OAN858" s="209"/>
      <c r="OAO858" s="120"/>
      <c r="OAP858" s="120"/>
      <c r="OAQ858" s="114"/>
      <c r="OAR858" s="122"/>
      <c r="OAS858" s="105"/>
      <c r="OAT858" s="103"/>
      <c r="OAU858" s="120"/>
      <c r="OAV858" s="209"/>
      <c r="OAW858" s="120"/>
      <c r="OAX858" s="120"/>
      <c r="OAY858" s="114"/>
      <c r="OAZ858" s="122"/>
      <c r="OBA858" s="105"/>
      <c r="OBB858" s="103"/>
      <c r="OBC858" s="120"/>
      <c r="OBD858" s="209"/>
      <c r="OBE858" s="120"/>
      <c r="OBF858" s="120"/>
      <c r="OBG858" s="114"/>
      <c r="OBH858" s="122"/>
      <c r="OBI858" s="105"/>
      <c r="OBJ858" s="103"/>
      <c r="OBK858" s="120"/>
      <c r="OBL858" s="209"/>
      <c r="OBM858" s="120"/>
      <c r="OBN858" s="120"/>
      <c r="OBO858" s="114"/>
      <c r="OBP858" s="122"/>
      <c r="OBQ858" s="105"/>
      <c r="OBR858" s="103"/>
      <c r="OBS858" s="120"/>
      <c r="OBT858" s="209"/>
      <c r="OBU858" s="120"/>
      <c r="OBV858" s="120"/>
      <c r="OBW858" s="114"/>
      <c r="OBX858" s="122"/>
      <c r="OBY858" s="105"/>
      <c r="OBZ858" s="103"/>
      <c r="OCA858" s="120"/>
      <c r="OCB858" s="209"/>
      <c r="OCC858" s="120"/>
      <c r="OCD858" s="120"/>
      <c r="OCE858" s="114"/>
      <c r="OCF858" s="122"/>
      <c r="OCG858" s="105"/>
      <c r="OCH858" s="103"/>
      <c r="OCI858" s="120"/>
      <c r="OCJ858" s="209"/>
      <c r="OCK858" s="120"/>
      <c r="OCL858" s="120"/>
      <c r="OCM858" s="114"/>
      <c r="OCN858" s="122"/>
      <c r="OCO858" s="105"/>
      <c r="OCP858" s="103"/>
      <c r="OCQ858" s="120"/>
      <c r="OCR858" s="209"/>
      <c r="OCS858" s="120"/>
      <c r="OCT858" s="120"/>
      <c r="OCU858" s="114"/>
      <c r="OCV858" s="122"/>
      <c r="OCW858" s="105"/>
      <c r="OCX858" s="103"/>
      <c r="OCY858" s="120"/>
      <c r="OCZ858" s="209"/>
      <c r="ODA858" s="120"/>
      <c r="ODB858" s="120"/>
      <c r="ODC858" s="114"/>
      <c r="ODD858" s="122"/>
      <c r="ODE858" s="105"/>
      <c r="ODF858" s="103"/>
      <c r="ODG858" s="120"/>
      <c r="ODH858" s="209"/>
      <c r="ODI858" s="120"/>
      <c r="ODJ858" s="120"/>
      <c r="ODK858" s="114"/>
      <c r="ODL858" s="122"/>
      <c r="ODM858" s="105"/>
      <c r="ODN858" s="103"/>
      <c r="ODO858" s="120"/>
      <c r="ODP858" s="209"/>
      <c r="ODQ858" s="120"/>
      <c r="ODR858" s="120"/>
      <c r="ODS858" s="114"/>
      <c r="ODT858" s="122"/>
      <c r="ODU858" s="105"/>
      <c r="ODV858" s="103"/>
      <c r="ODW858" s="120"/>
      <c r="ODX858" s="209"/>
      <c r="ODY858" s="120"/>
      <c r="ODZ858" s="120"/>
      <c r="OEA858" s="114"/>
      <c r="OEB858" s="122"/>
      <c r="OEC858" s="105"/>
      <c r="OED858" s="103"/>
      <c r="OEE858" s="120"/>
      <c r="OEF858" s="209"/>
      <c r="OEG858" s="120"/>
      <c r="OEH858" s="120"/>
      <c r="OEI858" s="114"/>
      <c r="OEJ858" s="122"/>
      <c r="OEK858" s="105"/>
      <c r="OEL858" s="103"/>
      <c r="OEM858" s="120"/>
      <c r="OEN858" s="209"/>
      <c r="OEO858" s="120"/>
      <c r="OEP858" s="120"/>
      <c r="OEQ858" s="114"/>
      <c r="OER858" s="122"/>
      <c r="OES858" s="105"/>
      <c r="OET858" s="103"/>
      <c r="OEU858" s="120"/>
      <c r="OEV858" s="209"/>
      <c r="OEW858" s="120"/>
      <c r="OEX858" s="120"/>
      <c r="OEY858" s="114"/>
      <c r="OEZ858" s="122"/>
      <c r="OFA858" s="105"/>
      <c r="OFB858" s="103"/>
      <c r="OFC858" s="120"/>
      <c r="OFD858" s="209"/>
      <c r="OFE858" s="120"/>
      <c r="OFF858" s="120"/>
      <c r="OFG858" s="114"/>
      <c r="OFH858" s="122"/>
      <c r="OFI858" s="105"/>
      <c r="OFJ858" s="103"/>
      <c r="OFK858" s="120"/>
      <c r="OFL858" s="209"/>
      <c r="OFM858" s="120"/>
      <c r="OFN858" s="120"/>
      <c r="OFO858" s="114"/>
      <c r="OFP858" s="122"/>
      <c r="OFQ858" s="105"/>
      <c r="OFR858" s="103"/>
      <c r="OFS858" s="120"/>
      <c r="OFT858" s="209"/>
      <c r="OFU858" s="120"/>
      <c r="OFV858" s="120"/>
      <c r="OFW858" s="114"/>
      <c r="OFX858" s="122"/>
      <c r="OFY858" s="105"/>
      <c r="OFZ858" s="103"/>
      <c r="OGA858" s="120"/>
      <c r="OGB858" s="209"/>
      <c r="OGC858" s="120"/>
      <c r="OGD858" s="120"/>
      <c r="OGE858" s="114"/>
      <c r="OGF858" s="122"/>
      <c r="OGG858" s="105"/>
      <c r="OGH858" s="103"/>
      <c r="OGI858" s="120"/>
      <c r="OGJ858" s="209"/>
      <c r="OGK858" s="120"/>
      <c r="OGL858" s="120"/>
      <c r="OGM858" s="114"/>
      <c r="OGN858" s="122"/>
      <c r="OGO858" s="105"/>
      <c r="OGP858" s="103"/>
      <c r="OGQ858" s="120"/>
      <c r="OGR858" s="209"/>
      <c r="OGS858" s="120"/>
      <c r="OGT858" s="120"/>
      <c r="OGU858" s="114"/>
      <c r="OGV858" s="122"/>
      <c r="OGW858" s="105"/>
      <c r="OGX858" s="103"/>
      <c r="OGY858" s="120"/>
      <c r="OGZ858" s="209"/>
      <c r="OHA858" s="120"/>
      <c r="OHB858" s="120"/>
      <c r="OHC858" s="114"/>
      <c r="OHD858" s="122"/>
      <c r="OHE858" s="105"/>
      <c r="OHF858" s="103"/>
      <c r="OHG858" s="120"/>
      <c r="OHH858" s="209"/>
      <c r="OHI858" s="120"/>
      <c r="OHJ858" s="120"/>
      <c r="OHK858" s="114"/>
      <c r="OHL858" s="122"/>
      <c r="OHM858" s="105"/>
      <c r="OHN858" s="103"/>
      <c r="OHO858" s="120"/>
      <c r="OHP858" s="209"/>
      <c r="OHQ858" s="120"/>
      <c r="OHR858" s="120"/>
      <c r="OHS858" s="114"/>
      <c r="OHT858" s="122"/>
      <c r="OHU858" s="105"/>
      <c r="OHV858" s="103"/>
      <c r="OHW858" s="120"/>
      <c r="OHX858" s="209"/>
      <c r="OHY858" s="120"/>
      <c r="OHZ858" s="120"/>
      <c r="OIA858" s="114"/>
      <c r="OIB858" s="122"/>
      <c r="OIC858" s="105"/>
      <c r="OID858" s="103"/>
      <c r="OIE858" s="120"/>
      <c r="OIF858" s="209"/>
      <c r="OIG858" s="120"/>
      <c r="OIH858" s="120"/>
      <c r="OII858" s="114"/>
      <c r="OIJ858" s="122"/>
      <c r="OIK858" s="105"/>
      <c r="OIL858" s="103"/>
      <c r="OIM858" s="120"/>
      <c r="OIN858" s="209"/>
      <c r="OIO858" s="120"/>
      <c r="OIP858" s="120"/>
      <c r="OIQ858" s="114"/>
      <c r="OIR858" s="122"/>
      <c r="OIS858" s="105"/>
      <c r="OIT858" s="103"/>
      <c r="OIU858" s="120"/>
      <c r="OIV858" s="209"/>
      <c r="OIW858" s="120"/>
      <c r="OIX858" s="120"/>
      <c r="OIY858" s="114"/>
      <c r="OIZ858" s="122"/>
      <c r="OJA858" s="105"/>
      <c r="OJB858" s="103"/>
      <c r="OJC858" s="120"/>
      <c r="OJD858" s="209"/>
      <c r="OJE858" s="120"/>
      <c r="OJF858" s="120"/>
      <c r="OJG858" s="114"/>
      <c r="OJH858" s="122"/>
      <c r="OJI858" s="105"/>
      <c r="OJJ858" s="103"/>
      <c r="OJK858" s="120"/>
      <c r="OJL858" s="209"/>
      <c r="OJM858" s="120"/>
      <c r="OJN858" s="120"/>
      <c r="OJO858" s="114"/>
      <c r="OJP858" s="122"/>
      <c r="OJQ858" s="105"/>
      <c r="OJR858" s="103"/>
      <c r="OJS858" s="120"/>
      <c r="OJT858" s="209"/>
      <c r="OJU858" s="120"/>
      <c r="OJV858" s="120"/>
      <c r="OJW858" s="114"/>
      <c r="OJX858" s="122"/>
      <c r="OJY858" s="105"/>
      <c r="OJZ858" s="103"/>
      <c r="OKA858" s="120"/>
      <c r="OKB858" s="209"/>
      <c r="OKC858" s="120"/>
      <c r="OKD858" s="120"/>
      <c r="OKE858" s="114"/>
      <c r="OKF858" s="122"/>
      <c r="OKG858" s="105"/>
      <c r="OKH858" s="103"/>
      <c r="OKI858" s="120"/>
      <c r="OKJ858" s="209"/>
      <c r="OKK858" s="120"/>
      <c r="OKL858" s="120"/>
      <c r="OKM858" s="114"/>
      <c r="OKN858" s="122"/>
      <c r="OKO858" s="105"/>
      <c r="OKP858" s="103"/>
      <c r="OKQ858" s="120"/>
      <c r="OKR858" s="209"/>
      <c r="OKS858" s="120"/>
      <c r="OKT858" s="120"/>
      <c r="OKU858" s="114"/>
      <c r="OKV858" s="122"/>
      <c r="OKW858" s="105"/>
      <c r="OKX858" s="103"/>
      <c r="OKY858" s="120"/>
      <c r="OKZ858" s="209"/>
      <c r="OLA858" s="120"/>
      <c r="OLB858" s="120"/>
      <c r="OLC858" s="114"/>
      <c r="OLD858" s="122"/>
      <c r="OLE858" s="105"/>
      <c r="OLF858" s="103"/>
      <c r="OLG858" s="120"/>
      <c r="OLH858" s="209"/>
      <c r="OLI858" s="120"/>
      <c r="OLJ858" s="120"/>
      <c r="OLK858" s="114"/>
      <c r="OLL858" s="122"/>
      <c r="OLM858" s="105"/>
      <c r="OLN858" s="103"/>
      <c r="OLO858" s="120"/>
      <c r="OLP858" s="209"/>
      <c r="OLQ858" s="120"/>
      <c r="OLR858" s="120"/>
      <c r="OLS858" s="114"/>
      <c r="OLT858" s="122"/>
      <c r="OLU858" s="105"/>
      <c r="OLV858" s="103"/>
      <c r="OLW858" s="120"/>
      <c r="OLX858" s="209"/>
      <c r="OLY858" s="120"/>
      <c r="OLZ858" s="120"/>
      <c r="OMA858" s="114"/>
      <c r="OMB858" s="122"/>
      <c r="OMC858" s="105"/>
      <c r="OMD858" s="103"/>
      <c r="OME858" s="120"/>
      <c r="OMF858" s="209"/>
      <c r="OMG858" s="120"/>
      <c r="OMH858" s="120"/>
      <c r="OMI858" s="114"/>
      <c r="OMJ858" s="122"/>
      <c r="OMK858" s="105"/>
      <c r="OML858" s="103"/>
      <c r="OMM858" s="120"/>
      <c r="OMN858" s="209"/>
      <c r="OMO858" s="120"/>
      <c r="OMP858" s="120"/>
      <c r="OMQ858" s="114"/>
      <c r="OMR858" s="122"/>
      <c r="OMS858" s="105"/>
      <c r="OMT858" s="103"/>
      <c r="OMU858" s="120"/>
      <c r="OMV858" s="209"/>
      <c r="OMW858" s="120"/>
      <c r="OMX858" s="120"/>
      <c r="OMY858" s="114"/>
      <c r="OMZ858" s="122"/>
      <c r="ONA858" s="105"/>
      <c r="ONB858" s="103"/>
      <c r="ONC858" s="120"/>
      <c r="OND858" s="209"/>
      <c r="ONE858" s="120"/>
      <c r="ONF858" s="120"/>
      <c r="ONG858" s="114"/>
      <c r="ONH858" s="122"/>
      <c r="ONI858" s="105"/>
      <c r="ONJ858" s="103"/>
      <c r="ONK858" s="120"/>
      <c r="ONL858" s="209"/>
      <c r="ONM858" s="120"/>
      <c r="ONN858" s="120"/>
      <c r="ONO858" s="114"/>
      <c r="ONP858" s="122"/>
      <c r="ONQ858" s="105"/>
      <c r="ONR858" s="103"/>
      <c r="ONS858" s="120"/>
      <c r="ONT858" s="209"/>
      <c r="ONU858" s="120"/>
      <c r="ONV858" s="120"/>
      <c r="ONW858" s="114"/>
      <c r="ONX858" s="122"/>
      <c r="ONY858" s="105"/>
      <c r="ONZ858" s="103"/>
      <c r="OOA858" s="120"/>
      <c r="OOB858" s="209"/>
      <c r="OOC858" s="120"/>
      <c r="OOD858" s="120"/>
      <c r="OOE858" s="114"/>
      <c r="OOF858" s="122"/>
      <c r="OOG858" s="105"/>
      <c r="OOH858" s="103"/>
      <c r="OOI858" s="120"/>
      <c r="OOJ858" s="209"/>
      <c r="OOK858" s="120"/>
      <c r="OOL858" s="120"/>
      <c r="OOM858" s="114"/>
      <c r="OON858" s="122"/>
      <c r="OOO858" s="105"/>
      <c r="OOP858" s="103"/>
      <c r="OOQ858" s="120"/>
      <c r="OOR858" s="209"/>
      <c r="OOS858" s="120"/>
      <c r="OOT858" s="120"/>
      <c r="OOU858" s="114"/>
      <c r="OOV858" s="122"/>
      <c r="OOW858" s="105"/>
      <c r="OOX858" s="103"/>
      <c r="OOY858" s="120"/>
      <c r="OOZ858" s="209"/>
      <c r="OPA858" s="120"/>
      <c r="OPB858" s="120"/>
      <c r="OPC858" s="114"/>
      <c r="OPD858" s="122"/>
      <c r="OPE858" s="105"/>
      <c r="OPF858" s="103"/>
      <c r="OPG858" s="120"/>
      <c r="OPH858" s="209"/>
      <c r="OPI858" s="120"/>
      <c r="OPJ858" s="120"/>
      <c r="OPK858" s="114"/>
      <c r="OPL858" s="122"/>
      <c r="OPM858" s="105"/>
      <c r="OPN858" s="103"/>
      <c r="OPO858" s="120"/>
      <c r="OPP858" s="209"/>
      <c r="OPQ858" s="120"/>
      <c r="OPR858" s="120"/>
      <c r="OPS858" s="114"/>
      <c r="OPT858" s="122"/>
      <c r="OPU858" s="105"/>
      <c r="OPV858" s="103"/>
      <c r="OPW858" s="120"/>
      <c r="OPX858" s="209"/>
      <c r="OPY858" s="120"/>
      <c r="OPZ858" s="120"/>
      <c r="OQA858" s="114"/>
      <c r="OQB858" s="122"/>
      <c r="OQC858" s="105"/>
      <c r="OQD858" s="103"/>
      <c r="OQE858" s="120"/>
      <c r="OQF858" s="209"/>
      <c r="OQG858" s="120"/>
      <c r="OQH858" s="120"/>
      <c r="OQI858" s="114"/>
      <c r="OQJ858" s="122"/>
      <c r="OQK858" s="105"/>
      <c r="OQL858" s="103"/>
      <c r="OQM858" s="120"/>
      <c r="OQN858" s="209"/>
      <c r="OQO858" s="120"/>
      <c r="OQP858" s="120"/>
      <c r="OQQ858" s="114"/>
      <c r="OQR858" s="122"/>
      <c r="OQS858" s="105"/>
      <c r="OQT858" s="103"/>
      <c r="OQU858" s="120"/>
      <c r="OQV858" s="209"/>
      <c r="OQW858" s="120"/>
      <c r="OQX858" s="120"/>
      <c r="OQY858" s="114"/>
      <c r="OQZ858" s="122"/>
      <c r="ORA858" s="105"/>
      <c r="ORB858" s="103"/>
      <c r="ORC858" s="120"/>
      <c r="ORD858" s="209"/>
      <c r="ORE858" s="120"/>
      <c r="ORF858" s="120"/>
      <c r="ORG858" s="114"/>
      <c r="ORH858" s="122"/>
      <c r="ORI858" s="105"/>
      <c r="ORJ858" s="103"/>
      <c r="ORK858" s="120"/>
      <c r="ORL858" s="209"/>
      <c r="ORM858" s="120"/>
      <c r="ORN858" s="120"/>
      <c r="ORO858" s="114"/>
      <c r="ORP858" s="122"/>
      <c r="ORQ858" s="105"/>
      <c r="ORR858" s="103"/>
      <c r="ORS858" s="120"/>
      <c r="ORT858" s="209"/>
      <c r="ORU858" s="120"/>
      <c r="ORV858" s="120"/>
      <c r="ORW858" s="114"/>
      <c r="ORX858" s="122"/>
      <c r="ORY858" s="105"/>
      <c r="ORZ858" s="103"/>
      <c r="OSA858" s="120"/>
      <c r="OSB858" s="209"/>
      <c r="OSC858" s="120"/>
      <c r="OSD858" s="120"/>
      <c r="OSE858" s="114"/>
      <c r="OSF858" s="122"/>
      <c r="OSG858" s="105"/>
      <c r="OSH858" s="103"/>
      <c r="OSI858" s="120"/>
      <c r="OSJ858" s="209"/>
      <c r="OSK858" s="120"/>
      <c r="OSL858" s="120"/>
      <c r="OSM858" s="114"/>
      <c r="OSN858" s="122"/>
      <c r="OSO858" s="105"/>
      <c r="OSP858" s="103"/>
      <c r="OSQ858" s="120"/>
      <c r="OSR858" s="209"/>
      <c r="OSS858" s="120"/>
      <c r="OST858" s="120"/>
      <c r="OSU858" s="114"/>
      <c r="OSV858" s="122"/>
      <c r="OSW858" s="105"/>
      <c r="OSX858" s="103"/>
      <c r="OSY858" s="120"/>
      <c r="OSZ858" s="209"/>
      <c r="OTA858" s="120"/>
      <c r="OTB858" s="120"/>
      <c r="OTC858" s="114"/>
      <c r="OTD858" s="122"/>
      <c r="OTE858" s="105"/>
      <c r="OTF858" s="103"/>
      <c r="OTG858" s="120"/>
      <c r="OTH858" s="209"/>
      <c r="OTI858" s="120"/>
      <c r="OTJ858" s="120"/>
      <c r="OTK858" s="114"/>
      <c r="OTL858" s="122"/>
      <c r="OTM858" s="105"/>
      <c r="OTN858" s="103"/>
      <c r="OTO858" s="120"/>
      <c r="OTP858" s="209"/>
      <c r="OTQ858" s="120"/>
      <c r="OTR858" s="120"/>
      <c r="OTS858" s="114"/>
      <c r="OTT858" s="122"/>
      <c r="OTU858" s="105"/>
      <c r="OTV858" s="103"/>
      <c r="OTW858" s="120"/>
      <c r="OTX858" s="209"/>
      <c r="OTY858" s="120"/>
      <c r="OTZ858" s="120"/>
      <c r="OUA858" s="114"/>
      <c r="OUB858" s="122"/>
      <c r="OUC858" s="105"/>
      <c r="OUD858" s="103"/>
      <c r="OUE858" s="120"/>
      <c r="OUF858" s="209"/>
      <c r="OUG858" s="120"/>
      <c r="OUH858" s="120"/>
      <c r="OUI858" s="114"/>
      <c r="OUJ858" s="122"/>
      <c r="OUK858" s="105"/>
      <c r="OUL858" s="103"/>
      <c r="OUM858" s="120"/>
      <c r="OUN858" s="209"/>
      <c r="OUO858" s="120"/>
      <c r="OUP858" s="120"/>
      <c r="OUQ858" s="114"/>
      <c r="OUR858" s="122"/>
      <c r="OUS858" s="105"/>
      <c r="OUT858" s="103"/>
      <c r="OUU858" s="120"/>
      <c r="OUV858" s="209"/>
      <c r="OUW858" s="120"/>
      <c r="OUX858" s="120"/>
      <c r="OUY858" s="114"/>
      <c r="OUZ858" s="122"/>
      <c r="OVA858" s="105"/>
      <c r="OVB858" s="103"/>
      <c r="OVC858" s="120"/>
      <c r="OVD858" s="209"/>
      <c r="OVE858" s="120"/>
      <c r="OVF858" s="120"/>
      <c r="OVG858" s="114"/>
      <c r="OVH858" s="122"/>
      <c r="OVI858" s="105"/>
      <c r="OVJ858" s="103"/>
      <c r="OVK858" s="120"/>
      <c r="OVL858" s="209"/>
      <c r="OVM858" s="120"/>
      <c r="OVN858" s="120"/>
      <c r="OVO858" s="114"/>
      <c r="OVP858" s="122"/>
      <c r="OVQ858" s="105"/>
      <c r="OVR858" s="103"/>
      <c r="OVS858" s="120"/>
      <c r="OVT858" s="209"/>
      <c r="OVU858" s="120"/>
      <c r="OVV858" s="120"/>
      <c r="OVW858" s="114"/>
      <c r="OVX858" s="122"/>
      <c r="OVY858" s="105"/>
      <c r="OVZ858" s="103"/>
      <c r="OWA858" s="120"/>
      <c r="OWB858" s="209"/>
      <c r="OWC858" s="120"/>
      <c r="OWD858" s="120"/>
      <c r="OWE858" s="114"/>
      <c r="OWF858" s="122"/>
      <c r="OWG858" s="105"/>
      <c r="OWH858" s="103"/>
      <c r="OWI858" s="120"/>
      <c r="OWJ858" s="209"/>
      <c r="OWK858" s="120"/>
      <c r="OWL858" s="120"/>
      <c r="OWM858" s="114"/>
      <c r="OWN858" s="122"/>
      <c r="OWO858" s="105"/>
      <c r="OWP858" s="103"/>
      <c r="OWQ858" s="120"/>
      <c r="OWR858" s="209"/>
      <c r="OWS858" s="120"/>
      <c r="OWT858" s="120"/>
      <c r="OWU858" s="114"/>
      <c r="OWV858" s="122"/>
      <c r="OWW858" s="105"/>
      <c r="OWX858" s="103"/>
      <c r="OWY858" s="120"/>
      <c r="OWZ858" s="209"/>
      <c r="OXA858" s="120"/>
      <c r="OXB858" s="120"/>
      <c r="OXC858" s="114"/>
      <c r="OXD858" s="122"/>
      <c r="OXE858" s="105"/>
      <c r="OXF858" s="103"/>
      <c r="OXG858" s="120"/>
      <c r="OXH858" s="209"/>
      <c r="OXI858" s="120"/>
      <c r="OXJ858" s="120"/>
      <c r="OXK858" s="114"/>
      <c r="OXL858" s="122"/>
      <c r="OXM858" s="105"/>
      <c r="OXN858" s="103"/>
      <c r="OXO858" s="120"/>
      <c r="OXP858" s="209"/>
      <c r="OXQ858" s="120"/>
      <c r="OXR858" s="120"/>
      <c r="OXS858" s="114"/>
      <c r="OXT858" s="122"/>
      <c r="OXU858" s="105"/>
      <c r="OXV858" s="103"/>
      <c r="OXW858" s="120"/>
      <c r="OXX858" s="209"/>
      <c r="OXY858" s="120"/>
      <c r="OXZ858" s="120"/>
      <c r="OYA858" s="114"/>
      <c r="OYB858" s="122"/>
      <c r="OYC858" s="105"/>
      <c r="OYD858" s="103"/>
      <c r="OYE858" s="120"/>
      <c r="OYF858" s="209"/>
      <c r="OYG858" s="120"/>
      <c r="OYH858" s="120"/>
      <c r="OYI858" s="114"/>
      <c r="OYJ858" s="122"/>
      <c r="OYK858" s="105"/>
      <c r="OYL858" s="103"/>
      <c r="OYM858" s="120"/>
      <c r="OYN858" s="209"/>
      <c r="OYO858" s="120"/>
      <c r="OYP858" s="120"/>
      <c r="OYQ858" s="114"/>
      <c r="OYR858" s="122"/>
      <c r="OYS858" s="105"/>
      <c r="OYT858" s="103"/>
      <c r="OYU858" s="120"/>
      <c r="OYV858" s="209"/>
      <c r="OYW858" s="120"/>
      <c r="OYX858" s="120"/>
      <c r="OYY858" s="114"/>
      <c r="OYZ858" s="122"/>
      <c r="OZA858" s="105"/>
      <c r="OZB858" s="103"/>
      <c r="OZC858" s="120"/>
      <c r="OZD858" s="209"/>
      <c r="OZE858" s="120"/>
      <c r="OZF858" s="120"/>
      <c r="OZG858" s="114"/>
      <c r="OZH858" s="122"/>
      <c r="OZI858" s="105"/>
      <c r="OZJ858" s="103"/>
      <c r="OZK858" s="120"/>
      <c r="OZL858" s="209"/>
      <c r="OZM858" s="120"/>
      <c r="OZN858" s="120"/>
      <c r="OZO858" s="114"/>
      <c r="OZP858" s="122"/>
      <c r="OZQ858" s="105"/>
      <c r="OZR858" s="103"/>
      <c r="OZS858" s="120"/>
      <c r="OZT858" s="209"/>
      <c r="OZU858" s="120"/>
      <c r="OZV858" s="120"/>
      <c r="OZW858" s="114"/>
      <c r="OZX858" s="122"/>
      <c r="OZY858" s="105"/>
      <c r="OZZ858" s="103"/>
      <c r="PAA858" s="120"/>
      <c r="PAB858" s="209"/>
      <c r="PAC858" s="120"/>
      <c r="PAD858" s="120"/>
      <c r="PAE858" s="114"/>
      <c r="PAF858" s="122"/>
      <c r="PAG858" s="105"/>
      <c r="PAH858" s="103"/>
      <c r="PAI858" s="120"/>
      <c r="PAJ858" s="209"/>
      <c r="PAK858" s="120"/>
      <c r="PAL858" s="120"/>
      <c r="PAM858" s="114"/>
      <c r="PAN858" s="122"/>
      <c r="PAO858" s="105"/>
      <c r="PAP858" s="103"/>
      <c r="PAQ858" s="120"/>
      <c r="PAR858" s="209"/>
      <c r="PAS858" s="120"/>
      <c r="PAT858" s="120"/>
      <c r="PAU858" s="114"/>
      <c r="PAV858" s="122"/>
      <c r="PAW858" s="105"/>
      <c r="PAX858" s="103"/>
      <c r="PAY858" s="120"/>
      <c r="PAZ858" s="209"/>
      <c r="PBA858" s="120"/>
      <c r="PBB858" s="120"/>
      <c r="PBC858" s="114"/>
      <c r="PBD858" s="122"/>
      <c r="PBE858" s="105"/>
      <c r="PBF858" s="103"/>
      <c r="PBG858" s="120"/>
      <c r="PBH858" s="209"/>
      <c r="PBI858" s="120"/>
      <c r="PBJ858" s="120"/>
      <c r="PBK858" s="114"/>
      <c r="PBL858" s="122"/>
      <c r="PBM858" s="105"/>
      <c r="PBN858" s="103"/>
      <c r="PBO858" s="120"/>
      <c r="PBP858" s="209"/>
      <c r="PBQ858" s="120"/>
      <c r="PBR858" s="120"/>
      <c r="PBS858" s="114"/>
      <c r="PBT858" s="122"/>
      <c r="PBU858" s="105"/>
      <c r="PBV858" s="103"/>
      <c r="PBW858" s="120"/>
      <c r="PBX858" s="209"/>
      <c r="PBY858" s="120"/>
      <c r="PBZ858" s="120"/>
      <c r="PCA858" s="114"/>
      <c r="PCB858" s="122"/>
      <c r="PCC858" s="105"/>
      <c r="PCD858" s="103"/>
      <c r="PCE858" s="120"/>
      <c r="PCF858" s="209"/>
      <c r="PCG858" s="120"/>
      <c r="PCH858" s="120"/>
      <c r="PCI858" s="114"/>
      <c r="PCJ858" s="122"/>
      <c r="PCK858" s="105"/>
      <c r="PCL858" s="103"/>
      <c r="PCM858" s="120"/>
      <c r="PCN858" s="209"/>
      <c r="PCO858" s="120"/>
      <c r="PCP858" s="120"/>
      <c r="PCQ858" s="114"/>
      <c r="PCR858" s="122"/>
      <c r="PCS858" s="105"/>
      <c r="PCT858" s="103"/>
      <c r="PCU858" s="120"/>
      <c r="PCV858" s="209"/>
      <c r="PCW858" s="120"/>
      <c r="PCX858" s="120"/>
      <c r="PCY858" s="114"/>
      <c r="PCZ858" s="122"/>
      <c r="PDA858" s="105"/>
      <c r="PDB858" s="103"/>
      <c r="PDC858" s="120"/>
      <c r="PDD858" s="209"/>
      <c r="PDE858" s="120"/>
      <c r="PDF858" s="120"/>
      <c r="PDG858" s="114"/>
      <c r="PDH858" s="122"/>
      <c r="PDI858" s="105"/>
      <c r="PDJ858" s="103"/>
      <c r="PDK858" s="120"/>
      <c r="PDL858" s="209"/>
      <c r="PDM858" s="120"/>
      <c r="PDN858" s="120"/>
      <c r="PDO858" s="114"/>
      <c r="PDP858" s="122"/>
      <c r="PDQ858" s="105"/>
      <c r="PDR858" s="103"/>
      <c r="PDS858" s="120"/>
      <c r="PDT858" s="209"/>
      <c r="PDU858" s="120"/>
      <c r="PDV858" s="120"/>
      <c r="PDW858" s="114"/>
      <c r="PDX858" s="122"/>
      <c r="PDY858" s="105"/>
      <c r="PDZ858" s="103"/>
      <c r="PEA858" s="120"/>
      <c r="PEB858" s="209"/>
      <c r="PEC858" s="120"/>
      <c r="PED858" s="120"/>
      <c r="PEE858" s="114"/>
      <c r="PEF858" s="122"/>
      <c r="PEG858" s="105"/>
      <c r="PEH858" s="103"/>
      <c r="PEI858" s="120"/>
      <c r="PEJ858" s="209"/>
      <c r="PEK858" s="120"/>
      <c r="PEL858" s="120"/>
      <c r="PEM858" s="114"/>
      <c r="PEN858" s="122"/>
      <c r="PEO858" s="105"/>
      <c r="PEP858" s="103"/>
      <c r="PEQ858" s="120"/>
      <c r="PER858" s="209"/>
      <c r="PES858" s="120"/>
      <c r="PET858" s="120"/>
      <c r="PEU858" s="114"/>
      <c r="PEV858" s="122"/>
      <c r="PEW858" s="105"/>
      <c r="PEX858" s="103"/>
      <c r="PEY858" s="120"/>
      <c r="PEZ858" s="209"/>
      <c r="PFA858" s="120"/>
      <c r="PFB858" s="120"/>
      <c r="PFC858" s="114"/>
      <c r="PFD858" s="122"/>
      <c r="PFE858" s="105"/>
      <c r="PFF858" s="103"/>
      <c r="PFG858" s="120"/>
      <c r="PFH858" s="209"/>
      <c r="PFI858" s="120"/>
      <c r="PFJ858" s="120"/>
      <c r="PFK858" s="114"/>
      <c r="PFL858" s="122"/>
      <c r="PFM858" s="105"/>
      <c r="PFN858" s="103"/>
      <c r="PFO858" s="120"/>
      <c r="PFP858" s="209"/>
      <c r="PFQ858" s="120"/>
      <c r="PFR858" s="120"/>
      <c r="PFS858" s="114"/>
      <c r="PFT858" s="122"/>
      <c r="PFU858" s="105"/>
      <c r="PFV858" s="103"/>
      <c r="PFW858" s="120"/>
      <c r="PFX858" s="209"/>
      <c r="PFY858" s="120"/>
      <c r="PFZ858" s="120"/>
      <c r="PGA858" s="114"/>
      <c r="PGB858" s="122"/>
      <c r="PGC858" s="105"/>
      <c r="PGD858" s="103"/>
      <c r="PGE858" s="120"/>
      <c r="PGF858" s="209"/>
      <c r="PGG858" s="120"/>
      <c r="PGH858" s="120"/>
      <c r="PGI858" s="114"/>
      <c r="PGJ858" s="122"/>
      <c r="PGK858" s="105"/>
      <c r="PGL858" s="103"/>
      <c r="PGM858" s="120"/>
      <c r="PGN858" s="209"/>
      <c r="PGO858" s="120"/>
      <c r="PGP858" s="120"/>
      <c r="PGQ858" s="114"/>
      <c r="PGR858" s="122"/>
      <c r="PGS858" s="105"/>
      <c r="PGT858" s="103"/>
      <c r="PGU858" s="120"/>
      <c r="PGV858" s="209"/>
      <c r="PGW858" s="120"/>
      <c r="PGX858" s="120"/>
      <c r="PGY858" s="114"/>
      <c r="PGZ858" s="122"/>
      <c r="PHA858" s="105"/>
      <c r="PHB858" s="103"/>
      <c r="PHC858" s="120"/>
      <c r="PHD858" s="209"/>
      <c r="PHE858" s="120"/>
      <c r="PHF858" s="120"/>
      <c r="PHG858" s="114"/>
      <c r="PHH858" s="122"/>
      <c r="PHI858" s="105"/>
      <c r="PHJ858" s="103"/>
      <c r="PHK858" s="120"/>
      <c r="PHL858" s="209"/>
      <c r="PHM858" s="120"/>
      <c r="PHN858" s="120"/>
      <c r="PHO858" s="114"/>
      <c r="PHP858" s="122"/>
      <c r="PHQ858" s="105"/>
      <c r="PHR858" s="103"/>
      <c r="PHS858" s="120"/>
      <c r="PHT858" s="209"/>
      <c r="PHU858" s="120"/>
      <c r="PHV858" s="120"/>
      <c r="PHW858" s="114"/>
      <c r="PHX858" s="122"/>
      <c r="PHY858" s="105"/>
      <c r="PHZ858" s="103"/>
      <c r="PIA858" s="120"/>
      <c r="PIB858" s="209"/>
      <c r="PIC858" s="120"/>
      <c r="PID858" s="120"/>
      <c r="PIE858" s="114"/>
      <c r="PIF858" s="122"/>
      <c r="PIG858" s="105"/>
      <c r="PIH858" s="103"/>
      <c r="PII858" s="120"/>
      <c r="PIJ858" s="209"/>
      <c r="PIK858" s="120"/>
      <c r="PIL858" s="120"/>
      <c r="PIM858" s="114"/>
      <c r="PIN858" s="122"/>
      <c r="PIO858" s="105"/>
      <c r="PIP858" s="103"/>
      <c r="PIQ858" s="120"/>
      <c r="PIR858" s="209"/>
      <c r="PIS858" s="120"/>
      <c r="PIT858" s="120"/>
      <c r="PIU858" s="114"/>
      <c r="PIV858" s="122"/>
      <c r="PIW858" s="105"/>
      <c r="PIX858" s="103"/>
      <c r="PIY858" s="120"/>
      <c r="PIZ858" s="209"/>
      <c r="PJA858" s="120"/>
      <c r="PJB858" s="120"/>
      <c r="PJC858" s="114"/>
      <c r="PJD858" s="122"/>
      <c r="PJE858" s="105"/>
      <c r="PJF858" s="103"/>
      <c r="PJG858" s="120"/>
      <c r="PJH858" s="209"/>
      <c r="PJI858" s="120"/>
      <c r="PJJ858" s="120"/>
      <c r="PJK858" s="114"/>
      <c r="PJL858" s="122"/>
      <c r="PJM858" s="105"/>
      <c r="PJN858" s="103"/>
      <c r="PJO858" s="120"/>
      <c r="PJP858" s="209"/>
      <c r="PJQ858" s="120"/>
      <c r="PJR858" s="120"/>
      <c r="PJS858" s="114"/>
      <c r="PJT858" s="122"/>
      <c r="PJU858" s="105"/>
      <c r="PJV858" s="103"/>
      <c r="PJW858" s="120"/>
      <c r="PJX858" s="209"/>
      <c r="PJY858" s="120"/>
      <c r="PJZ858" s="120"/>
      <c r="PKA858" s="114"/>
      <c r="PKB858" s="122"/>
      <c r="PKC858" s="105"/>
      <c r="PKD858" s="103"/>
      <c r="PKE858" s="120"/>
      <c r="PKF858" s="209"/>
      <c r="PKG858" s="120"/>
      <c r="PKH858" s="120"/>
      <c r="PKI858" s="114"/>
      <c r="PKJ858" s="122"/>
      <c r="PKK858" s="105"/>
      <c r="PKL858" s="103"/>
      <c r="PKM858" s="120"/>
      <c r="PKN858" s="209"/>
      <c r="PKO858" s="120"/>
      <c r="PKP858" s="120"/>
      <c r="PKQ858" s="114"/>
      <c r="PKR858" s="122"/>
      <c r="PKS858" s="105"/>
      <c r="PKT858" s="103"/>
      <c r="PKU858" s="120"/>
      <c r="PKV858" s="209"/>
      <c r="PKW858" s="120"/>
      <c r="PKX858" s="120"/>
      <c r="PKY858" s="114"/>
      <c r="PKZ858" s="122"/>
      <c r="PLA858" s="105"/>
      <c r="PLB858" s="103"/>
      <c r="PLC858" s="120"/>
      <c r="PLD858" s="209"/>
      <c r="PLE858" s="120"/>
      <c r="PLF858" s="120"/>
      <c r="PLG858" s="114"/>
      <c r="PLH858" s="122"/>
      <c r="PLI858" s="105"/>
      <c r="PLJ858" s="103"/>
      <c r="PLK858" s="120"/>
      <c r="PLL858" s="209"/>
      <c r="PLM858" s="120"/>
      <c r="PLN858" s="120"/>
      <c r="PLO858" s="114"/>
      <c r="PLP858" s="122"/>
      <c r="PLQ858" s="105"/>
      <c r="PLR858" s="103"/>
      <c r="PLS858" s="120"/>
      <c r="PLT858" s="209"/>
      <c r="PLU858" s="120"/>
      <c r="PLV858" s="120"/>
      <c r="PLW858" s="114"/>
      <c r="PLX858" s="122"/>
      <c r="PLY858" s="105"/>
      <c r="PLZ858" s="103"/>
      <c r="PMA858" s="120"/>
      <c r="PMB858" s="209"/>
      <c r="PMC858" s="120"/>
      <c r="PMD858" s="120"/>
      <c r="PME858" s="114"/>
      <c r="PMF858" s="122"/>
      <c r="PMG858" s="105"/>
      <c r="PMH858" s="103"/>
      <c r="PMI858" s="120"/>
      <c r="PMJ858" s="209"/>
      <c r="PMK858" s="120"/>
      <c r="PML858" s="120"/>
      <c r="PMM858" s="114"/>
      <c r="PMN858" s="122"/>
      <c r="PMO858" s="105"/>
      <c r="PMP858" s="103"/>
      <c r="PMQ858" s="120"/>
      <c r="PMR858" s="209"/>
      <c r="PMS858" s="120"/>
      <c r="PMT858" s="120"/>
      <c r="PMU858" s="114"/>
      <c r="PMV858" s="122"/>
      <c r="PMW858" s="105"/>
      <c r="PMX858" s="103"/>
      <c r="PMY858" s="120"/>
      <c r="PMZ858" s="209"/>
      <c r="PNA858" s="120"/>
      <c r="PNB858" s="120"/>
      <c r="PNC858" s="114"/>
      <c r="PND858" s="122"/>
      <c r="PNE858" s="105"/>
      <c r="PNF858" s="103"/>
      <c r="PNG858" s="120"/>
      <c r="PNH858" s="209"/>
      <c r="PNI858" s="120"/>
      <c r="PNJ858" s="120"/>
      <c r="PNK858" s="114"/>
      <c r="PNL858" s="122"/>
      <c r="PNM858" s="105"/>
      <c r="PNN858" s="103"/>
      <c r="PNO858" s="120"/>
      <c r="PNP858" s="209"/>
      <c r="PNQ858" s="120"/>
      <c r="PNR858" s="120"/>
      <c r="PNS858" s="114"/>
      <c r="PNT858" s="122"/>
      <c r="PNU858" s="105"/>
      <c r="PNV858" s="103"/>
      <c r="PNW858" s="120"/>
      <c r="PNX858" s="209"/>
      <c r="PNY858" s="120"/>
      <c r="PNZ858" s="120"/>
      <c r="POA858" s="114"/>
      <c r="POB858" s="122"/>
      <c r="POC858" s="105"/>
      <c r="POD858" s="103"/>
      <c r="POE858" s="120"/>
      <c r="POF858" s="209"/>
      <c r="POG858" s="120"/>
      <c r="POH858" s="120"/>
      <c r="POI858" s="114"/>
      <c r="POJ858" s="122"/>
      <c r="POK858" s="105"/>
      <c r="POL858" s="103"/>
      <c r="POM858" s="120"/>
      <c r="PON858" s="209"/>
      <c r="POO858" s="120"/>
      <c r="POP858" s="120"/>
      <c r="POQ858" s="114"/>
      <c r="POR858" s="122"/>
      <c r="POS858" s="105"/>
      <c r="POT858" s="103"/>
      <c r="POU858" s="120"/>
      <c r="POV858" s="209"/>
      <c r="POW858" s="120"/>
      <c r="POX858" s="120"/>
      <c r="POY858" s="114"/>
      <c r="POZ858" s="122"/>
      <c r="PPA858" s="105"/>
      <c r="PPB858" s="103"/>
      <c r="PPC858" s="120"/>
      <c r="PPD858" s="209"/>
      <c r="PPE858" s="120"/>
      <c r="PPF858" s="120"/>
      <c r="PPG858" s="114"/>
      <c r="PPH858" s="122"/>
      <c r="PPI858" s="105"/>
      <c r="PPJ858" s="103"/>
      <c r="PPK858" s="120"/>
      <c r="PPL858" s="209"/>
      <c r="PPM858" s="120"/>
      <c r="PPN858" s="120"/>
      <c r="PPO858" s="114"/>
      <c r="PPP858" s="122"/>
      <c r="PPQ858" s="105"/>
      <c r="PPR858" s="103"/>
      <c r="PPS858" s="120"/>
      <c r="PPT858" s="209"/>
      <c r="PPU858" s="120"/>
      <c r="PPV858" s="120"/>
      <c r="PPW858" s="114"/>
      <c r="PPX858" s="122"/>
      <c r="PPY858" s="105"/>
      <c r="PPZ858" s="103"/>
      <c r="PQA858" s="120"/>
      <c r="PQB858" s="209"/>
      <c r="PQC858" s="120"/>
      <c r="PQD858" s="120"/>
      <c r="PQE858" s="114"/>
      <c r="PQF858" s="122"/>
      <c r="PQG858" s="105"/>
      <c r="PQH858" s="103"/>
      <c r="PQI858" s="120"/>
      <c r="PQJ858" s="209"/>
      <c r="PQK858" s="120"/>
      <c r="PQL858" s="120"/>
      <c r="PQM858" s="114"/>
      <c r="PQN858" s="122"/>
      <c r="PQO858" s="105"/>
      <c r="PQP858" s="103"/>
      <c r="PQQ858" s="120"/>
      <c r="PQR858" s="209"/>
      <c r="PQS858" s="120"/>
      <c r="PQT858" s="120"/>
      <c r="PQU858" s="114"/>
      <c r="PQV858" s="122"/>
      <c r="PQW858" s="105"/>
      <c r="PQX858" s="103"/>
      <c r="PQY858" s="120"/>
      <c r="PQZ858" s="209"/>
      <c r="PRA858" s="120"/>
      <c r="PRB858" s="120"/>
      <c r="PRC858" s="114"/>
      <c r="PRD858" s="122"/>
      <c r="PRE858" s="105"/>
      <c r="PRF858" s="103"/>
      <c r="PRG858" s="120"/>
      <c r="PRH858" s="209"/>
      <c r="PRI858" s="120"/>
      <c r="PRJ858" s="120"/>
      <c r="PRK858" s="114"/>
      <c r="PRL858" s="122"/>
      <c r="PRM858" s="105"/>
      <c r="PRN858" s="103"/>
      <c r="PRO858" s="120"/>
      <c r="PRP858" s="209"/>
      <c r="PRQ858" s="120"/>
      <c r="PRR858" s="120"/>
      <c r="PRS858" s="114"/>
      <c r="PRT858" s="122"/>
      <c r="PRU858" s="105"/>
      <c r="PRV858" s="103"/>
      <c r="PRW858" s="120"/>
      <c r="PRX858" s="209"/>
      <c r="PRY858" s="120"/>
      <c r="PRZ858" s="120"/>
      <c r="PSA858" s="114"/>
      <c r="PSB858" s="122"/>
      <c r="PSC858" s="105"/>
      <c r="PSD858" s="103"/>
      <c r="PSE858" s="120"/>
      <c r="PSF858" s="209"/>
      <c r="PSG858" s="120"/>
      <c r="PSH858" s="120"/>
      <c r="PSI858" s="114"/>
      <c r="PSJ858" s="122"/>
      <c r="PSK858" s="105"/>
      <c r="PSL858" s="103"/>
      <c r="PSM858" s="120"/>
      <c r="PSN858" s="209"/>
      <c r="PSO858" s="120"/>
      <c r="PSP858" s="120"/>
      <c r="PSQ858" s="114"/>
      <c r="PSR858" s="122"/>
      <c r="PSS858" s="105"/>
      <c r="PST858" s="103"/>
      <c r="PSU858" s="120"/>
      <c r="PSV858" s="209"/>
      <c r="PSW858" s="120"/>
      <c r="PSX858" s="120"/>
      <c r="PSY858" s="114"/>
      <c r="PSZ858" s="122"/>
      <c r="PTA858" s="105"/>
      <c r="PTB858" s="103"/>
      <c r="PTC858" s="120"/>
      <c r="PTD858" s="209"/>
      <c r="PTE858" s="120"/>
      <c r="PTF858" s="120"/>
      <c r="PTG858" s="114"/>
      <c r="PTH858" s="122"/>
      <c r="PTI858" s="105"/>
      <c r="PTJ858" s="103"/>
      <c r="PTK858" s="120"/>
      <c r="PTL858" s="209"/>
      <c r="PTM858" s="120"/>
      <c r="PTN858" s="120"/>
      <c r="PTO858" s="114"/>
      <c r="PTP858" s="122"/>
      <c r="PTQ858" s="105"/>
      <c r="PTR858" s="103"/>
      <c r="PTS858" s="120"/>
      <c r="PTT858" s="209"/>
      <c r="PTU858" s="120"/>
      <c r="PTV858" s="120"/>
      <c r="PTW858" s="114"/>
      <c r="PTX858" s="122"/>
      <c r="PTY858" s="105"/>
      <c r="PTZ858" s="103"/>
      <c r="PUA858" s="120"/>
      <c r="PUB858" s="209"/>
      <c r="PUC858" s="120"/>
      <c r="PUD858" s="120"/>
      <c r="PUE858" s="114"/>
      <c r="PUF858" s="122"/>
      <c r="PUG858" s="105"/>
      <c r="PUH858" s="103"/>
      <c r="PUI858" s="120"/>
      <c r="PUJ858" s="209"/>
      <c r="PUK858" s="120"/>
      <c r="PUL858" s="120"/>
      <c r="PUM858" s="114"/>
      <c r="PUN858" s="122"/>
      <c r="PUO858" s="105"/>
      <c r="PUP858" s="103"/>
      <c r="PUQ858" s="120"/>
      <c r="PUR858" s="209"/>
      <c r="PUS858" s="120"/>
      <c r="PUT858" s="120"/>
      <c r="PUU858" s="114"/>
      <c r="PUV858" s="122"/>
      <c r="PUW858" s="105"/>
      <c r="PUX858" s="103"/>
      <c r="PUY858" s="120"/>
      <c r="PUZ858" s="209"/>
      <c r="PVA858" s="120"/>
      <c r="PVB858" s="120"/>
      <c r="PVC858" s="114"/>
      <c r="PVD858" s="122"/>
      <c r="PVE858" s="105"/>
      <c r="PVF858" s="103"/>
      <c r="PVG858" s="120"/>
      <c r="PVH858" s="209"/>
      <c r="PVI858" s="120"/>
      <c r="PVJ858" s="120"/>
      <c r="PVK858" s="114"/>
      <c r="PVL858" s="122"/>
      <c r="PVM858" s="105"/>
      <c r="PVN858" s="103"/>
      <c r="PVO858" s="120"/>
      <c r="PVP858" s="209"/>
      <c r="PVQ858" s="120"/>
      <c r="PVR858" s="120"/>
      <c r="PVS858" s="114"/>
      <c r="PVT858" s="122"/>
      <c r="PVU858" s="105"/>
      <c r="PVV858" s="103"/>
      <c r="PVW858" s="120"/>
      <c r="PVX858" s="209"/>
      <c r="PVY858" s="120"/>
      <c r="PVZ858" s="120"/>
      <c r="PWA858" s="114"/>
      <c r="PWB858" s="122"/>
      <c r="PWC858" s="105"/>
      <c r="PWD858" s="103"/>
      <c r="PWE858" s="120"/>
      <c r="PWF858" s="209"/>
      <c r="PWG858" s="120"/>
      <c r="PWH858" s="120"/>
      <c r="PWI858" s="114"/>
      <c r="PWJ858" s="122"/>
      <c r="PWK858" s="105"/>
      <c r="PWL858" s="103"/>
      <c r="PWM858" s="120"/>
      <c r="PWN858" s="209"/>
      <c r="PWO858" s="120"/>
      <c r="PWP858" s="120"/>
      <c r="PWQ858" s="114"/>
      <c r="PWR858" s="122"/>
      <c r="PWS858" s="105"/>
      <c r="PWT858" s="103"/>
      <c r="PWU858" s="120"/>
      <c r="PWV858" s="209"/>
      <c r="PWW858" s="120"/>
      <c r="PWX858" s="120"/>
      <c r="PWY858" s="114"/>
      <c r="PWZ858" s="122"/>
      <c r="PXA858" s="105"/>
      <c r="PXB858" s="103"/>
      <c r="PXC858" s="120"/>
      <c r="PXD858" s="209"/>
      <c r="PXE858" s="120"/>
      <c r="PXF858" s="120"/>
      <c r="PXG858" s="114"/>
      <c r="PXH858" s="122"/>
      <c r="PXI858" s="105"/>
      <c r="PXJ858" s="103"/>
      <c r="PXK858" s="120"/>
      <c r="PXL858" s="209"/>
      <c r="PXM858" s="120"/>
      <c r="PXN858" s="120"/>
      <c r="PXO858" s="114"/>
      <c r="PXP858" s="122"/>
      <c r="PXQ858" s="105"/>
      <c r="PXR858" s="103"/>
      <c r="PXS858" s="120"/>
      <c r="PXT858" s="209"/>
      <c r="PXU858" s="120"/>
      <c r="PXV858" s="120"/>
      <c r="PXW858" s="114"/>
      <c r="PXX858" s="122"/>
      <c r="PXY858" s="105"/>
      <c r="PXZ858" s="103"/>
      <c r="PYA858" s="120"/>
      <c r="PYB858" s="209"/>
      <c r="PYC858" s="120"/>
      <c r="PYD858" s="120"/>
      <c r="PYE858" s="114"/>
      <c r="PYF858" s="122"/>
      <c r="PYG858" s="105"/>
      <c r="PYH858" s="103"/>
      <c r="PYI858" s="120"/>
      <c r="PYJ858" s="209"/>
      <c r="PYK858" s="120"/>
      <c r="PYL858" s="120"/>
      <c r="PYM858" s="114"/>
      <c r="PYN858" s="122"/>
      <c r="PYO858" s="105"/>
      <c r="PYP858" s="103"/>
      <c r="PYQ858" s="120"/>
      <c r="PYR858" s="209"/>
      <c r="PYS858" s="120"/>
      <c r="PYT858" s="120"/>
      <c r="PYU858" s="114"/>
      <c r="PYV858" s="122"/>
      <c r="PYW858" s="105"/>
      <c r="PYX858" s="103"/>
      <c r="PYY858" s="120"/>
      <c r="PYZ858" s="209"/>
      <c r="PZA858" s="120"/>
      <c r="PZB858" s="120"/>
      <c r="PZC858" s="114"/>
      <c r="PZD858" s="122"/>
      <c r="PZE858" s="105"/>
      <c r="PZF858" s="103"/>
      <c r="PZG858" s="120"/>
      <c r="PZH858" s="209"/>
      <c r="PZI858" s="120"/>
      <c r="PZJ858" s="120"/>
      <c r="PZK858" s="114"/>
      <c r="PZL858" s="122"/>
      <c r="PZM858" s="105"/>
      <c r="PZN858" s="103"/>
      <c r="PZO858" s="120"/>
      <c r="PZP858" s="209"/>
      <c r="PZQ858" s="120"/>
      <c r="PZR858" s="120"/>
      <c r="PZS858" s="114"/>
      <c r="PZT858" s="122"/>
      <c r="PZU858" s="105"/>
      <c r="PZV858" s="103"/>
      <c r="PZW858" s="120"/>
      <c r="PZX858" s="209"/>
      <c r="PZY858" s="120"/>
      <c r="PZZ858" s="120"/>
      <c r="QAA858" s="114"/>
      <c r="QAB858" s="122"/>
      <c r="QAC858" s="105"/>
      <c r="QAD858" s="103"/>
      <c r="QAE858" s="120"/>
      <c r="QAF858" s="209"/>
      <c r="QAG858" s="120"/>
      <c r="QAH858" s="120"/>
      <c r="QAI858" s="114"/>
      <c r="QAJ858" s="122"/>
      <c r="QAK858" s="105"/>
      <c r="QAL858" s="103"/>
      <c r="QAM858" s="120"/>
      <c r="QAN858" s="209"/>
      <c r="QAO858" s="120"/>
      <c r="QAP858" s="120"/>
      <c r="QAQ858" s="114"/>
      <c r="QAR858" s="122"/>
      <c r="QAS858" s="105"/>
      <c r="QAT858" s="103"/>
      <c r="QAU858" s="120"/>
      <c r="QAV858" s="209"/>
      <c r="QAW858" s="120"/>
      <c r="QAX858" s="120"/>
      <c r="QAY858" s="114"/>
      <c r="QAZ858" s="122"/>
      <c r="QBA858" s="105"/>
      <c r="QBB858" s="103"/>
      <c r="QBC858" s="120"/>
      <c r="QBD858" s="209"/>
      <c r="QBE858" s="120"/>
      <c r="QBF858" s="120"/>
      <c r="QBG858" s="114"/>
      <c r="QBH858" s="122"/>
      <c r="QBI858" s="105"/>
      <c r="QBJ858" s="103"/>
      <c r="QBK858" s="120"/>
      <c r="QBL858" s="209"/>
      <c r="QBM858" s="120"/>
      <c r="QBN858" s="120"/>
      <c r="QBO858" s="114"/>
      <c r="QBP858" s="122"/>
      <c r="QBQ858" s="105"/>
      <c r="QBR858" s="103"/>
      <c r="QBS858" s="120"/>
      <c r="QBT858" s="209"/>
      <c r="QBU858" s="120"/>
      <c r="QBV858" s="120"/>
      <c r="QBW858" s="114"/>
      <c r="QBX858" s="122"/>
      <c r="QBY858" s="105"/>
      <c r="QBZ858" s="103"/>
      <c r="QCA858" s="120"/>
      <c r="QCB858" s="209"/>
      <c r="QCC858" s="120"/>
      <c r="QCD858" s="120"/>
      <c r="QCE858" s="114"/>
      <c r="QCF858" s="122"/>
      <c r="QCG858" s="105"/>
      <c r="QCH858" s="103"/>
      <c r="QCI858" s="120"/>
      <c r="QCJ858" s="209"/>
      <c r="QCK858" s="120"/>
      <c r="QCL858" s="120"/>
      <c r="QCM858" s="114"/>
      <c r="QCN858" s="122"/>
      <c r="QCO858" s="105"/>
      <c r="QCP858" s="103"/>
      <c r="QCQ858" s="120"/>
      <c r="QCR858" s="209"/>
      <c r="QCS858" s="120"/>
      <c r="QCT858" s="120"/>
      <c r="QCU858" s="114"/>
      <c r="QCV858" s="122"/>
      <c r="QCW858" s="105"/>
      <c r="QCX858" s="103"/>
      <c r="QCY858" s="120"/>
      <c r="QCZ858" s="209"/>
      <c r="QDA858" s="120"/>
      <c r="QDB858" s="120"/>
      <c r="QDC858" s="114"/>
      <c r="QDD858" s="122"/>
      <c r="QDE858" s="105"/>
      <c r="QDF858" s="103"/>
      <c r="QDG858" s="120"/>
      <c r="QDH858" s="209"/>
      <c r="QDI858" s="120"/>
      <c r="QDJ858" s="120"/>
      <c r="QDK858" s="114"/>
      <c r="QDL858" s="122"/>
      <c r="QDM858" s="105"/>
      <c r="QDN858" s="103"/>
      <c r="QDO858" s="120"/>
      <c r="QDP858" s="209"/>
      <c r="QDQ858" s="120"/>
      <c r="QDR858" s="120"/>
      <c r="QDS858" s="114"/>
      <c r="QDT858" s="122"/>
      <c r="QDU858" s="105"/>
      <c r="QDV858" s="103"/>
      <c r="QDW858" s="120"/>
      <c r="QDX858" s="209"/>
      <c r="QDY858" s="120"/>
      <c r="QDZ858" s="120"/>
      <c r="QEA858" s="114"/>
      <c r="QEB858" s="122"/>
      <c r="QEC858" s="105"/>
      <c r="QED858" s="103"/>
      <c r="QEE858" s="120"/>
      <c r="QEF858" s="209"/>
      <c r="QEG858" s="120"/>
      <c r="QEH858" s="120"/>
      <c r="QEI858" s="114"/>
      <c r="QEJ858" s="122"/>
      <c r="QEK858" s="105"/>
      <c r="QEL858" s="103"/>
      <c r="QEM858" s="120"/>
      <c r="QEN858" s="209"/>
      <c r="QEO858" s="120"/>
      <c r="QEP858" s="120"/>
      <c r="QEQ858" s="114"/>
      <c r="QER858" s="122"/>
      <c r="QES858" s="105"/>
      <c r="QET858" s="103"/>
      <c r="QEU858" s="120"/>
      <c r="QEV858" s="209"/>
      <c r="QEW858" s="120"/>
      <c r="QEX858" s="120"/>
      <c r="QEY858" s="114"/>
      <c r="QEZ858" s="122"/>
      <c r="QFA858" s="105"/>
      <c r="QFB858" s="103"/>
      <c r="QFC858" s="120"/>
      <c r="QFD858" s="209"/>
      <c r="QFE858" s="120"/>
      <c r="QFF858" s="120"/>
      <c r="QFG858" s="114"/>
      <c r="QFH858" s="122"/>
      <c r="QFI858" s="105"/>
      <c r="QFJ858" s="103"/>
      <c r="QFK858" s="120"/>
      <c r="QFL858" s="209"/>
      <c r="QFM858" s="120"/>
      <c r="QFN858" s="120"/>
      <c r="QFO858" s="114"/>
      <c r="QFP858" s="122"/>
      <c r="QFQ858" s="105"/>
      <c r="QFR858" s="103"/>
      <c r="QFS858" s="120"/>
      <c r="QFT858" s="209"/>
      <c r="QFU858" s="120"/>
      <c r="QFV858" s="120"/>
      <c r="QFW858" s="114"/>
      <c r="QFX858" s="122"/>
      <c r="QFY858" s="105"/>
      <c r="QFZ858" s="103"/>
      <c r="QGA858" s="120"/>
      <c r="QGB858" s="209"/>
      <c r="QGC858" s="120"/>
      <c r="QGD858" s="120"/>
      <c r="QGE858" s="114"/>
      <c r="QGF858" s="122"/>
      <c r="QGG858" s="105"/>
      <c r="QGH858" s="103"/>
      <c r="QGI858" s="120"/>
      <c r="QGJ858" s="209"/>
      <c r="QGK858" s="120"/>
      <c r="QGL858" s="120"/>
      <c r="QGM858" s="114"/>
      <c r="QGN858" s="122"/>
      <c r="QGO858" s="105"/>
      <c r="QGP858" s="103"/>
      <c r="QGQ858" s="120"/>
      <c r="QGR858" s="209"/>
      <c r="QGS858" s="120"/>
      <c r="QGT858" s="120"/>
      <c r="QGU858" s="114"/>
      <c r="QGV858" s="122"/>
      <c r="QGW858" s="105"/>
      <c r="QGX858" s="103"/>
      <c r="QGY858" s="120"/>
      <c r="QGZ858" s="209"/>
      <c r="QHA858" s="120"/>
      <c r="QHB858" s="120"/>
      <c r="QHC858" s="114"/>
      <c r="QHD858" s="122"/>
      <c r="QHE858" s="105"/>
      <c r="QHF858" s="103"/>
      <c r="QHG858" s="120"/>
      <c r="QHH858" s="209"/>
      <c r="QHI858" s="120"/>
      <c r="QHJ858" s="120"/>
      <c r="QHK858" s="114"/>
      <c r="QHL858" s="122"/>
      <c r="QHM858" s="105"/>
      <c r="QHN858" s="103"/>
      <c r="QHO858" s="120"/>
      <c r="QHP858" s="209"/>
      <c r="QHQ858" s="120"/>
      <c r="QHR858" s="120"/>
      <c r="QHS858" s="114"/>
      <c r="QHT858" s="122"/>
      <c r="QHU858" s="105"/>
      <c r="QHV858" s="103"/>
      <c r="QHW858" s="120"/>
      <c r="QHX858" s="209"/>
      <c r="QHY858" s="120"/>
      <c r="QHZ858" s="120"/>
      <c r="QIA858" s="114"/>
      <c r="QIB858" s="122"/>
      <c r="QIC858" s="105"/>
      <c r="QID858" s="103"/>
      <c r="QIE858" s="120"/>
      <c r="QIF858" s="209"/>
      <c r="QIG858" s="120"/>
      <c r="QIH858" s="120"/>
      <c r="QII858" s="114"/>
      <c r="QIJ858" s="122"/>
      <c r="QIK858" s="105"/>
      <c r="QIL858" s="103"/>
      <c r="QIM858" s="120"/>
      <c r="QIN858" s="209"/>
      <c r="QIO858" s="120"/>
      <c r="QIP858" s="120"/>
      <c r="QIQ858" s="114"/>
      <c r="QIR858" s="122"/>
      <c r="QIS858" s="105"/>
      <c r="QIT858" s="103"/>
      <c r="QIU858" s="120"/>
      <c r="QIV858" s="209"/>
      <c r="QIW858" s="120"/>
      <c r="QIX858" s="120"/>
      <c r="QIY858" s="114"/>
      <c r="QIZ858" s="122"/>
      <c r="QJA858" s="105"/>
      <c r="QJB858" s="103"/>
      <c r="QJC858" s="120"/>
      <c r="QJD858" s="209"/>
      <c r="QJE858" s="120"/>
      <c r="QJF858" s="120"/>
      <c r="QJG858" s="114"/>
      <c r="QJH858" s="122"/>
      <c r="QJI858" s="105"/>
      <c r="QJJ858" s="103"/>
      <c r="QJK858" s="120"/>
      <c r="QJL858" s="209"/>
      <c r="QJM858" s="120"/>
      <c r="QJN858" s="120"/>
      <c r="QJO858" s="114"/>
      <c r="QJP858" s="122"/>
      <c r="QJQ858" s="105"/>
      <c r="QJR858" s="103"/>
      <c r="QJS858" s="120"/>
      <c r="QJT858" s="209"/>
      <c r="QJU858" s="120"/>
      <c r="QJV858" s="120"/>
      <c r="QJW858" s="114"/>
      <c r="QJX858" s="122"/>
      <c r="QJY858" s="105"/>
      <c r="QJZ858" s="103"/>
      <c r="QKA858" s="120"/>
      <c r="QKB858" s="209"/>
      <c r="QKC858" s="120"/>
      <c r="QKD858" s="120"/>
      <c r="QKE858" s="114"/>
      <c r="QKF858" s="122"/>
      <c r="QKG858" s="105"/>
      <c r="QKH858" s="103"/>
      <c r="QKI858" s="120"/>
      <c r="QKJ858" s="209"/>
      <c r="QKK858" s="120"/>
      <c r="QKL858" s="120"/>
      <c r="QKM858" s="114"/>
      <c r="QKN858" s="122"/>
      <c r="QKO858" s="105"/>
      <c r="QKP858" s="103"/>
      <c r="QKQ858" s="120"/>
      <c r="QKR858" s="209"/>
      <c r="QKS858" s="120"/>
      <c r="QKT858" s="120"/>
      <c r="QKU858" s="114"/>
      <c r="QKV858" s="122"/>
      <c r="QKW858" s="105"/>
      <c r="QKX858" s="103"/>
      <c r="QKY858" s="120"/>
      <c r="QKZ858" s="209"/>
      <c r="QLA858" s="120"/>
      <c r="QLB858" s="120"/>
      <c r="QLC858" s="114"/>
      <c r="QLD858" s="122"/>
      <c r="QLE858" s="105"/>
      <c r="QLF858" s="103"/>
      <c r="QLG858" s="120"/>
      <c r="QLH858" s="209"/>
      <c r="QLI858" s="120"/>
      <c r="QLJ858" s="120"/>
      <c r="QLK858" s="114"/>
      <c r="QLL858" s="122"/>
      <c r="QLM858" s="105"/>
      <c r="QLN858" s="103"/>
      <c r="QLO858" s="120"/>
      <c r="QLP858" s="209"/>
      <c r="QLQ858" s="120"/>
      <c r="QLR858" s="120"/>
      <c r="QLS858" s="114"/>
      <c r="QLT858" s="122"/>
      <c r="QLU858" s="105"/>
      <c r="QLV858" s="103"/>
      <c r="QLW858" s="120"/>
      <c r="QLX858" s="209"/>
      <c r="QLY858" s="120"/>
      <c r="QLZ858" s="120"/>
      <c r="QMA858" s="114"/>
      <c r="QMB858" s="122"/>
      <c r="QMC858" s="105"/>
      <c r="QMD858" s="103"/>
      <c r="QME858" s="120"/>
      <c r="QMF858" s="209"/>
      <c r="QMG858" s="120"/>
      <c r="QMH858" s="120"/>
      <c r="QMI858" s="114"/>
      <c r="QMJ858" s="122"/>
      <c r="QMK858" s="105"/>
      <c r="QML858" s="103"/>
      <c r="QMM858" s="120"/>
      <c r="QMN858" s="209"/>
      <c r="QMO858" s="120"/>
      <c r="QMP858" s="120"/>
      <c r="QMQ858" s="114"/>
      <c r="QMR858" s="122"/>
      <c r="QMS858" s="105"/>
      <c r="QMT858" s="103"/>
      <c r="QMU858" s="120"/>
      <c r="QMV858" s="209"/>
      <c r="QMW858" s="120"/>
      <c r="QMX858" s="120"/>
      <c r="QMY858" s="114"/>
      <c r="QMZ858" s="122"/>
      <c r="QNA858" s="105"/>
      <c r="QNB858" s="103"/>
      <c r="QNC858" s="120"/>
      <c r="QND858" s="209"/>
      <c r="QNE858" s="120"/>
      <c r="QNF858" s="120"/>
      <c r="QNG858" s="114"/>
      <c r="QNH858" s="122"/>
      <c r="QNI858" s="105"/>
      <c r="QNJ858" s="103"/>
      <c r="QNK858" s="120"/>
      <c r="QNL858" s="209"/>
      <c r="QNM858" s="120"/>
      <c r="QNN858" s="120"/>
      <c r="QNO858" s="114"/>
      <c r="QNP858" s="122"/>
      <c r="QNQ858" s="105"/>
      <c r="QNR858" s="103"/>
      <c r="QNS858" s="120"/>
      <c r="QNT858" s="209"/>
      <c r="QNU858" s="120"/>
      <c r="QNV858" s="120"/>
      <c r="QNW858" s="114"/>
      <c r="QNX858" s="122"/>
      <c r="QNY858" s="105"/>
      <c r="QNZ858" s="103"/>
      <c r="QOA858" s="120"/>
      <c r="QOB858" s="209"/>
      <c r="QOC858" s="120"/>
      <c r="QOD858" s="120"/>
      <c r="QOE858" s="114"/>
      <c r="QOF858" s="122"/>
      <c r="QOG858" s="105"/>
      <c r="QOH858" s="103"/>
      <c r="QOI858" s="120"/>
      <c r="QOJ858" s="209"/>
      <c r="QOK858" s="120"/>
      <c r="QOL858" s="120"/>
      <c r="QOM858" s="114"/>
      <c r="QON858" s="122"/>
      <c r="QOO858" s="105"/>
      <c r="QOP858" s="103"/>
      <c r="QOQ858" s="120"/>
      <c r="QOR858" s="209"/>
      <c r="QOS858" s="120"/>
      <c r="QOT858" s="120"/>
      <c r="QOU858" s="114"/>
      <c r="QOV858" s="122"/>
      <c r="QOW858" s="105"/>
      <c r="QOX858" s="103"/>
      <c r="QOY858" s="120"/>
      <c r="QOZ858" s="209"/>
      <c r="QPA858" s="120"/>
      <c r="QPB858" s="120"/>
      <c r="QPC858" s="114"/>
      <c r="QPD858" s="122"/>
      <c r="QPE858" s="105"/>
      <c r="QPF858" s="103"/>
      <c r="QPG858" s="120"/>
      <c r="QPH858" s="209"/>
      <c r="QPI858" s="120"/>
      <c r="QPJ858" s="120"/>
      <c r="QPK858" s="114"/>
      <c r="QPL858" s="122"/>
      <c r="QPM858" s="105"/>
      <c r="QPN858" s="103"/>
      <c r="QPO858" s="120"/>
      <c r="QPP858" s="209"/>
      <c r="QPQ858" s="120"/>
      <c r="QPR858" s="120"/>
      <c r="QPS858" s="114"/>
      <c r="QPT858" s="122"/>
      <c r="QPU858" s="105"/>
      <c r="QPV858" s="103"/>
      <c r="QPW858" s="120"/>
      <c r="QPX858" s="209"/>
      <c r="QPY858" s="120"/>
      <c r="QPZ858" s="120"/>
      <c r="QQA858" s="114"/>
      <c r="QQB858" s="122"/>
      <c r="QQC858" s="105"/>
      <c r="QQD858" s="103"/>
      <c r="QQE858" s="120"/>
      <c r="QQF858" s="209"/>
      <c r="QQG858" s="120"/>
      <c r="QQH858" s="120"/>
      <c r="QQI858" s="114"/>
      <c r="QQJ858" s="122"/>
      <c r="QQK858" s="105"/>
      <c r="QQL858" s="103"/>
      <c r="QQM858" s="120"/>
      <c r="QQN858" s="209"/>
      <c r="QQO858" s="120"/>
      <c r="QQP858" s="120"/>
      <c r="QQQ858" s="114"/>
      <c r="QQR858" s="122"/>
      <c r="QQS858" s="105"/>
      <c r="QQT858" s="103"/>
      <c r="QQU858" s="120"/>
      <c r="QQV858" s="209"/>
      <c r="QQW858" s="120"/>
      <c r="QQX858" s="120"/>
      <c r="QQY858" s="114"/>
      <c r="QQZ858" s="122"/>
      <c r="QRA858" s="105"/>
      <c r="QRB858" s="103"/>
      <c r="QRC858" s="120"/>
      <c r="QRD858" s="209"/>
      <c r="QRE858" s="120"/>
      <c r="QRF858" s="120"/>
      <c r="QRG858" s="114"/>
      <c r="QRH858" s="122"/>
      <c r="QRI858" s="105"/>
      <c r="QRJ858" s="103"/>
      <c r="QRK858" s="120"/>
      <c r="QRL858" s="209"/>
      <c r="QRM858" s="120"/>
      <c r="QRN858" s="120"/>
      <c r="QRO858" s="114"/>
      <c r="QRP858" s="122"/>
      <c r="QRQ858" s="105"/>
      <c r="QRR858" s="103"/>
      <c r="QRS858" s="120"/>
      <c r="QRT858" s="209"/>
      <c r="QRU858" s="120"/>
      <c r="QRV858" s="120"/>
      <c r="QRW858" s="114"/>
      <c r="QRX858" s="122"/>
      <c r="QRY858" s="105"/>
      <c r="QRZ858" s="103"/>
      <c r="QSA858" s="120"/>
      <c r="QSB858" s="209"/>
      <c r="QSC858" s="120"/>
      <c r="QSD858" s="120"/>
      <c r="QSE858" s="114"/>
      <c r="QSF858" s="122"/>
      <c r="QSG858" s="105"/>
      <c r="QSH858" s="103"/>
      <c r="QSI858" s="120"/>
      <c r="QSJ858" s="209"/>
      <c r="QSK858" s="120"/>
      <c r="QSL858" s="120"/>
      <c r="QSM858" s="114"/>
      <c r="QSN858" s="122"/>
      <c r="QSO858" s="105"/>
      <c r="QSP858" s="103"/>
      <c r="QSQ858" s="120"/>
      <c r="QSR858" s="209"/>
      <c r="QSS858" s="120"/>
      <c r="QST858" s="120"/>
      <c r="QSU858" s="114"/>
      <c r="QSV858" s="122"/>
      <c r="QSW858" s="105"/>
      <c r="QSX858" s="103"/>
      <c r="QSY858" s="120"/>
      <c r="QSZ858" s="209"/>
      <c r="QTA858" s="120"/>
      <c r="QTB858" s="120"/>
      <c r="QTC858" s="114"/>
      <c r="QTD858" s="122"/>
      <c r="QTE858" s="105"/>
      <c r="QTF858" s="103"/>
      <c r="QTG858" s="120"/>
      <c r="QTH858" s="209"/>
      <c r="QTI858" s="120"/>
      <c r="QTJ858" s="120"/>
      <c r="QTK858" s="114"/>
      <c r="QTL858" s="122"/>
      <c r="QTM858" s="105"/>
      <c r="QTN858" s="103"/>
      <c r="QTO858" s="120"/>
      <c r="QTP858" s="209"/>
      <c r="QTQ858" s="120"/>
      <c r="QTR858" s="120"/>
      <c r="QTS858" s="114"/>
      <c r="QTT858" s="122"/>
      <c r="QTU858" s="105"/>
      <c r="QTV858" s="103"/>
      <c r="QTW858" s="120"/>
      <c r="QTX858" s="209"/>
      <c r="QTY858" s="120"/>
      <c r="QTZ858" s="120"/>
      <c r="QUA858" s="114"/>
      <c r="QUB858" s="122"/>
      <c r="QUC858" s="105"/>
      <c r="QUD858" s="103"/>
      <c r="QUE858" s="120"/>
      <c r="QUF858" s="209"/>
      <c r="QUG858" s="120"/>
      <c r="QUH858" s="120"/>
      <c r="QUI858" s="114"/>
      <c r="QUJ858" s="122"/>
      <c r="QUK858" s="105"/>
      <c r="QUL858" s="103"/>
      <c r="QUM858" s="120"/>
      <c r="QUN858" s="209"/>
      <c r="QUO858" s="120"/>
      <c r="QUP858" s="120"/>
      <c r="QUQ858" s="114"/>
      <c r="QUR858" s="122"/>
      <c r="QUS858" s="105"/>
      <c r="QUT858" s="103"/>
      <c r="QUU858" s="120"/>
      <c r="QUV858" s="209"/>
      <c r="QUW858" s="120"/>
      <c r="QUX858" s="120"/>
      <c r="QUY858" s="114"/>
      <c r="QUZ858" s="122"/>
      <c r="QVA858" s="105"/>
      <c r="QVB858" s="103"/>
      <c r="QVC858" s="120"/>
      <c r="QVD858" s="209"/>
      <c r="QVE858" s="120"/>
      <c r="QVF858" s="120"/>
      <c r="QVG858" s="114"/>
      <c r="QVH858" s="122"/>
      <c r="QVI858" s="105"/>
      <c r="QVJ858" s="103"/>
      <c r="QVK858" s="120"/>
      <c r="QVL858" s="209"/>
      <c r="QVM858" s="120"/>
      <c r="QVN858" s="120"/>
      <c r="QVO858" s="114"/>
      <c r="QVP858" s="122"/>
      <c r="QVQ858" s="105"/>
      <c r="QVR858" s="103"/>
      <c r="QVS858" s="120"/>
      <c r="QVT858" s="209"/>
      <c r="QVU858" s="120"/>
      <c r="QVV858" s="120"/>
      <c r="QVW858" s="114"/>
      <c r="QVX858" s="122"/>
      <c r="QVY858" s="105"/>
      <c r="QVZ858" s="103"/>
      <c r="QWA858" s="120"/>
      <c r="QWB858" s="209"/>
      <c r="QWC858" s="120"/>
      <c r="QWD858" s="120"/>
      <c r="QWE858" s="114"/>
      <c r="QWF858" s="122"/>
      <c r="QWG858" s="105"/>
      <c r="QWH858" s="103"/>
      <c r="QWI858" s="120"/>
      <c r="QWJ858" s="209"/>
      <c r="QWK858" s="120"/>
      <c r="QWL858" s="120"/>
      <c r="QWM858" s="114"/>
      <c r="QWN858" s="122"/>
      <c r="QWO858" s="105"/>
      <c r="QWP858" s="103"/>
      <c r="QWQ858" s="120"/>
      <c r="QWR858" s="209"/>
      <c r="QWS858" s="120"/>
      <c r="QWT858" s="120"/>
      <c r="QWU858" s="114"/>
      <c r="QWV858" s="122"/>
      <c r="QWW858" s="105"/>
      <c r="QWX858" s="103"/>
      <c r="QWY858" s="120"/>
      <c r="QWZ858" s="209"/>
      <c r="QXA858" s="120"/>
      <c r="QXB858" s="120"/>
      <c r="QXC858" s="114"/>
      <c r="QXD858" s="122"/>
      <c r="QXE858" s="105"/>
      <c r="QXF858" s="103"/>
      <c r="QXG858" s="120"/>
      <c r="QXH858" s="209"/>
      <c r="QXI858" s="120"/>
      <c r="QXJ858" s="120"/>
      <c r="QXK858" s="114"/>
      <c r="QXL858" s="122"/>
      <c r="QXM858" s="105"/>
      <c r="QXN858" s="103"/>
      <c r="QXO858" s="120"/>
      <c r="QXP858" s="209"/>
      <c r="QXQ858" s="120"/>
      <c r="QXR858" s="120"/>
      <c r="QXS858" s="114"/>
      <c r="QXT858" s="122"/>
      <c r="QXU858" s="105"/>
      <c r="QXV858" s="103"/>
      <c r="QXW858" s="120"/>
      <c r="QXX858" s="209"/>
      <c r="QXY858" s="120"/>
      <c r="QXZ858" s="120"/>
      <c r="QYA858" s="114"/>
      <c r="QYB858" s="122"/>
      <c r="QYC858" s="105"/>
      <c r="QYD858" s="103"/>
      <c r="QYE858" s="120"/>
      <c r="QYF858" s="209"/>
      <c r="QYG858" s="120"/>
      <c r="QYH858" s="120"/>
      <c r="QYI858" s="114"/>
      <c r="QYJ858" s="122"/>
      <c r="QYK858" s="105"/>
      <c r="QYL858" s="103"/>
      <c r="QYM858" s="120"/>
      <c r="QYN858" s="209"/>
      <c r="QYO858" s="120"/>
      <c r="QYP858" s="120"/>
      <c r="QYQ858" s="114"/>
      <c r="QYR858" s="122"/>
      <c r="QYS858" s="105"/>
      <c r="QYT858" s="103"/>
      <c r="QYU858" s="120"/>
      <c r="QYV858" s="209"/>
      <c r="QYW858" s="120"/>
      <c r="QYX858" s="120"/>
      <c r="QYY858" s="114"/>
      <c r="QYZ858" s="122"/>
      <c r="QZA858" s="105"/>
      <c r="QZB858" s="103"/>
      <c r="QZC858" s="120"/>
      <c r="QZD858" s="209"/>
      <c r="QZE858" s="120"/>
      <c r="QZF858" s="120"/>
      <c r="QZG858" s="114"/>
      <c r="QZH858" s="122"/>
      <c r="QZI858" s="105"/>
      <c r="QZJ858" s="103"/>
      <c r="QZK858" s="120"/>
      <c r="QZL858" s="209"/>
      <c r="QZM858" s="120"/>
      <c r="QZN858" s="120"/>
      <c r="QZO858" s="114"/>
      <c r="QZP858" s="122"/>
      <c r="QZQ858" s="105"/>
      <c r="QZR858" s="103"/>
      <c r="QZS858" s="120"/>
      <c r="QZT858" s="209"/>
      <c r="QZU858" s="120"/>
      <c r="QZV858" s="120"/>
      <c r="QZW858" s="114"/>
      <c r="QZX858" s="122"/>
      <c r="QZY858" s="105"/>
      <c r="QZZ858" s="103"/>
      <c r="RAA858" s="120"/>
      <c r="RAB858" s="209"/>
      <c r="RAC858" s="120"/>
      <c r="RAD858" s="120"/>
      <c r="RAE858" s="114"/>
      <c r="RAF858" s="122"/>
      <c r="RAG858" s="105"/>
      <c r="RAH858" s="103"/>
      <c r="RAI858" s="120"/>
      <c r="RAJ858" s="209"/>
      <c r="RAK858" s="120"/>
      <c r="RAL858" s="120"/>
      <c r="RAM858" s="114"/>
      <c r="RAN858" s="122"/>
      <c r="RAO858" s="105"/>
      <c r="RAP858" s="103"/>
      <c r="RAQ858" s="120"/>
      <c r="RAR858" s="209"/>
      <c r="RAS858" s="120"/>
      <c r="RAT858" s="120"/>
      <c r="RAU858" s="114"/>
      <c r="RAV858" s="122"/>
      <c r="RAW858" s="105"/>
      <c r="RAX858" s="103"/>
      <c r="RAY858" s="120"/>
      <c r="RAZ858" s="209"/>
      <c r="RBA858" s="120"/>
      <c r="RBB858" s="120"/>
      <c r="RBC858" s="114"/>
      <c r="RBD858" s="122"/>
      <c r="RBE858" s="105"/>
      <c r="RBF858" s="103"/>
      <c r="RBG858" s="120"/>
      <c r="RBH858" s="209"/>
      <c r="RBI858" s="120"/>
      <c r="RBJ858" s="120"/>
      <c r="RBK858" s="114"/>
      <c r="RBL858" s="122"/>
      <c r="RBM858" s="105"/>
      <c r="RBN858" s="103"/>
      <c r="RBO858" s="120"/>
      <c r="RBP858" s="209"/>
      <c r="RBQ858" s="120"/>
      <c r="RBR858" s="120"/>
      <c r="RBS858" s="114"/>
      <c r="RBT858" s="122"/>
      <c r="RBU858" s="105"/>
      <c r="RBV858" s="103"/>
      <c r="RBW858" s="120"/>
      <c r="RBX858" s="209"/>
      <c r="RBY858" s="120"/>
      <c r="RBZ858" s="120"/>
      <c r="RCA858" s="114"/>
      <c r="RCB858" s="122"/>
      <c r="RCC858" s="105"/>
      <c r="RCD858" s="103"/>
      <c r="RCE858" s="120"/>
      <c r="RCF858" s="209"/>
      <c r="RCG858" s="120"/>
      <c r="RCH858" s="120"/>
      <c r="RCI858" s="114"/>
      <c r="RCJ858" s="122"/>
      <c r="RCK858" s="105"/>
      <c r="RCL858" s="103"/>
      <c r="RCM858" s="120"/>
      <c r="RCN858" s="209"/>
      <c r="RCO858" s="120"/>
      <c r="RCP858" s="120"/>
      <c r="RCQ858" s="114"/>
      <c r="RCR858" s="122"/>
      <c r="RCS858" s="105"/>
      <c r="RCT858" s="103"/>
      <c r="RCU858" s="120"/>
      <c r="RCV858" s="209"/>
      <c r="RCW858" s="120"/>
      <c r="RCX858" s="120"/>
      <c r="RCY858" s="114"/>
      <c r="RCZ858" s="122"/>
      <c r="RDA858" s="105"/>
      <c r="RDB858" s="103"/>
      <c r="RDC858" s="120"/>
      <c r="RDD858" s="209"/>
      <c r="RDE858" s="120"/>
      <c r="RDF858" s="120"/>
      <c r="RDG858" s="114"/>
      <c r="RDH858" s="122"/>
      <c r="RDI858" s="105"/>
      <c r="RDJ858" s="103"/>
      <c r="RDK858" s="120"/>
      <c r="RDL858" s="209"/>
      <c r="RDM858" s="120"/>
      <c r="RDN858" s="120"/>
      <c r="RDO858" s="114"/>
      <c r="RDP858" s="122"/>
      <c r="RDQ858" s="105"/>
      <c r="RDR858" s="103"/>
      <c r="RDS858" s="120"/>
      <c r="RDT858" s="209"/>
      <c r="RDU858" s="120"/>
      <c r="RDV858" s="120"/>
      <c r="RDW858" s="114"/>
      <c r="RDX858" s="122"/>
      <c r="RDY858" s="105"/>
      <c r="RDZ858" s="103"/>
      <c r="REA858" s="120"/>
      <c r="REB858" s="209"/>
      <c r="REC858" s="120"/>
      <c r="RED858" s="120"/>
      <c r="REE858" s="114"/>
      <c r="REF858" s="122"/>
      <c r="REG858" s="105"/>
      <c r="REH858" s="103"/>
      <c r="REI858" s="120"/>
      <c r="REJ858" s="209"/>
      <c r="REK858" s="120"/>
      <c r="REL858" s="120"/>
      <c r="REM858" s="114"/>
      <c r="REN858" s="122"/>
      <c r="REO858" s="105"/>
      <c r="REP858" s="103"/>
      <c r="REQ858" s="120"/>
      <c r="RER858" s="209"/>
      <c r="RES858" s="120"/>
      <c r="RET858" s="120"/>
      <c r="REU858" s="114"/>
      <c r="REV858" s="122"/>
      <c r="REW858" s="105"/>
      <c r="REX858" s="103"/>
      <c r="REY858" s="120"/>
      <c r="REZ858" s="209"/>
      <c r="RFA858" s="120"/>
      <c r="RFB858" s="120"/>
      <c r="RFC858" s="114"/>
      <c r="RFD858" s="122"/>
      <c r="RFE858" s="105"/>
      <c r="RFF858" s="103"/>
      <c r="RFG858" s="120"/>
      <c r="RFH858" s="209"/>
      <c r="RFI858" s="120"/>
      <c r="RFJ858" s="120"/>
      <c r="RFK858" s="114"/>
      <c r="RFL858" s="122"/>
      <c r="RFM858" s="105"/>
      <c r="RFN858" s="103"/>
      <c r="RFO858" s="120"/>
      <c r="RFP858" s="209"/>
      <c r="RFQ858" s="120"/>
      <c r="RFR858" s="120"/>
      <c r="RFS858" s="114"/>
      <c r="RFT858" s="122"/>
      <c r="RFU858" s="105"/>
      <c r="RFV858" s="103"/>
      <c r="RFW858" s="120"/>
      <c r="RFX858" s="209"/>
      <c r="RFY858" s="120"/>
      <c r="RFZ858" s="120"/>
      <c r="RGA858" s="114"/>
      <c r="RGB858" s="122"/>
      <c r="RGC858" s="105"/>
      <c r="RGD858" s="103"/>
      <c r="RGE858" s="120"/>
      <c r="RGF858" s="209"/>
      <c r="RGG858" s="120"/>
      <c r="RGH858" s="120"/>
      <c r="RGI858" s="114"/>
      <c r="RGJ858" s="122"/>
      <c r="RGK858" s="105"/>
      <c r="RGL858" s="103"/>
      <c r="RGM858" s="120"/>
      <c r="RGN858" s="209"/>
      <c r="RGO858" s="120"/>
      <c r="RGP858" s="120"/>
      <c r="RGQ858" s="114"/>
      <c r="RGR858" s="122"/>
      <c r="RGS858" s="105"/>
      <c r="RGT858" s="103"/>
      <c r="RGU858" s="120"/>
      <c r="RGV858" s="209"/>
      <c r="RGW858" s="120"/>
      <c r="RGX858" s="120"/>
      <c r="RGY858" s="114"/>
      <c r="RGZ858" s="122"/>
      <c r="RHA858" s="105"/>
      <c r="RHB858" s="103"/>
      <c r="RHC858" s="120"/>
      <c r="RHD858" s="209"/>
      <c r="RHE858" s="120"/>
      <c r="RHF858" s="120"/>
      <c r="RHG858" s="114"/>
      <c r="RHH858" s="122"/>
      <c r="RHI858" s="105"/>
      <c r="RHJ858" s="103"/>
      <c r="RHK858" s="120"/>
      <c r="RHL858" s="209"/>
      <c r="RHM858" s="120"/>
      <c r="RHN858" s="120"/>
      <c r="RHO858" s="114"/>
      <c r="RHP858" s="122"/>
      <c r="RHQ858" s="105"/>
      <c r="RHR858" s="103"/>
      <c r="RHS858" s="120"/>
      <c r="RHT858" s="209"/>
      <c r="RHU858" s="120"/>
      <c r="RHV858" s="120"/>
      <c r="RHW858" s="114"/>
      <c r="RHX858" s="122"/>
      <c r="RHY858" s="105"/>
      <c r="RHZ858" s="103"/>
      <c r="RIA858" s="120"/>
      <c r="RIB858" s="209"/>
      <c r="RIC858" s="120"/>
      <c r="RID858" s="120"/>
      <c r="RIE858" s="114"/>
      <c r="RIF858" s="122"/>
      <c r="RIG858" s="105"/>
      <c r="RIH858" s="103"/>
      <c r="RII858" s="120"/>
      <c r="RIJ858" s="209"/>
      <c r="RIK858" s="120"/>
      <c r="RIL858" s="120"/>
      <c r="RIM858" s="114"/>
      <c r="RIN858" s="122"/>
      <c r="RIO858" s="105"/>
      <c r="RIP858" s="103"/>
      <c r="RIQ858" s="120"/>
      <c r="RIR858" s="209"/>
      <c r="RIS858" s="120"/>
      <c r="RIT858" s="120"/>
      <c r="RIU858" s="114"/>
      <c r="RIV858" s="122"/>
      <c r="RIW858" s="105"/>
      <c r="RIX858" s="103"/>
      <c r="RIY858" s="120"/>
      <c r="RIZ858" s="209"/>
      <c r="RJA858" s="120"/>
      <c r="RJB858" s="120"/>
      <c r="RJC858" s="114"/>
      <c r="RJD858" s="122"/>
      <c r="RJE858" s="105"/>
      <c r="RJF858" s="103"/>
      <c r="RJG858" s="120"/>
      <c r="RJH858" s="209"/>
      <c r="RJI858" s="120"/>
      <c r="RJJ858" s="120"/>
      <c r="RJK858" s="114"/>
      <c r="RJL858" s="122"/>
      <c r="RJM858" s="105"/>
      <c r="RJN858" s="103"/>
      <c r="RJO858" s="120"/>
      <c r="RJP858" s="209"/>
      <c r="RJQ858" s="120"/>
      <c r="RJR858" s="120"/>
      <c r="RJS858" s="114"/>
      <c r="RJT858" s="122"/>
      <c r="RJU858" s="105"/>
      <c r="RJV858" s="103"/>
      <c r="RJW858" s="120"/>
      <c r="RJX858" s="209"/>
      <c r="RJY858" s="120"/>
      <c r="RJZ858" s="120"/>
      <c r="RKA858" s="114"/>
      <c r="RKB858" s="122"/>
      <c r="RKC858" s="105"/>
      <c r="RKD858" s="103"/>
      <c r="RKE858" s="120"/>
      <c r="RKF858" s="209"/>
      <c r="RKG858" s="120"/>
      <c r="RKH858" s="120"/>
      <c r="RKI858" s="114"/>
      <c r="RKJ858" s="122"/>
      <c r="RKK858" s="105"/>
      <c r="RKL858" s="103"/>
      <c r="RKM858" s="120"/>
      <c r="RKN858" s="209"/>
      <c r="RKO858" s="120"/>
      <c r="RKP858" s="120"/>
      <c r="RKQ858" s="114"/>
      <c r="RKR858" s="122"/>
      <c r="RKS858" s="105"/>
      <c r="RKT858" s="103"/>
      <c r="RKU858" s="120"/>
      <c r="RKV858" s="209"/>
      <c r="RKW858" s="120"/>
      <c r="RKX858" s="120"/>
      <c r="RKY858" s="114"/>
      <c r="RKZ858" s="122"/>
      <c r="RLA858" s="105"/>
      <c r="RLB858" s="103"/>
      <c r="RLC858" s="120"/>
      <c r="RLD858" s="209"/>
      <c r="RLE858" s="120"/>
      <c r="RLF858" s="120"/>
      <c r="RLG858" s="114"/>
      <c r="RLH858" s="122"/>
      <c r="RLI858" s="105"/>
      <c r="RLJ858" s="103"/>
      <c r="RLK858" s="120"/>
      <c r="RLL858" s="209"/>
      <c r="RLM858" s="120"/>
      <c r="RLN858" s="120"/>
      <c r="RLO858" s="114"/>
      <c r="RLP858" s="122"/>
      <c r="RLQ858" s="105"/>
      <c r="RLR858" s="103"/>
      <c r="RLS858" s="120"/>
      <c r="RLT858" s="209"/>
      <c r="RLU858" s="120"/>
      <c r="RLV858" s="120"/>
      <c r="RLW858" s="114"/>
      <c r="RLX858" s="122"/>
      <c r="RLY858" s="105"/>
      <c r="RLZ858" s="103"/>
      <c r="RMA858" s="120"/>
      <c r="RMB858" s="209"/>
      <c r="RMC858" s="120"/>
      <c r="RMD858" s="120"/>
      <c r="RME858" s="114"/>
      <c r="RMF858" s="122"/>
      <c r="RMG858" s="105"/>
      <c r="RMH858" s="103"/>
      <c r="RMI858" s="120"/>
      <c r="RMJ858" s="209"/>
      <c r="RMK858" s="120"/>
      <c r="RML858" s="120"/>
      <c r="RMM858" s="114"/>
      <c r="RMN858" s="122"/>
      <c r="RMO858" s="105"/>
      <c r="RMP858" s="103"/>
      <c r="RMQ858" s="120"/>
      <c r="RMR858" s="209"/>
      <c r="RMS858" s="120"/>
      <c r="RMT858" s="120"/>
      <c r="RMU858" s="114"/>
      <c r="RMV858" s="122"/>
      <c r="RMW858" s="105"/>
      <c r="RMX858" s="103"/>
      <c r="RMY858" s="120"/>
      <c r="RMZ858" s="209"/>
      <c r="RNA858" s="120"/>
      <c r="RNB858" s="120"/>
      <c r="RNC858" s="114"/>
      <c r="RND858" s="122"/>
      <c r="RNE858" s="105"/>
      <c r="RNF858" s="103"/>
      <c r="RNG858" s="120"/>
      <c r="RNH858" s="209"/>
      <c r="RNI858" s="120"/>
      <c r="RNJ858" s="120"/>
      <c r="RNK858" s="114"/>
      <c r="RNL858" s="122"/>
      <c r="RNM858" s="105"/>
      <c r="RNN858" s="103"/>
      <c r="RNO858" s="120"/>
      <c r="RNP858" s="209"/>
      <c r="RNQ858" s="120"/>
      <c r="RNR858" s="120"/>
      <c r="RNS858" s="114"/>
      <c r="RNT858" s="122"/>
      <c r="RNU858" s="105"/>
      <c r="RNV858" s="103"/>
      <c r="RNW858" s="120"/>
      <c r="RNX858" s="209"/>
      <c r="RNY858" s="120"/>
      <c r="RNZ858" s="120"/>
      <c r="ROA858" s="114"/>
      <c r="ROB858" s="122"/>
      <c r="ROC858" s="105"/>
      <c r="ROD858" s="103"/>
      <c r="ROE858" s="120"/>
      <c r="ROF858" s="209"/>
      <c r="ROG858" s="120"/>
      <c r="ROH858" s="120"/>
      <c r="ROI858" s="114"/>
      <c r="ROJ858" s="122"/>
      <c r="ROK858" s="105"/>
      <c r="ROL858" s="103"/>
      <c r="ROM858" s="120"/>
      <c r="RON858" s="209"/>
      <c r="ROO858" s="120"/>
      <c r="ROP858" s="120"/>
      <c r="ROQ858" s="114"/>
      <c r="ROR858" s="122"/>
      <c r="ROS858" s="105"/>
      <c r="ROT858" s="103"/>
      <c r="ROU858" s="120"/>
      <c r="ROV858" s="209"/>
      <c r="ROW858" s="120"/>
      <c r="ROX858" s="120"/>
      <c r="ROY858" s="114"/>
      <c r="ROZ858" s="122"/>
      <c r="RPA858" s="105"/>
      <c r="RPB858" s="103"/>
      <c r="RPC858" s="120"/>
      <c r="RPD858" s="209"/>
      <c r="RPE858" s="120"/>
      <c r="RPF858" s="120"/>
      <c r="RPG858" s="114"/>
      <c r="RPH858" s="122"/>
      <c r="RPI858" s="105"/>
      <c r="RPJ858" s="103"/>
      <c r="RPK858" s="120"/>
      <c r="RPL858" s="209"/>
      <c r="RPM858" s="120"/>
      <c r="RPN858" s="120"/>
      <c r="RPO858" s="114"/>
      <c r="RPP858" s="122"/>
      <c r="RPQ858" s="105"/>
      <c r="RPR858" s="103"/>
      <c r="RPS858" s="120"/>
      <c r="RPT858" s="209"/>
      <c r="RPU858" s="120"/>
      <c r="RPV858" s="120"/>
      <c r="RPW858" s="114"/>
      <c r="RPX858" s="122"/>
      <c r="RPY858" s="105"/>
      <c r="RPZ858" s="103"/>
      <c r="RQA858" s="120"/>
      <c r="RQB858" s="209"/>
      <c r="RQC858" s="120"/>
      <c r="RQD858" s="120"/>
      <c r="RQE858" s="114"/>
      <c r="RQF858" s="122"/>
      <c r="RQG858" s="105"/>
      <c r="RQH858" s="103"/>
      <c r="RQI858" s="120"/>
      <c r="RQJ858" s="209"/>
      <c r="RQK858" s="120"/>
      <c r="RQL858" s="120"/>
      <c r="RQM858" s="114"/>
      <c r="RQN858" s="122"/>
      <c r="RQO858" s="105"/>
      <c r="RQP858" s="103"/>
      <c r="RQQ858" s="120"/>
      <c r="RQR858" s="209"/>
      <c r="RQS858" s="120"/>
      <c r="RQT858" s="120"/>
      <c r="RQU858" s="114"/>
      <c r="RQV858" s="122"/>
      <c r="RQW858" s="105"/>
      <c r="RQX858" s="103"/>
      <c r="RQY858" s="120"/>
      <c r="RQZ858" s="209"/>
      <c r="RRA858" s="120"/>
      <c r="RRB858" s="120"/>
      <c r="RRC858" s="114"/>
      <c r="RRD858" s="122"/>
      <c r="RRE858" s="105"/>
      <c r="RRF858" s="103"/>
      <c r="RRG858" s="120"/>
      <c r="RRH858" s="209"/>
      <c r="RRI858" s="120"/>
      <c r="RRJ858" s="120"/>
      <c r="RRK858" s="114"/>
      <c r="RRL858" s="122"/>
      <c r="RRM858" s="105"/>
      <c r="RRN858" s="103"/>
      <c r="RRO858" s="120"/>
      <c r="RRP858" s="209"/>
      <c r="RRQ858" s="120"/>
      <c r="RRR858" s="120"/>
      <c r="RRS858" s="114"/>
      <c r="RRT858" s="122"/>
      <c r="RRU858" s="105"/>
      <c r="RRV858" s="103"/>
      <c r="RRW858" s="120"/>
      <c r="RRX858" s="209"/>
      <c r="RRY858" s="120"/>
      <c r="RRZ858" s="120"/>
      <c r="RSA858" s="114"/>
      <c r="RSB858" s="122"/>
      <c r="RSC858" s="105"/>
      <c r="RSD858" s="103"/>
      <c r="RSE858" s="120"/>
      <c r="RSF858" s="209"/>
      <c r="RSG858" s="120"/>
      <c r="RSH858" s="120"/>
      <c r="RSI858" s="114"/>
      <c r="RSJ858" s="122"/>
      <c r="RSK858" s="105"/>
      <c r="RSL858" s="103"/>
      <c r="RSM858" s="120"/>
      <c r="RSN858" s="209"/>
      <c r="RSO858" s="120"/>
      <c r="RSP858" s="120"/>
      <c r="RSQ858" s="114"/>
      <c r="RSR858" s="122"/>
      <c r="RSS858" s="105"/>
      <c r="RST858" s="103"/>
      <c r="RSU858" s="120"/>
      <c r="RSV858" s="209"/>
      <c r="RSW858" s="120"/>
      <c r="RSX858" s="120"/>
      <c r="RSY858" s="114"/>
      <c r="RSZ858" s="122"/>
      <c r="RTA858" s="105"/>
      <c r="RTB858" s="103"/>
      <c r="RTC858" s="120"/>
      <c r="RTD858" s="209"/>
      <c r="RTE858" s="120"/>
      <c r="RTF858" s="120"/>
      <c r="RTG858" s="114"/>
      <c r="RTH858" s="122"/>
      <c r="RTI858" s="105"/>
      <c r="RTJ858" s="103"/>
      <c r="RTK858" s="120"/>
      <c r="RTL858" s="209"/>
      <c r="RTM858" s="120"/>
      <c r="RTN858" s="120"/>
      <c r="RTO858" s="114"/>
      <c r="RTP858" s="122"/>
      <c r="RTQ858" s="105"/>
      <c r="RTR858" s="103"/>
      <c r="RTS858" s="120"/>
      <c r="RTT858" s="209"/>
      <c r="RTU858" s="120"/>
      <c r="RTV858" s="120"/>
      <c r="RTW858" s="114"/>
      <c r="RTX858" s="122"/>
      <c r="RTY858" s="105"/>
      <c r="RTZ858" s="103"/>
      <c r="RUA858" s="120"/>
      <c r="RUB858" s="209"/>
      <c r="RUC858" s="120"/>
      <c r="RUD858" s="120"/>
      <c r="RUE858" s="114"/>
      <c r="RUF858" s="122"/>
      <c r="RUG858" s="105"/>
      <c r="RUH858" s="103"/>
      <c r="RUI858" s="120"/>
      <c r="RUJ858" s="209"/>
      <c r="RUK858" s="120"/>
      <c r="RUL858" s="120"/>
      <c r="RUM858" s="114"/>
      <c r="RUN858" s="122"/>
      <c r="RUO858" s="105"/>
      <c r="RUP858" s="103"/>
      <c r="RUQ858" s="120"/>
      <c r="RUR858" s="209"/>
      <c r="RUS858" s="120"/>
      <c r="RUT858" s="120"/>
      <c r="RUU858" s="114"/>
      <c r="RUV858" s="122"/>
      <c r="RUW858" s="105"/>
      <c r="RUX858" s="103"/>
      <c r="RUY858" s="120"/>
      <c r="RUZ858" s="209"/>
      <c r="RVA858" s="120"/>
      <c r="RVB858" s="120"/>
      <c r="RVC858" s="114"/>
      <c r="RVD858" s="122"/>
      <c r="RVE858" s="105"/>
      <c r="RVF858" s="103"/>
      <c r="RVG858" s="120"/>
      <c r="RVH858" s="209"/>
      <c r="RVI858" s="120"/>
      <c r="RVJ858" s="120"/>
      <c r="RVK858" s="114"/>
      <c r="RVL858" s="122"/>
      <c r="RVM858" s="105"/>
      <c r="RVN858" s="103"/>
      <c r="RVO858" s="120"/>
      <c r="RVP858" s="209"/>
      <c r="RVQ858" s="120"/>
      <c r="RVR858" s="120"/>
      <c r="RVS858" s="114"/>
      <c r="RVT858" s="122"/>
      <c r="RVU858" s="105"/>
      <c r="RVV858" s="103"/>
      <c r="RVW858" s="120"/>
      <c r="RVX858" s="209"/>
      <c r="RVY858" s="120"/>
      <c r="RVZ858" s="120"/>
      <c r="RWA858" s="114"/>
      <c r="RWB858" s="122"/>
      <c r="RWC858" s="105"/>
      <c r="RWD858" s="103"/>
      <c r="RWE858" s="120"/>
      <c r="RWF858" s="209"/>
      <c r="RWG858" s="120"/>
      <c r="RWH858" s="120"/>
      <c r="RWI858" s="114"/>
      <c r="RWJ858" s="122"/>
      <c r="RWK858" s="105"/>
      <c r="RWL858" s="103"/>
      <c r="RWM858" s="120"/>
      <c r="RWN858" s="209"/>
      <c r="RWO858" s="120"/>
      <c r="RWP858" s="120"/>
      <c r="RWQ858" s="114"/>
      <c r="RWR858" s="122"/>
      <c r="RWS858" s="105"/>
      <c r="RWT858" s="103"/>
      <c r="RWU858" s="120"/>
      <c r="RWV858" s="209"/>
      <c r="RWW858" s="120"/>
      <c r="RWX858" s="120"/>
      <c r="RWY858" s="114"/>
      <c r="RWZ858" s="122"/>
      <c r="RXA858" s="105"/>
      <c r="RXB858" s="103"/>
      <c r="RXC858" s="120"/>
      <c r="RXD858" s="209"/>
      <c r="RXE858" s="120"/>
      <c r="RXF858" s="120"/>
      <c r="RXG858" s="114"/>
      <c r="RXH858" s="122"/>
      <c r="RXI858" s="105"/>
      <c r="RXJ858" s="103"/>
      <c r="RXK858" s="120"/>
      <c r="RXL858" s="209"/>
      <c r="RXM858" s="120"/>
      <c r="RXN858" s="120"/>
      <c r="RXO858" s="114"/>
      <c r="RXP858" s="122"/>
      <c r="RXQ858" s="105"/>
      <c r="RXR858" s="103"/>
      <c r="RXS858" s="120"/>
      <c r="RXT858" s="209"/>
      <c r="RXU858" s="120"/>
      <c r="RXV858" s="120"/>
      <c r="RXW858" s="114"/>
      <c r="RXX858" s="122"/>
      <c r="RXY858" s="105"/>
      <c r="RXZ858" s="103"/>
      <c r="RYA858" s="120"/>
      <c r="RYB858" s="209"/>
      <c r="RYC858" s="120"/>
      <c r="RYD858" s="120"/>
      <c r="RYE858" s="114"/>
      <c r="RYF858" s="122"/>
      <c r="RYG858" s="105"/>
      <c r="RYH858" s="103"/>
      <c r="RYI858" s="120"/>
      <c r="RYJ858" s="209"/>
      <c r="RYK858" s="120"/>
      <c r="RYL858" s="120"/>
      <c r="RYM858" s="114"/>
      <c r="RYN858" s="122"/>
      <c r="RYO858" s="105"/>
      <c r="RYP858" s="103"/>
      <c r="RYQ858" s="120"/>
      <c r="RYR858" s="209"/>
      <c r="RYS858" s="120"/>
      <c r="RYT858" s="120"/>
      <c r="RYU858" s="114"/>
      <c r="RYV858" s="122"/>
      <c r="RYW858" s="105"/>
      <c r="RYX858" s="103"/>
      <c r="RYY858" s="120"/>
      <c r="RYZ858" s="209"/>
      <c r="RZA858" s="120"/>
      <c r="RZB858" s="120"/>
      <c r="RZC858" s="114"/>
      <c r="RZD858" s="122"/>
      <c r="RZE858" s="105"/>
      <c r="RZF858" s="103"/>
      <c r="RZG858" s="120"/>
      <c r="RZH858" s="209"/>
      <c r="RZI858" s="120"/>
      <c r="RZJ858" s="120"/>
      <c r="RZK858" s="114"/>
      <c r="RZL858" s="122"/>
      <c r="RZM858" s="105"/>
      <c r="RZN858" s="103"/>
      <c r="RZO858" s="120"/>
      <c r="RZP858" s="209"/>
      <c r="RZQ858" s="120"/>
      <c r="RZR858" s="120"/>
      <c r="RZS858" s="114"/>
      <c r="RZT858" s="122"/>
      <c r="RZU858" s="105"/>
      <c r="RZV858" s="103"/>
      <c r="RZW858" s="120"/>
      <c r="RZX858" s="209"/>
      <c r="RZY858" s="120"/>
      <c r="RZZ858" s="120"/>
      <c r="SAA858" s="114"/>
      <c r="SAB858" s="122"/>
      <c r="SAC858" s="105"/>
      <c r="SAD858" s="103"/>
      <c r="SAE858" s="120"/>
      <c r="SAF858" s="209"/>
      <c r="SAG858" s="120"/>
      <c r="SAH858" s="120"/>
      <c r="SAI858" s="114"/>
      <c r="SAJ858" s="122"/>
      <c r="SAK858" s="105"/>
      <c r="SAL858" s="103"/>
      <c r="SAM858" s="120"/>
      <c r="SAN858" s="209"/>
      <c r="SAO858" s="120"/>
      <c r="SAP858" s="120"/>
      <c r="SAQ858" s="114"/>
      <c r="SAR858" s="122"/>
      <c r="SAS858" s="105"/>
      <c r="SAT858" s="103"/>
      <c r="SAU858" s="120"/>
      <c r="SAV858" s="209"/>
      <c r="SAW858" s="120"/>
      <c r="SAX858" s="120"/>
      <c r="SAY858" s="114"/>
      <c r="SAZ858" s="122"/>
      <c r="SBA858" s="105"/>
      <c r="SBB858" s="103"/>
      <c r="SBC858" s="120"/>
      <c r="SBD858" s="209"/>
      <c r="SBE858" s="120"/>
      <c r="SBF858" s="120"/>
      <c r="SBG858" s="114"/>
      <c r="SBH858" s="122"/>
      <c r="SBI858" s="105"/>
      <c r="SBJ858" s="103"/>
      <c r="SBK858" s="120"/>
      <c r="SBL858" s="209"/>
      <c r="SBM858" s="120"/>
      <c r="SBN858" s="120"/>
      <c r="SBO858" s="114"/>
      <c r="SBP858" s="122"/>
      <c r="SBQ858" s="105"/>
      <c r="SBR858" s="103"/>
      <c r="SBS858" s="120"/>
      <c r="SBT858" s="209"/>
      <c r="SBU858" s="120"/>
      <c r="SBV858" s="120"/>
      <c r="SBW858" s="114"/>
      <c r="SBX858" s="122"/>
      <c r="SBY858" s="105"/>
      <c r="SBZ858" s="103"/>
      <c r="SCA858" s="120"/>
      <c r="SCB858" s="209"/>
      <c r="SCC858" s="120"/>
      <c r="SCD858" s="120"/>
      <c r="SCE858" s="114"/>
      <c r="SCF858" s="122"/>
      <c r="SCG858" s="105"/>
      <c r="SCH858" s="103"/>
      <c r="SCI858" s="120"/>
      <c r="SCJ858" s="209"/>
      <c r="SCK858" s="120"/>
      <c r="SCL858" s="120"/>
      <c r="SCM858" s="114"/>
      <c r="SCN858" s="122"/>
      <c r="SCO858" s="105"/>
      <c r="SCP858" s="103"/>
      <c r="SCQ858" s="120"/>
      <c r="SCR858" s="209"/>
      <c r="SCS858" s="120"/>
      <c r="SCT858" s="120"/>
      <c r="SCU858" s="114"/>
      <c r="SCV858" s="122"/>
      <c r="SCW858" s="105"/>
      <c r="SCX858" s="103"/>
      <c r="SCY858" s="120"/>
      <c r="SCZ858" s="209"/>
      <c r="SDA858" s="120"/>
      <c r="SDB858" s="120"/>
      <c r="SDC858" s="114"/>
      <c r="SDD858" s="122"/>
      <c r="SDE858" s="105"/>
      <c r="SDF858" s="103"/>
      <c r="SDG858" s="120"/>
      <c r="SDH858" s="209"/>
      <c r="SDI858" s="120"/>
      <c r="SDJ858" s="120"/>
      <c r="SDK858" s="114"/>
      <c r="SDL858" s="122"/>
      <c r="SDM858" s="105"/>
      <c r="SDN858" s="103"/>
      <c r="SDO858" s="120"/>
      <c r="SDP858" s="209"/>
      <c r="SDQ858" s="120"/>
      <c r="SDR858" s="120"/>
      <c r="SDS858" s="114"/>
      <c r="SDT858" s="122"/>
      <c r="SDU858" s="105"/>
      <c r="SDV858" s="103"/>
      <c r="SDW858" s="120"/>
      <c r="SDX858" s="209"/>
      <c r="SDY858" s="120"/>
      <c r="SDZ858" s="120"/>
      <c r="SEA858" s="114"/>
      <c r="SEB858" s="122"/>
      <c r="SEC858" s="105"/>
      <c r="SED858" s="103"/>
      <c r="SEE858" s="120"/>
      <c r="SEF858" s="209"/>
      <c r="SEG858" s="120"/>
      <c r="SEH858" s="120"/>
      <c r="SEI858" s="114"/>
      <c r="SEJ858" s="122"/>
      <c r="SEK858" s="105"/>
      <c r="SEL858" s="103"/>
      <c r="SEM858" s="120"/>
      <c r="SEN858" s="209"/>
      <c r="SEO858" s="120"/>
      <c r="SEP858" s="120"/>
      <c r="SEQ858" s="114"/>
      <c r="SER858" s="122"/>
      <c r="SES858" s="105"/>
      <c r="SET858" s="103"/>
      <c r="SEU858" s="120"/>
      <c r="SEV858" s="209"/>
      <c r="SEW858" s="120"/>
      <c r="SEX858" s="120"/>
      <c r="SEY858" s="114"/>
      <c r="SEZ858" s="122"/>
      <c r="SFA858" s="105"/>
      <c r="SFB858" s="103"/>
      <c r="SFC858" s="120"/>
      <c r="SFD858" s="209"/>
      <c r="SFE858" s="120"/>
      <c r="SFF858" s="120"/>
      <c r="SFG858" s="114"/>
      <c r="SFH858" s="122"/>
      <c r="SFI858" s="105"/>
      <c r="SFJ858" s="103"/>
      <c r="SFK858" s="120"/>
      <c r="SFL858" s="209"/>
      <c r="SFM858" s="120"/>
      <c r="SFN858" s="120"/>
      <c r="SFO858" s="114"/>
      <c r="SFP858" s="122"/>
      <c r="SFQ858" s="105"/>
      <c r="SFR858" s="103"/>
      <c r="SFS858" s="120"/>
      <c r="SFT858" s="209"/>
      <c r="SFU858" s="120"/>
      <c r="SFV858" s="120"/>
      <c r="SFW858" s="114"/>
      <c r="SFX858" s="122"/>
      <c r="SFY858" s="105"/>
      <c r="SFZ858" s="103"/>
      <c r="SGA858" s="120"/>
      <c r="SGB858" s="209"/>
      <c r="SGC858" s="120"/>
      <c r="SGD858" s="120"/>
      <c r="SGE858" s="114"/>
      <c r="SGF858" s="122"/>
      <c r="SGG858" s="105"/>
      <c r="SGH858" s="103"/>
      <c r="SGI858" s="120"/>
      <c r="SGJ858" s="209"/>
      <c r="SGK858" s="120"/>
      <c r="SGL858" s="120"/>
      <c r="SGM858" s="114"/>
      <c r="SGN858" s="122"/>
      <c r="SGO858" s="105"/>
      <c r="SGP858" s="103"/>
      <c r="SGQ858" s="120"/>
      <c r="SGR858" s="209"/>
      <c r="SGS858" s="120"/>
      <c r="SGT858" s="120"/>
      <c r="SGU858" s="114"/>
      <c r="SGV858" s="122"/>
      <c r="SGW858" s="105"/>
      <c r="SGX858" s="103"/>
      <c r="SGY858" s="120"/>
      <c r="SGZ858" s="209"/>
      <c r="SHA858" s="120"/>
      <c r="SHB858" s="120"/>
      <c r="SHC858" s="114"/>
      <c r="SHD858" s="122"/>
      <c r="SHE858" s="105"/>
      <c r="SHF858" s="103"/>
      <c r="SHG858" s="120"/>
      <c r="SHH858" s="209"/>
      <c r="SHI858" s="120"/>
      <c r="SHJ858" s="120"/>
      <c r="SHK858" s="114"/>
      <c r="SHL858" s="122"/>
      <c r="SHM858" s="105"/>
      <c r="SHN858" s="103"/>
      <c r="SHO858" s="120"/>
      <c r="SHP858" s="209"/>
      <c r="SHQ858" s="120"/>
      <c r="SHR858" s="120"/>
      <c r="SHS858" s="114"/>
      <c r="SHT858" s="122"/>
      <c r="SHU858" s="105"/>
      <c r="SHV858" s="103"/>
      <c r="SHW858" s="120"/>
      <c r="SHX858" s="209"/>
      <c r="SHY858" s="120"/>
      <c r="SHZ858" s="120"/>
      <c r="SIA858" s="114"/>
      <c r="SIB858" s="122"/>
      <c r="SIC858" s="105"/>
      <c r="SID858" s="103"/>
      <c r="SIE858" s="120"/>
      <c r="SIF858" s="209"/>
      <c r="SIG858" s="120"/>
      <c r="SIH858" s="120"/>
      <c r="SII858" s="114"/>
      <c r="SIJ858" s="122"/>
      <c r="SIK858" s="105"/>
      <c r="SIL858" s="103"/>
      <c r="SIM858" s="120"/>
      <c r="SIN858" s="209"/>
      <c r="SIO858" s="120"/>
      <c r="SIP858" s="120"/>
      <c r="SIQ858" s="114"/>
      <c r="SIR858" s="122"/>
      <c r="SIS858" s="105"/>
      <c r="SIT858" s="103"/>
      <c r="SIU858" s="120"/>
      <c r="SIV858" s="209"/>
      <c r="SIW858" s="120"/>
      <c r="SIX858" s="120"/>
      <c r="SIY858" s="114"/>
      <c r="SIZ858" s="122"/>
      <c r="SJA858" s="105"/>
      <c r="SJB858" s="103"/>
      <c r="SJC858" s="120"/>
      <c r="SJD858" s="209"/>
      <c r="SJE858" s="120"/>
      <c r="SJF858" s="120"/>
      <c r="SJG858" s="114"/>
      <c r="SJH858" s="122"/>
      <c r="SJI858" s="105"/>
      <c r="SJJ858" s="103"/>
      <c r="SJK858" s="120"/>
      <c r="SJL858" s="209"/>
      <c r="SJM858" s="120"/>
      <c r="SJN858" s="120"/>
      <c r="SJO858" s="114"/>
      <c r="SJP858" s="122"/>
      <c r="SJQ858" s="105"/>
      <c r="SJR858" s="103"/>
      <c r="SJS858" s="120"/>
      <c r="SJT858" s="209"/>
      <c r="SJU858" s="120"/>
      <c r="SJV858" s="120"/>
      <c r="SJW858" s="114"/>
      <c r="SJX858" s="122"/>
      <c r="SJY858" s="105"/>
      <c r="SJZ858" s="103"/>
      <c r="SKA858" s="120"/>
      <c r="SKB858" s="209"/>
      <c r="SKC858" s="120"/>
      <c r="SKD858" s="120"/>
      <c r="SKE858" s="114"/>
      <c r="SKF858" s="122"/>
      <c r="SKG858" s="105"/>
      <c r="SKH858" s="103"/>
      <c r="SKI858" s="120"/>
      <c r="SKJ858" s="209"/>
      <c r="SKK858" s="120"/>
      <c r="SKL858" s="120"/>
      <c r="SKM858" s="114"/>
      <c r="SKN858" s="122"/>
      <c r="SKO858" s="105"/>
      <c r="SKP858" s="103"/>
      <c r="SKQ858" s="120"/>
      <c r="SKR858" s="209"/>
      <c r="SKS858" s="120"/>
      <c r="SKT858" s="120"/>
      <c r="SKU858" s="114"/>
      <c r="SKV858" s="122"/>
      <c r="SKW858" s="105"/>
      <c r="SKX858" s="103"/>
      <c r="SKY858" s="120"/>
      <c r="SKZ858" s="209"/>
      <c r="SLA858" s="120"/>
      <c r="SLB858" s="120"/>
      <c r="SLC858" s="114"/>
      <c r="SLD858" s="122"/>
      <c r="SLE858" s="105"/>
      <c r="SLF858" s="103"/>
      <c r="SLG858" s="120"/>
      <c r="SLH858" s="209"/>
      <c r="SLI858" s="120"/>
      <c r="SLJ858" s="120"/>
      <c r="SLK858" s="114"/>
      <c r="SLL858" s="122"/>
      <c r="SLM858" s="105"/>
      <c r="SLN858" s="103"/>
      <c r="SLO858" s="120"/>
      <c r="SLP858" s="209"/>
      <c r="SLQ858" s="120"/>
      <c r="SLR858" s="120"/>
      <c r="SLS858" s="114"/>
      <c r="SLT858" s="122"/>
      <c r="SLU858" s="105"/>
      <c r="SLV858" s="103"/>
      <c r="SLW858" s="120"/>
      <c r="SLX858" s="209"/>
      <c r="SLY858" s="120"/>
      <c r="SLZ858" s="120"/>
      <c r="SMA858" s="114"/>
      <c r="SMB858" s="122"/>
      <c r="SMC858" s="105"/>
      <c r="SMD858" s="103"/>
      <c r="SME858" s="120"/>
      <c r="SMF858" s="209"/>
      <c r="SMG858" s="120"/>
      <c r="SMH858" s="120"/>
      <c r="SMI858" s="114"/>
      <c r="SMJ858" s="122"/>
      <c r="SMK858" s="105"/>
      <c r="SML858" s="103"/>
      <c r="SMM858" s="120"/>
      <c r="SMN858" s="209"/>
      <c r="SMO858" s="120"/>
      <c r="SMP858" s="120"/>
      <c r="SMQ858" s="114"/>
      <c r="SMR858" s="122"/>
      <c r="SMS858" s="105"/>
      <c r="SMT858" s="103"/>
      <c r="SMU858" s="120"/>
      <c r="SMV858" s="209"/>
      <c r="SMW858" s="120"/>
      <c r="SMX858" s="120"/>
      <c r="SMY858" s="114"/>
      <c r="SMZ858" s="122"/>
      <c r="SNA858" s="105"/>
      <c r="SNB858" s="103"/>
      <c r="SNC858" s="120"/>
      <c r="SND858" s="209"/>
      <c r="SNE858" s="120"/>
      <c r="SNF858" s="120"/>
      <c r="SNG858" s="114"/>
      <c r="SNH858" s="122"/>
      <c r="SNI858" s="105"/>
      <c r="SNJ858" s="103"/>
      <c r="SNK858" s="120"/>
      <c r="SNL858" s="209"/>
      <c r="SNM858" s="120"/>
      <c r="SNN858" s="120"/>
      <c r="SNO858" s="114"/>
      <c r="SNP858" s="122"/>
      <c r="SNQ858" s="105"/>
      <c r="SNR858" s="103"/>
      <c r="SNS858" s="120"/>
      <c r="SNT858" s="209"/>
      <c r="SNU858" s="120"/>
      <c r="SNV858" s="120"/>
      <c r="SNW858" s="114"/>
      <c r="SNX858" s="122"/>
      <c r="SNY858" s="105"/>
      <c r="SNZ858" s="103"/>
      <c r="SOA858" s="120"/>
      <c r="SOB858" s="209"/>
      <c r="SOC858" s="120"/>
      <c r="SOD858" s="120"/>
      <c r="SOE858" s="114"/>
      <c r="SOF858" s="122"/>
      <c r="SOG858" s="105"/>
      <c r="SOH858" s="103"/>
      <c r="SOI858" s="120"/>
      <c r="SOJ858" s="209"/>
      <c r="SOK858" s="120"/>
      <c r="SOL858" s="120"/>
      <c r="SOM858" s="114"/>
      <c r="SON858" s="122"/>
      <c r="SOO858" s="105"/>
      <c r="SOP858" s="103"/>
      <c r="SOQ858" s="120"/>
      <c r="SOR858" s="209"/>
      <c r="SOS858" s="120"/>
      <c r="SOT858" s="120"/>
      <c r="SOU858" s="114"/>
      <c r="SOV858" s="122"/>
      <c r="SOW858" s="105"/>
      <c r="SOX858" s="103"/>
      <c r="SOY858" s="120"/>
      <c r="SOZ858" s="209"/>
      <c r="SPA858" s="120"/>
      <c r="SPB858" s="120"/>
      <c r="SPC858" s="114"/>
      <c r="SPD858" s="122"/>
      <c r="SPE858" s="105"/>
      <c r="SPF858" s="103"/>
      <c r="SPG858" s="120"/>
      <c r="SPH858" s="209"/>
      <c r="SPI858" s="120"/>
      <c r="SPJ858" s="120"/>
      <c r="SPK858" s="114"/>
      <c r="SPL858" s="122"/>
      <c r="SPM858" s="105"/>
      <c r="SPN858" s="103"/>
      <c r="SPO858" s="120"/>
      <c r="SPP858" s="209"/>
      <c r="SPQ858" s="120"/>
      <c r="SPR858" s="120"/>
      <c r="SPS858" s="114"/>
      <c r="SPT858" s="122"/>
      <c r="SPU858" s="105"/>
      <c r="SPV858" s="103"/>
      <c r="SPW858" s="120"/>
      <c r="SPX858" s="209"/>
      <c r="SPY858" s="120"/>
      <c r="SPZ858" s="120"/>
      <c r="SQA858" s="114"/>
      <c r="SQB858" s="122"/>
      <c r="SQC858" s="105"/>
      <c r="SQD858" s="103"/>
      <c r="SQE858" s="120"/>
      <c r="SQF858" s="209"/>
      <c r="SQG858" s="120"/>
      <c r="SQH858" s="120"/>
      <c r="SQI858" s="114"/>
      <c r="SQJ858" s="122"/>
      <c r="SQK858" s="105"/>
      <c r="SQL858" s="103"/>
      <c r="SQM858" s="120"/>
      <c r="SQN858" s="209"/>
      <c r="SQO858" s="120"/>
      <c r="SQP858" s="120"/>
      <c r="SQQ858" s="114"/>
      <c r="SQR858" s="122"/>
      <c r="SQS858" s="105"/>
      <c r="SQT858" s="103"/>
      <c r="SQU858" s="120"/>
      <c r="SQV858" s="209"/>
      <c r="SQW858" s="120"/>
      <c r="SQX858" s="120"/>
      <c r="SQY858" s="114"/>
      <c r="SQZ858" s="122"/>
      <c r="SRA858" s="105"/>
      <c r="SRB858" s="103"/>
      <c r="SRC858" s="120"/>
      <c r="SRD858" s="209"/>
      <c r="SRE858" s="120"/>
      <c r="SRF858" s="120"/>
      <c r="SRG858" s="114"/>
      <c r="SRH858" s="122"/>
      <c r="SRI858" s="105"/>
      <c r="SRJ858" s="103"/>
      <c r="SRK858" s="120"/>
      <c r="SRL858" s="209"/>
      <c r="SRM858" s="120"/>
      <c r="SRN858" s="120"/>
      <c r="SRO858" s="114"/>
      <c r="SRP858" s="122"/>
      <c r="SRQ858" s="105"/>
      <c r="SRR858" s="103"/>
      <c r="SRS858" s="120"/>
      <c r="SRT858" s="209"/>
      <c r="SRU858" s="120"/>
      <c r="SRV858" s="120"/>
      <c r="SRW858" s="114"/>
      <c r="SRX858" s="122"/>
      <c r="SRY858" s="105"/>
      <c r="SRZ858" s="103"/>
      <c r="SSA858" s="120"/>
      <c r="SSB858" s="209"/>
      <c r="SSC858" s="120"/>
      <c r="SSD858" s="120"/>
      <c r="SSE858" s="114"/>
      <c r="SSF858" s="122"/>
      <c r="SSG858" s="105"/>
      <c r="SSH858" s="103"/>
      <c r="SSI858" s="120"/>
      <c r="SSJ858" s="209"/>
      <c r="SSK858" s="120"/>
      <c r="SSL858" s="120"/>
      <c r="SSM858" s="114"/>
      <c r="SSN858" s="122"/>
      <c r="SSO858" s="105"/>
      <c r="SSP858" s="103"/>
      <c r="SSQ858" s="120"/>
      <c r="SSR858" s="209"/>
      <c r="SSS858" s="120"/>
      <c r="SST858" s="120"/>
      <c r="SSU858" s="114"/>
      <c r="SSV858" s="122"/>
      <c r="SSW858" s="105"/>
      <c r="SSX858" s="103"/>
      <c r="SSY858" s="120"/>
      <c r="SSZ858" s="209"/>
      <c r="STA858" s="120"/>
      <c r="STB858" s="120"/>
      <c r="STC858" s="114"/>
      <c r="STD858" s="122"/>
      <c r="STE858" s="105"/>
      <c r="STF858" s="103"/>
      <c r="STG858" s="120"/>
      <c r="STH858" s="209"/>
      <c r="STI858" s="120"/>
      <c r="STJ858" s="120"/>
      <c r="STK858" s="114"/>
      <c r="STL858" s="122"/>
      <c r="STM858" s="105"/>
      <c r="STN858" s="103"/>
      <c r="STO858" s="120"/>
      <c r="STP858" s="209"/>
      <c r="STQ858" s="120"/>
      <c r="STR858" s="120"/>
      <c r="STS858" s="114"/>
      <c r="STT858" s="122"/>
      <c r="STU858" s="105"/>
      <c r="STV858" s="103"/>
      <c r="STW858" s="120"/>
      <c r="STX858" s="209"/>
      <c r="STY858" s="120"/>
      <c r="STZ858" s="120"/>
      <c r="SUA858" s="114"/>
      <c r="SUB858" s="122"/>
      <c r="SUC858" s="105"/>
      <c r="SUD858" s="103"/>
      <c r="SUE858" s="120"/>
      <c r="SUF858" s="209"/>
      <c r="SUG858" s="120"/>
      <c r="SUH858" s="120"/>
      <c r="SUI858" s="114"/>
      <c r="SUJ858" s="122"/>
      <c r="SUK858" s="105"/>
      <c r="SUL858" s="103"/>
      <c r="SUM858" s="120"/>
      <c r="SUN858" s="209"/>
      <c r="SUO858" s="120"/>
      <c r="SUP858" s="120"/>
      <c r="SUQ858" s="114"/>
      <c r="SUR858" s="122"/>
      <c r="SUS858" s="105"/>
      <c r="SUT858" s="103"/>
      <c r="SUU858" s="120"/>
      <c r="SUV858" s="209"/>
      <c r="SUW858" s="120"/>
      <c r="SUX858" s="120"/>
      <c r="SUY858" s="114"/>
      <c r="SUZ858" s="122"/>
      <c r="SVA858" s="105"/>
      <c r="SVB858" s="103"/>
      <c r="SVC858" s="120"/>
      <c r="SVD858" s="209"/>
      <c r="SVE858" s="120"/>
      <c r="SVF858" s="120"/>
      <c r="SVG858" s="114"/>
      <c r="SVH858" s="122"/>
      <c r="SVI858" s="105"/>
      <c r="SVJ858" s="103"/>
      <c r="SVK858" s="120"/>
      <c r="SVL858" s="209"/>
      <c r="SVM858" s="120"/>
      <c r="SVN858" s="120"/>
      <c r="SVO858" s="114"/>
      <c r="SVP858" s="122"/>
      <c r="SVQ858" s="105"/>
      <c r="SVR858" s="103"/>
      <c r="SVS858" s="120"/>
      <c r="SVT858" s="209"/>
      <c r="SVU858" s="120"/>
      <c r="SVV858" s="120"/>
      <c r="SVW858" s="114"/>
      <c r="SVX858" s="122"/>
      <c r="SVY858" s="105"/>
      <c r="SVZ858" s="103"/>
      <c r="SWA858" s="120"/>
      <c r="SWB858" s="209"/>
      <c r="SWC858" s="120"/>
      <c r="SWD858" s="120"/>
      <c r="SWE858" s="114"/>
      <c r="SWF858" s="122"/>
      <c r="SWG858" s="105"/>
      <c r="SWH858" s="103"/>
      <c r="SWI858" s="120"/>
      <c r="SWJ858" s="209"/>
      <c r="SWK858" s="120"/>
      <c r="SWL858" s="120"/>
      <c r="SWM858" s="114"/>
      <c r="SWN858" s="122"/>
      <c r="SWO858" s="105"/>
      <c r="SWP858" s="103"/>
      <c r="SWQ858" s="120"/>
      <c r="SWR858" s="209"/>
      <c r="SWS858" s="120"/>
      <c r="SWT858" s="120"/>
      <c r="SWU858" s="114"/>
      <c r="SWV858" s="122"/>
      <c r="SWW858" s="105"/>
      <c r="SWX858" s="103"/>
      <c r="SWY858" s="120"/>
      <c r="SWZ858" s="209"/>
      <c r="SXA858" s="120"/>
      <c r="SXB858" s="120"/>
      <c r="SXC858" s="114"/>
      <c r="SXD858" s="122"/>
      <c r="SXE858" s="105"/>
      <c r="SXF858" s="103"/>
      <c r="SXG858" s="120"/>
      <c r="SXH858" s="209"/>
      <c r="SXI858" s="120"/>
      <c r="SXJ858" s="120"/>
      <c r="SXK858" s="114"/>
      <c r="SXL858" s="122"/>
      <c r="SXM858" s="105"/>
      <c r="SXN858" s="103"/>
      <c r="SXO858" s="120"/>
      <c r="SXP858" s="209"/>
      <c r="SXQ858" s="120"/>
      <c r="SXR858" s="120"/>
      <c r="SXS858" s="114"/>
      <c r="SXT858" s="122"/>
      <c r="SXU858" s="105"/>
      <c r="SXV858" s="103"/>
      <c r="SXW858" s="120"/>
      <c r="SXX858" s="209"/>
      <c r="SXY858" s="120"/>
      <c r="SXZ858" s="120"/>
      <c r="SYA858" s="114"/>
      <c r="SYB858" s="122"/>
      <c r="SYC858" s="105"/>
      <c r="SYD858" s="103"/>
      <c r="SYE858" s="120"/>
      <c r="SYF858" s="209"/>
      <c r="SYG858" s="120"/>
      <c r="SYH858" s="120"/>
      <c r="SYI858" s="114"/>
      <c r="SYJ858" s="122"/>
      <c r="SYK858" s="105"/>
      <c r="SYL858" s="103"/>
      <c r="SYM858" s="120"/>
      <c r="SYN858" s="209"/>
      <c r="SYO858" s="120"/>
      <c r="SYP858" s="120"/>
      <c r="SYQ858" s="114"/>
      <c r="SYR858" s="122"/>
      <c r="SYS858" s="105"/>
      <c r="SYT858" s="103"/>
      <c r="SYU858" s="120"/>
      <c r="SYV858" s="209"/>
      <c r="SYW858" s="120"/>
      <c r="SYX858" s="120"/>
      <c r="SYY858" s="114"/>
      <c r="SYZ858" s="122"/>
      <c r="SZA858" s="105"/>
      <c r="SZB858" s="103"/>
      <c r="SZC858" s="120"/>
      <c r="SZD858" s="209"/>
      <c r="SZE858" s="120"/>
      <c r="SZF858" s="120"/>
      <c r="SZG858" s="114"/>
      <c r="SZH858" s="122"/>
      <c r="SZI858" s="105"/>
      <c r="SZJ858" s="103"/>
      <c r="SZK858" s="120"/>
      <c r="SZL858" s="209"/>
      <c r="SZM858" s="120"/>
      <c r="SZN858" s="120"/>
      <c r="SZO858" s="114"/>
      <c r="SZP858" s="122"/>
      <c r="SZQ858" s="105"/>
      <c r="SZR858" s="103"/>
      <c r="SZS858" s="120"/>
      <c r="SZT858" s="209"/>
      <c r="SZU858" s="120"/>
      <c r="SZV858" s="120"/>
      <c r="SZW858" s="114"/>
      <c r="SZX858" s="122"/>
      <c r="SZY858" s="105"/>
      <c r="SZZ858" s="103"/>
      <c r="TAA858" s="120"/>
      <c r="TAB858" s="209"/>
      <c r="TAC858" s="120"/>
      <c r="TAD858" s="120"/>
      <c r="TAE858" s="114"/>
      <c r="TAF858" s="122"/>
      <c r="TAG858" s="105"/>
      <c r="TAH858" s="103"/>
      <c r="TAI858" s="120"/>
      <c r="TAJ858" s="209"/>
      <c r="TAK858" s="120"/>
      <c r="TAL858" s="120"/>
      <c r="TAM858" s="114"/>
      <c r="TAN858" s="122"/>
      <c r="TAO858" s="105"/>
      <c r="TAP858" s="103"/>
      <c r="TAQ858" s="120"/>
      <c r="TAR858" s="209"/>
      <c r="TAS858" s="120"/>
      <c r="TAT858" s="120"/>
      <c r="TAU858" s="114"/>
      <c r="TAV858" s="122"/>
      <c r="TAW858" s="105"/>
      <c r="TAX858" s="103"/>
      <c r="TAY858" s="120"/>
      <c r="TAZ858" s="209"/>
      <c r="TBA858" s="120"/>
      <c r="TBB858" s="120"/>
      <c r="TBC858" s="114"/>
      <c r="TBD858" s="122"/>
      <c r="TBE858" s="105"/>
      <c r="TBF858" s="103"/>
      <c r="TBG858" s="120"/>
      <c r="TBH858" s="209"/>
      <c r="TBI858" s="120"/>
      <c r="TBJ858" s="120"/>
      <c r="TBK858" s="114"/>
      <c r="TBL858" s="122"/>
      <c r="TBM858" s="105"/>
      <c r="TBN858" s="103"/>
      <c r="TBO858" s="120"/>
      <c r="TBP858" s="209"/>
      <c r="TBQ858" s="120"/>
      <c r="TBR858" s="120"/>
      <c r="TBS858" s="114"/>
      <c r="TBT858" s="122"/>
      <c r="TBU858" s="105"/>
      <c r="TBV858" s="103"/>
      <c r="TBW858" s="120"/>
      <c r="TBX858" s="209"/>
      <c r="TBY858" s="120"/>
      <c r="TBZ858" s="120"/>
      <c r="TCA858" s="114"/>
      <c r="TCB858" s="122"/>
      <c r="TCC858" s="105"/>
      <c r="TCD858" s="103"/>
      <c r="TCE858" s="120"/>
      <c r="TCF858" s="209"/>
      <c r="TCG858" s="120"/>
      <c r="TCH858" s="120"/>
      <c r="TCI858" s="114"/>
      <c r="TCJ858" s="122"/>
      <c r="TCK858" s="105"/>
      <c r="TCL858" s="103"/>
      <c r="TCM858" s="120"/>
      <c r="TCN858" s="209"/>
      <c r="TCO858" s="120"/>
      <c r="TCP858" s="120"/>
      <c r="TCQ858" s="114"/>
      <c r="TCR858" s="122"/>
      <c r="TCS858" s="105"/>
      <c r="TCT858" s="103"/>
      <c r="TCU858" s="120"/>
      <c r="TCV858" s="209"/>
      <c r="TCW858" s="120"/>
      <c r="TCX858" s="120"/>
      <c r="TCY858" s="114"/>
      <c r="TCZ858" s="122"/>
      <c r="TDA858" s="105"/>
      <c r="TDB858" s="103"/>
      <c r="TDC858" s="120"/>
      <c r="TDD858" s="209"/>
      <c r="TDE858" s="120"/>
      <c r="TDF858" s="120"/>
      <c r="TDG858" s="114"/>
      <c r="TDH858" s="122"/>
      <c r="TDI858" s="105"/>
      <c r="TDJ858" s="103"/>
      <c r="TDK858" s="120"/>
      <c r="TDL858" s="209"/>
      <c r="TDM858" s="120"/>
      <c r="TDN858" s="120"/>
      <c r="TDO858" s="114"/>
      <c r="TDP858" s="122"/>
      <c r="TDQ858" s="105"/>
      <c r="TDR858" s="103"/>
      <c r="TDS858" s="120"/>
      <c r="TDT858" s="209"/>
      <c r="TDU858" s="120"/>
      <c r="TDV858" s="120"/>
      <c r="TDW858" s="114"/>
      <c r="TDX858" s="122"/>
      <c r="TDY858" s="105"/>
      <c r="TDZ858" s="103"/>
      <c r="TEA858" s="120"/>
      <c r="TEB858" s="209"/>
      <c r="TEC858" s="120"/>
      <c r="TED858" s="120"/>
      <c r="TEE858" s="114"/>
      <c r="TEF858" s="122"/>
      <c r="TEG858" s="105"/>
      <c r="TEH858" s="103"/>
      <c r="TEI858" s="120"/>
      <c r="TEJ858" s="209"/>
      <c r="TEK858" s="120"/>
      <c r="TEL858" s="120"/>
      <c r="TEM858" s="114"/>
      <c r="TEN858" s="122"/>
      <c r="TEO858" s="105"/>
      <c r="TEP858" s="103"/>
      <c r="TEQ858" s="120"/>
      <c r="TER858" s="209"/>
      <c r="TES858" s="120"/>
      <c r="TET858" s="120"/>
      <c r="TEU858" s="114"/>
      <c r="TEV858" s="122"/>
      <c r="TEW858" s="105"/>
      <c r="TEX858" s="103"/>
      <c r="TEY858" s="120"/>
      <c r="TEZ858" s="209"/>
      <c r="TFA858" s="120"/>
      <c r="TFB858" s="120"/>
      <c r="TFC858" s="114"/>
      <c r="TFD858" s="122"/>
      <c r="TFE858" s="105"/>
      <c r="TFF858" s="103"/>
      <c r="TFG858" s="120"/>
      <c r="TFH858" s="209"/>
      <c r="TFI858" s="120"/>
      <c r="TFJ858" s="120"/>
      <c r="TFK858" s="114"/>
      <c r="TFL858" s="122"/>
      <c r="TFM858" s="105"/>
      <c r="TFN858" s="103"/>
      <c r="TFO858" s="120"/>
      <c r="TFP858" s="209"/>
      <c r="TFQ858" s="120"/>
      <c r="TFR858" s="120"/>
      <c r="TFS858" s="114"/>
      <c r="TFT858" s="122"/>
      <c r="TFU858" s="105"/>
      <c r="TFV858" s="103"/>
      <c r="TFW858" s="120"/>
      <c r="TFX858" s="209"/>
      <c r="TFY858" s="120"/>
      <c r="TFZ858" s="120"/>
      <c r="TGA858" s="114"/>
      <c r="TGB858" s="122"/>
      <c r="TGC858" s="105"/>
      <c r="TGD858" s="103"/>
      <c r="TGE858" s="120"/>
      <c r="TGF858" s="209"/>
      <c r="TGG858" s="120"/>
      <c r="TGH858" s="120"/>
      <c r="TGI858" s="114"/>
      <c r="TGJ858" s="122"/>
      <c r="TGK858" s="105"/>
      <c r="TGL858" s="103"/>
      <c r="TGM858" s="120"/>
      <c r="TGN858" s="209"/>
      <c r="TGO858" s="120"/>
      <c r="TGP858" s="120"/>
      <c r="TGQ858" s="114"/>
      <c r="TGR858" s="122"/>
      <c r="TGS858" s="105"/>
      <c r="TGT858" s="103"/>
      <c r="TGU858" s="120"/>
      <c r="TGV858" s="209"/>
      <c r="TGW858" s="120"/>
      <c r="TGX858" s="120"/>
      <c r="TGY858" s="114"/>
      <c r="TGZ858" s="122"/>
      <c r="THA858" s="105"/>
      <c r="THB858" s="103"/>
      <c r="THC858" s="120"/>
      <c r="THD858" s="209"/>
      <c r="THE858" s="120"/>
      <c r="THF858" s="120"/>
      <c r="THG858" s="114"/>
      <c r="THH858" s="122"/>
      <c r="THI858" s="105"/>
      <c r="THJ858" s="103"/>
      <c r="THK858" s="120"/>
      <c r="THL858" s="209"/>
      <c r="THM858" s="120"/>
      <c r="THN858" s="120"/>
      <c r="THO858" s="114"/>
      <c r="THP858" s="122"/>
      <c r="THQ858" s="105"/>
      <c r="THR858" s="103"/>
      <c r="THS858" s="120"/>
      <c r="THT858" s="209"/>
      <c r="THU858" s="120"/>
      <c r="THV858" s="120"/>
      <c r="THW858" s="114"/>
      <c r="THX858" s="122"/>
      <c r="THY858" s="105"/>
      <c r="THZ858" s="103"/>
      <c r="TIA858" s="120"/>
      <c r="TIB858" s="209"/>
      <c r="TIC858" s="120"/>
      <c r="TID858" s="120"/>
      <c r="TIE858" s="114"/>
      <c r="TIF858" s="122"/>
      <c r="TIG858" s="105"/>
      <c r="TIH858" s="103"/>
      <c r="TII858" s="120"/>
      <c r="TIJ858" s="209"/>
      <c r="TIK858" s="120"/>
      <c r="TIL858" s="120"/>
      <c r="TIM858" s="114"/>
      <c r="TIN858" s="122"/>
      <c r="TIO858" s="105"/>
      <c r="TIP858" s="103"/>
      <c r="TIQ858" s="120"/>
      <c r="TIR858" s="209"/>
      <c r="TIS858" s="120"/>
      <c r="TIT858" s="120"/>
      <c r="TIU858" s="114"/>
      <c r="TIV858" s="122"/>
      <c r="TIW858" s="105"/>
      <c r="TIX858" s="103"/>
      <c r="TIY858" s="120"/>
      <c r="TIZ858" s="209"/>
      <c r="TJA858" s="120"/>
      <c r="TJB858" s="120"/>
      <c r="TJC858" s="114"/>
      <c r="TJD858" s="122"/>
      <c r="TJE858" s="105"/>
      <c r="TJF858" s="103"/>
      <c r="TJG858" s="120"/>
      <c r="TJH858" s="209"/>
      <c r="TJI858" s="120"/>
      <c r="TJJ858" s="120"/>
      <c r="TJK858" s="114"/>
      <c r="TJL858" s="122"/>
      <c r="TJM858" s="105"/>
      <c r="TJN858" s="103"/>
      <c r="TJO858" s="120"/>
      <c r="TJP858" s="209"/>
      <c r="TJQ858" s="120"/>
      <c r="TJR858" s="120"/>
      <c r="TJS858" s="114"/>
      <c r="TJT858" s="122"/>
      <c r="TJU858" s="105"/>
      <c r="TJV858" s="103"/>
      <c r="TJW858" s="120"/>
      <c r="TJX858" s="209"/>
      <c r="TJY858" s="120"/>
      <c r="TJZ858" s="120"/>
      <c r="TKA858" s="114"/>
      <c r="TKB858" s="122"/>
      <c r="TKC858" s="105"/>
      <c r="TKD858" s="103"/>
      <c r="TKE858" s="120"/>
      <c r="TKF858" s="209"/>
      <c r="TKG858" s="120"/>
      <c r="TKH858" s="120"/>
      <c r="TKI858" s="114"/>
      <c r="TKJ858" s="122"/>
      <c r="TKK858" s="105"/>
      <c r="TKL858" s="103"/>
      <c r="TKM858" s="120"/>
      <c r="TKN858" s="209"/>
      <c r="TKO858" s="120"/>
      <c r="TKP858" s="120"/>
      <c r="TKQ858" s="114"/>
      <c r="TKR858" s="122"/>
      <c r="TKS858" s="105"/>
      <c r="TKT858" s="103"/>
      <c r="TKU858" s="120"/>
      <c r="TKV858" s="209"/>
      <c r="TKW858" s="120"/>
      <c r="TKX858" s="120"/>
      <c r="TKY858" s="114"/>
      <c r="TKZ858" s="122"/>
      <c r="TLA858" s="105"/>
      <c r="TLB858" s="103"/>
      <c r="TLC858" s="120"/>
      <c r="TLD858" s="209"/>
      <c r="TLE858" s="120"/>
      <c r="TLF858" s="120"/>
      <c r="TLG858" s="114"/>
      <c r="TLH858" s="122"/>
      <c r="TLI858" s="105"/>
      <c r="TLJ858" s="103"/>
      <c r="TLK858" s="120"/>
      <c r="TLL858" s="209"/>
      <c r="TLM858" s="120"/>
      <c r="TLN858" s="120"/>
      <c r="TLO858" s="114"/>
      <c r="TLP858" s="122"/>
      <c r="TLQ858" s="105"/>
      <c r="TLR858" s="103"/>
      <c r="TLS858" s="120"/>
      <c r="TLT858" s="209"/>
      <c r="TLU858" s="120"/>
      <c r="TLV858" s="120"/>
      <c r="TLW858" s="114"/>
      <c r="TLX858" s="122"/>
      <c r="TLY858" s="105"/>
      <c r="TLZ858" s="103"/>
      <c r="TMA858" s="120"/>
      <c r="TMB858" s="209"/>
      <c r="TMC858" s="120"/>
      <c r="TMD858" s="120"/>
      <c r="TME858" s="114"/>
      <c r="TMF858" s="122"/>
      <c r="TMG858" s="105"/>
      <c r="TMH858" s="103"/>
      <c r="TMI858" s="120"/>
      <c r="TMJ858" s="209"/>
      <c r="TMK858" s="120"/>
      <c r="TML858" s="120"/>
      <c r="TMM858" s="114"/>
      <c r="TMN858" s="122"/>
      <c r="TMO858" s="105"/>
      <c r="TMP858" s="103"/>
      <c r="TMQ858" s="120"/>
      <c r="TMR858" s="209"/>
      <c r="TMS858" s="120"/>
      <c r="TMT858" s="120"/>
      <c r="TMU858" s="114"/>
      <c r="TMV858" s="122"/>
      <c r="TMW858" s="105"/>
      <c r="TMX858" s="103"/>
      <c r="TMY858" s="120"/>
      <c r="TMZ858" s="209"/>
      <c r="TNA858" s="120"/>
      <c r="TNB858" s="120"/>
      <c r="TNC858" s="114"/>
      <c r="TND858" s="122"/>
      <c r="TNE858" s="105"/>
      <c r="TNF858" s="103"/>
      <c r="TNG858" s="120"/>
      <c r="TNH858" s="209"/>
      <c r="TNI858" s="120"/>
      <c r="TNJ858" s="120"/>
      <c r="TNK858" s="114"/>
      <c r="TNL858" s="122"/>
      <c r="TNM858" s="105"/>
      <c r="TNN858" s="103"/>
      <c r="TNO858" s="120"/>
      <c r="TNP858" s="209"/>
      <c r="TNQ858" s="120"/>
      <c r="TNR858" s="120"/>
      <c r="TNS858" s="114"/>
      <c r="TNT858" s="122"/>
      <c r="TNU858" s="105"/>
      <c r="TNV858" s="103"/>
      <c r="TNW858" s="120"/>
      <c r="TNX858" s="209"/>
      <c r="TNY858" s="120"/>
      <c r="TNZ858" s="120"/>
      <c r="TOA858" s="114"/>
      <c r="TOB858" s="122"/>
      <c r="TOC858" s="105"/>
      <c r="TOD858" s="103"/>
      <c r="TOE858" s="120"/>
      <c r="TOF858" s="209"/>
      <c r="TOG858" s="120"/>
      <c r="TOH858" s="120"/>
      <c r="TOI858" s="114"/>
      <c r="TOJ858" s="122"/>
      <c r="TOK858" s="105"/>
      <c r="TOL858" s="103"/>
      <c r="TOM858" s="120"/>
      <c r="TON858" s="209"/>
      <c r="TOO858" s="120"/>
      <c r="TOP858" s="120"/>
      <c r="TOQ858" s="114"/>
      <c r="TOR858" s="122"/>
      <c r="TOS858" s="105"/>
      <c r="TOT858" s="103"/>
      <c r="TOU858" s="120"/>
      <c r="TOV858" s="209"/>
      <c r="TOW858" s="120"/>
      <c r="TOX858" s="120"/>
      <c r="TOY858" s="114"/>
      <c r="TOZ858" s="122"/>
      <c r="TPA858" s="105"/>
      <c r="TPB858" s="103"/>
      <c r="TPC858" s="120"/>
      <c r="TPD858" s="209"/>
      <c r="TPE858" s="120"/>
      <c r="TPF858" s="120"/>
      <c r="TPG858" s="114"/>
      <c r="TPH858" s="122"/>
      <c r="TPI858" s="105"/>
      <c r="TPJ858" s="103"/>
      <c r="TPK858" s="120"/>
      <c r="TPL858" s="209"/>
      <c r="TPM858" s="120"/>
      <c r="TPN858" s="120"/>
      <c r="TPO858" s="114"/>
      <c r="TPP858" s="122"/>
      <c r="TPQ858" s="105"/>
      <c r="TPR858" s="103"/>
      <c r="TPS858" s="120"/>
      <c r="TPT858" s="209"/>
      <c r="TPU858" s="120"/>
      <c r="TPV858" s="120"/>
      <c r="TPW858" s="114"/>
      <c r="TPX858" s="122"/>
      <c r="TPY858" s="105"/>
      <c r="TPZ858" s="103"/>
      <c r="TQA858" s="120"/>
      <c r="TQB858" s="209"/>
      <c r="TQC858" s="120"/>
      <c r="TQD858" s="120"/>
      <c r="TQE858" s="114"/>
      <c r="TQF858" s="122"/>
      <c r="TQG858" s="105"/>
      <c r="TQH858" s="103"/>
      <c r="TQI858" s="120"/>
      <c r="TQJ858" s="209"/>
      <c r="TQK858" s="120"/>
      <c r="TQL858" s="120"/>
      <c r="TQM858" s="114"/>
      <c r="TQN858" s="122"/>
      <c r="TQO858" s="105"/>
      <c r="TQP858" s="103"/>
      <c r="TQQ858" s="120"/>
      <c r="TQR858" s="209"/>
      <c r="TQS858" s="120"/>
      <c r="TQT858" s="120"/>
      <c r="TQU858" s="114"/>
      <c r="TQV858" s="122"/>
      <c r="TQW858" s="105"/>
      <c r="TQX858" s="103"/>
      <c r="TQY858" s="120"/>
      <c r="TQZ858" s="209"/>
      <c r="TRA858" s="120"/>
      <c r="TRB858" s="120"/>
      <c r="TRC858" s="114"/>
      <c r="TRD858" s="122"/>
      <c r="TRE858" s="105"/>
      <c r="TRF858" s="103"/>
      <c r="TRG858" s="120"/>
      <c r="TRH858" s="209"/>
      <c r="TRI858" s="120"/>
      <c r="TRJ858" s="120"/>
      <c r="TRK858" s="114"/>
      <c r="TRL858" s="122"/>
      <c r="TRM858" s="105"/>
      <c r="TRN858" s="103"/>
      <c r="TRO858" s="120"/>
      <c r="TRP858" s="209"/>
      <c r="TRQ858" s="120"/>
      <c r="TRR858" s="120"/>
      <c r="TRS858" s="114"/>
      <c r="TRT858" s="122"/>
      <c r="TRU858" s="105"/>
      <c r="TRV858" s="103"/>
      <c r="TRW858" s="120"/>
      <c r="TRX858" s="209"/>
      <c r="TRY858" s="120"/>
      <c r="TRZ858" s="120"/>
      <c r="TSA858" s="114"/>
      <c r="TSB858" s="122"/>
      <c r="TSC858" s="105"/>
      <c r="TSD858" s="103"/>
      <c r="TSE858" s="120"/>
      <c r="TSF858" s="209"/>
      <c r="TSG858" s="120"/>
      <c r="TSH858" s="120"/>
      <c r="TSI858" s="114"/>
      <c r="TSJ858" s="122"/>
      <c r="TSK858" s="105"/>
      <c r="TSL858" s="103"/>
      <c r="TSM858" s="120"/>
      <c r="TSN858" s="209"/>
      <c r="TSO858" s="120"/>
      <c r="TSP858" s="120"/>
      <c r="TSQ858" s="114"/>
      <c r="TSR858" s="122"/>
      <c r="TSS858" s="105"/>
      <c r="TST858" s="103"/>
      <c r="TSU858" s="120"/>
      <c r="TSV858" s="209"/>
      <c r="TSW858" s="120"/>
      <c r="TSX858" s="120"/>
      <c r="TSY858" s="114"/>
      <c r="TSZ858" s="122"/>
      <c r="TTA858" s="105"/>
      <c r="TTB858" s="103"/>
      <c r="TTC858" s="120"/>
      <c r="TTD858" s="209"/>
      <c r="TTE858" s="120"/>
      <c r="TTF858" s="120"/>
      <c r="TTG858" s="114"/>
      <c r="TTH858" s="122"/>
      <c r="TTI858" s="105"/>
      <c r="TTJ858" s="103"/>
      <c r="TTK858" s="120"/>
      <c r="TTL858" s="209"/>
      <c r="TTM858" s="120"/>
      <c r="TTN858" s="120"/>
      <c r="TTO858" s="114"/>
      <c r="TTP858" s="122"/>
      <c r="TTQ858" s="105"/>
      <c r="TTR858" s="103"/>
      <c r="TTS858" s="120"/>
      <c r="TTT858" s="209"/>
      <c r="TTU858" s="120"/>
      <c r="TTV858" s="120"/>
      <c r="TTW858" s="114"/>
      <c r="TTX858" s="122"/>
      <c r="TTY858" s="105"/>
      <c r="TTZ858" s="103"/>
      <c r="TUA858" s="120"/>
      <c r="TUB858" s="209"/>
      <c r="TUC858" s="120"/>
      <c r="TUD858" s="120"/>
      <c r="TUE858" s="114"/>
      <c r="TUF858" s="122"/>
      <c r="TUG858" s="105"/>
      <c r="TUH858" s="103"/>
      <c r="TUI858" s="120"/>
      <c r="TUJ858" s="209"/>
      <c r="TUK858" s="120"/>
      <c r="TUL858" s="120"/>
      <c r="TUM858" s="114"/>
      <c r="TUN858" s="122"/>
      <c r="TUO858" s="105"/>
      <c r="TUP858" s="103"/>
      <c r="TUQ858" s="120"/>
      <c r="TUR858" s="209"/>
      <c r="TUS858" s="120"/>
      <c r="TUT858" s="120"/>
      <c r="TUU858" s="114"/>
      <c r="TUV858" s="122"/>
      <c r="TUW858" s="105"/>
      <c r="TUX858" s="103"/>
      <c r="TUY858" s="120"/>
      <c r="TUZ858" s="209"/>
      <c r="TVA858" s="120"/>
      <c r="TVB858" s="120"/>
      <c r="TVC858" s="114"/>
      <c r="TVD858" s="122"/>
      <c r="TVE858" s="105"/>
      <c r="TVF858" s="103"/>
      <c r="TVG858" s="120"/>
      <c r="TVH858" s="209"/>
      <c r="TVI858" s="120"/>
      <c r="TVJ858" s="120"/>
      <c r="TVK858" s="114"/>
      <c r="TVL858" s="122"/>
      <c r="TVM858" s="105"/>
      <c r="TVN858" s="103"/>
      <c r="TVO858" s="120"/>
      <c r="TVP858" s="209"/>
      <c r="TVQ858" s="120"/>
      <c r="TVR858" s="120"/>
      <c r="TVS858" s="114"/>
      <c r="TVT858" s="122"/>
      <c r="TVU858" s="105"/>
      <c r="TVV858" s="103"/>
      <c r="TVW858" s="120"/>
      <c r="TVX858" s="209"/>
      <c r="TVY858" s="120"/>
      <c r="TVZ858" s="120"/>
      <c r="TWA858" s="114"/>
      <c r="TWB858" s="122"/>
      <c r="TWC858" s="105"/>
      <c r="TWD858" s="103"/>
      <c r="TWE858" s="120"/>
      <c r="TWF858" s="209"/>
      <c r="TWG858" s="120"/>
      <c r="TWH858" s="120"/>
      <c r="TWI858" s="114"/>
      <c r="TWJ858" s="122"/>
      <c r="TWK858" s="105"/>
      <c r="TWL858" s="103"/>
      <c r="TWM858" s="120"/>
      <c r="TWN858" s="209"/>
      <c r="TWO858" s="120"/>
      <c r="TWP858" s="120"/>
      <c r="TWQ858" s="114"/>
      <c r="TWR858" s="122"/>
      <c r="TWS858" s="105"/>
      <c r="TWT858" s="103"/>
      <c r="TWU858" s="120"/>
      <c r="TWV858" s="209"/>
      <c r="TWW858" s="120"/>
      <c r="TWX858" s="120"/>
      <c r="TWY858" s="114"/>
      <c r="TWZ858" s="122"/>
      <c r="TXA858" s="105"/>
      <c r="TXB858" s="103"/>
      <c r="TXC858" s="120"/>
      <c r="TXD858" s="209"/>
      <c r="TXE858" s="120"/>
      <c r="TXF858" s="120"/>
      <c r="TXG858" s="114"/>
      <c r="TXH858" s="122"/>
      <c r="TXI858" s="105"/>
      <c r="TXJ858" s="103"/>
      <c r="TXK858" s="120"/>
      <c r="TXL858" s="209"/>
      <c r="TXM858" s="120"/>
      <c r="TXN858" s="120"/>
      <c r="TXO858" s="114"/>
      <c r="TXP858" s="122"/>
      <c r="TXQ858" s="105"/>
      <c r="TXR858" s="103"/>
      <c r="TXS858" s="120"/>
      <c r="TXT858" s="209"/>
      <c r="TXU858" s="120"/>
      <c r="TXV858" s="120"/>
      <c r="TXW858" s="114"/>
      <c r="TXX858" s="122"/>
      <c r="TXY858" s="105"/>
      <c r="TXZ858" s="103"/>
      <c r="TYA858" s="120"/>
      <c r="TYB858" s="209"/>
      <c r="TYC858" s="120"/>
      <c r="TYD858" s="120"/>
      <c r="TYE858" s="114"/>
      <c r="TYF858" s="122"/>
      <c r="TYG858" s="105"/>
      <c r="TYH858" s="103"/>
      <c r="TYI858" s="120"/>
      <c r="TYJ858" s="209"/>
      <c r="TYK858" s="120"/>
      <c r="TYL858" s="120"/>
      <c r="TYM858" s="114"/>
      <c r="TYN858" s="122"/>
      <c r="TYO858" s="105"/>
      <c r="TYP858" s="103"/>
      <c r="TYQ858" s="120"/>
      <c r="TYR858" s="209"/>
      <c r="TYS858" s="120"/>
      <c r="TYT858" s="120"/>
      <c r="TYU858" s="114"/>
      <c r="TYV858" s="122"/>
      <c r="TYW858" s="105"/>
      <c r="TYX858" s="103"/>
      <c r="TYY858" s="120"/>
      <c r="TYZ858" s="209"/>
      <c r="TZA858" s="120"/>
      <c r="TZB858" s="120"/>
      <c r="TZC858" s="114"/>
      <c r="TZD858" s="122"/>
      <c r="TZE858" s="105"/>
      <c r="TZF858" s="103"/>
      <c r="TZG858" s="120"/>
      <c r="TZH858" s="209"/>
      <c r="TZI858" s="120"/>
      <c r="TZJ858" s="120"/>
      <c r="TZK858" s="114"/>
      <c r="TZL858" s="122"/>
      <c r="TZM858" s="105"/>
      <c r="TZN858" s="103"/>
      <c r="TZO858" s="120"/>
      <c r="TZP858" s="209"/>
      <c r="TZQ858" s="120"/>
      <c r="TZR858" s="120"/>
      <c r="TZS858" s="114"/>
      <c r="TZT858" s="122"/>
      <c r="TZU858" s="105"/>
      <c r="TZV858" s="103"/>
      <c r="TZW858" s="120"/>
      <c r="TZX858" s="209"/>
      <c r="TZY858" s="120"/>
      <c r="TZZ858" s="120"/>
      <c r="UAA858" s="114"/>
      <c r="UAB858" s="122"/>
      <c r="UAC858" s="105"/>
      <c r="UAD858" s="103"/>
      <c r="UAE858" s="120"/>
      <c r="UAF858" s="209"/>
      <c r="UAG858" s="120"/>
      <c r="UAH858" s="120"/>
      <c r="UAI858" s="114"/>
      <c r="UAJ858" s="122"/>
      <c r="UAK858" s="105"/>
      <c r="UAL858" s="103"/>
      <c r="UAM858" s="120"/>
      <c r="UAN858" s="209"/>
      <c r="UAO858" s="120"/>
      <c r="UAP858" s="120"/>
      <c r="UAQ858" s="114"/>
      <c r="UAR858" s="122"/>
      <c r="UAS858" s="105"/>
      <c r="UAT858" s="103"/>
      <c r="UAU858" s="120"/>
      <c r="UAV858" s="209"/>
      <c r="UAW858" s="120"/>
      <c r="UAX858" s="120"/>
      <c r="UAY858" s="114"/>
      <c r="UAZ858" s="122"/>
      <c r="UBA858" s="105"/>
      <c r="UBB858" s="103"/>
      <c r="UBC858" s="120"/>
      <c r="UBD858" s="209"/>
      <c r="UBE858" s="120"/>
      <c r="UBF858" s="120"/>
      <c r="UBG858" s="114"/>
      <c r="UBH858" s="122"/>
      <c r="UBI858" s="105"/>
      <c r="UBJ858" s="103"/>
      <c r="UBK858" s="120"/>
      <c r="UBL858" s="209"/>
      <c r="UBM858" s="120"/>
      <c r="UBN858" s="120"/>
      <c r="UBO858" s="114"/>
      <c r="UBP858" s="122"/>
      <c r="UBQ858" s="105"/>
      <c r="UBR858" s="103"/>
      <c r="UBS858" s="120"/>
      <c r="UBT858" s="209"/>
      <c r="UBU858" s="120"/>
      <c r="UBV858" s="120"/>
      <c r="UBW858" s="114"/>
      <c r="UBX858" s="122"/>
      <c r="UBY858" s="105"/>
      <c r="UBZ858" s="103"/>
      <c r="UCA858" s="120"/>
      <c r="UCB858" s="209"/>
      <c r="UCC858" s="120"/>
      <c r="UCD858" s="120"/>
      <c r="UCE858" s="114"/>
      <c r="UCF858" s="122"/>
      <c r="UCG858" s="105"/>
      <c r="UCH858" s="103"/>
      <c r="UCI858" s="120"/>
      <c r="UCJ858" s="209"/>
      <c r="UCK858" s="120"/>
      <c r="UCL858" s="120"/>
      <c r="UCM858" s="114"/>
      <c r="UCN858" s="122"/>
      <c r="UCO858" s="105"/>
      <c r="UCP858" s="103"/>
      <c r="UCQ858" s="120"/>
      <c r="UCR858" s="209"/>
      <c r="UCS858" s="120"/>
      <c r="UCT858" s="120"/>
      <c r="UCU858" s="114"/>
      <c r="UCV858" s="122"/>
      <c r="UCW858" s="105"/>
      <c r="UCX858" s="103"/>
      <c r="UCY858" s="120"/>
      <c r="UCZ858" s="209"/>
      <c r="UDA858" s="120"/>
      <c r="UDB858" s="120"/>
      <c r="UDC858" s="114"/>
      <c r="UDD858" s="122"/>
      <c r="UDE858" s="105"/>
      <c r="UDF858" s="103"/>
      <c r="UDG858" s="120"/>
      <c r="UDH858" s="209"/>
      <c r="UDI858" s="120"/>
      <c r="UDJ858" s="120"/>
      <c r="UDK858" s="114"/>
      <c r="UDL858" s="122"/>
      <c r="UDM858" s="105"/>
      <c r="UDN858" s="103"/>
      <c r="UDO858" s="120"/>
      <c r="UDP858" s="209"/>
      <c r="UDQ858" s="120"/>
      <c r="UDR858" s="120"/>
      <c r="UDS858" s="114"/>
      <c r="UDT858" s="122"/>
      <c r="UDU858" s="105"/>
      <c r="UDV858" s="103"/>
      <c r="UDW858" s="120"/>
      <c r="UDX858" s="209"/>
      <c r="UDY858" s="120"/>
      <c r="UDZ858" s="120"/>
      <c r="UEA858" s="114"/>
      <c r="UEB858" s="122"/>
      <c r="UEC858" s="105"/>
      <c r="UED858" s="103"/>
      <c r="UEE858" s="120"/>
      <c r="UEF858" s="209"/>
      <c r="UEG858" s="120"/>
      <c r="UEH858" s="120"/>
      <c r="UEI858" s="114"/>
      <c r="UEJ858" s="122"/>
      <c r="UEK858" s="105"/>
      <c r="UEL858" s="103"/>
      <c r="UEM858" s="120"/>
      <c r="UEN858" s="209"/>
      <c r="UEO858" s="120"/>
      <c r="UEP858" s="120"/>
      <c r="UEQ858" s="114"/>
      <c r="UER858" s="122"/>
      <c r="UES858" s="105"/>
      <c r="UET858" s="103"/>
      <c r="UEU858" s="120"/>
      <c r="UEV858" s="209"/>
      <c r="UEW858" s="120"/>
      <c r="UEX858" s="120"/>
      <c r="UEY858" s="114"/>
      <c r="UEZ858" s="122"/>
      <c r="UFA858" s="105"/>
      <c r="UFB858" s="103"/>
      <c r="UFC858" s="120"/>
      <c r="UFD858" s="209"/>
      <c r="UFE858" s="120"/>
      <c r="UFF858" s="120"/>
      <c r="UFG858" s="114"/>
      <c r="UFH858" s="122"/>
      <c r="UFI858" s="105"/>
      <c r="UFJ858" s="103"/>
      <c r="UFK858" s="120"/>
      <c r="UFL858" s="209"/>
      <c r="UFM858" s="120"/>
      <c r="UFN858" s="120"/>
      <c r="UFO858" s="114"/>
      <c r="UFP858" s="122"/>
      <c r="UFQ858" s="105"/>
      <c r="UFR858" s="103"/>
      <c r="UFS858" s="120"/>
      <c r="UFT858" s="209"/>
      <c r="UFU858" s="120"/>
      <c r="UFV858" s="120"/>
      <c r="UFW858" s="114"/>
      <c r="UFX858" s="122"/>
      <c r="UFY858" s="105"/>
      <c r="UFZ858" s="103"/>
      <c r="UGA858" s="120"/>
      <c r="UGB858" s="209"/>
      <c r="UGC858" s="120"/>
      <c r="UGD858" s="120"/>
      <c r="UGE858" s="114"/>
      <c r="UGF858" s="122"/>
      <c r="UGG858" s="105"/>
      <c r="UGH858" s="103"/>
      <c r="UGI858" s="120"/>
      <c r="UGJ858" s="209"/>
      <c r="UGK858" s="120"/>
      <c r="UGL858" s="120"/>
      <c r="UGM858" s="114"/>
      <c r="UGN858" s="122"/>
      <c r="UGO858" s="105"/>
      <c r="UGP858" s="103"/>
      <c r="UGQ858" s="120"/>
      <c r="UGR858" s="209"/>
      <c r="UGS858" s="120"/>
      <c r="UGT858" s="120"/>
      <c r="UGU858" s="114"/>
      <c r="UGV858" s="122"/>
      <c r="UGW858" s="105"/>
      <c r="UGX858" s="103"/>
      <c r="UGY858" s="120"/>
      <c r="UGZ858" s="209"/>
      <c r="UHA858" s="120"/>
      <c r="UHB858" s="120"/>
      <c r="UHC858" s="114"/>
      <c r="UHD858" s="122"/>
      <c r="UHE858" s="105"/>
      <c r="UHF858" s="103"/>
      <c r="UHG858" s="120"/>
      <c r="UHH858" s="209"/>
      <c r="UHI858" s="120"/>
      <c r="UHJ858" s="120"/>
      <c r="UHK858" s="114"/>
      <c r="UHL858" s="122"/>
      <c r="UHM858" s="105"/>
      <c r="UHN858" s="103"/>
      <c r="UHO858" s="120"/>
      <c r="UHP858" s="209"/>
      <c r="UHQ858" s="120"/>
      <c r="UHR858" s="120"/>
      <c r="UHS858" s="114"/>
      <c r="UHT858" s="122"/>
      <c r="UHU858" s="105"/>
      <c r="UHV858" s="103"/>
      <c r="UHW858" s="120"/>
      <c r="UHX858" s="209"/>
      <c r="UHY858" s="120"/>
      <c r="UHZ858" s="120"/>
      <c r="UIA858" s="114"/>
      <c r="UIB858" s="122"/>
      <c r="UIC858" s="105"/>
      <c r="UID858" s="103"/>
      <c r="UIE858" s="120"/>
      <c r="UIF858" s="209"/>
      <c r="UIG858" s="120"/>
      <c r="UIH858" s="120"/>
      <c r="UII858" s="114"/>
      <c r="UIJ858" s="122"/>
      <c r="UIK858" s="105"/>
      <c r="UIL858" s="103"/>
      <c r="UIM858" s="120"/>
      <c r="UIN858" s="209"/>
      <c r="UIO858" s="120"/>
      <c r="UIP858" s="120"/>
      <c r="UIQ858" s="114"/>
      <c r="UIR858" s="122"/>
      <c r="UIS858" s="105"/>
      <c r="UIT858" s="103"/>
      <c r="UIU858" s="120"/>
      <c r="UIV858" s="209"/>
      <c r="UIW858" s="120"/>
      <c r="UIX858" s="120"/>
      <c r="UIY858" s="114"/>
      <c r="UIZ858" s="122"/>
      <c r="UJA858" s="105"/>
      <c r="UJB858" s="103"/>
      <c r="UJC858" s="120"/>
      <c r="UJD858" s="209"/>
      <c r="UJE858" s="120"/>
      <c r="UJF858" s="120"/>
      <c r="UJG858" s="114"/>
      <c r="UJH858" s="122"/>
      <c r="UJI858" s="105"/>
      <c r="UJJ858" s="103"/>
      <c r="UJK858" s="120"/>
      <c r="UJL858" s="209"/>
      <c r="UJM858" s="120"/>
      <c r="UJN858" s="120"/>
      <c r="UJO858" s="114"/>
      <c r="UJP858" s="122"/>
      <c r="UJQ858" s="105"/>
      <c r="UJR858" s="103"/>
      <c r="UJS858" s="120"/>
      <c r="UJT858" s="209"/>
      <c r="UJU858" s="120"/>
      <c r="UJV858" s="120"/>
      <c r="UJW858" s="114"/>
      <c r="UJX858" s="122"/>
      <c r="UJY858" s="105"/>
      <c r="UJZ858" s="103"/>
      <c r="UKA858" s="120"/>
      <c r="UKB858" s="209"/>
      <c r="UKC858" s="120"/>
      <c r="UKD858" s="120"/>
      <c r="UKE858" s="114"/>
      <c r="UKF858" s="122"/>
      <c r="UKG858" s="105"/>
      <c r="UKH858" s="103"/>
      <c r="UKI858" s="120"/>
      <c r="UKJ858" s="209"/>
      <c r="UKK858" s="120"/>
      <c r="UKL858" s="120"/>
      <c r="UKM858" s="114"/>
      <c r="UKN858" s="122"/>
      <c r="UKO858" s="105"/>
      <c r="UKP858" s="103"/>
      <c r="UKQ858" s="120"/>
      <c r="UKR858" s="209"/>
      <c r="UKS858" s="120"/>
      <c r="UKT858" s="120"/>
      <c r="UKU858" s="114"/>
      <c r="UKV858" s="122"/>
      <c r="UKW858" s="105"/>
      <c r="UKX858" s="103"/>
      <c r="UKY858" s="120"/>
      <c r="UKZ858" s="209"/>
      <c r="ULA858" s="120"/>
      <c r="ULB858" s="120"/>
      <c r="ULC858" s="114"/>
      <c r="ULD858" s="122"/>
      <c r="ULE858" s="105"/>
      <c r="ULF858" s="103"/>
      <c r="ULG858" s="120"/>
      <c r="ULH858" s="209"/>
      <c r="ULI858" s="120"/>
      <c r="ULJ858" s="120"/>
      <c r="ULK858" s="114"/>
      <c r="ULL858" s="122"/>
      <c r="ULM858" s="105"/>
      <c r="ULN858" s="103"/>
      <c r="ULO858" s="120"/>
      <c r="ULP858" s="209"/>
      <c r="ULQ858" s="120"/>
      <c r="ULR858" s="120"/>
      <c r="ULS858" s="114"/>
      <c r="ULT858" s="122"/>
      <c r="ULU858" s="105"/>
      <c r="ULV858" s="103"/>
      <c r="ULW858" s="120"/>
      <c r="ULX858" s="209"/>
      <c r="ULY858" s="120"/>
      <c r="ULZ858" s="120"/>
      <c r="UMA858" s="114"/>
      <c r="UMB858" s="122"/>
      <c r="UMC858" s="105"/>
      <c r="UMD858" s="103"/>
      <c r="UME858" s="120"/>
      <c r="UMF858" s="209"/>
      <c r="UMG858" s="120"/>
      <c r="UMH858" s="120"/>
      <c r="UMI858" s="114"/>
      <c r="UMJ858" s="122"/>
      <c r="UMK858" s="105"/>
      <c r="UML858" s="103"/>
      <c r="UMM858" s="120"/>
      <c r="UMN858" s="209"/>
      <c r="UMO858" s="120"/>
      <c r="UMP858" s="120"/>
      <c r="UMQ858" s="114"/>
      <c r="UMR858" s="122"/>
      <c r="UMS858" s="105"/>
      <c r="UMT858" s="103"/>
      <c r="UMU858" s="120"/>
      <c r="UMV858" s="209"/>
      <c r="UMW858" s="120"/>
      <c r="UMX858" s="120"/>
      <c r="UMY858" s="114"/>
      <c r="UMZ858" s="122"/>
      <c r="UNA858" s="105"/>
      <c r="UNB858" s="103"/>
      <c r="UNC858" s="120"/>
      <c r="UND858" s="209"/>
      <c r="UNE858" s="120"/>
      <c r="UNF858" s="120"/>
      <c r="UNG858" s="114"/>
      <c r="UNH858" s="122"/>
      <c r="UNI858" s="105"/>
      <c r="UNJ858" s="103"/>
      <c r="UNK858" s="120"/>
      <c r="UNL858" s="209"/>
      <c r="UNM858" s="120"/>
      <c r="UNN858" s="120"/>
      <c r="UNO858" s="114"/>
      <c r="UNP858" s="122"/>
      <c r="UNQ858" s="105"/>
      <c r="UNR858" s="103"/>
      <c r="UNS858" s="120"/>
      <c r="UNT858" s="209"/>
      <c r="UNU858" s="120"/>
      <c r="UNV858" s="120"/>
      <c r="UNW858" s="114"/>
      <c r="UNX858" s="122"/>
      <c r="UNY858" s="105"/>
      <c r="UNZ858" s="103"/>
      <c r="UOA858" s="120"/>
      <c r="UOB858" s="209"/>
      <c r="UOC858" s="120"/>
      <c r="UOD858" s="120"/>
      <c r="UOE858" s="114"/>
      <c r="UOF858" s="122"/>
      <c r="UOG858" s="105"/>
      <c r="UOH858" s="103"/>
      <c r="UOI858" s="120"/>
      <c r="UOJ858" s="209"/>
      <c r="UOK858" s="120"/>
      <c r="UOL858" s="120"/>
      <c r="UOM858" s="114"/>
      <c r="UON858" s="122"/>
      <c r="UOO858" s="105"/>
      <c r="UOP858" s="103"/>
      <c r="UOQ858" s="120"/>
      <c r="UOR858" s="209"/>
      <c r="UOS858" s="120"/>
      <c r="UOT858" s="120"/>
      <c r="UOU858" s="114"/>
      <c r="UOV858" s="122"/>
      <c r="UOW858" s="105"/>
      <c r="UOX858" s="103"/>
      <c r="UOY858" s="120"/>
      <c r="UOZ858" s="209"/>
      <c r="UPA858" s="120"/>
      <c r="UPB858" s="120"/>
      <c r="UPC858" s="114"/>
      <c r="UPD858" s="122"/>
      <c r="UPE858" s="105"/>
      <c r="UPF858" s="103"/>
      <c r="UPG858" s="120"/>
      <c r="UPH858" s="209"/>
      <c r="UPI858" s="120"/>
      <c r="UPJ858" s="120"/>
      <c r="UPK858" s="114"/>
      <c r="UPL858" s="122"/>
      <c r="UPM858" s="105"/>
      <c r="UPN858" s="103"/>
      <c r="UPO858" s="120"/>
      <c r="UPP858" s="209"/>
      <c r="UPQ858" s="120"/>
      <c r="UPR858" s="120"/>
      <c r="UPS858" s="114"/>
      <c r="UPT858" s="122"/>
      <c r="UPU858" s="105"/>
      <c r="UPV858" s="103"/>
      <c r="UPW858" s="120"/>
      <c r="UPX858" s="209"/>
      <c r="UPY858" s="120"/>
      <c r="UPZ858" s="120"/>
      <c r="UQA858" s="114"/>
      <c r="UQB858" s="122"/>
      <c r="UQC858" s="105"/>
      <c r="UQD858" s="103"/>
      <c r="UQE858" s="120"/>
      <c r="UQF858" s="209"/>
      <c r="UQG858" s="120"/>
      <c r="UQH858" s="120"/>
      <c r="UQI858" s="114"/>
      <c r="UQJ858" s="122"/>
      <c r="UQK858" s="105"/>
      <c r="UQL858" s="103"/>
      <c r="UQM858" s="120"/>
      <c r="UQN858" s="209"/>
      <c r="UQO858" s="120"/>
      <c r="UQP858" s="120"/>
      <c r="UQQ858" s="114"/>
      <c r="UQR858" s="122"/>
      <c r="UQS858" s="105"/>
      <c r="UQT858" s="103"/>
      <c r="UQU858" s="120"/>
      <c r="UQV858" s="209"/>
      <c r="UQW858" s="120"/>
      <c r="UQX858" s="120"/>
      <c r="UQY858" s="114"/>
      <c r="UQZ858" s="122"/>
      <c r="URA858" s="105"/>
      <c r="URB858" s="103"/>
      <c r="URC858" s="120"/>
      <c r="URD858" s="209"/>
      <c r="URE858" s="120"/>
      <c r="URF858" s="120"/>
      <c r="URG858" s="114"/>
      <c r="URH858" s="122"/>
      <c r="URI858" s="105"/>
      <c r="URJ858" s="103"/>
      <c r="URK858" s="120"/>
      <c r="URL858" s="209"/>
      <c r="URM858" s="120"/>
      <c r="URN858" s="120"/>
      <c r="URO858" s="114"/>
      <c r="URP858" s="122"/>
      <c r="URQ858" s="105"/>
      <c r="URR858" s="103"/>
      <c r="URS858" s="120"/>
      <c r="URT858" s="209"/>
      <c r="URU858" s="120"/>
      <c r="URV858" s="120"/>
      <c r="URW858" s="114"/>
      <c r="URX858" s="122"/>
      <c r="URY858" s="105"/>
      <c r="URZ858" s="103"/>
      <c r="USA858" s="120"/>
      <c r="USB858" s="209"/>
      <c r="USC858" s="120"/>
      <c r="USD858" s="120"/>
      <c r="USE858" s="114"/>
      <c r="USF858" s="122"/>
      <c r="USG858" s="105"/>
      <c r="USH858" s="103"/>
      <c r="USI858" s="120"/>
      <c r="USJ858" s="209"/>
      <c r="USK858" s="120"/>
      <c r="USL858" s="120"/>
      <c r="USM858" s="114"/>
      <c r="USN858" s="122"/>
      <c r="USO858" s="105"/>
      <c r="USP858" s="103"/>
      <c r="USQ858" s="120"/>
      <c r="USR858" s="209"/>
      <c r="USS858" s="120"/>
      <c r="UST858" s="120"/>
      <c r="USU858" s="114"/>
      <c r="USV858" s="122"/>
      <c r="USW858" s="105"/>
      <c r="USX858" s="103"/>
      <c r="USY858" s="120"/>
      <c r="USZ858" s="209"/>
      <c r="UTA858" s="120"/>
      <c r="UTB858" s="120"/>
      <c r="UTC858" s="114"/>
      <c r="UTD858" s="122"/>
      <c r="UTE858" s="105"/>
      <c r="UTF858" s="103"/>
      <c r="UTG858" s="120"/>
      <c r="UTH858" s="209"/>
      <c r="UTI858" s="120"/>
      <c r="UTJ858" s="120"/>
      <c r="UTK858" s="114"/>
      <c r="UTL858" s="122"/>
      <c r="UTM858" s="105"/>
      <c r="UTN858" s="103"/>
      <c r="UTO858" s="120"/>
      <c r="UTP858" s="209"/>
      <c r="UTQ858" s="120"/>
      <c r="UTR858" s="120"/>
      <c r="UTS858" s="114"/>
      <c r="UTT858" s="122"/>
      <c r="UTU858" s="105"/>
      <c r="UTV858" s="103"/>
      <c r="UTW858" s="120"/>
      <c r="UTX858" s="209"/>
      <c r="UTY858" s="120"/>
      <c r="UTZ858" s="120"/>
      <c r="UUA858" s="114"/>
      <c r="UUB858" s="122"/>
      <c r="UUC858" s="105"/>
      <c r="UUD858" s="103"/>
      <c r="UUE858" s="120"/>
      <c r="UUF858" s="209"/>
      <c r="UUG858" s="120"/>
      <c r="UUH858" s="120"/>
      <c r="UUI858" s="114"/>
      <c r="UUJ858" s="122"/>
      <c r="UUK858" s="105"/>
      <c r="UUL858" s="103"/>
      <c r="UUM858" s="120"/>
      <c r="UUN858" s="209"/>
      <c r="UUO858" s="120"/>
      <c r="UUP858" s="120"/>
      <c r="UUQ858" s="114"/>
      <c r="UUR858" s="122"/>
      <c r="UUS858" s="105"/>
      <c r="UUT858" s="103"/>
      <c r="UUU858" s="120"/>
      <c r="UUV858" s="209"/>
      <c r="UUW858" s="120"/>
      <c r="UUX858" s="120"/>
      <c r="UUY858" s="114"/>
      <c r="UUZ858" s="122"/>
      <c r="UVA858" s="105"/>
      <c r="UVB858" s="103"/>
      <c r="UVC858" s="120"/>
      <c r="UVD858" s="209"/>
      <c r="UVE858" s="120"/>
      <c r="UVF858" s="120"/>
      <c r="UVG858" s="114"/>
      <c r="UVH858" s="122"/>
      <c r="UVI858" s="105"/>
      <c r="UVJ858" s="103"/>
      <c r="UVK858" s="120"/>
      <c r="UVL858" s="209"/>
      <c r="UVM858" s="120"/>
      <c r="UVN858" s="120"/>
      <c r="UVO858" s="114"/>
      <c r="UVP858" s="122"/>
      <c r="UVQ858" s="105"/>
      <c r="UVR858" s="103"/>
      <c r="UVS858" s="120"/>
      <c r="UVT858" s="209"/>
      <c r="UVU858" s="120"/>
      <c r="UVV858" s="120"/>
      <c r="UVW858" s="114"/>
      <c r="UVX858" s="122"/>
      <c r="UVY858" s="105"/>
      <c r="UVZ858" s="103"/>
      <c r="UWA858" s="120"/>
      <c r="UWB858" s="209"/>
      <c r="UWC858" s="120"/>
      <c r="UWD858" s="120"/>
      <c r="UWE858" s="114"/>
      <c r="UWF858" s="122"/>
      <c r="UWG858" s="105"/>
      <c r="UWH858" s="103"/>
      <c r="UWI858" s="120"/>
      <c r="UWJ858" s="209"/>
      <c r="UWK858" s="120"/>
      <c r="UWL858" s="120"/>
      <c r="UWM858" s="114"/>
      <c r="UWN858" s="122"/>
      <c r="UWO858" s="105"/>
      <c r="UWP858" s="103"/>
      <c r="UWQ858" s="120"/>
      <c r="UWR858" s="209"/>
      <c r="UWS858" s="120"/>
      <c r="UWT858" s="120"/>
      <c r="UWU858" s="114"/>
      <c r="UWV858" s="122"/>
      <c r="UWW858" s="105"/>
      <c r="UWX858" s="103"/>
      <c r="UWY858" s="120"/>
      <c r="UWZ858" s="209"/>
      <c r="UXA858" s="120"/>
      <c r="UXB858" s="120"/>
      <c r="UXC858" s="114"/>
      <c r="UXD858" s="122"/>
      <c r="UXE858" s="105"/>
      <c r="UXF858" s="103"/>
      <c r="UXG858" s="120"/>
      <c r="UXH858" s="209"/>
      <c r="UXI858" s="120"/>
      <c r="UXJ858" s="120"/>
      <c r="UXK858" s="114"/>
      <c r="UXL858" s="122"/>
      <c r="UXM858" s="105"/>
      <c r="UXN858" s="103"/>
      <c r="UXO858" s="120"/>
      <c r="UXP858" s="209"/>
      <c r="UXQ858" s="120"/>
      <c r="UXR858" s="120"/>
      <c r="UXS858" s="114"/>
      <c r="UXT858" s="122"/>
      <c r="UXU858" s="105"/>
      <c r="UXV858" s="103"/>
      <c r="UXW858" s="120"/>
      <c r="UXX858" s="209"/>
      <c r="UXY858" s="120"/>
      <c r="UXZ858" s="120"/>
      <c r="UYA858" s="114"/>
      <c r="UYB858" s="122"/>
      <c r="UYC858" s="105"/>
      <c r="UYD858" s="103"/>
      <c r="UYE858" s="120"/>
      <c r="UYF858" s="209"/>
      <c r="UYG858" s="120"/>
      <c r="UYH858" s="120"/>
      <c r="UYI858" s="114"/>
      <c r="UYJ858" s="122"/>
      <c r="UYK858" s="105"/>
      <c r="UYL858" s="103"/>
      <c r="UYM858" s="120"/>
      <c r="UYN858" s="209"/>
      <c r="UYO858" s="120"/>
      <c r="UYP858" s="120"/>
      <c r="UYQ858" s="114"/>
      <c r="UYR858" s="122"/>
      <c r="UYS858" s="105"/>
      <c r="UYT858" s="103"/>
      <c r="UYU858" s="120"/>
      <c r="UYV858" s="209"/>
      <c r="UYW858" s="120"/>
      <c r="UYX858" s="120"/>
      <c r="UYY858" s="114"/>
      <c r="UYZ858" s="122"/>
      <c r="UZA858" s="105"/>
      <c r="UZB858" s="103"/>
      <c r="UZC858" s="120"/>
      <c r="UZD858" s="209"/>
      <c r="UZE858" s="120"/>
      <c r="UZF858" s="120"/>
      <c r="UZG858" s="114"/>
      <c r="UZH858" s="122"/>
      <c r="UZI858" s="105"/>
      <c r="UZJ858" s="103"/>
      <c r="UZK858" s="120"/>
      <c r="UZL858" s="209"/>
      <c r="UZM858" s="120"/>
      <c r="UZN858" s="120"/>
      <c r="UZO858" s="114"/>
      <c r="UZP858" s="122"/>
      <c r="UZQ858" s="105"/>
      <c r="UZR858" s="103"/>
      <c r="UZS858" s="120"/>
      <c r="UZT858" s="209"/>
      <c r="UZU858" s="120"/>
      <c r="UZV858" s="120"/>
      <c r="UZW858" s="114"/>
      <c r="UZX858" s="122"/>
      <c r="UZY858" s="105"/>
      <c r="UZZ858" s="103"/>
      <c r="VAA858" s="120"/>
      <c r="VAB858" s="209"/>
      <c r="VAC858" s="120"/>
      <c r="VAD858" s="120"/>
      <c r="VAE858" s="114"/>
      <c r="VAF858" s="122"/>
      <c r="VAG858" s="105"/>
      <c r="VAH858" s="103"/>
      <c r="VAI858" s="120"/>
      <c r="VAJ858" s="209"/>
      <c r="VAK858" s="120"/>
      <c r="VAL858" s="120"/>
      <c r="VAM858" s="114"/>
      <c r="VAN858" s="122"/>
      <c r="VAO858" s="105"/>
      <c r="VAP858" s="103"/>
      <c r="VAQ858" s="120"/>
      <c r="VAR858" s="209"/>
      <c r="VAS858" s="120"/>
      <c r="VAT858" s="120"/>
      <c r="VAU858" s="114"/>
      <c r="VAV858" s="122"/>
      <c r="VAW858" s="105"/>
      <c r="VAX858" s="103"/>
      <c r="VAY858" s="120"/>
      <c r="VAZ858" s="209"/>
      <c r="VBA858" s="120"/>
      <c r="VBB858" s="120"/>
      <c r="VBC858" s="114"/>
      <c r="VBD858" s="122"/>
      <c r="VBE858" s="105"/>
      <c r="VBF858" s="103"/>
      <c r="VBG858" s="120"/>
      <c r="VBH858" s="209"/>
      <c r="VBI858" s="120"/>
      <c r="VBJ858" s="120"/>
      <c r="VBK858" s="114"/>
      <c r="VBL858" s="122"/>
      <c r="VBM858" s="105"/>
      <c r="VBN858" s="103"/>
      <c r="VBO858" s="120"/>
      <c r="VBP858" s="209"/>
      <c r="VBQ858" s="120"/>
      <c r="VBR858" s="120"/>
      <c r="VBS858" s="114"/>
      <c r="VBT858" s="122"/>
      <c r="VBU858" s="105"/>
      <c r="VBV858" s="103"/>
      <c r="VBW858" s="120"/>
      <c r="VBX858" s="209"/>
      <c r="VBY858" s="120"/>
      <c r="VBZ858" s="120"/>
      <c r="VCA858" s="114"/>
      <c r="VCB858" s="122"/>
      <c r="VCC858" s="105"/>
      <c r="VCD858" s="103"/>
      <c r="VCE858" s="120"/>
      <c r="VCF858" s="209"/>
      <c r="VCG858" s="120"/>
      <c r="VCH858" s="120"/>
      <c r="VCI858" s="114"/>
      <c r="VCJ858" s="122"/>
      <c r="VCK858" s="105"/>
      <c r="VCL858" s="103"/>
      <c r="VCM858" s="120"/>
      <c r="VCN858" s="209"/>
      <c r="VCO858" s="120"/>
      <c r="VCP858" s="120"/>
      <c r="VCQ858" s="114"/>
      <c r="VCR858" s="122"/>
      <c r="VCS858" s="105"/>
      <c r="VCT858" s="103"/>
      <c r="VCU858" s="120"/>
      <c r="VCV858" s="209"/>
      <c r="VCW858" s="120"/>
      <c r="VCX858" s="120"/>
      <c r="VCY858" s="114"/>
      <c r="VCZ858" s="122"/>
      <c r="VDA858" s="105"/>
      <c r="VDB858" s="103"/>
      <c r="VDC858" s="120"/>
      <c r="VDD858" s="209"/>
      <c r="VDE858" s="120"/>
      <c r="VDF858" s="120"/>
      <c r="VDG858" s="114"/>
      <c r="VDH858" s="122"/>
      <c r="VDI858" s="105"/>
      <c r="VDJ858" s="103"/>
      <c r="VDK858" s="120"/>
      <c r="VDL858" s="209"/>
      <c r="VDM858" s="120"/>
      <c r="VDN858" s="120"/>
      <c r="VDO858" s="114"/>
      <c r="VDP858" s="122"/>
      <c r="VDQ858" s="105"/>
      <c r="VDR858" s="103"/>
      <c r="VDS858" s="120"/>
      <c r="VDT858" s="209"/>
      <c r="VDU858" s="120"/>
      <c r="VDV858" s="120"/>
      <c r="VDW858" s="114"/>
      <c r="VDX858" s="122"/>
      <c r="VDY858" s="105"/>
      <c r="VDZ858" s="103"/>
      <c r="VEA858" s="120"/>
      <c r="VEB858" s="209"/>
      <c r="VEC858" s="120"/>
      <c r="VED858" s="120"/>
      <c r="VEE858" s="114"/>
      <c r="VEF858" s="122"/>
      <c r="VEG858" s="105"/>
      <c r="VEH858" s="103"/>
      <c r="VEI858" s="120"/>
      <c r="VEJ858" s="209"/>
      <c r="VEK858" s="120"/>
      <c r="VEL858" s="120"/>
      <c r="VEM858" s="114"/>
      <c r="VEN858" s="122"/>
      <c r="VEO858" s="105"/>
      <c r="VEP858" s="103"/>
      <c r="VEQ858" s="120"/>
      <c r="VER858" s="209"/>
      <c r="VES858" s="120"/>
      <c r="VET858" s="120"/>
      <c r="VEU858" s="114"/>
      <c r="VEV858" s="122"/>
      <c r="VEW858" s="105"/>
      <c r="VEX858" s="103"/>
      <c r="VEY858" s="120"/>
      <c r="VEZ858" s="209"/>
      <c r="VFA858" s="120"/>
      <c r="VFB858" s="120"/>
      <c r="VFC858" s="114"/>
      <c r="VFD858" s="122"/>
      <c r="VFE858" s="105"/>
      <c r="VFF858" s="103"/>
      <c r="VFG858" s="120"/>
      <c r="VFH858" s="209"/>
      <c r="VFI858" s="120"/>
      <c r="VFJ858" s="120"/>
      <c r="VFK858" s="114"/>
      <c r="VFL858" s="122"/>
      <c r="VFM858" s="105"/>
      <c r="VFN858" s="103"/>
      <c r="VFO858" s="120"/>
      <c r="VFP858" s="209"/>
      <c r="VFQ858" s="120"/>
      <c r="VFR858" s="120"/>
      <c r="VFS858" s="114"/>
      <c r="VFT858" s="122"/>
      <c r="VFU858" s="105"/>
      <c r="VFV858" s="103"/>
      <c r="VFW858" s="120"/>
      <c r="VFX858" s="209"/>
      <c r="VFY858" s="120"/>
      <c r="VFZ858" s="120"/>
      <c r="VGA858" s="114"/>
      <c r="VGB858" s="122"/>
      <c r="VGC858" s="105"/>
      <c r="VGD858" s="103"/>
      <c r="VGE858" s="120"/>
      <c r="VGF858" s="209"/>
      <c r="VGG858" s="120"/>
      <c r="VGH858" s="120"/>
      <c r="VGI858" s="114"/>
      <c r="VGJ858" s="122"/>
      <c r="VGK858" s="105"/>
      <c r="VGL858" s="103"/>
      <c r="VGM858" s="120"/>
      <c r="VGN858" s="209"/>
      <c r="VGO858" s="120"/>
      <c r="VGP858" s="120"/>
      <c r="VGQ858" s="114"/>
      <c r="VGR858" s="122"/>
      <c r="VGS858" s="105"/>
      <c r="VGT858" s="103"/>
      <c r="VGU858" s="120"/>
      <c r="VGV858" s="209"/>
      <c r="VGW858" s="120"/>
      <c r="VGX858" s="120"/>
      <c r="VGY858" s="114"/>
      <c r="VGZ858" s="122"/>
      <c r="VHA858" s="105"/>
      <c r="VHB858" s="103"/>
      <c r="VHC858" s="120"/>
      <c r="VHD858" s="209"/>
      <c r="VHE858" s="120"/>
      <c r="VHF858" s="120"/>
      <c r="VHG858" s="114"/>
      <c r="VHH858" s="122"/>
      <c r="VHI858" s="105"/>
      <c r="VHJ858" s="103"/>
      <c r="VHK858" s="120"/>
      <c r="VHL858" s="209"/>
      <c r="VHM858" s="120"/>
      <c r="VHN858" s="120"/>
      <c r="VHO858" s="114"/>
      <c r="VHP858" s="122"/>
      <c r="VHQ858" s="105"/>
      <c r="VHR858" s="103"/>
      <c r="VHS858" s="120"/>
      <c r="VHT858" s="209"/>
      <c r="VHU858" s="120"/>
      <c r="VHV858" s="120"/>
      <c r="VHW858" s="114"/>
      <c r="VHX858" s="122"/>
      <c r="VHY858" s="105"/>
      <c r="VHZ858" s="103"/>
      <c r="VIA858" s="120"/>
      <c r="VIB858" s="209"/>
      <c r="VIC858" s="120"/>
      <c r="VID858" s="120"/>
      <c r="VIE858" s="114"/>
      <c r="VIF858" s="122"/>
      <c r="VIG858" s="105"/>
      <c r="VIH858" s="103"/>
      <c r="VII858" s="120"/>
      <c r="VIJ858" s="209"/>
      <c r="VIK858" s="120"/>
      <c r="VIL858" s="120"/>
      <c r="VIM858" s="114"/>
      <c r="VIN858" s="122"/>
      <c r="VIO858" s="105"/>
      <c r="VIP858" s="103"/>
      <c r="VIQ858" s="120"/>
      <c r="VIR858" s="209"/>
      <c r="VIS858" s="120"/>
      <c r="VIT858" s="120"/>
      <c r="VIU858" s="114"/>
      <c r="VIV858" s="122"/>
      <c r="VIW858" s="105"/>
      <c r="VIX858" s="103"/>
      <c r="VIY858" s="120"/>
      <c r="VIZ858" s="209"/>
      <c r="VJA858" s="120"/>
      <c r="VJB858" s="120"/>
      <c r="VJC858" s="114"/>
      <c r="VJD858" s="122"/>
      <c r="VJE858" s="105"/>
      <c r="VJF858" s="103"/>
      <c r="VJG858" s="120"/>
      <c r="VJH858" s="209"/>
      <c r="VJI858" s="120"/>
      <c r="VJJ858" s="120"/>
      <c r="VJK858" s="114"/>
      <c r="VJL858" s="122"/>
      <c r="VJM858" s="105"/>
      <c r="VJN858" s="103"/>
      <c r="VJO858" s="120"/>
      <c r="VJP858" s="209"/>
      <c r="VJQ858" s="120"/>
      <c r="VJR858" s="120"/>
      <c r="VJS858" s="114"/>
      <c r="VJT858" s="122"/>
      <c r="VJU858" s="105"/>
      <c r="VJV858" s="103"/>
      <c r="VJW858" s="120"/>
      <c r="VJX858" s="209"/>
      <c r="VJY858" s="120"/>
      <c r="VJZ858" s="120"/>
      <c r="VKA858" s="114"/>
      <c r="VKB858" s="122"/>
      <c r="VKC858" s="105"/>
      <c r="VKD858" s="103"/>
      <c r="VKE858" s="120"/>
      <c r="VKF858" s="209"/>
      <c r="VKG858" s="120"/>
      <c r="VKH858" s="120"/>
      <c r="VKI858" s="114"/>
      <c r="VKJ858" s="122"/>
      <c r="VKK858" s="105"/>
      <c r="VKL858" s="103"/>
      <c r="VKM858" s="120"/>
      <c r="VKN858" s="209"/>
      <c r="VKO858" s="120"/>
      <c r="VKP858" s="120"/>
      <c r="VKQ858" s="114"/>
      <c r="VKR858" s="122"/>
      <c r="VKS858" s="105"/>
      <c r="VKT858" s="103"/>
      <c r="VKU858" s="120"/>
      <c r="VKV858" s="209"/>
      <c r="VKW858" s="120"/>
      <c r="VKX858" s="120"/>
      <c r="VKY858" s="114"/>
      <c r="VKZ858" s="122"/>
      <c r="VLA858" s="105"/>
      <c r="VLB858" s="103"/>
      <c r="VLC858" s="120"/>
      <c r="VLD858" s="209"/>
      <c r="VLE858" s="120"/>
      <c r="VLF858" s="120"/>
      <c r="VLG858" s="114"/>
      <c r="VLH858" s="122"/>
      <c r="VLI858" s="105"/>
      <c r="VLJ858" s="103"/>
      <c r="VLK858" s="120"/>
      <c r="VLL858" s="209"/>
      <c r="VLM858" s="120"/>
      <c r="VLN858" s="120"/>
      <c r="VLO858" s="114"/>
      <c r="VLP858" s="122"/>
      <c r="VLQ858" s="105"/>
      <c r="VLR858" s="103"/>
      <c r="VLS858" s="120"/>
      <c r="VLT858" s="209"/>
      <c r="VLU858" s="120"/>
      <c r="VLV858" s="120"/>
      <c r="VLW858" s="114"/>
      <c r="VLX858" s="122"/>
      <c r="VLY858" s="105"/>
      <c r="VLZ858" s="103"/>
      <c r="VMA858" s="120"/>
      <c r="VMB858" s="209"/>
      <c r="VMC858" s="120"/>
      <c r="VMD858" s="120"/>
      <c r="VME858" s="114"/>
      <c r="VMF858" s="122"/>
      <c r="VMG858" s="105"/>
      <c r="VMH858" s="103"/>
      <c r="VMI858" s="120"/>
      <c r="VMJ858" s="209"/>
      <c r="VMK858" s="120"/>
      <c r="VML858" s="120"/>
      <c r="VMM858" s="114"/>
      <c r="VMN858" s="122"/>
      <c r="VMO858" s="105"/>
      <c r="VMP858" s="103"/>
      <c r="VMQ858" s="120"/>
      <c r="VMR858" s="209"/>
      <c r="VMS858" s="120"/>
      <c r="VMT858" s="120"/>
      <c r="VMU858" s="114"/>
      <c r="VMV858" s="122"/>
      <c r="VMW858" s="105"/>
      <c r="VMX858" s="103"/>
      <c r="VMY858" s="120"/>
      <c r="VMZ858" s="209"/>
      <c r="VNA858" s="120"/>
      <c r="VNB858" s="120"/>
      <c r="VNC858" s="114"/>
      <c r="VND858" s="122"/>
      <c r="VNE858" s="105"/>
      <c r="VNF858" s="103"/>
      <c r="VNG858" s="120"/>
      <c r="VNH858" s="209"/>
      <c r="VNI858" s="120"/>
      <c r="VNJ858" s="120"/>
      <c r="VNK858" s="114"/>
      <c r="VNL858" s="122"/>
      <c r="VNM858" s="105"/>
      <c r="VNN858" s="103"/>
      <c r="VNO858" s="120"/>
      <c r="VNP858" s="209"/>
      <c r="VNQ858" s="120"/>
      <c r="VNR858" s="120"/>
      <c r="VNS858" s="114"/>
      <c r="VNT858" s="122"/>
      <c r="VNU858" s="105"/>
      <c r="VNV858" s="103"/>
      <c r="VNW858" s="120"/>
      <c r="VNX858" s="209"/>
      <c r="VNY858" s="120"/>
      <c r="VNZ858" s="120"/>
      <c r="VOA858" s="114"/>
      <c r="VOB858" s="122"/>
      <c r="VOC858" s="105"/>
      <c r="VOD858" s="103"/>
      <c r="VOE858" s="120"/>
      <c r="VOF858" s="209"/>
      <c r="VOG858" s="120"/>
      <c r="VOH858" s="120"/>
      <c r="VOI858" s="114"/>
      <c r="VOJ858" s="122"/>
      <c r="VOK858" s="105"/>
      <c r="VOL858" s="103"/>
      <c r="VOM858" s="120"/>
      <c r="VON858" s="209"/>
      <c r="VOO858" s="120"/>
      <c r="VOP858" s="120"/>
      <c r="VOQ858" s="114"/>
      <c r="VOR858" s="122"/>
      <c r="VOS858" s="105"/>
      <c r="VOT858" s="103"/>
      <c r="VOU858" s="120"/>
      <c r="VOV858" s="209"/>
      <c r="VOW858" s="120"/>
      <c r="VOX858" s="120"/>
      <c r="VOY858" s="114"/>
      <c r="VOZ858" s="122"/>
      <c r="VPA858" s="105"/>
      <c r="VPB858" s="103"/>
      <c r="VPC858" s="120"/>
      <c r="VPD858" s="209"/>
      <c r="VPE858" s="120"/>
      <c r="VPF858" s="120"/>
      <c r="VPG858" s="114"/>
      <c r="VPH858" s="122"/>
      <c r="VPI858" s="105"/>
      <c r="VPJ858" s="103"/>
      <c r="VPK858" s="120"/>
      <c r="VPL858" s="209"/>
      <c r="VPM858" s="120"/>
      <c r="VPN858" s="120"/>
      <c r="VPO858" s="114"/>
      <c r="VPP858" s="122"/>
      <c r="VPQ858" s="105"/>
      <c r="VPR858" s="103"/>
      <c r="VPS858" s="120"/>
      <c r="VPT858" s="209"/>
      <c r="VPU858" s="120"/>
      <c r="VPV858" s="120"/>
      <c r="VPW858" s="114"/>
      <c r="VPX858" s="122"/>
      <c r="VPY858" s="105"/>
      <c r="VPZ858" s="103"/>
      <c r="VQA858" s="120"/>
      <c r="VQB858" s="209"/>
      <c r="VQC858" s="120"/>
      <c r="VQD858" s="120"/>
      <c r="VQE858" s="114"/>
      <c r="VQF858" s="122"/>
      <c r="VQG858" s="105"/>
      <c r="VQH858" s="103"/>
      <c r="VQI858" s="120"/>
      <c r="VQJ858" s="209"/>
      <c r="VQK858" s="120"/>
      <c r="VQL858" s="120"/>
      <c r="VQM858" s="114"/>
      <c r="VQN858" s="122"/>
      <c r="VQO858" s="105"/>
      <c r="VQP858" s="103"/>
      <c r="VQQ858" s="120"/>
      <c r="VQR858" s="209"/>
      <c r="VQS858" s="120"/>
      <c r="VQT858" s="120"/>
      <c r="VQU858" s="114"/>
      <c r="VQV858" s="122"/>
      <c r="VQW858" s="105"/>
      <c r="VQX858" s="103"/>
      <c r="VQY858" s="120"/>
      <c r="VQZ858" s="209"/>
      <c r="VRA858" s="120"/>
      <c r="VRB858" s="120"/>
      <c r="VRC858" s="114"/>
      <c r="VRD858" s="122"/>
      <c r="VRE858" s="105"/>
      <c r="VRF858" s="103"/>
      <c r="VRG858" s="120"/>
      <c r="VRH858" s="209"/>
      <c r="VRI858" s="120"/>
      <c r="VRJ858" s="120"/>
      <c r="VRK858" s="114"/>
      <c r="VRL858" s="122"/>
      <c r="VRM858" s="105"/>
      <c r="VRN858" s="103"/>
      <c r="VRO858" s="120"/>
      <c r="VRP858" s="209"/>
      <c r="VRQ858" s="120"/>
      <c r="VRR858" s="120"/>
      <c r="VRS858" s="114"/>
      <c r="VRT858" s="122"/>
      <c r="VRU858" s="105"/>
      <c r="VRV858" s="103"/>
      <c r="VRW858" s="120"/>
      <c r="VRX858" s="209"/>
      <c r="VRY858" s="120"/>
      <c r="VRZ858" s="120"/>
      <c r="VSA858" s="114"/>
      <c r="VSB858" s="122"/>
      <c r="VSC858" s="105"/>
      <c r="VSD858" s="103"/>
      <c r="VSE858" s="120"/>
      <c r="VSF858" s="209"/>
      <c r="VSG858" s="120"/>
      <c r="VSH858" s="120"/>
      <c r="VSI858" s="114"/>
      <c r="VSJ858" s="122"/>
      <c r="VSK858" s="105"/>
      <c r="VSL858" s="103"/>
      <c r="VSM858" s="120"/>
      <c r="VSN858" s="209"/>
      <c r="VSO858" s="120"/>
      <c r="VSP858" s="120"/>
      <c r="VSQ858" s="114"/>
      <c r="VSR858" s="122"/>
      <c r="VSS858" s="105"/>
      <c r="VST858" s="103"/>
      <c r="VSU858" s="120"/>
      <c r="VSV858" s="209"/>
      <c r="VSW858" s="120"/>
      <c r="VSX858" s="120"/>
      <c r="VSY858" s="114"/>
      <c r="VSZ858" s="122"/>
      <c r="VTA858" s="105"/>
      <c r="VTB858" s="103"/>
      <c r="VTC858" s="120"/>
      <c r="VTD858" s="209"/>
      <c r="VTE858" s="120"/>
      <c r="VTF858" s="120"/>
      <c r="VTG858" s="114"/>
      <c r="VTH858" s="122"/>
      <c r="VTI858" s="105"/>
      <c r="VTJ858" s="103"/>
      <c r="VTK858" s="120"/>
      <c r="VTL858" s="209"/>
      <c r="VTM858" s="120"/>
      <c r="VTN858" s="120"/>
      <c r="VTO858" s="114"/>
      <c r="VTP858" s="122"/>
      <c r="VTQ858" s="105"/>
      <c r="VTR858" s="103"/>
      <c r="VTS858" s="120"/>
      <c r="VTT858" s="209"/>
      <c r="VTU858" s="120"/>
      <c r="VTV858" s="120"/>
      <c r="VTW858" s="114"/>
      <c r="VTX858" s="122"/>
      <c r="VTY858" s="105"/>
      <c r="VTZ858" s="103"/>
      <c r="VUA858" s="120"/>
      <c r="VUB858" s="209"/>
      <c r="VUC858" s="120"/>
      <c r="VUD858" s="120"/>
      <c r="VUE858" s="114"/>
      <c r="VUF858" s="122"/>
      <c r="VUG858" s="105"/>
      <c r="VUH858" s="103"/>
      <c r="VUI858" s="120"/>
      <c r="VUJ858" s="209"/>
      <c r="VUK858" s="120"/>
      <c r="VUL858" s="120"/>
      <c r="VUM858" s="114"/>
      <c r="VUN858" s="122"/>
      <c r="VUO858" s="105"/>
      <c r="VUP858" s="103"/>
      <c r="VUQ858" s="120"/>
      <c r="VUR858" s="209"/>
      <c r="VUS858" s="120"/>
      <c r="VUT858" s="120"/>
      <c r="VUU858" s="114"/>
      <c r="VUV858" s="122"/>
      <c r="VUW858" s="105"/>
      <c r="VUX858" s="103"/>
      <c r="VUY858" s="120"/>
      <c r="VUZ858" s="209"/>
      <c r="VVA858" s="120"/>
      <c r="VVB858" s="120"/>
      <c r="VVC858" s="114"/>
      <c r="VVD858" s="122"/>
      <c r="VVE858" s="105"/>
      <c r="VVF858" s="103"/>
      <c r="VVG858" s="120"/>
      <c r="VVH858" s="209"/>
      <c r="VVI858" s="120"/>
      <c r="VVJ858" s="120"/>
      <c r="VVK858" s="114"/>
      <c r="VVL858" s="122"/>
      <c r="VVM858" s="105"/>
      <c r="VVN858" s="103"/>
      <c r="VVO858" s="120"/>
      <c r="VVP858" s="209"/>
      <c r="VVQ858" s="120"/>
      <c r="VVR858" s="120"/>
      <c r="VVS858" s="114"/>
      <c r="VVT858" s="122"/>
      <c r="VVU858" s="105"/>
      <c r="VVV858" s="103"/>
      <c r="VVW858" s="120"/>
      <c r="VVX858" s="209"/>
      <c r="VVY858" s="120"/>
      <c r="VVZ858" s="120"/>
      <c r="VWA858" s="114"/>
      <c r="VWB858" s="122"/>
      <c r="VWC858" s="105"/>
      <c r="VWD858" s="103"/>
      <c r="VWE858" s="120"/>
      <c r="VWF858" s="209"/>
      <c r="VWG858" s="120"/>
      <c r="VWH858" s="120"/>
      <c r="VWI858" s="114"/>
      <c r="VWJ858" s="122"/>
      <c r="VWK858" s="105"/>
      <c r="VWL858" s="103"/>
      <c r="VWM858" s="120"/>
      <c r="VWN858" s="209"/>
      <c r="VWO858" s="120"/>
      <c r="VWP858" s="120"/>
      <c r="VWQ858" s="114"/>
      <c r="VWR858" s="122"/>
      <c r="VWS858" s="105"/>
      <c r="VWT858" s="103"/>
      <c r="VWU858" s="120"/>
      <c r="VWV858" s="209"/>
      <c r="VWW858" s="120"/>
      <c r="VWX858" s="120"/>
      <c r="VWY858" s="114"/>
      <c r="VWZ858" s="122"/>
      <c r="VXA858" s="105"/>
      <c r="VXB858" s="103"/>
      <c r="VXC858" s="120"/>
      <c r="VXD858" s="209"/>
      <c r="VXE858" s="120"/>
      <c r="VXF858" s="120"/>
      <c r="VXG858" s="114"/>
      <c r="VXH858" s="122"/>
      <c r="VXI858" s="105"/>
      <c r="VXJ858" s="103"/>
      <c r="VXK858" s="120"/>
      <c r="VXL858" s="209"/>
      <c r="VXM858" s="120"/>
      <c r="VXN858" s="120"/>
      <c r="VXO858" s="114"/>
      <c r="VXP858" s="122"/>
      <c r="VXQ858" s="105"/>
      <c r="VXR858" s="103"/>
      <c r="VXS858" s="120"/>
      <c r="VXT858" s="209"/>
      <c r="VXU858" s="120"/>
      <c r="VXV858" s="120"/>
      <c r="VXW858" s="114"/>
      <c r="VXX858" s="122"/>
      <c r="VXY858" s="105"/>
      <c r="VXZ858" s="103"/>
      <c r="VYA858" s="120"/>
      <c r="VYB858" s="209"/>
      <c r="VYC858" s="120"/>
      <c r="VYD858" s="120"/>
      <c r="VYE858" s="114"/>
      <c r="VYF858" s="122"/>
      <c r="VYG858" s="105"/>
      <c r="VYH858" s="103"/>
      <c r="VYI858" s="120"/>
      <c r="VYJ858" s="209"/>
      <c r="VYK858" s="120"/>
      <c r="VYL858" s="120"/>
      <c r="VYM858" s="114"/>
      <c r="VYN858" s="122"/>
      <c r="VYO858" s="105"/>
      <c r="VYP858" s="103"/>
      <c r="VYQ858" s="120"/>
      <c r="VYR858" s="209"/>
      <c r="VYS858" s="120"/>
      <c r="VYT858" s="120"/>
      <c r="VYU858" s="114"/>
      <c r="VYV858" s="122"/>
      <c r="VYW858" s="105"/>
      <c r="VYX858" s="103"/>
      <c r="VYY858" s="120"/>
      <c r="VYZ858" s="209"/>
      <c r="VZA858" s="120"/>
      <c r="VZB858" s="120"/>
      <c r="VZC858" s="114"/>
      <c r="VZD858" s="122"/>
      <c r="VZE858" s="105"/>
      <c r="VZF858" s="103"/>
      <c r="VZG858" s="120"/>
      <c r="VZH858" s="209"/>
      <c r="VZI858" s="120"/>
      <c r="VZJ858" s="120"/>
      <c r="VZK858" s="114"/>
      <c r="VZL858" s="122"/>
      <c r="VZM858" s="105"/>
      <c r="VZN858" s="103"/>
      <c r="VZO858" s="120"/>
      <c r="VZP858" s="209"/>
      <c r="VZQ858" s="120"/>
      <c r="VZR858" s="120"/>
      <c r="VZS858" s="114"/>
      <c r="VZT858" s="122"/>
      <c r="VZU858" s="105"/>
      <c r="VZV858" s="103"/>
      <c r="VZW858" s="120"/>
      <c r="VZX858" s="209"/>
      <c r="VZY858" s="120"/>
      <c r="VZZ858" s="120"/>
      <c r="WAA858" s="114"/>
      <c r="WAB858" s="122"/>
      <c r="WAC858" s="105"/>
      <c r="WAD858" s="103"/>
      <c r="WAE858" s="120"/>
      <c r="WAF858" s="209"/>
      <c r="WAG858" s="120"/>
      <c r="WAH858" s="120"/>
      <c r="WAI858" s="114"/>
      <c r="WAJ858" s="122"/>
      <c r="WAK858" s="105"/>
      <c r="WAL858" s="103"/>
      <c r="WAM858" s="120"/>
      <c r="WAN858" s="209"/>
      <c r="WAO858" s="120"/>
      <c r="WAP858" s="120"/>
      <c r="WAQ858" s="114"/>
      <c r="WAR858" s="122"/>
      <c r="WAS858" s="105"/>
      <c r="WAT858" s="103"/>
      <c r="WAU858" s="120"/>
      <c r="WAV858" s="209"/>
      <c r="WAW858" s="120"/>
      <c r="WAX858" s="120"/>
      <c r="WAY858" s="114"/>
      <c r="WAZ858" s="122"/>
      <c r="WBA858" s="105"/>
      <c r="WBB858" s="103"/>
      <c r="WBC858" s="120"/>
      <c r="WBD858" s="209"/>
      <c r="WBE858" s="120"/>
      <c r="WBF858" s="120"/>
      <c r="WBG858" s="114"/>
      <c r="WBH858" s="122"/>
      <c r="WBI858" s="105"/>
      <c r="WBJ858" s="103"/>
      <c r="WBK858" s="120"/>
      <c r="WBL858" s="209"/>
      <c r="WBM858" s="120"/>
      <c r="WBN858" s="120"/>
      <c r="WBO858" s="114"/>
      <c r="WBP858" s="122"/>
      <c r="WBQ858" s="105"/>
      <c r="WBR858" s="103"/>
      <c r="WBS858" s="120"/>
      <c r="WBT858" s="209"/>
      <c r="WBU858" s="120"/>
      <c r="WBV858" s="120"/>
      <c r="WBW858" s="114"/>
      <c r="WBX858" s="122"/>
      <c r="WBY858" s="105"/>
      <c r="WBZ858" s="103"/>
      <c r="WCA858" s="120"/>
      <c r="WCB858" s="209"/>
      <c r="WCC858" s="120"/>
      <c r="WCD858" s="120"/>
      <c r="WCE858" s="114"/>
      <c r="WCF858" s="122"/>
      <c r="WCG858" s="105"/>
      <c r="WCH858" s="103"/>
      <c r="WCI858" s="120"/>
      <c r="WCJ858" s="209"/>
      <c r="WCK858" s="120"/>
      <c r="WCL858" s="120"/>
      <c r="WCM858" s="114"/>
      <c r="WCN858" s="122"/>
      <c r="WCO858" s="105"/>
      <c r="WCP858" s="103"/>
      <c r="WCQ858" s="120"/>
      <c r="WCR858" s="209"/>
      <c r="WCS858" s="120"/>
      <c r="WCT858" s="120"/>
      <c r="WCU858" s="114"/>
      <c r="WCV858" s="122"/>
      <c r="WCW858" s="105"/>
      <c r="WCX858" s="103"/>
      <c r="WCY858" s="120"/>
      <c r="WCZ858" s="209"/>
      <c r="WDA858" s="120"/>
      <c r="WDB858" s="120"/>
      <c r="WDC858" s="114"/>
      <c r="WDD858" s="122"/>
      <c r="WDE858" s="105"/>
      <c r="WDF858" s="103"/>
      <c r="WDG858" s="120"/>
      <c r="WDH858" s="209"/>
      <c r="WDI858" s="120"/>
      <c r="WDJ858" s="120"/>
      <c r="WDK858" s="114"/>
      <c r="WDL858" s="122"/>
      <c r="WDM858" s="105"/>
      <c r="WDN858" s="103"/>
      <c r="WDO858" s="120"/>
      <c r="WDP858" s="209"/>
      <c r="WDQ858" s="120"/>
      <c r="WDR858" s="120"/>
      <c r="WDS858" s="114"/>
      <c r="WDT858" s="122"/>
      <c r="WDU858" s="105"/>
      <c r="WDV858" s="103"/>
      <c r="WDW858" s="120"/>
      <c r="WDX858" s="209"/>
      <c r="WDY858" s="120"/>
      <c r="WDZ858" s="120"/>
      <c r="WEA858" s="114"/>
      <c r="WEB858" s="122"/>
      <c r="WEC858" s="105"/>
      <c r="WED858" s="103"/>
      <c r="WEE858" s="120"/>
      <c r="WEF858" s="209"/>
      <c r="WEG858" s="120"/>
      <c r="WEH858" s="120"/>
      <c r="WEI858" s="114"/>
      <c r="WEJ858" s="122"/>
      <c r="WEK858" s="105"/>
      <c r="WEL858" s="103"/>
      <c r="WEM858" s="120"/>
      <c r="WEN858" s="209"/>
      <c r="WEO858" s="120"/>
      <c r="WEP858" s="120"/>
      <c r="WEQ858" s="114"/>
      <c r="WER858" s="122"/>
      <c r="WES858" s="105"/>
      <c r="WET858" s="103"/>
      <c r="WEU858" s="120"/>
      <c r="WEV858" s="209"/>
      <c r="WEW858" s="120"/>
      <c r="WEX858" s="120"/>
      <c r="WEY858" s="114"/>
      <c r="WEZ858" s="122"/>
      <c r="WFA858" s="105"/>
      <c r="WFB858" s="103"/>
      <c r="WFC858" s="120"/>
      <c r="WFD858" s="209"/>
      <c r="WFE858" s="120"/>
      <c r="WFF858" s="120"/>
      <c r="WFG858" s="114"/>
      <c r="WFH858" s="122"/>
      <c r="WFI858" s="105"/>
      <c r="WFJ858" s="103"/>
      <c r="WFK858" s="120"/>
      <c r="WFL858" s="209"/>
      <c r="WFM858" s="120"/>
      <c r="WFN858" s="120"/>
      <c r="WFO858" s="114"/>
      <c r="WFP858" s="122"/>
      <c r="WFQ858" s="105"/>
      <c r="WFR858" s="103"/>
      <c r="WFS858" s="120"/>
      <c r="WFT858" s="209"/>
      <c r="WFU858" s="120"/>
      <c r="WFV858" s="120"/>
      <c r="WFW858" s="114"/>
      <c r="WFX858" s="122"/>
      <c r="WFY858" s="105"/>
      <c r="WFZ858" s="103"/>
      <c r="WGA858" s="120"/>
      <c r="WGB858" s="209"/>
      <c r="WGC858" s="120"/>
      <c r="WGD858" s="120"/>
      <c r="WGE858" s="114"/>
      <c r="WGF858" s="122"/>
      <c r="WGG858" s="105"/>
      <c r="WGH858" s="103"/>
      <c r="WGI858" s="120"/>
      <c r="WGJ858" s="209"/>
      <c r="WGK858" s="120"/>
      <c r="WGL858" s="120"/>
      <c r="WGM858" s="114"/>
      <c r="WGN858" s="122"/>
      <c r="WGO858" s="105"/>
      <c r="WGP858" s="103"/>
      <c r="WGQ858" s="120"/>
      <c r="WGR858" s="209"/>
      <c r="WGS858" s="120"/>
      <c r="WGT858" s="120"/>
      <c r="WGU858" s="114"/>
      <c r="WGV858" s="122"/>
      <c r="WGW858" s="105"/>
      <c r="WGX858" s="103"/>
      <c r="WGY858" s="120"/>
      <c r="WGZ858" s="209"/>
      <c r="WHA858" s="120"/>
      <c r="WHB858" s="120"/>
      <c r="WHC858" s="114"/>
      <c r="WHD858" s="122"/>
      <c r="WHE858" s="105"/>
      <c r="WHF858" s="103"/>
      <c r="WHG858" s="120"/>
      <c r="WHH858" s="209"/>
      <c r="WHI858" s="120"/>
      <c r="WHJ858" s="120"/>
      <c r="WHK858" s="114"/>
      <c r="WHL858" s="122"/>
      <c r="WHM858" s="105"/>
      <c r="WHN858" s="103"/>
      <c r="WHO858" s="120"/>
      <c r="WHP858" s="209"/>
      <c r="WHQ858" s="120"/>
      <c r="WHR858" s="120"/>
      <c r="WHS858" s="114"/>
      <c r="WHT858" s="122"/>
      <c r="WHU858" s="105"/>
      <c r="WHV858" s="103"/>
      <c r="WHW858" s="120"/>
      <c r="WHX858" s="209"/>
      <c r="WHY858" s="120"/>
      <c r="WHZ858" s="120"/>
      <c r="WIA858" s="114"/>
      <c r="WIB858" s="122"/>
      <c r="WIC858" s="105"/>
      <c r="WID858" s="103"/>
      <c r="WIE858" s="120"/>
      <c r="WIF858" s="209"/>
      <c r="WIG858" s="120"/>
      <c r="WIH858" s="120"/>
      <c r="WII858" s="114"/>
      <c r="WIJ858" s="122"/>
      <c r="WIK858" s="105"/>
      <c r="WIL858" s="103"/>
      <c r="WIM858" s="120"/>
      <c r="WIN858" s="209"/>
      <c r="WIO858" s="120"/>
      <c r="WIP858" s="120"/>
      <c r="WIQ858" s="114"/>
      <c r="WIR858" s="122"/>
      <c r="WIS858" s="105"/>
      <c r="WIT858" s="103"/>
      <c r="WIU858" s="120"/>
      <c r="WIV858" s="209"/>
      <c r="WIW858" s="120"/>
      <c r="WIX858" s="120"/>
      <c r="WIY858" s="114"/>
      <c r="WIZ858" s="122"/>
      <c r="WJA858" s="105"/>
      <c r="WJB858" s="103"/>
      <c r="WJC858" s="120"/>
      <c r="WJD858" s="209"/>
      <c r="WJE858" s="120"/>
      <c r="WJF858" s="120"/>
      <c r="WJG858" s="114"/>
      <c r="WJH858" s="122"/>
      <c r="WJI858" s="105"/>
      <c r="WJJ858" s="103"/>
      <c r="WJK858" s="120"/>
      <c r="WJL858" s="209"/>
      <c r="WJM858" s="120"/>
      <c r="WJN858" s="120"/>
      <c r="WJO858" s="114"/>
      <c r="WJP858" s="122"/>
      <c r="WJQ858" s="105"/>
      <c r="WJR858" s="103"/>
      <c r="WJS858" s="120"/>
      <c r="WJT858" s="209"/>
      <c r="WJU858" s="120"/>
      <c r="WJV858" s="120"/>
      <c r="WJW858" s="114"/>
      <c r="WJX858" s="122"/>
      <c r="WJY858" s="105"/>
      <c r="WJZ858" s="103"/>
      <c r="WKA858" s="120"/>
      <c r="WKB858" s="209"/>
      <c r="WKC858" s="120"/>
      <c r="WKD858" s="120"/>
      <c r="WKE858" s="114"/>
      <c r="WKF858" s="122"/>
      <c r="WKG858" s="105"/>
      <c r="WKH858" s="103"/>
      <c r="WKI858" s="120"/>
      <c r="WKJ858" s="209"/>
      <c r="WKK858" s="120"/>
      <c r="WKL858" s="120"/>
      <c r="WKM858" s="114"/>
      <c r="WKN858" s="122"/>
      <c r="WKO858" s="105"/>
      <c r="WKP858" s="103"/>
      <c r="WKQ858" s="120"/>
      <c r="WKR858" s="209"/>
      <c r="WKS858" s="120"/>
      <c r="WKT858" s="120"/>
      <c r="WKU858" s="114"/>
      <c r="WKV858" s="122"/>
      <c r="WKW858" s="105"/>
      <c r="WKX858" s="103"/>
      <c r="WKY858" s="120"/>
      <c r="WKZ858" s="209"/>
      <c r="WLA858" s="120"/>
      <c r="WLB858" s="120"/>
      <c r="WLC858" s="114"/>
      <c r="WLD858" s="122"/>
      <c r="WLE858" s="105"/>
      <c r="WLF858" s="103"/>
      <c r="WLG858" s="120"/>
      <c r="WLH858" s="209"/>
      <c r="WLI858" s="120"/>
      <c r="WLJ858" s="120"/>
      <c r="WLK858" s="114"/>
      <c r="WLL858" s="122"/>
      <c r="WLM858" s="105"/>
      <c r="WLN858" s="103"/>
      <c r="WLO858" s="120"/>
      <c r="WLP858" s="209"/>
      <c r="WLQ858" s="120"/>
      <c r="WLR858" s="120"/>
      <c r="WLS858" s="114"/>
      <c r="WLT858" s="122"/>
      <c r="WLU858" s="105"/>
      <c r="WLV858" s="103"/>
      <c r="WLW858" s="120"/>
      <c r="WLX858" s="209"/>
      <c r="WLY858" s="120"/>
      <c r="WLZ858" s="120"/>
      <c r="WMA858" s="114"/>
      <c r="WMB858" s="122"/>
      <c r="WMC858" s="105"/>
      <c r="WMD858" s="103"/>
      <c r="WME858" s="120"/>
      <c r="WMF858" s="209"/>
      <c r="WMG858" s="120"/>
      <c r="WMH858" s="120"/>
      <c r="WMI858" s="114"/>
      <c r="WMJ858" s="122"/>
      <c r="WMK858" s="105"/>
      <c r="WML858" s="103"/>
      <c r="WMM858" s="120"/>
      <c r="WMN858" s="209"/>
      <c r="WMO858" s="120"/>
      <c r="WMP858" s="120"/>
      <c r="WMQ858" s="114"/>
      <c r="WMR858" s="122"/>
      <c r="WMS858" s="105"/>
      <c r="WMT858" s="103"/>
      <c r="WMU858" s="120"/>
      <c r="WMV858" s="209"/>
      <c r="WMW858" s="120"/>
      <c r="WMX858" s="120"/>
      <c r="WMY858" s="114"/>
      <c r="WMZ858" s="122"/>
      <c r="WNA858" s="105"/>
      <c r="WNB858" s="103"/>
      <c r="WNC858" s="120"/>
      <c r="WND858" s="209"/>
      <c r="WNE858" s="120"/>
      <c r="WNF858" s="120"/>
      <c r="WNG858" s="114"/>
      <c r="WNH858" s="122"/>
      <c r="WNI858" s="105"/>
      <c r="WNJ858" s="103"/>
      <c r="WNK858" s="120"/>
      <c r="WNL858" s="209"/>
      <c r="WNM858" s="120"/>
      <c r="WNN858" s="120"/>
      <c r="WNO858" s="114"/>
      <c r="WNP858" s="122"/>
      <c r="WNQ858" s="105"/>
      <c r="WNR858" s="103"/>
      <c r="WNS858" s="120"/>
      <c r="WNT858" s="209"/>
      <c r="WNU858" s="120"/>
      <c r="WNV858" s="120"/>
      <c r="WNW858" s="114"/>
      <c r="WNX858" s="122"/>
      <c r="WNY858" s="105"/>
      <c r="WNZ858" s="103"/>
      <c r="WOA858" s="120"/>
      <c r="WOB858" s="209"/>
      <c r="WOC858" s="120"/>
      <c r="WOD858" s="120"/>
      <c r="WOE858" s="114"/>
      <c r="WOF858" s="122"/>
      <c r="WOG858" s="105"/>
      <c r="WOH858" s="103"/>
      <c r="WOI858" s="120"/>
      <c r="WOJ858" s="209"/>
      <c r="WOK858" s="120"/>
      <c r="WOL858" s="120"/>
      <c r="WOM858" s="114"/>
      <c r="WON858" s="122"/>
      <c r="WOO858" s="105"/>
      <c r="WOP858" s="103"/>
      <c r="WOQ858" s="120"/>
      <c r="WOR858" s="209"/>
      <c r="WOS858" s="120"/>
      <c r="WOT858" s="120"/>
      <c r="WOU858" s="114"/>
      <c r="WOV858" s="122"/>
      <c r="WOW858" s="105"/>
      <c r="WOX858" s="103"/>
      <c r="WOY858" s="120"/>
      <c r="WOZ858" s="209"/>
      <c r="WPA858" s="120"/>
      <c r="WPB858" s="120"/>
      <c r="WPC858" s="114"/>
      <c r="WPD858" s="122"/>
      <c r="WPE858" s="105"/>
      <c r="WPF858" s="103"/>
      <c r="WPG858" s="120"/>
      <c r="WPH858" s="209"/>
      <c r="WPI858" s="120"/>
      <c r="WPJ858" s="120"/>
      <c r="WPK858" s="114"/>
      <c r="WPL858" s="122"/>
      <c r="WPM858" s="105"/>
      <c r="WPN858" s="103"/>
      <c r="WPO858" s="120"/>
      <c r="WPP858" s="209"/>
      <c r="WPQ858" s="120"/>
      <c r="WPR858" s="120"/>
      <c r="WPS858" s="114"/>
      <c r="WPT858" s="122"/>
      <c r="WPU858" s="105"/>
      <c r="WPV858" s="103"/>
      <c r="WPW858" s="120"/>
      <c r="WPX858" s="209"/>
      <c r="WPY858" s="120"/>
      <c r="WPZ858" s="120"/>
      <c r="WQA858" s="114"/>
      <c r="WQB858" s="122"/>
      <c r="WQC858" s="105"/>
      <c r="WQD858" s="103"/>
      <c r="WQE858" s="120"/>
      <c r="WQF858" s="209"/>
      <c r="WQG858" s="120"/>
      <c r="WQH858" s="120"/>
      <c r="WQI858" s="114"/>
      <c r="WQJ858" s="122"/>
      <c r="WQK858" s="105"/>
      <c r="WQL858" s="103"/>
      <c r="WQM858" s="120"/>
      <c r="WQN858" s="209"/>
      <c r="WQO858" s="120"/>
      <c r="WQP858" s="120"/>
      <c r="WQQ858" s="114"/>
      <c r="WQR858" s="122"/>
      <c r="WQS858" s="105"/>
      <c r="WQT858" s="103"/>
      <c r="WQU858" s="120"/>
      <c r="WQV858" s="209"/>
      <c r="WQW858" s="120"/>
      <c r="WQX858" s="120"/>
      <c r="WQY858" s="114"/>
      <c r="WQZ858" s="122"/>
      <c r="WRA858" s="105"/>
      <c r="WRB858" s="103"/>
      <c r="WRC858" s="120"/>
      <c r="WRD858" s="209"/>
      <c r="WRE858" s="120"/>
      <c r="WRF858" s="120"/>
      <c r="WRG858" s="114"/>
      <c r="WRH858" s="122"/>
      <c r="WRI858" s="105"/>
      <c r="WRJ858" s="103"/>
      <c r="WRK858" s="120"/>
      <c r="WRL858" s="209"/>
      <c r="WRM858" s="120"/>
      <c r="WRN858" s="120"/>
      <c r="WRO858" s="114"/>
      <c r="WRP858" s="122"/>
      <c r="WRQ858" s="105"/>
      <c r="WRR858" s="103"/>
      <c r="WRS858" s="120"/>
      <c r="WRT858" s="209"/>
      <c r="WRU858" s="120"/>
      <c r="WRV858" s="120"/>
      <c r="WRW858" s="114"/>
      <c r="WRX858" s="122"/>
      <c r="WRY858" s="105"/>
      <c r="WRZ858" s="103"/>
      <c r="WSA858" s="120"/>
      <c r="WSB858" s="209"/>
      <c r="WSC858" s="120"/>
      <c r="WSD858" s="120"/>
      <c r="WSE858" s="114"/>
      <c r="WSF858" s="122"/>
      <c r="WSG858" s="105"/>
      <c r="WSH858" s="103"/>
      <c r="WSI858" s="120"/>
      <c r="WSJ858" s="209"/>
      <c r="WSK858" s="120"/>
      <c r="WSL858" s="120"/>
      <c r="WSM858" s="114"/>
      <c r="WSN858" s="122"/>
      <c r="WSO858" s="105"/>
      <c r="WSP858" s="103"/>
      <c r="WSQ858" s="120"/>
      <c r="WSR858" s="209"/>
      <c r="WSS858" s="120"/>
      <c r="WST858" s="120"/>
      <c r="WSU858" s="114"/>
      <c r="WSV858" s="122"/>
      <c r="WSW858" s="105"/>
      <c r="WSX858" s="103"/>
      <c r="WSY858" s="120"/>
      <c r="WSZ858" s="209"/>
      <c r="WTA858" s="120"/>
      <c r="WTB858" s="120"/>
      <c r="WTC858" s="114"/>
      <c r="WTD858" s="122"/>
      <c r="WTE858" s="105"/>
      <c r="WTF858" s="103"/>
      <c r="WTG858" s="120"/>
      <c r="WTH858" s="209"/>
      <c r="WTI858" s="120"/>
      <c r="WTJ858" s="120"/>
      <c r="WTK858" s="114"/>
      <c r="WTL858" s="122"/>
      <c r="WTM858" s="105"/>
      <c r="WTN858" s="103"/>
      <c r="WTO858" s="120"/>
      <c r="WTP858" s="209"/>
      <c r="WTQ858" s="120"/>
      <c r="WTR858" s="120"/>
      <c r="WTS858" s="114"/>
      <c r="WTT858" s="122"/>
      <c r="WTU858" s="105"/>
      <c r="WTV858" s="103"/>
      <c r="WTW858" s="120"/>
      <c r="WTX858" s="209"/>
      <c r="WTY858" s="120"/>
      <c r="WTZ858" s="120"/>
      <c r="WUA858" s="114"/>
      <c r="WUB858" s="122"/>
      <c r="WUC858" s="105"/>
      <c r="WUD858" s="103"/>
      <c r="WUE858" s="120"/>
      <c r="WUF858" s="209"/>
      <c r="WUG858" s="120"/>
      <c r="WUH858" s="120"/>
      <c r="WUI858" s="114"/>
      <c r="WUJ858" s="122"/>
      <c r="WUK858" s="105"/>
      <c r="WUL858" s="103"/>
      <c r="WUM858" s="120"/>
      <c r="WUN858" s="209"/>
      <c r="WUO858" s="120"/>
      <c r="WUP858" s="120"/>
      <c r="WUQ858" s="114"/>
      <c r="WUR858" s="122"/>
      <c r="WUS858" s="105"/>
      <c r="WUT858" s="103"/>
      <c r="WUU858" s="120"/>
      <c r="WUV858" s="209"/>
      <c r="WUW858" s="120"/>
      <c r="WUX858" s="120"/>
      <c r="WUY858" s="114"/>
      <c r="WUZ858" s="122"/>
      <c r="WVA858" s="105"/>
      <c r="WVB858" s="103"/>
      <c r="WVC858" s="120"/>
      <c r="WVD858" s="209"/>
      <c r="WVE858" s="120"/>
      <c r="WVF858" s="120"/>
      <c r="WVG858" s="114"/>
      <c r="WVH858" s="122"/>
      <c r="WVI858" s="105"/>
      <c r="WVJ858" s="103"/>
      <c r="WVK858" s="120"/>
      <c r="WVL858" s="209"/>
      <c r="WVM858" s="120"/>
      <c r="WVN858" s="120"/>
      <c r="WVO858" s="114"/>
      <c r="WVP858" s="122"/>
      <c r="WVQ858" s="105"/>
      <c r="WVR858" s="103"/>
      <c r="WVS858" s="120"/>
      <c r="WVT858" s="209"/>
      <c r="WVU858" s="120"/>
      <c r="WVV858" s="120"/>
      <c r="WVW858" s="114"/>
      <c r="WVX858" s="122"/>
      <c r="WVY858" s="105"/>
      <c r="WVZ858" s="103"/>
      <c r="WWA858" s="120"/>
      <c r="WWB858" s="209"/>
      <c r="WWC858" s="120"/>
      <c r="WWD858" s="120"/>
      <c r="WWE858" s="114"/>
      <c r="WWF858" s="122"/>
      <c r="WWG858" s="105"/>
      <c r="WWH858" s="103"/>
      <c r="WWI858" s="120"/>
      <c r="WWJ858" s="209"/>
      <c r="WWK858" s="120"/>
      <c r="WWL858" s="120"/>
      <c r="WWM858" s="114"/>
      <c r="WWN858" s="122"/>
      <c r="WWO858" s="105"/>
      <c r="WWP858" s="103"/>
      <c r="WWQ858" s="120"/>
      <c r="WWR858" s="209"/>
      <c r="WWS858" s="120"/>
      <c r="WWT858" s="120"/>
      <c r="WWU858" s="114"/>
      <c r="WWV858" s="122"/>
      <c r="WWW858" s="105"/>
      <c r="WWX858" s="103"/>
      <c r="WWY858" s="120"/>
      <c r="WWZ858" s="209"/>
      <c r="WXA858" s="120"/>
      <c r="WXB858" s="120"/>
      <c r="WXC858" s="114"/>
      <c r="WXD858" s="122"/>
      <c r="WXE858" s="105"/>
      <c r="WXF858" s="103"/>
      <c r="WXG858" s="120"/>
      <c r="WXH858" s="209"/>
      <c r="WXI858" s="120"/>
      <c r="WXJ858" s="120"/>
      <c r="WXK858" s="114"/>
      <c r="WXL858" s="122"/>
      <c r="WXM858" s="105"/>
      <c r="WXN858" s="103"/>
      <c r="WXO858" s="120"/>
      <c r="WXP858" s="209"/>
      <c r="WXQ858" s="120"/>
      <c r="WXR858" s="120"/>
      <c r="WXS858" s="114"/>
      <c r="WXT858" s="122"/>
      <c r="WXU858" s="105"/>
      <c r="WXV858" s="103"/>
      <c r="WXW858" s="120"/>
      <c r="WXX858" s="209"/>
      <c r="WXY858" s="120"/>
      <c r="WXZ858" s="120"/>
      <c r="WYA858" s="114"/>
      <c r="WYB858" s="122"/>
      <c r="WYC858" s="105"/>
      <c r="WYD858" s="103"/>
      <c r="WYE858" s="120"/>
      <c r="WYF858" s="209"/>
      <c r="WYG858" s="120"/>
      <c r="WYH858" s="120"/>
      <c r="WYI858" s="114"/>
      <c r="WYJ858" s="122"/>
      <c r="WYK858" s="105"/>
      <c r="WYL858" s="103"/>
      <c r="WYM858" s="120"/>
      <c r="WYN858" s="209"/>
      <c r="WYO858" s="120"/>
      <c r="WYP858" s="120"/>
      <c r="WYQ858" s="114"/>
      <c r="WYR858" s="122"/>
      <c r="WYS858" s="105"/>
      <c r="WYT858" s="103"/>
      <c r="WYU858" s="120"/>
      <c r="WYV858" s="209"/>
      <c r="WYW858" s="120"/>
      <c r="WYX858" s="120"/>
      <c r="WYY858" s="114"/>
      <c r="WYZ858" s="122"/>
      <c r="WZA858" s="105"/>
      <c r="WZB858" s="103"/>
      <c r="WZC858" s="120"/>
      <c r="WZD858" s="209"/>
      <c r="WZE858" s="120"/>
      <c r="WZF858" s="120"/>
      <c r="WZG858" s="114"/>
      <c r="WZH858" s="122"/>
      <c r="WZI858" s="105"/>
      <c r="WZJ858" s="103"/>
      <c r="WZK858" s="120"/>
      <c r="WZL858" s="209"/>
      <c r="WZM858" s="120"/>
      <c r="WZN858" s="120"/>
      <c r="WZO858" s="114"/>
      <c r="WZP858" s="122"/>
      <c r="WZQ858" s="105"/>
      <c r="WZR858" s="103"/>
      <c r="WZS858" s="120"/>
      <c r="WZT858" s="209"/>
      <c r="WZU858" s="120"/>
      <c r="WZV858" s="120"/>
      <c r="WZW858" s="114"/>
      <c r="WZX858" s="122"/>
      <c r="WZY858" s="105"/>
      <c r="WZZ858" s="103"/>
      <c r="XAA858" s="120"/>
      <c r="XAB858" s="209"/>
      <c r="XAC858" s="120"/>
      <c r="XAD858" s="120"/>
      <c r="XAE858" s="114"/>
      <c r="XAF858" s="122"/>
      <c r="XAG858" s="105"/>
      <c r="XAH858" s="103"/>
      <c r="XAI858" s="120"/>
      <c r="XAJ858" s="209"/>
      <c r="XAK858" s="120"/>
      <c r="XAL858" s="120"/>
      <c r="XAM858" s="114"/>
      <c r="XAN858" s="122"/>
      <c r="XAO858" s="105"/>
      <c r="XAP858" s="103"/>
      <c r="XAQ858" s="120"/>
      <c r="XAR858" s="209"/>
      <c r="XAS858" s="120"/>
      <c r="XAT858" s="120"/>
      <c r="XAU858" s="114"/>
      <c r="XAV858" s="122"/>
      <c r="XAW858" s="105"/>
      <c r="XAX858" s="103"/>
      <c r="XAY858" s="120"/>
      <c r="XAZ858" s="209"/>
      <c r="XBA858" s="120"/>
      <c r="XBB858" s="120"/>
      <c r="XBC858" s="114"/>
      <c r="XBD858" s="122"/>
      <c r="XBE858" s="105"/>
      <c r="XBF858" s="103"/>
      <c r="XBG858" s="120"/>
      <c r="XBH858" s="209"/>
      <c r="XBI858" s="120"/>
      <c r="XBJ858" s="120"/>
      <c r="XBK858" s="114"/>
      <c r="XBL858" s="122"/>
      <c r="XBM858" s="105"/>
      <c r="XBN858" s="103"/>
      <c r="XBO858" s="120"/>
      <c r="XBP858" s="209"/>
      <c r="XBQ858" s="120"/>
      <c r="XBR858" s="120"/>
      <c r="XBS858" s="114"/>
      <c r="XBT858" s="122"/>
      <c r="XBU858" s="105"/>
      <c r="XBV858" s="103"/>
      <c r="XBW858" s="120"/>
      <c r="XBX858" s="209"/>
      <c r="XBY858" s="120"/>
      <c r="XBZ858" s="120"/>
      <c r="XCA858" s="114"/>
      <c r="XCB858" s="122"/>
      <c r="XCC858" s="105"/>
      <c r="XCD858" s="103"/>
      <c r="XCE858" s="120"/>
      <c r="XCF858" s="209"/>
      <c r="XCG858" s="120"/>
      <c r="XCH858" s="120"/>
      <c r="XCI858" s="114"/>
      <c r="XCJ858" s="122"/>
      <c r="XCK858" s="105"/>
      <c r="XCL858" s="103"/>
      <c r="XCM858" s="120"/>
      <c r="XCN858" s="209"/>
      <c r="XCO858" s="120"/>
      <c r="XCP858" s="120"/>
      <c r="XCQ858" s="114"/>
      <c r="XCR858" s="122"/>
      <c r="XCS858" s="105"/>
      <c r="XCT858" s="103"/>
      <c r="XCU858" s="120"/>
      <c r="XCV858" s="209"/>
      <c r="XCW858" s="120"/>
      <c r="XCX858" s="120"/>
      <c r="XCY858" s="114"/>
      <c r="XCZ858" s="122"/>
      <c r="XDA858" s="105"/>
      <c r="XDB858" s="103"/>
      <c r="XDC858" s="120"/>
      <c r="XDD858" s="209"/>
      <c r="XDE858" s="120"/>
      <c r="XDF858" s="120"/>
      <c r="XDG858" s="114"/>
      <c r="XDH858" s="122"/>
      <c r="XDI858" s="105"/>
      <c r="XDJ858" s="103"/>
      <c r="XDK858" s="120"/>
      <c r="XDL858" s="209"/>
      <c r="XDM858" s="120"/>
      <c r="XDN858" s="120"/>
      <c r="XDO858" s="114"/>
      <c r="XDP858" s="122"/>
      <c r="XDQ858" s="105"/>
      <c r="XDR858" s="103"/>
      <c r="XDS858" s="120"/>
      <c r="XDT858" s="209"/>
      <c r="XDU858" s="120"/>
      <c r="XDV858" s="120"/>
      <c r="XDW858" s="114"/>
      <c r="XDX858" s="122"/>
      <c r="XDY858" s="105"/>
      <c r="XDZ858" s="103"/>
      <c r="XEA858" s="120"/>
      <c r="XEB858" s="209"/>
      <c r="XEC858" s="120"/>
      <c r="XED858" s="120"/>
      <c r="XEE858" s="114"/>
      <c r="XEF858" s="122"/>
      <c r="XEG858" s="105"/>
      <c r="XEH858" s="103"/>
      <c r="XEI858" s="120"/>
      <c r="XEJ858" s="209"/>
      <c r="XEK858" s="120"/>
      <c r="XEL858" s="120"/>
      <c r="XEM858" s="114"/>
      <c r="XEN858" s="122"/>
      <c r="XEO858" s="105"/>
      <c r="XEP858" s="103"/>
      <c r="XEQ858" s="120"/>
      <c r="XER858" s="209"/>
      <c r="XES858" s="120"/>
      <c r="XET858" s="120"/>
      <c r="XEU858" s="114"/>
      <c r="XEV858" s="122"/>
      <c r="XEW858" s="105"/>
      <c r="XEX858" s="103"/>
      <c r="XEY858" s="120"/>
      <c r="XEZ858" s="209"/>
      <c r="XFA858" s="120"/>
      <c r="XFB858" s="120"/>
      <c r="XFC858" s="114"/>
      <c r="XFD858" s="122"/>
    </row>
    <row r="859" spans="1:16384">
      <c r="B859" s="120"/>
      <c r="C859" s="120"/>
      <c r="D859" s="176"/>
      <c r="E859" s="176"/>
      <c r="F859" s="176"/>
      <c r="G859" s="114"/>
      <c r="H859" s="122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spans="1:16384">
      <c r="A860" s="105"/>
      <c r="B860" s="102" t="s">
        <v>1413</v>
      </c>
      <c r="C860" s="102"/>
      <c r="D860" s="102"/>
      <c r="E860" s="102"/>
      <c r="F860" s="109"/>
      <c r="G860" s="109">
        <f>E861</f>
        <v>1134000</v>
      </c>
      <c r="H860" s="106" t="s">
        <v>75</v>
      </c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spans="1:16384">
      <c r="A861" s="120"/>
      <c r="B861" s="102" t="s">
        <v>130</v>
      </c>
      <c r="C861" s="102"/>
      <c r="D861" s="102"/>
      <c r="E861" s="653">
        <f>G862+G863</f>
        <v>1134000</v>
      </c>
      <c r="F861" s="597"/>
      <c r="G861" s="106" t="s">
        <v>75</v>
      </c>
      <c r="H861" s="102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spans="1:16384" outlineLevel="1">
      <c r="A862" s="120"/>
      <c r="B862" s="102"/>
      <c r="C862" s="103" t="s">
        <v>500</v>
      </c>
      <c r="D862" s="103" t="s">
        <v>1414</v>
      </c>
      <c r="E862" s="149"/>
      <c r="G862" s="114">
        <v>1134000</v>
      </c>
      <c r="H862" s="122" t="s">
        <v>75</v>
      </c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 spans="1:16384" outlineLevel="1">
      <c r="B863" s="120"/>
      <c r="C863" s="120"/>
      <c r="D863" s="209"/>
      <c r="E863" s="120"/>
      <c r="F863" s="120"/>
      <c r="G863" s="114"/>
      <c r="H863" s="122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 spans="1:16384" outlineLevel="1">
      <c r="B864" s="102"/>
      <c r="C864" s="120"/>
      <c r="D864" s="176"/>
      <c r="E864" s="102"/>
      <c r="F864" s="109"/>
      <c r="G864" s="109"/>
      <c r="H864" s="106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spans="1:26" outlineLevel="1">
      <c r="B865" s="102"/>
      <c r="C865" s="120"/>
      <c r="D865" s="176"/>
      <c r="E865" s="653"/>
      <c r="F865" s="653"/>
      <c r="G865" s="106"/>
      <c r="H865" s="10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spans="1:26" outlineLevel="1">
      <c r="A866" s="105"/>
      <c r="B866" s="102"/>
      <c r="C866" s="120"/>
      <c r="D866" s="176"/>
      <c r="E866" s="102"/>
      <c r="F866" s="109"/>
      <c r="G866" s="109"/>
      <c r="H866" s="106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spans="1:26" ht="24.75" customHeight="1">
      <c r="A867" s="105"/>
      <c r="B867" s="102"/>
      <c r="C867" s="120"/>
      <c r="D867" s="176"/>
      <c r="E867" s="653"/>
      <c r="F867" s="597"/>
      <c r="G867" s="106"/>
      <c r="H867" s="102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spans="1:26">
      <c r="A868" s="102"/>
      <c r="C868" s="120"/>
      <c r="D868" s="209"/>
      <c r="E868" s="120"/>
      <c r="F868" s="120"/>
      <c r="G868" s="114"/>
      <c r="H868" s="122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spans="1:26">
      <c r="A869" s="102"/>
      <c r="B869" s="102"/>
      <c r="C869" s="102"/>
      <c r="D869" s="102"/>
      <c r="E869" s="102"/>
      <c r="F869" s="109"/>
      <c r="G869" s="109"/>
      <c r="H869" s="106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spans="1:26">
      <c r="A870" s="120"/>
      <c r="B870" s="102"/>
      <c r="C870" s="102"/>
      <c r="D870" s="102"/>
      <c r="E870" s="653"/>
      <c r="F870" s="597"/>
      <c r="G870" s="106"/>
      <c r="H870" s="102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spans="1:26">
      <c r="B871" s="120"/>
      <c r="C871" s="120"/>
      <c r="D871" s="608"/>
      <c r="E871" s="608"/>
      <c r="F871" s="608"/>
      <c r="G871" s="114"/>
      <c r="H871" s="122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spans="1:26">
      <c r="B872" s="120"/>
      <c r="C872" s="120"/>
      <c r="D872" s="608"/>
      <c r="E872" s="608"/>
      <c r="F872" s="120"/>
      <c r="G872" s="114"/>
      <c r="H872" s="122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spans="1:26">
      <c r="B873" s="120"/>
      <c r="C873" s="120"/>
      <c r="D873" s="608"/>
      <c r="E873" s="608"/>
      <c r="F873" s="608"/>
      <c r="G873" s="114"/>
      <c r="H873" s="122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spans="1:26"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spans="1:26"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spans="1:26"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spans="1:26"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spans="1:26"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spans="1:26"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spans="1:26"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spans="9:26"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spans="9:26"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spans="9:26"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spans="9:26"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spans="9:26"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spans="9:26"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spans="9:26"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spans="9:26"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spans="9:26"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spans="9:26"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spans="9:26"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spans="9:26"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spans="9:26"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spans="9:26"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spans="9:26"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spans="9:26"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spans="9:26"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spans="9:26"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spans="9:26"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spans="9:26"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spans="9:26"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spans="9:26"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spans="9:26"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spans="9:26"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spans="9:26"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spans="9:26"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spans="9:26"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spans="9:26"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spans="9:26"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spans="9:26"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spans="9:26"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spans="9:26"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spans="9:26"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spans="9:26"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spans="9:26"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spans="9:26"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spans="9:26"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spans="9:26"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spans="9:26"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spans="9:26"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spans="9:26"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spans="9:26"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spans="9:26"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spans="9:26"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spans="9:26"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spans="9:26"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spans="9:26"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spans="9:26"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spans="9:26"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spans="9:26"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spans="9:26"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spans="9:26"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spans="9:26"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spans="9:26"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spans="9:26"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spans="9:26"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spans="9:26"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spans="9:26"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spans="9:26"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spans="9:26"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spans="9:26"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spans="9:26"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spans="9:26"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spans="9:26"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spans="9:26"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spans="9:26"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spans="9:26"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spans="9:26"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spans="9:26"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spans="9:26"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spans="9:26"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spans="9:26"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spans="9:26"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spans="9:26"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spans="9:26"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spans="9:26"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spans="9:26"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spans="9:26"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spans="9:26"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spans="9:26"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spans="9:26"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spans="9:26"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spans="9:26"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spans="9:26"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spans="9:26"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spans="9:26"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spans="9:26"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spans="9:26"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spans="9:26"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spans="9:26"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spans="9:26"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spans="9:26"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spans="9:26"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spans="9:26"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spans="9:26"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spans="9:26"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spans="9:26"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spans="9:26"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spans="9:26"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spans="9:26"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spans="9:26"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spans="9:26"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spans="9:26"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spans="9:26"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spans="9:26"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spans="9:26"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spans="9:26"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spans="9:26"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spans="9:26"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spans="9:26"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spans="9:26"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spans="9:26"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spans="9:26"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spans="9:26"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spans="9:26"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spans="9:26"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spans="9:26"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spans="9:26"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spans="9:26"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spans="9:26"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  <row r="1001" spans="9:26"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</row>
    <row r="1002" spans="9:26"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</row>
    <row r="1003" spans="9:26"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</row>
    <row r="1004" spans="9:26"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</row>
    <row r="1005" spans="9:26"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</row>
    <row r="1006" spans="9:26"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</row>
    <row r="1007" spans="9:26"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</row>
    <row r="1008" spans="9:26"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</row>
    <row r="1009" spans="9:26"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</row>
    <row r="1010" spans="9:26"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</row>
    <row r="1011" spans="9:26"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</row>
    <row r="1012" spans="9:26"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</row>
    <row r="1013" spans="9:26"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  <c r="U1013" s="103"/>
      <c r="V1013" s="103"/>
      <c r="W1013" s="103"/>
      <c r="X1013" s="103"/>
      <c r="Y1013" s="103"/>
      <c r="Z1013" s="103"/>
    </row>
    <row r="1014" spans="9:26"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  <c r="U1014" s="103"/>
      <c r="V1014" s="103"/>
      <c r="W1014" s="103"/>
      <c r="X1014" s="103"/>
      <c r="Y1014" s="103"/>
      <c r="Z1014" s="103"/>
    </row>
    <row r="1015" spans="9:26"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  <c r="U1015" s="103"/>
      <c r="V1015" s="103"/>
      <c r="W1015" s="103"/>
      <c r="X1015" s="103"/>
      <c r="Y1015" s="103"/>
      <c r="Z1015" s="103"/>
    </row>
    <row r="1016" spans="9:26"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  <c r="Z1016" s="103"/>
    </row>
    <row r="1017" spans="9:26"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  <c r="Z1017" s="103"/>
    </row>
    <row r="1018" spans="9:26"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  <c r="Z1018" s="103"/>
    </row>
    <row r="1019" spans="9:26"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  <c r="U1019" s="103"/>
      <c r="V1019" s="103"/>
      <c r="W1019" s="103"/>
      <c r="X1019" s="103"/>
      <c r="Y1019" s="103"/>
      <c r="Z1019" s="103"/>
    </row>
    <row r="1020" spans="9:26"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  <c r="U1020" s="103"/>
      <c r="V1020" s="103"/>
      <c r="W1020" s="103"/>
      <c r="X1020" s="103"/>
      <c r="Y1020" s="103"/>
      <c r="Z1020" s="103"/>
    </row>
    <row r="1021" spans="9:26"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  <c r="U1021" s="103"/>
      <c r="V1021" s="103"/>
      <c r="W1021" s="103"/>
      <c r="X1021" s="103"/>
      <c r="Y1021" s="103"/>
      <c r="Z1021" s="103"/>
    </row>
    <row r="1022" spans="9:26"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  <c r="U1022" s="103"/>
      <c r="V1022" s="103"/>
      <c r="W1022" s="103"/>
      <c r="X1022" s="103"/>
      <c r="Y1022" s="103"/>
      <c r="Z1022" s="103"/>
    </row>
    <row r="1023" spans="9:26"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  <c r="U1023" s="103"/>
      <c r="V1023" s="103"/>
      <c r="W1023" s="103"/>
      <c r="X1023" s="103"/>
      <c r="Y1023" s="103"/>
      <c r="Z1023" s="103"/>
    </row>
    <row r="1024" spans="9:26"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  <c r="U1024" s="103"/>
      <c r="V1024" s="103"/>
      <c r="W1024" s="103"/>
      <c r="X1024" s="103"/>
      <c r="Y1024" s="103"/>
      <c r="Z1024" s="103"/>
    </row>
    <row r="1025" spans="9:26"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  <c r="U1025" s="103"/>
      <c r="V1025" s="103"/>
      <c r="W1025" s="103"/>
      <c r="X1025" s="103"/>
      <c r="Y1025" s="103"/>
      <c r="Z1025" s="103"/>
    </row>
    <row r="1026" spans="9:26"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  <c r="U1026" s="103"/>
      <c r="V1026" s="103"/>
      <c r="W1026" s="103"/>
      <c r="X1026" s="103"/>
      <c r="Y1026" s="103"/>
      <c r="Z1026" s="103"/>
    </row>
    <row r="1027" spans="9:26"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  <c r="U1027" s="103"/>
      <c r="V1027" s="103"/>
      <c r="W1027" s="103"/>
      <c r="X1027" s="103"/>
      <c r="Y1027" s="103"/>
      <c r="Z1027" s="103"/>
    </row>
    <row r="1028" spans="9:26"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  <c r="U1028" s="103"/>
      <c r="V1028" s="103"/>
      <c r="W1028" s="103"/>
      <c r="X1028" s="103"/>
      <c r="Y1028" s="103"/>
      <c r="Z1028" s="103"/>
    </row>
    <row r="1029" spans="9:26"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  <c r="U1029" s="103"/>
      <c r="V1029" s="103"/>
      <c r="W1029" s="103"/>
      <c r="X1029" s="103"/>
      <c r="Y1029" s="103"/>
      <c r="Z1029" s="103"/>
    </row>
    <row r="1030" spans="9:26"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  <c r="U1030" s="103"/>
      <c r="V1030" s="103"/>
      <c r="W1030" s="103"/>
      <c r="X1030" s="103"/>
      <c r="Y1030" s="103"/>
      <c r="Z1030" s="103"/>
    </row>
    <row r="1031" spans="9:26"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103"/>
      <c r="Y1031" s="103"/>
      <c r="Z1031" s="103"/>
    </row>
    <row r="1032" spans="9:26"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  <c r="U1032" s="103"/>
      <c r="V1032" s="103"/>
      <c r="W1032" s="103"/>
      <c r="X1032" s="103"/>
      <c r="Y1032" s="103"/>
      <c r="Z1032" s="103"/>
    </row>
    <row r="1033" spans="9:26"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  <c r="U1033" s="103"/>
      <c r="V1033" s="103"/>
      <c r="W1033" s="103"/>
      <c r="X1033" s="103"/>
      <c r="Y1033" s="103"/>
      <c r="Z1033" s="103"/>
    </row>
    <row r="1034" spans="9:26"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  <c r="U1034" s="103"/>
      <c r="V1034" s="103"/>
      <c r="W1034" s="103"/>
      <c r="X1034" s="103"/>
      <c r="Y1034" s="103"/>
      <c r="Z1034" s="103"/>
    </row>
    <row r="1035" spans="9:26"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  <c r="U1035" s="103"/>
      <c r="V1035" s="103"/>
      <c r="W1035" s="103"/>
      <c r="X1035" s="103"/>
      <c r="Y1035" s="103"/>
      <c r="Z1035" s="103"/>
    </row>
    <row r="1036" spans="9:26"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  <c r="U1036" s="103"/>
      <c r="V1036" s="103"/>
      <c r="W1036" s="103"/>
      <c r="X1036" s="103"/>
      <c r="Y1036" s="103"/>
      <c r="Z1036" s="103"/>
    </row>
    <row r="1037" spans="9:26"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  <c r="U1037" s="103"/>
      <c r="V1037" s="103"/>
      <c r="W1037" s="103"/>
      <c r="X1037" s="103"/>
      <c r="Y1037" s="103"/>
      <c r="Z1037" s="103"/>
    </row>
    <row r="1038" spans="9:26"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  <c r="U1038" s="103"/>
      <c r="V1038" s="103"/>
      <c r="W1038" s="103"/>
      <c r="X1038" s="103"/>
      <c r="Y1038" s="103"/>
      <c r="Z1038" s="103"/>
    </row>
    <row r="1039" spans="9:26"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  <c r="Z1039" s="103"/>
    </row>
    <row r="1040" spans="9:26"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  <c r="U1040" s="103"/>
      <c r="V1040" s="103"/>
      <c r="W1040" s="103"/>
      <c r="X1040" s="103"/>
      <c r="Y1040" s="103"/>
      <c r="Z1040" s="103"/>
    </row>
    <row r="1041" spans="9:26"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  <c r="U1041" s="103"/>
      <c r="V1041" s="103"/>
      <c r="W1041" s="103"/>
      <c r="X1041" s="103"/>
      <c r="Y1041" s="103"/>
      <c r="Z1041" s="103"/>
    </row>
    <row r="1042" spans="9:26"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  <c r="U1042" s="103"/>
      <c r="V1042" s="103"/>
      <c r="W1042" s="103"/>
      <c r="X1042" s="103"/>
      <c r="Y1042" s="103"/>
      <c r="Z1042" s="103"/>
    </row>
    <row r="1043" spans="9:26"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  <c r="U1043" s="103"/>
      <c r="V1043" s="103"/>
      <c r="W1043" s="103"/>
      <c r="X1043" s="103"/>
      <c r="Y1043" s="103"/>
      <c r="Z1043" s="103"/>
    </row>
    <row r="1044" spans="9:26"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  <c r="U1044" s="103"/>
      <c r="V1044" s="103"/>
      <c r="W1044" s="103"/>
      <c r="X1044" s="103"/>
      <c r="Y1044" s="103"/>
      <c r="Z1044" s="103"/>
    </row>
    <row r="1045" spans="9:26"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  <c r="U1045" s="103"/>
      <c r="V1045" s="103"/>
      <c r="W1045" s="103"/>
      <c r="X1045" s="103"/>
      <c r="Y1045" s="103"/>
      <c r="Z1045" s="103"/>
    </row>
    <row r="1046" spans="9:26"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  <c r="U1046" s="103"/>
      <c r="V1046" s="103"/>
      <c r="W1046" s="103"/>
      <c r="X1046" s="103"/>
      <c r="Y1046" s="103"/>
      <c r="Z1046" s="103"/>
    </row>
    <row r="1047" spans="9:26"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  <c r="U1047" s="103"/>
      <c r="V1047" s="103"/>
      <c r="W1047" s="103"/>
      <c r="X1047" s="103"/>
      <c r="Y1047" s="103"/>
      <c r="Z1047" s="103"/>
    </row>
    <row r="1048" spans="9:26"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  <c r="U1048" s="103"/>
      <c r="V1048" s="103"/>
      <c r="W1048" s="103"/>
      <c r="X1048" s="103"/>
      <c r="Y1048" s="103"/>
      <c r="Z1048" s="103"/>
    </row>
    <row r="1049" spans="9:26"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  <c r="U1049" s="103"/>
      <c r="V1049" s="103"/>
      <c r="W1049" s="103"/>
      <c r="X1049" s="103"/>
      <c r="Y1049" s="103"/>
      <c r="Z1049" s="103"/>
    </row>
    <row r="1050" spans="9:26"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  <c r="U1050" s="103"/>
      <c r="V1050" s="103"/>
      <c r="W1050" s="103"/>
      <c r="X1050" s="103"/>
      <c r="Y1050" s="103"/>
      <c r="Z1050" s="103"/>
    </row>
    <row r="1051" spans="9:26"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  <c r="U1051" s="103"/>
      <c r="V1051" s="103"/>
      <c r="W1051" s="103"/>
      <c r="X1051" s="103"/>
      <c r="Y1051" s="103"/>
      <c r="Z1051" s="103"/>
    </row>
    <row r="1052" spans="9:26"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  <c r="U1052" s="103"/>
      <c r="V1052" s="103"/>
      <c r="W1052" s="103"/>
      <c r="X1052" s="103"/>
      <c r="Y1052" s="103"/>
      <c r="Z1052" s="103"/>
    </row>
    <row r="1053" spans="9:26"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  <c r="U1053" s="103"/>
      <c r="V1053" s="103"/>
      <c r="W1053" s="103"/>
      <c r="X1053" s="103"/>
      <c r="Y1053" s="103"/>
      <c r="Z1053" s="103"/>
    </row>
    <row r="1054" spans="9:26"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  <c r="U1054" s="103"/>
      <c r="V1054" s="103"/>
      <c r="W1054" s="103"/>
      <c r="X1054" s="103"/>
      <c r="Y1054" s="103"/>
      <c r="Z1054" s="103"/>
    </row>
    <row r="1055" spans="9:26"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  <c r="U1055" s="103"/>
      <c r="V1055" s="103"/>
      <c r="W1055" s="103"/>
      <c r="X1055" s="103"/>
      <c r="Y1055" s="103"/>
      <c r="Z1055" s="103"/>
    </row>
    <row r="1056" spans="9:26"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  <c r="U1056" s="103"/>
      <c r="V1056" s="103"/>
      <c r="W1056" s="103"/>
      <c r="X1056" s="103"/>
      <c r="Y1056" s="103"/>
      <c r="Z1056" s="103"/>
    </row>
    <row r="1057" spans="9:26"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  <c r="U1057" s="103"/>
      <c r="V1057" s="103"/>
      <c r="W1057" s="103"/>
      <c r="X1057" s="103"/>
      <c r="Y1057" s="103"/>
      <c r="Z1057" s="103"/>
    </row>
    <row r="1058" spans="9:26"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  <c r="U1058" s="103"/>
      <c r="V1058" s="103"/>
      <c r="W1058" s="103"/>
      <c r="X1058" s="103"/>
      <c r="Y1058" s="103"/>
      <c r="Z1058" s="103"/>
    </row>
    <row r="1059" spans="9:26"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  <c r="U1059" s="103"/>
      <c r="V1059" s="103"/>
      <c r="W1059" s="103"/>
      <c r="X1059" s="103"/>
      <c r="Y1059" s="103"/>
      <c r="Z1059" s="103"/>
    </row>
    <row r="1060" spans="9:26"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  <c r="U1060" s="103"/>
      <c r="V1060" s="103"/>
      <c r="W1060" s="103"/>
      <c r="X1060" s="103"/>
      <c r="Y1060" s="103"/>
      <c r="Z1060" s="103"/>
    </row>
    <row r="1061" spans="9:26"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  <c r="U1061" s="103"/>
      <c r="V1061" s="103"/>
      <c r="W1061" s="103"/>
      <c r="X1061" s="103"/>
      <c r="Y1061" s="103"/>
      <c r="Z1061" s="103"/>
    </row>
    <row r="1062" spans="9:26"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  <c r="U1062" s="103"/>
      <c r="V1062" s="103"/>
      <c r="W1062" s="103"/>
      <c r="X1062" s="103"/>
      <c r="Y1062" s="103"/>
      <c r="Z1062" s="103"/>
    </row>
    <row r="1063" spans="9:26"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  <c r="U1063" s="103"/>
      <c r="V1063" s="103"/>
      <c r="W1063" s="103"/>
      <c r="X1063" s="103"/>
      <c r="Y1063" s="103"/>
      <c r="Z1063" s="103"/>
    </row>
    <row r="1064" spans="9:26"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  <c r="U1064" s="103"/>
      <c r="V1064" s="103"/>
      <c r="W1064" s="103"/>
      <c r="X1064" s="103"/>
      <c r="Y1064" s="103"/>
      <c r="Z1064" s="103"/>
    </row>
    <row r="1065" spans="9:26"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  <c r="U1065" s="103"/>
      <c r="V1065" s="103"/>
      <c r="W1065" s="103"/>
      <c r="X1065" s="103"/>
      <c r="Y1065" s="103"/>
      <c r="Z1065" s="103"/>
    </row>
    <row r="1066" spans="9:26"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  <c r="U1066" s="103"/>
      <c r="V1066" s="103"/>
      <c r="W1066" s="103"/>
      <c r="X1066" s="103"/>
      <c r="Y1066" s="103"/>
      <c r="Z1066" s="103"/>
    </row>
    <row r="1067" spans="9:26">
      <c r="I1067" s="103"/>
      <c r="J1067" s="103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  <c r="U1067" s="103"/>
      <c r="V1067" s="103"/>
      <c r="W1067" s="103"/>
      <c r="X1067" s="103"/>
      <c r="Y1067" s="103"/>
      <c r="Z1067" s="103"/>
    </row>
    <row r="1068" spans="9:26">
      <c r="I1068" s="103"/>
      <c r="J1068" s="103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  <c r="U1068" s="103"/>
      <c r="V1068" s="103"/>
      <c r="W1068" s="103"/>
      <c r="X1068" s="103"/>
      <c r="Y1068" s="103"/>
      <c r="Z1068" s="103"/>
    </row>
    <row r="1069" spans="9:26">
      <c r="I1069" s="103"/>
      <c r="J1069" s="103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  <c r="U1069" s="103"/>
      <c r="V1069" s="103"/>
      <c r="W1069" s="103"/>
      <c r="X1069" s="103"/>
      <c r="Y1069" s="103"/>
      <c r="Z1069" s="103"/>
    </row>
    <row r="1070" spans="9:26"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  <c r="U1070" s="103"/>
      <c r="V1070" s="103"/>
      <c r="W1070" s="103"/>
      <c r="X1070" s="103"/>
      <c r="Y1070" s="103"/>
      <c r="Z1070" s="103"/>
    </row>
    <row r="1071" spans="9:26"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  <c r="U1071" s="103"/>
      <c r="V1071" s="103"/>
      <c r="W1071" s="103"/>
      <c r="X1071" s="103"/>
      <c r="Y1071" s="103"/>
      <c r="Z1071" s="103"/>
    </row>
    <row r="1072" spans="9:26"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  <c r="U1072" s="103"/>
      <c r="V1072" s="103"/>
      <c r="W1072" s="103"/>
      <c r="X1072" s="103"/>
      <c r="Y1072" s="103"/>
      <c r="Z1072" s="103"/>
    </row>
    <row r="1073" spans="9:26"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  <c r="Z1073" s="103"/>
    </row>
    <row r="1074" spans="9:26">
      <c r="I1074" s="103"/>
      <c r="J1074" s="103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  <c r="U1074" s="103"/>
      <c r="V1074" s="103"/>
      <c r="W1074" s="103"/>
      <c r="X1074" s="103"/>
      <c r="Y1074" s="103"/>
      <c r="Z1074" s="103"/>
    </row>
    <row r="1075" spans="9:26">
      <c r="I1075" s="103"/>
      <c r="J1075" s="103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  <c r="U1075" s="103"/>
      <c r="V1075" s="103"/>
      <c r="W1075" s="103"/>
      <c r="X1075" s="103"/>
      <c r="Y1075" s="103"/>
      <c r="Z1075" s="103"/>
    </row>
    <row r="1076" spans="9:26"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  <c r="U1076" s="103"/>
      <c r="V1076" s="103"/>
      <c r="W1076" s="103"/>
      <c r="X1076" s="103"/>
      <c r="Y1076" s="103"/>
      <c r="Z1076" s="103"/>
    </row>
    <row r="1077" spans="9:26">
      <c r="I1077" s="103"/>
      <c r="J1077" s="103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  <c r="U1077" s="103"/>
      <c r="V1077" s="103"/>
      <c r="W1077" s="103"/>
      <c r="X1077" s="103"/>
      <c r="Y1077" s="103"/>
      <c r="Z1077" s="103"/>
    </row>
    <row r="1078" spans="9:26">
      <c r="I1078" s="103"/>
      <c r="J1078" s="103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  <c r="U1078" s="103"/>
      <c r="V1078" s="103"/>
      <c r="W1078" s="103"/>
      <c r="X1078" s="103"/>
      <c r="Y1078" s="103"/>
      <c r="Z1078" s="103"/>
    </row>
    <row r="1079" spans="9:26"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  <c r="U1079" s="103"/>
      <c r="V1079" s="103"/>
      <c r="W1079" s="103"/>
      <c r="X1079" s="103"/>
      <c r="Y1079" s="103"/>
      <c r="Z1079" s="103"/>
    </row>
    <row r="1080" spans="9:26">
      <c r="I1080" s="103"/>
      <c r="J1080" s="103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  <c r="U1080" s="103"/>
      <c r="V1080" s="103"/>
      <c r="W1080" s="103"/>
      <c r="X1080" s="103"/>
      <c r="Y1080" s="103"/>
      <c r="Z1080" s="103"/>
    </row>
    <row r="1081" spans="9:26">
      <c r="I1081" s="103"/>
      <c r="J1081" s="103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  <c r="U1081" s="103"/>
      <c r="V1081" s="103"/>
      <c r="W1081" s="103"/>
      <c r="X1081" s="103"/>
      <c r="Y1081" s="103"/>
      <c r="Z1081" s="103"/>
    </row>
    <row r="1082" spans="9:26"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  <c r="U1082" s="103"/>
      <c r="V1082" s="103"/>
      <c r="W1082" s="103"/>
      <c r="X1082" s="103"/>
      <c r="Y1082" s="103"/>
      <c r="Z1082" s="103"/>
    </row>
    <row r="1083" spans="9:26"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  <c r="U1083" s="103"/>
      <c r="V1083" s="103"/>
      <c r="W1083" s="103"/>
      <c r="X1083" s="103"/>
      <c r="Y1083" s="103"/>
      <c r="Z1083" s="103"/>
    </row>
    <row r="1084" spans="9:26">
      <c r="I1084" s="103"/>
      <c r="J1084" s="103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  <c r="U1084" s="103"/>
      <c r="V1084" s="103"/>
      <c r="W1084" s="103"/>
      <c r="X1084" s="103"/>
      <c r="Y1084" s="103"/>
      <c r="Z1084" s="103"/>
    </row>
    <row r="1085" spans="9:26">
      <c r="I1085" s="103"/>
      <c r="J1085" s="103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  <c r="U1085" s="103"/>
      <c r="V1085" s="103"/>
      <c r="W1085" s="103"/>
      <c r="X1085" s="103"/>
      <c r="Y1085" s="103"/>
      <c r="Z1085" s="103"/>
    </row>
    <row r="1086" spans="9:26">
      <c r="I1086" s="103"/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  <c r="U1086" s="103"/>
      <c r="V1086" s="103"/>
      <c r="W1086" s="103"/>
      <c r="X1086" s="103"/>
      <c r="Y1086" s="103"/>
      <c r="Z1086" s="103"/>
    </row>
    <row r="1087" spans="9:26"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  <c r="U1087" s="103"/>
      <c r="V1087" s="103"/>
      <c r="W1087" s="103"/>
      <c r="X1087" s="103"/>
      <c r="Y1087" s="103"/>
      <c r="Z1087" s="103"/>
    </row>
    <row r="1088" spans="9:26"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  <c r="U1088" s="103"/>
      <c r="V1088" s="103"/>
      <c r="W1088" s="103"/>
      <c r="X1088" s="103"/>
      <c r="Y1088" s="103"/>
      <c r="Z1088" s="103"/>
    </row>
    <row r="1089" spans="9:26">
      <c r="I1089" s="103"/>
      <c r="J1089" s="103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  <c r="U1089" s="103"/>
      <c r="V1089" s="103"/>
      <c r="W1089" s="103"/>
      <c r="X1089" s="103"/>
      <c r="Y1089" s="103"/>
      <c r="Z1089" s="103"/>
    </row>
    <row r="1090" spans="9:26">
      <c r="I1090" s="103"/>
      <c r="J1090" s="103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  <c r="U1090" s="103"/>
      <c r="V1090" s="103"/>
      <c r="W1090" s="103"/>
      <c r="X1090" s="103"/>
      <c r="Y1090" s="103"/>
      <c r="Z1090" s="103"/>
    </row>
    <row r="1091" spans="9:26">
      <c r="I1091" s="103"/>
      <c r="J1091" s="103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  <c r="U1091" s="103"/>
      <c r="V1091" s="103"/>
      <c r="W1091" s="103"/>
      <c r="X1091" s="103"/>
      <c r="Y1091" s="103"/>
      <c r="Z1091" s="103"/>
    </row>
    <row r="1092" spans="9:26">
      <c r="I1092" s="103"/>
      <c r="J1092" s="103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  <c r="U1092" s="103"/>
      <c r="V1092" s="103"/>
      <c r="W1092" s="103"/>
      <c r="X1092" s="103"/>
      <c r="Y1092" s="103"/>
      <c r="Z1092" s="103"/>
    </row>
    <row r="1093" spans="9:26">
      <c r="I1093" s="103"/>
      <c r="J1093" s="103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  <c r="U1093" s="103"/>
      <c r="V1093" s="103"/>
      <c r="W1093" s="103"/>
      <c r="X1093" s="103"/>
      <c r="Y1093" s="103"/>
      <c r="Z1093" s="103"/>
    </row>
    <row r="1094" spans="9:26">
      <c r="I1094" s="103"/>
      <c r="J1094" s="103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  <c r="U1094" s="103"/>
      <c r="V1094" s="103"/>
      <c r="W1094" s="103"/>
      <c r="X1094" s="103"/>
      <c r="Y1094" s="103"/>
      <c r="Z1094" s="103"/>
    </row>
    <row r="1095" spans="9:26">
      <c r="I1095" s="103"/>
      <c r="J1095" s="103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  <c r="U1095" s="103"/>
      <c r="V1095" s="103"/>
      <c r="W1095" s="103"/>
      <c r="X1095" s="103"/>
      <c r="Y1095" s="103"/>
      <c r="Z1095" s="103"/>
    </row>
    <row r="1096" spans="9:26">
      <c r="I1096" s="103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  <c r="U1096" s="103"/>
      <c r="V1096" s="103"/>
      <c r="W1096" s="103"/>
      <c r="X1096" s="103"/>
      <c r="Y1096" s="103"/>
      <c r="Z1096" s="103"/>
    </row>
    <row r="1097" spans="9:26">
      <c r="I1097" s="103"/>
      <c r="J1097" s="103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  <c r="U1097" s="103"/>
      <c r="V1097" s="103"/>
      <c r="W1097" s="103"/>
      <c r="X1097" s="103"/>
      <c r="Y1097" s="103"/>
      <c r="Z1097" s="103"/>
    </row>
    <row r="1098" spans="9:26"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03"/>
      <c r="Z1098" s="103"/>
    </row>
    <row r="1099" spans="9:26">
      <c r="I1099" s="103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  <c r="U1099" s="103"/>
      <c r="V1099" s="103"/>
      <c r="W1099" s="103"/>
      <c r="X1099" s="103"/>
      <c r="Y1099" s="103"/>
      <c r="Z1099" s="103"/>
    </row>
    <row r="1100" spans="9:26"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  <c r="U1100" s="103"/>
      <c r="V1100" s="103"/>
      <c r="W1100" s="103"/>
      <c r="X1100" s="103"/>
      <c r="Y1100" s="103"/>
      <c r="Z1100" s="103"/>
    </row>
    <row r="1101" spans="9:26">
      <c r="I1101" s="103"/>
      <c r="J1101" s="103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  <c r="U1101" s="103"/>
      <c r="V1101" s="103"/>
      <c r="W1101" s="103"/>
      <c r="X1101" s="103"/>
      <c r="Y1101" s="103"/>
      <c r="Z1101" s="103"/>
    </row>
    <row r="1102" spans="9:26">
      <c r="I1102" s="103"/>
      <c r="J1102" s="103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  <c r="U1102" s="103"/>
      <c r="V1102" s="103"/>
      <c r="W1102" s="103"/>
      <c r="X1102" s="103"/>
      <c r="Y1102" s="103"/>
      <c r="Z1102" s="103"/>
    </row>
    <row r="1103" spans="9:26">
      <c r="I1103" s="103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  <c r="U1103" s="103"/>
      <c r="V1103" s="103"/>
      <c r="W1103" s="103"/>
      <c r="X1103" s="103"/>
      <c r="Y1103" s="103"/>
      <c r="Z1103" s="103"/>
    </row>
    <row r="1104" spans="9:26"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  <c r="U1104" s="103"/>
      <c r="V1104" s="103"/>
      <c r="W1104" s="103"/>
      <c r="X1104" s="103"/>
      <c r="Y1104" s="103"/>
      <c r="Z1104" s="103"/>
    </row>
    <row r="1105" spans="9:26">
      <c r="I1105" s="103"/>
      <c r="J1105" s="103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  <c r="U1105" s="103"/>
      <c r="V1105" s="103"/>
      <c r="W1105" s="103"/>
      <c r="X1105" s="103"/>
      <c r="Y1105" s="103"/>
      <c r="Z1105" s="103"/>
    </row>
    <row r="1106" spans="9:26">
      <c r="I1106" s="103"/>
      <c r="J1106" s="103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  <c r="U1106" s="103"/>
      <c r="V1106" s="103"/>
      <c r="W1106" s="103"/>
      <c r="X1106" s="103"/>
      <c r="Y1106" s="103"/>
      <c r="Z1106" s="103"/>
    </row>
    <row r="1107" spans="9:26">
      <c r="I1107" s="103"/>
      <c r="J1107" s="103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  <c r="U1107" s="103"/>
      <c r="V1107" s="103"/>
      <c r="W1107" s="103"/>
      <c r="X1107" s="103"/>
      <c r="Y1107" s="103"/>
      <c r="Z1107" s="103"/>
    </row>
    <row r="1108" spans="9:26"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  <c r="Z1108" s="103"/>
    </row>
    <row r="1109" spans="9:26">
      <c r="I1109" s="103"/>
      <c r="J1109" s="103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  <c r="U1109" s="103"/>
      <c r="V1109" s="103"/>
      <c r="W1109" s="103"/>
      <c r="X1109" s="103"/>
      <c r="Y1109" s="103"/>
      <c r="Z1109" s="103"/>
    </row>
    <row r="1110" spans="9:26">
      <c r="I1110" s="103"/>
      <c r="J1110" s="103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  <c r="U1110" s="103"/>
      <c r="V1110" s="103"/>
      <c r="W1110" s="103"/>
      <c r="X1110" s="103"/>
      <c r="Y1110" s="103"/>
      <c r="Z1110" s="103"/>
    </row>
    <row r="1111" spans="9:26"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  <c r="U1111" s="103"/>
      <c r="V1111" s="103"/>
      <c r="W1111" s="103"/>
      <c r="X1111" s="103"/>
      <c r="Y1111" s="103"/>
      <c r="Z1111" s="103"/>
    </row>
    <row r="1112" spans="9:26"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  <c r="U1112" s="103"/>
      <c r="V1112" s="103"/>
      <c r="W1112" s="103"/>
      <c r="X1112" s="103"/>
      <c r="Y1112" s="103"/>
      <c r="Z1112" s="103"/>
    </row>
    <row r="1113" spans="9:26"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  <c r="U1113" s="103"/>
      <c r="V1113" s="103"/>
      <c r="W1113" s="103"/>
      <c r="X1113" s="103"/>
      <c r="Y1113" s="103"/>
      <c r="Z1113" s="103"/>
    </row>
    <row r="1114" spans="9:26">
      <c r="I1114" s="103"/>
      <c r="J1114" s="103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  <c r="U1114" s="103"/>
      <c r="V1114" s="103"/>
      <c r="W1114" s="103"/>
      <c r="X1114" s="103"/>
      <c r="Y1114" s="103"/>
      <c r="Z1114" s="103"/>
    </row>
    <row r="1115" spans="9:26">
      <c r="I1115" s="103"/>
      <c r="J1115" s="103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  <c r="U1115" s="103"/>
      <c r="V1115" s="103"/>
      <c r="W1115" s="103"/>
      <c r="X1115" s="103"/>
      <c r="Y1115" s="103"/>
      <c r="Z1115" s="103"/>
    </row>
    <row r="1116" spans="9:26">
      <c r="I1116" s="103"/>
      <c r="J1116" s="103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  <c r="U1116" s="103"/>
      <c r="V1116" s="103"/>
      <c r="W1116" s="103"/>
      <c r="X1116" s="103"/>
      <c r="Y1116" s="103"/>
      <c r="Z1116" s="103"/>
    </row>
    <row r="1117" spans="9:26">
      <c r="I1117" s="103"/>
      <c r="J1117" s="103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  <c r="U1117" s="103"/>
      <c r="V1117" s="103"/>
      <c r="W1117" s="103"/>
      <c r="X1117" s="103"/>
      <c r="Y1117" s="103"/>
      <c r="Z1117" s="103"/>
    </row>
    <row r="1118" spans="9:26">
      <c r="I1118" s="103"/>
      <c r="J1118" s="103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  <c r="U1118" s="103"/>
      <c r="V1118" s="103"/>
      <c r="W1118" s="103"/>
      <c r="X1118" s="103"/>
      <c r="Y1118" s="103"/>
      <c r="Z1118" s="103"/>
    </row>
    <row r="1119" spans="9:26">
      <c r="I1119" s="103"/>
      <c r="J1119" s="103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  <c r="U1119" s="103"/>
      <c r="V1119" s="103"/>
      <c r="W1119" s="103"/>
      <c r="X1119" s="103"/>
      <c r="Y1119" s="103"/>
      <c r="Z1119" s="103"/>
    </row>
    <row r="1120" spans="9:26">
      <c r="I1120" s="103"/>
      <c r="J1120" s="103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  <c r="U1120" s="103"/>
      <c r="V1120" s="103"/>
      <c r="W1120" s="103"/>
      <c r="X1120" s="103"/>
      <c r="Y1120" s="103"/>
      <c r="Z1120" s="103"/>
    </row>
    <row r="1121" spans="9:26">
      <c r="I1121" s="103"/>
      <c r="J1121" s="103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  <c r="U1121" s="103"/>
      <c r="V1121" s="103"/>
      <c r="W1121" s="103"/>
      <c r="X1121" s="103"/>
      <c r="Y1121" s="103"/>
      <c r="Z1121" s="103"/>
    </row>
    <row r="1122" spans="9:26"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  <c r="U1122" s="103"/>
      <c r="V1122" s="103"/>
      <c r="W1122" s="103"/>
      <c r="X1122" s="103"/>
      <c r="Y1122" s="103"/>
      <c r="Z1122" s="103"/>
    </row>
    <row r="1123" spans="9:26">
      <c r="I1123" s="103"/>
      <c r="J1123" s="103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  <c r="U1123" s="103"/>
      <c r="V1123" s="103"/>
      <c r="W1123" s="103"/>
      <c r="X1123" s="103"/>
      <c r="Y1123" s="103"/>
      <c r="Z1123" s="103"/>
    </row>
    <row r="1124" spans="9:26"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103"/>
      <c r="Y1124" s="103"/>
      <c r="Z1124" s="103"/>
    </row>
    <row r="1125" spans="9:26">
      <c r="I1125" s="103"/>
      <c r="J1125" s="103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  <c r="U1125" s="103"/>
      <c r="V1125" s="103"/>
      <c r="W1125" s="103"/>
      <c r="X1125" s="103"/>
      <c r="Y1125" s="103"/>
      <c r="Z1125" s="103"/>
    </row>
    <row r="1126" spans="9:26"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  <c r="U1126" s="103"/>
      <c r="V1126" s="103"/>
      <c r="W1126" s="103"/>
      <c r="X1126" s="103"/>
      <c r="Y1126" s="103"/>
      <c r="Z1126" s="103"/>
    </row>
    <row r="1127" spans="9:26">
      <c r="I1127" s="103"/>
      <c r="J1127" s="103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  <c r="U1127" s="103"/>
      <c r="V1127" s="103"/>
      <c r="W1127" s="103"/>
      <c r="X1127" s="103"/>
      <c r="Y1127" s="103"/>
      <c r="Z1127" s="103"/>
    </row>
    <row r="1128" spans="9:26">
      <c r="I1128" s="103"/>
      <c r="J1128" s="103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  <c r="U1128" s="103"/>
      <c r="V1128" s="103"/>
      <c r="W1128" s="103"/>
      <c r="X1128" s="103"/>
      <c r="Y1128" s="103"/>
      <c r="Z1128" s="103"/>
    </row>
    <row r="1129" spans="9:26">
      <c r="I1129" s="103"/>
      <c r="J1129" s="103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  <c r="U1129" s="103"/>
      <c r="V1129" s="103"/>
      <c r="W1129" s="103"/>
      <c r="X1129" s="103"/>
      <c r="Y1129" s="103"/>
      <c r="Z1129" s="103"/>
    </row>
    <row r="1130" spans="9:26">
      <c r="I1130" s="103"/>
      <c r="J1130" s="103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  <c r="U1130" s="103"/>
      <c r="V1130" s="103"/>
      <c r="W1130" s="103"/>
      <c r="X1130" s="103"/>
      <c r="Y1130" s="103"/>
      <c r="Z1130" s="103"/>
    </row>
    <row r="1131" spans="9:26">
      <c r="I1131" s="103"/>
      <c r="J1131" s="103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  <c r="U1131" s="103"/>
      <c r="V1131" s="103"/>
      <c r="W1131" s="103"/>
      <c r="X1131" s="103"/>
      <c r="Y1131" s="103"/>
      <c r="Z1131" s="103"/>
    </row>
    <row r="1132" spans="9:26"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03"/>
      <c r="Z1132" s="103"/>
    </row>
    <row r="1133" spans="9:26">
      <c r="I1133" s="103"/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  <c r="U1133" s="103"/>
      <c r="V1133" s="103"/>
      <c r="W1133" s="103"/>
      <c r="X1133" s="103"/>
      <c r="Y1133" s="103"/>
      <c r="Z1133" s="103"/>
    </row>
    <row r="1134" spans="9:26"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03"/>
      <c r="Z1134" s="103"/>
    </row>
    <row r="1135" spans="9:26"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03"/>
      <c r="Z1135" s="103"/>
    </row>
    <row r="1136" spans="9:26">
      <c r="I1136" s="103"/>
      <c r="J1136" s="103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  <c r="U1136" s="103"/>
      <c r="V1136" s="103"/>
      <c r="W1136" s="103"/>
      <c r="X1136" s="103"/>
      <c r="Y1136" s="103"/>
      <c r="Z1136" s="103"/>
    </row>
    <row r="1137" spans="9:26"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103"/>
      <c r="Y1137" s="103"/>
      <c r="Z1137" s="103"/>
    </row>
    <row r="1138" spans="9:26">
      <c r="I1138" s="103"/>
      <c r="J1138" s="103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  <c r="U1138" s="103"/>
      <c r="V1138" s="103"/>
      <c r="W1138" s="103"/>
      <c r="X1138" s="103"/>
      <c r="Y1138" s="103"/>
      <c r="Z1138" s="103"/>
    </row>
    <row r="1139" spans="9:26">
      <c r="I1139" s="103"/>
      <c r="J1139" s="103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  <c r="U1139" s="103"/>
      <c r="V1139" s="103"/>
      <c r="W1139" s="103"/>
      <c r="X1139" s="103"/>
      <c r="Y1139" s="103"/>
      <c r="Z1139" s="103"/>
    </row>
    <row r="1140" spans="9:26">
      <c r="I1140" s="103"/>
      <c r="J1140" s="103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  <c r="U1140" s="103"/>
      <c r="V1140" s="103"/>
      <c r="W1140" s="103"/>
      <c r="X1140" s="103"/>
      <c r="Y1140" s="103"/>
      <c r="Z1140" s="103"/>
    </row>
    <row r="1141" spans="9:26">
      <c r="I1141" s="103"/>
      <c r="J1141" s="103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  <c r="U1141" s="103"/>
      <c r="V1141" s="103"/>
      <c r="W1141" s="103"/>
      <c r="X1141" s="103"/>
      <c r="Y1141" s="103"/>
      <c r="Z1141" s="103"/>
    </row>
    <row r="1142" spans="9:26">
      <c r="I1142" s="103"/>
      <c r="J1142" s="103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  <c r="U1142" s="103"/>
      <c r="V1142" s="103"/>
      <c r="W1142" s="103"/>
      <c r="X1142" s="103"/>
      <c r="Y1142" s="103"/>
      <c r="Z1142" s="103"/>
    </row>
    <row r="1143" spans="9:26">
      <c r="I1143" s="103"/>
      <c r="J1143" s="103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  <c r="U1143" s="103"/>
      <c r="V1143" s="103"/>
      <c r="W1143" s="103"/>
      <c r="X1143" s="103"/>
      <c r="Y1143" s="103"/>
      <c r="Z1143" s="103"/>
    </row>
    <row r="1144" spans="9:26">
      <c r="I1144" s="103"/>
      <c r="J1144" s="103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  <c r="U1144" s="103"/>
      <c r="V1144" s="103"/>
      <c r="W1144" s="103"/>
      <c r="X1144" s="103"/>
      <c r="Y1144" s="103"/>
      <c r="Z1144" s="103"/>
    </row>
    <row r="1145" spans="9:26"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  <c r="Z1145" s="103"/>
    </row>
    <row r="1146" spans="9:26">
      <c r="I1146" s="103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  <c r="U1146" s="103"/>
      <c r="V1146" s="103"/>
      <c r="W1146" s="103"/>
      <c r="X1146" s="103"/>
      <c r="Y1146" s="103"/>
      <c r="Z1146" s="103"/>
    </row>
    <row r="1147" spans="9:26">
      <c r="I1147" s="103"/>
      <c r="J1147" s="103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  <c r="U1147" s="103"/>
      <c r="V1147" s="103"/>
      <c r="W1147" s="103"/>
      <c r="X1147" s="103"/>
      <c r="Y1147" s="103"/>
      <c r="Z1147" s="103"/>
    </row>
    <row r="1148" spans="9:26">
      <c r="I1148" s="103"/>
      <c r="J1148" s="103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  <c r="U1148" s="103"/>
      <c r="V1148" s="103"/>
      <c r="W1148" s="103"/>
      <c r="X1148" s="103"/>
      <c r="Y1148" s="103"/>
      <c r="Z1148" s="103"/>
    </row>
    <row r="1149" spans="9:26">
      <c r="I1149" s="103"/>
      <c r="J1149" s="103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  <c r="U1149" s="103"/>
      <c r="V1149" s="103"/>
      <c r="W1149" s="103"/>
      <c r="X1149" s="103"/>
      <c r="Y1149" s="103"/>
      <c r="Z1149" s="103"/>
    </row>
    <row r="1150" spans="9:26">
      <c r="I1150" s="103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  <c r="U1150" s="103"/>
      <c r="V1150" s="103"/>
      <c r="W1150" s="103"/>
      <c r="X1150" s="103"/>
      <c r="Y1150" s="103"/>
      <c r="Z1150" s="103"/>
    </row>
    <row r="1151" spans="9:26">
      <c r="I1151" s="103"/>
      <c r="J1151" s="103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  <c r="U1151" s="103"/>
      <c r="V1151" s="103"/>
      <c r="W1151" s="103"/>
      <c r="X1151" s="103"/>
      <c r="Y1151" s="103"/>
      <c r="Z1151" s="103"/>
    </row>
    <row r="1152" spans="9:26"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  <c r="U1152" s="103"/>
      <c r="V1152" s="103"/>
      <c r="W1152" s="103"/>
      <c r="X1152" s="103"/>
      <c r="Y1152" s="103"/>
      <c r="Z1152" s="103"/>
    </row>
    <row r="1153" spans="9:26"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  <c r="U1153" s="103"/>
      <c r="V1153" s="103"/>
      <c r="W1153" s="103"/>
      <c r="X1153" s="103"/>
      <c r="Y1153" s="103"/>
      <c r="Z1153" s="103"/>
    </row>
    <row r="1154" spans="9:26"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  <c r="U1154" s="103"/>
      <c r="V1154" s="103"/>
      <c r="W1154" s="103"/>
      <c r="X1154" s="103"/>
      <c r="Y1154" s="103"/>
      <c r="Z1154" s="103"/>
    </row>
    <row r="1155" spans="9:26">
      <c r="I1155" s="103"/>
      <c r="J1155" s="103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  <c r="U1155" s="103"/>
      <c r="V1155" s="103"/>
      <c r="W1155" s="103"/>
      <c r="X1155" s="103"/>
      <c r="Y1155" s="103"/>
      <c r="Z1155" s="103"/>
    </row>
    <row r="1156" spans="9:26">
      <c r="I1156" s="103"/>
      <c r="J1156" s="103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  <c r="U1156" s="103"/>
      <c r="V1156" s="103"/>
      <c r="W1156" s="103"/>
      <c r="X1156" s="103"/>
      <c r="Y1156" s="103"/>
      <c r="Z1156" s="103"/>
    </row>
    <row r="1157" spans="9:26">
      <c r="I1157" s="103"/>
      <c r="J1157" s="103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  <c r="U1157" s="103"/>
      <c r="V1157" s="103"/>
      <c r="W1157" s="103"/>
      <c r="X1157" s="103"/>
      <c r="Y1157" s="103"/>
      <c r="Z1157" s="103"/>
    </row>
    <row r="1158" spans="9:26">
      <c r="I1158" s="103"/>
      <c r="J1158" s="103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  <c r="U1158" s="103"/>
      <c r="V1158" s="103"/>
      <c r="W1158" s="103"/>
      <c r="X1158" s="103"/>
      <c r="Y1158" s="103"/>
      <c r="Z1158" s="103"/>
    </row>
    <row r="1159" spans="9:26">
      <c r="I1159" s="103"/>
      <c r="J1159" s="103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  <c r="U1159" s="103"/>
      <c r="V1159" s="103"/>
      <c r="W1159" s="103"/>
      <c r="X1159" s="103"/>
      <c r="Y1159" s="103"/>
      <c r="Z1159" s="103"/>
    </row>
    <row r="1160" spans="9:26">
      <c r="I1160" s="103"/>
      <c r="J1160" s="103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  <c r="U1160" s="103"/>
      <c r="V1160" s="103"/>
      <c r="W1160" s="103"/>
      <c r="X1160" s="103"/>
      <c r="Y1160" s="103"/>
      <c r="Z1160" s="103"/>
    </row>
    <row r="1161" spans="9:26">
      <c r="I1161" s="103"/>
      <c r="J1161" s="103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  <c r="U1161" s="103"/>
      <c r="V1161" s="103"/>
      <c r="W1161" s="103"/>
      <c r="X1161" s="103"/>
      <c r="Y1161" s="103"/>
      <c r="Z1161" s="103"/>
    </row>
    <row r="1162" spans="9:26"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03"/>
      <c r="Z1162" s="103"/>
    </row>
    <row r="1163" spans="9:26"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  <c r="U1163" s="103"/>
      <c r="V1163" s="103"/>
      <c r="W1163" s="103"/>
      <c r="X1163" s="103"/>
      <c r="Y1163" s="103"/>
      <c r="Z1163" s="103"/>
    </row>
    <row r="1164" spans="9:26">
      <c r="I1164" s="103"/>
      <c r="J1164" s="103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  <c r="U1164" s="103"/>
      <c r="V1164" s="103"/>
      <c r="W1164" s="103"/>
      <c r="X1164" s="103"/>
      <c r="Y1164" s="103"/>
      <c r="Z1164" s="103"/>
    </row>
    <row r="1165" spans="9:26">
      <c r="I1165" s="103"/>
      <c r="J1165" s="103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  <c r="U1165" s="103"/>
      <c r="V1165" s="103"/>
      <c r="W1165" s="103"/>
      <c r="X1165" s="103"/>
      <c r="Y1165" s="103"/>
      <c r="Z1165" s="103"/>
    </row>
    <row r="1166" spans="9:26">
      <c r="I1166" s="103"/>
      <c r="J1166" s="103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  <c r="U1166" s="103"/>
      <c r="V1166" s="103"/>
      <c r="W1166" s="103"/>
      <c r="X1166" s="103"/>
      <c r="Y1166" s="103"/>
      <c r="Z1166" s="103"/>
    </row>
    <row r="1167" spans="9:26"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103"/>
      <c r="Y1167" s="103"/>
      <c r="Z1167" s="103"/>
    </row>
    <row r="1168" spans="9:26">
      <c r="I1168" s="103"/>
      <c r="J1168" s="103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  <c r="U1168" s="103"/>
      <c r="V1168" s="103"/>
      <c r="W1168" s="103"/>
      <c r="X1168" s="103"/>
      <c r="Y1168" s="103"/>
      <c r="Z1168" s="103"/>
    </row>
    <row r="1169" spans="9:26"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103"/>
      <c r="Y1169" s="103"/>
      <c r="Z1169" s="103"/>
    </row>
    <row r="1170" spans="9:26"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  <c r="U1170" s="103"/>
      <c r="V1170" s="103"/>
      <c r="W1170" s="103"/>
      <c r="X1170" s="103"/>
      <c r="Y1170" s="103"/>
      <c r="Z1170" s="103"/>
    </row>
    <row r="1171" spans="9:26">
      <c r="I1171" s="103"/>
      <c r="J1171" s="103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  <c r="U1171" s="103"/>
      <c r="V1171" s="103"/>
      <c r="W1171" s="103"/>
      <c r="X1171" s="103"/>
      <c r="Y1171" s="103"/>
      <c r="Z1171" s="103"/>
    </row>
    <row r="1172" spans="9:26"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  <c r="U1172" s="103"/>
      <c r="V1172" s="103"/>
      <c r="W1172" s="103"/>
      <c r="X1172" s="103"/>
      <c r="Y1172" s="103"/>
      <c r="Z1172" s="103"/>
    </row>
    <row r="1173" spans="9:26">
      <c r="I1173" s="103"/>
      <c r="J1173" s="103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  <c r="U1173" s="103"/>
      <c r="V1173" s="103"/>
      <c r="W1173" s="103"/>
      <c r="X1173" s="103"/>
      <c r="Y1173" s="103"/>
      <c r="Z1173" s="103"/>
    </row>
    <row r="1174" spans="9:26">
      <c r="I1174" s="103"/>
      <c r="J1174" s="103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03"/>
      <c r="Z1174" s="103"/>
    </row>
    <row r="1175" spans="9:26">
      <c r="I1175" s="103"/>
      <c r="J1175" s="103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  <c r="U1175" s="103"/>
      <c r="V1175" s="103"/>
      <c r="W1175" s="103"/>
      <c r="X1175" s="103"/>
      <c r="Y1175" s="103"/>
      <c r="Z1175" s="103"/>
    </row>
    <row r="1176" spans="9:26">
      <c r="I1176" s="103"/>
      <c r="J1176" s="103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  <c r="U1176" s="103"/>
      <c r="V1176" s="103"/>
      <c r="W1176" s="103"/>
      <c r="X1176" s="103"/>
      <c r="Y1176" s="103"/>
      <c r="Z1176" s="103"/>
    </row>
    <row r="1177" spans="9:26">
      <c r="I1177" s="103"/>
      <c r="J1177" s="103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  <c r="U1177" s="103"/>
      <c r="V1177" s="103"/>
      <c r="W1177" s="103"/>
      <c r="X1177" s="103"/>
      <c r="Y1177" s="103"/>
      <c r="Z1177" s="103"/>
    </row>
    <row r="1178" spans="9:26"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  <c r="U1178" s="103"/>
      <c r="V1178" s="103"/>
      <c r="W1178" s="103"/>
      <c r="X1178" s="103"/>
      <c r="Y1178" s="103"/>
      <c r="Z1178" s="103"/>
    </row>
    <row r="1179" spans="9:26"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  <c r="Z1179" s="103"/>
    </row>
    <row r="1180" spans="9:26">
      <c r="I1180" s="103"/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  <c r="U1180" s="103"/>
      <c r="V1180" s="103"/>
      <c r="W1180" s="103"/>
      <c r="X1180" s="103"/>
      <c r="Y1180" s="103"/>
      <c r="Z1180" s="103"/>
    </row>
    <row r="1181" spans="9:26"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  <c r="U1181" s="103"/>
      <c r="V1181" s="103"/>
      <c r="W1181" s="103"/>
      <c r="X1181" s="103"/>
      <c r="Y1181" s="103"/>
      <c r="Z1181" s="103"/>
    </row>
    <row r="1182" spans="9:26">
      <c r="I1182" s="103"/>
      <c r="J1182" s="103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  <c r="U1182" s="103"/>
      <c r="V1182" s="103"/>
      <c r="W1182" s="103"/>
      <c r="X1182" s="103"/>
      <c r="Y1182" s="103"/>
      <c r="Z1182" s="103"/>
    </row>
    <row r="1183" spans="9:26">
      <c r="I1183" s="103"/>
      <c r="J1183" s="103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  <c r="U1183" s="103"/>
      <c r="V1183" s="103"/>
      <c r="W1183" s="103"/>
      <c r="X1183" s="103"/>
      <c r="Y1183" s="103"/>
      <c r="Z1183" s="103"/>
    </row>
    <row r="1184" spans="9:26">
      <c r="I1184" s="103"/>
      <c r="J1184" s="103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  <c r="U1184" s="103"/>
      <c r="V1184" s="103"/>
      <c r="W1184" s="103"/>
      <c r="X1184" s="103"/>
      <c r="Y1184" s="103"/>
      <c r="Z1184" s="103"/>
    </row>
    <row r="1185" spans="9:26">
      <c r="I1185" s="103"/>
      <c r="J1185" s="103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103"/>
      <c r="Y1185" s="103"/>
      <c r="Z1185" s="103"/>
    </row>
    <row r="1186" spans="9:26">
      <c r="I1186" s="103"/>
      <c r="J1186" s="103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  <c r="U1186" s="103"/>
      <c r="V1186" s="103"/>
      <c r="W1186" s="103"/>
      <c r="X1186" s="103"/>
      <c r="Y1186" s="103"/>
      <c r="Z1186" s="103"/>
    </row>
    <row r="1187" spans="9:26">
      <c r="I1187" s="103"/>
      <c r="J1187" s="103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  <c r="U1187" s="103"/>
      <c r="V1187" s="103"/>
      <c r="W1187" s="103"/>
      <c r="X1187" s="103"/>
      <c r="Y1187" s="103"/>
      <c r="Z1187" s="103"/>
    </row>
    <row r="1188" spans="9:26">
      <c r="I1188" s="103"/>
      <c r="J1188" s="103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03"/>
      <c r="Z1188" s="103"/>
    </row>
    <row r="1189" spans="9:26">
      <c r="I1189" s="103"/>
      <c r="J1189" s="103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  <c r="U1189" s="103"/>
      <c r="V1189" s="103"/>
      <c r="W1189" s="103"/>
      <c r="X1189" s="103"/>
      <c r="Y1189" s="103"/>
      <c r="Z1189" s="103"/>
    </row>
    <row r="1190" spans="9:26">
      <c r="I1190" s="103"/>
      <c r="J1190" s="103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  <c r="U1190" s="103"/>
      <c r="V1190" s="103"/>
      <c r="W1190" s="103"/>
      <c r="X1190" s="103"/>
      <c r="Y1190" s="103"/>
      <c r="Z1190" s="103"/>
    </row>
    <row r="1191" spans="9:26">
      <c r="I1191" s="103"/>
      <c r="J1191" s="103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  <c r="U1191" s="103"/>
      <c r="V1191" s="103"/>
      <c r="W1191" s="103"/>
      <c r="X1191" s="103"/>
      <c r="Y1191" s="103"/>
      <c r="Z1191" s="103"/>
    </row>
    <row r="1192" spans="9:26">
      <c r="I1192" s="103"/>
      <c r="J1192" s="103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  <c r="U1192" s="103"/>
      <c r="V1192" s="103"/>
      <c r="W1192" s="103"/>
      <c r="X1192" s="103"/>
      <c r="Y1192" s="103"/>
      <c r="Z1192" s="103"/>
    </row>
    <row r="1193" spans="9:26"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  <c r="U1193" s="103"/>
      <c r="V1193" s="103"/>
      <c r="W1193" s="103"/>
      <c r="X1193" s="103"/>
      <c r="Y1193" s="103"/>
      <c r="Z1193" s="103"/>
    </row>
    <row r="1194" spans="9:26"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  <c r="U1194" s="103"/>
      <c r="V1194" s="103"/>
      <c r="W1194" s="103"/>
      <c r="X1194" s="103"/>
      <c r="Y1194" s="103"/>
      <c r="Z1194" s="103"/>
    </row>
    <row r="1195" spans="9:26"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  <c r="U1195" s="103"/>
      <c r="V1195" s="103"/>
      <c r="W1195" s="103"/>
      <c r="X1195" s="103"/>
      <c r="Y1195" s="103"/>
      <c r="Z1195" s="103"/>
    </row>
    <row r="1196" spans="9:26">
      <c r="I1196" s="103"/>
      <c r="J1196" s="103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  <c r="U1196" s="103"/>
      <c r="V1196" s="103"/>
      <c r="W1196" s="103"/>
      <c r="X1196" s="103"/>
      <c r="Y1196" s="103"/>
      <c r="Z1196" s="103"/>
    </row>
    <row r="1197" spans="9:26"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  <c r="U1197" s="103"/>
      <c r="V1197" s="103"/>
      <c r="W1197" s="103"/>
      <c r="X1197" s="103"/>
      <c r="Y1197" s="103"/>
      <c r="Z1197" s="103"/>
    </row>
    <row r="1198" spans="9:26">
      <c r="I1198" s="103"/>
      <c r="J1198" s="103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  <c r="U1198" s="103"/>
      <c r="V1198" s="103"/>
      <c r="W1198" s="103"/>
      <c r="X1198" s="103"/>
      <c r="Y1198" s="103"/>
      <c r="Z1198" s="103"/>
    </row>
    <row r="1199" spans="9:26">
      <c r="I1199" s="103"/>
      <c r="J1199" s="103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  <c r="U1199" s="103"/>
      <c r="V1199" s="103"/>
      <c r="W1199" s="103"/>
      <c r="X1199" s="103"/>
      <c r="Y1199" s="103"/>
      <c r="Z1199" s="103"/>
    </row>
    <row r="1200" spans="9:26">
      <c r="I1200" s="103"/>
      <c r="J1200" s="103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  <c r="U1200" s="103"/>
      <c r="V1200" s="103"/>
      <c r="W1200" s="103"/>
      <c r="X1200" s="103"/>
      <c r="Y1200" s="103"/>
      <c r="Z1200" s="103"/>
    </row>
    <row r="1201" spans="9:26">
      <c r="I1201" s="103"/>
      <c r="J1201" s="103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  <c r="U1201" s="103"/>
      <c r="V1201" s="103"/>
      <c r="W1201" s="103"/>
      <c r="X1201" s="103"/>
      <c r="Y1201" s="103"/>
      <c r="Z1201" s="103"/>
    </row>
    <row r="1202" spans="9:26">
      <c r="I1202" s="103"/>
      <c r="J1202" s="103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  <c r="U1202" s="103"/>
      <c r="V1202" s="103"/>
      <c r="W1202" s="103"/>
      <c r="X1202" s="103"/>
      <c r="Y1202" s="103"/>
      <c r="Z1202" s="103"/>
    </row>
    <row r="1203" spans="9:26">
      <c r="I1203" s="103"/>
      <c r="J1203" s="103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  <c r="U1203" s="103"/>
      <c r="V1203" s="103"/>
      <c r="W1203" s="103"/>
      <c r="X1203" s="103"/>
      <c r="Y1203" s="103"/>
      <c r="Z1203" s="103"/>
    </row>
    <row r="1204" spans="9:26">
      <c r="I1204" s="103"/>
      <c r="J1204" s="103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  <c r="U1204" s="103"/>
      <c r="V1204" s="103"/>
      <c r="W1204" s="103"/>
      <c r="X1204" s="103"/>
      <c r="Y1204" s="103"/>
      <c r="Z1204" s="103"/>
    </row>
    <row r="1205" spans="9:26">
      <c r="I1205" s="103"/>
      <c r="J1205" s="103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  <c r="U1205" s="103"/>
      <c r="V1205" s="103"/>
      <c r="W1205" s="103"/>
      <c r="X1205" s="103"/>
      <c r="Y1205" s="103"/>
      <c r="Z1205" s="103"/>
    </row>
    <row r="1206" spans="9:26">
      <c r="I1206" s="103"/>
      <c r="J1206" s="103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  <c r="U1206" s="103"/>
      <c r="V1206" s="103"/>
      <c r="W1206" s="103"/>
      <c r="X1206" s="103"/>
      <c r="Y1206" s="103"/>
      <c r="Z1206" s="103"/>
    </row>
    <row r="1207" spans="9:26">
      <c r="I1207" s="103"/>
      <c r="J1207" s="103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  <c r="U1207" s="103"/>
      <c r="V1207" s="103"/>
      <c r="W1207" s="103"/>
      <c r="X1207" s="103"/>
      <c r="Y1207" s="103"/>
      <c r="Z1207" s="103"/>
    </row>
    <row r="1208" spans="9:26">
      <c r="I1208" s="103"/>
      <c r="J1208" s="103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  <c r="U1208" s="103"/>
      <c r="V1208" s="103"/>
      <c r="W1208" s="103"/>
      <c r="X1208" s="103"/>
      <c r="Y1208" s="103"/>
      <c r="Z1208" s="103"/>
    </row>
    <row r="1209" spans="9:26">
      <c r="I1209" s="103"/>
      <c r="J1209" s="103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  <c r="U1209" s="103"/>
      <c r="V1209" s="103"/>
      <c r="W1209" s="103"/>
      <c r="X1209" s="103"/>
      <c r="Y1209" s="103"/>
      <c r="Z1209" s="103"/>
    </row>
    <row r="1210" spans="9:26">
      <c r="I1210" s="103"/>
      <c r="J1210" s="103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  <c r="U1210" s="103"/>
      <c r="V1210" s="103"/>
      <c r="W1210" s="103"/>
      <c r="X1210" s="103"/>
      <c r="Y1210" s="103"/>
      <c r="Z1210" s="103"/>
    </row>
    <row r="1211" spans="9:26">
      <c r="I1211" s="103"/>
      <c r="J1211" s="103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  <c r="U1211" s="103"/>
      <c r="V1211" s="103"/>
      <c r="W1211" s="103"/>
      <c r="X1211" s="103"/>
      <c r="Y1211" s="103"/>
      <c r="Z1211" s="103"/>
    </row>
    <row r="1212" spans="9:26">
      <c r="I1212" s="103"/>
      <c r="J1212" s="103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  <c r="U1212" s="103"/>
      <c r="V1212" s="103"/>
      <c r="W1212" s="103"/>
      <c r="X1212" s="103"/>
      <c r="Y1212" s="103"/>
      <c r="Z1212" s="103"/>
    </row>
    <row r="1213" spans="9:26"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  <c r="Z1213" s="103"/>
    </row>
    <row r="1214" spans="9:26">
      <c r="I1214" s="103"/>
      <c r="J1214" s="103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  <c r="U1214" s="103"/>
      <c r="V1214" s="103"/>
      <c r="W1214" s="103"/>
      <c r="X1214" s="103"/>
      <c r="Y1214" s="103"/>
      <c r="Z1214" s="103"/>
    </row>
    <row r="1215" spans="9:26"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  <c r="U1215" s="103"/>
      <c r="V1215" s="103"/>
      <c r="W1215" s="103"/>
      <c r="X1215" s="103"/>
      <c r="Y1215" s="103"/>
      <c r="Z1215" s="103"/>
    </row>
    <row r="1216" spans="9:26">
      <c r="I1216" s="103"/>
      <c r="J1216" s="103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  <c r="U1216" s="103"/>
      <c r="V1216" s="103"/>
      <c r="W1216" s="103"/>
      <c r="X1216" s="103"/>
      <c r="Y1216" s="103"/>
      <c r="Z1216" s="103"/>
    </row>
  </sheetData>
  <mergeCells count="2409">
    <mergeCell ref="E867:F867"/>
    <mergeCell ref="XEC857:XED857"/>
    <mergeCell ref="XEK857:XEL857"/>
    <mergeCell ref="XES857:XET857"/>
    <mergeCell ref="XFA857:XFB857"/>
    <mergeCell ref="XBI857:XBJ857"/>
    <mergeCell ref="XBQ857:XBR857"/>
    <mergeCell ref="XBY857:XBZ857"/>
    <mergeCell ref="XCG857:XCH857"/>
    <mergeCell ref="XCO857:XCP857"/>
    <mergeCell ref="XCW857:XCX857"/>
    <mergeCell ref="XDE857:XDF857"/>
    <mergeCell ref="XDM857:XDN857"/>
    <mergeCell ref="XDU857:XDV857"/>
    <mergeCell ref="WYO857:WYP857"/>
    <mergeCell ref="WYW857:WYX857"/>
    <mergeCell ref="WZE857:WZF857"/>
    <mergeCell ref="WZM857:WZN857"/>
    <mergeCell ref="WZU857:WZV857"/>
    <mergeCell ref="XAC857:XAD857"/>
    <mergeCell ref="XAK857:XAL857"/>
    <mergeCell ref="XAS857:XAT857"/>
    <mergeCell ref="XBA857:XBB857"/>
    <mergeCell ref="WVU857:WVV857"/>
    <mergeCell ref="WWC857:WWD857"/>
    <mergeCell ref="WWK857:WWL857"/>
    <mergeCell ref="WWS857:WWT857"/>
    <mergeCell ref="WXA857:WXB857"/>
    <mergeCell ref="WXI857:WXJ857"/>
    <mergeCell ref="WXQ857:WXR857"/>
    <mergeCell ref="WXY857:WXZ857"/>
    <mergeCell ref="WYG857:WYH857"/>
    <mergeCell ref="WTA857:WTB857"/>
    <mergeCell ref="WTI857:WTJ857"/>
    <mergeCell ref="WTQ857:WTR857"/>
    <mergeCell ref="WTY857:WTZ857"/>
    <mergeCell ref="WUG857:WUH857"/>
    <mergeCell ref="WUO857:WUP857"/>
    <mergeCell ref="WUW857:WUX857"/>
    <mergeCell ref="WVE857:WVF857"/>
    <mergeCell ref="WVM857:WVN857"/>
    <mergeCell ref="WQG857:WQH857"/>
    <mergeCell ref="WQO857:WQP857"/>
    <mergeCell ref="WQW857:WQX857"/>
    <mergeCell ref="WRE857:WRF857"/>
    <mergeCell ref="WRM857:WRN857"/>
    <mergeCell ref="WRU857:WRV857"/>
    <mergeCell ref="WSC857:WSD857"/>
    <mergeCell ref="WSK857:WSL857"/>
    <mergeCell ref="WSS857:WST857"/>
    <mergeCell ref="WNM857:WNN857"/>
    <mergeCell ref="WNU857:WNV857"/>
    <mergeCell ref="WOC857:WOD857"/>
    <mergeCell ref="WOK857:WOL857"/>
    <mergeCell ref="WOS857:WOT857"/>
    <mergeCell ref="WPA857:WPB857"/>
    <mergeCell ref="WPI857:WPJ857"/>
    <mergeCell ref="WPQ857:WPR857"/>
    <mergeCell ref="WPY857:WPZ857"/>
    <mergeCell ref="WKS857:WKT857"/>
    <mergeCell ref="WLA857:WLB857"/>
    <mergeCell ref="WLI857:WLJ857"/>
    <mergeCell ref="WLQ857:WLR857"/>
    <mergeCell ref="WLY857:WLZ857"/>
    <mergeCell ref="WMG857:WMH857"/>
    <mergeCell ref="WMO857:WMP857"/>
    <mergeCell ref="WMW857:WMX857"/>
    <mergeCell ref="WNE857:WNF857"/>
    <mergeCell ref="WHY857:WHZ857"/>
    <mergeCell ref="WIG857:WIH857"/>
    <mergeCell ref="WIO857:WIP857"/>
    <mergeCell ref="WIW857:WIX857"/>
    <mergeCell ref="WJE857:WJF857"/>
    <mergeCell ref="WJM857:WJN857"/>
    <mergeCell ref="WJU857:WJV857"/>
    <mergeCell ref="WKC857:WKD857"/>
    <mergeCell ref="WKK857:WKL857"/>
    <mergeCell ref="WFE857:WFF857"/>
    <mergeCell ref="WFM857:WFN857"/>
    <mergeCell ref="WFU857:WFV857"/>
    <mergeCell ref="WGC857:WGD857"/>
    <mergeCell ref="WGK857:WGL857"/>
    <mergeCell ref="WGS857:WGT857"/>
    <mergeCell ref="WHA857:WHB857"/>
    <mergeCell ref="WHI857:WHJ857"/>
    <mergeCell ref="WHQ857:WHR857"/>
    <mergeCell ref="WCK857:WCL857"/>
    <mergeCell ref="WCS857:WCT857"/>
    <mergeCell ref="WDA857:WDB857"/>
    <mergeCell ref="WDI857:WDJ857"/>
    <mergeCell ref="WDQ857:WDR857"/>
    <mergeCell ref="WDY857:WDZ857"/>
    <mergeCell ref="WEG857:WEH857"/>
    <mergeCell ref="WEO857:WEP857"/>
    <mergeCell ref="WEW857:WEX857"/>
    <mergeCell ref="VZQ857:VZR857"/>
    <mergeCell ref="VZY857:VZZ857"/>
    <mergeCell ref="WAG857:WAH857"/>
    <mergeCell ref="WAO857:WAP857"/>
    <mergeCell ref="WAW857:WAX857"/>
    <mergeCell ref="WBE857:WBF857"/>
    <mergeCell ref="WBM857:WBN857"/>
    <mergeCell ref="WBU857:WBV857"/>
    <mergeCell ref="WCC857:WCD857"/>
    <mergeCell ref="VWW857:VWX857"/>
    <mergeCell ref="VXE857:VXF857"/>
    <mergeCell ref="VXM857:VXN857"/>
    <mergeCell ref="VXU857:VXV857"/>
    <mergeCell ref="VYC857:VYD857"/>
    <mergeCell ref="VYK857:VYL857"/>
    <mergeCell ref="VYS857:VYT857"/>
    <mergeCell ref="VZA857:VZB857"/>
    <mergeCell ref="VZI857:VZJ857"/>
    <mergeCell ref="VUC857:VUD857"/>
    <mergeCell ref="VUK857:VUL857"/>
    <mergeCell ref="VUS857:VUT857"/>
    <mergeCell ref="VVA857:VVB857"/>
    <mergeCell ref="VVI857:VVJ857"/>
    <mergeCell ref="VVQ857:VVR857"/>
    <mergeCell ref="VVY857:VVZ857"/>
    <mergeCell ref="VWG857:VWH857"/>
    <mergeCell ref="VWO857:VWP857"/>
    <mergeCell ref="VRI857:VRJ857"/>
    <mergeCell ref="VRQ857:VRR857"/>
    <mergeCell ref="VRY857:VRZ857"/>
    <mergeCell ref="VSG857:VSH857"/>
    <mergeCell ref="VSO857:VSP857"/>
    <mergeCell ref="VSW857:VSX857"/>
    <mergeCell ref="VTE857:VTF857"/>
    <mergeCell ref="VTM857:VTN857"/>
    <mergeCell ref="VTU857:VTV857"/>
    <mergeCell ref="VOO857:VOP857"/>
    <mergeCell ref="VOW857:VOX857"/>
    <mergeCell ref="VPE857:VPF857"/>
    <mergeCell ref="VPM857:VPN857"/>
    <mergeCell ref="VPU857:VPV857"/>
    <mergeCell ref="VQC857:VQD857"/>
    <mergeCell ref="VQK857:VQL857"/>
    <mergeCell ref="VQS857:VQT857"/>
    <mergeCell ref="VRA857:VRB857"/>
    <mergeCell ref="VLU857:VLV857"/>
    <mergeCell ref="VMC857:VMD857"/>
    <mergeCell ref="VMK857:VML857"/>
    <mergeCell ref="VMS857:VMT857"/>
    <mergeCell ref="VNA857:VNB857"/>
    <mergeCell ref="VNI857:VNJ857"/>
    <mergeCell ref="VNQ857:VNR857"/>
    <mergeCell ref="VNY857:VNZ857"/>
    <mergeCell ref="VOG857:VOH857"/>
    <mergeCell ref="VJA857:VJB857"/>
    <mergeCell ref="VJI857:VJJ857"/>
    <mergeCell ref="VJQ857:VJR857"/>
    <mergeCell ref="VJY857:VJZ857"/>
    <mergeCell ref="VKG857:VKH857"/>
    <mergeCell ref="VKO857:VKP857"/>
    <mergeCell ref="VKW857:VKX857"/>
    <mergeCell ref="VLE857:VLF857"/>
    <mergeCell ref="VLM857:VLN857"/>
    <mergeCell ref="VGG857:VGH857"/>
    <mergeCell ref="VGO857:VGP857"/>
    <mergeCell ref="VGW857:VGX857"/>
    <mergeCell ref="VHE857:VHF857"/>
    <mergeCell ref="VHM857:VHN857"/>
    <mergeCell ref="VHU857:VHV857"/>
    <mergeCell ref="VIC857:VID857"/>
    <mergeCell ref="VIK857:VIL857"/>
    <mergeCell ref="VIS857:VIT857"/>
    <mergeCell ref="VDM857:VDN857"/>
    <mergeCell ref="VDU857:VDV857"/>
    <mergeCell ref="VEC857:VED857"/>
    <mergeCell ref="VEK857:VEL857"/>
    <mergeCell ref="VES857:VET857"/>
    <mergeCell ref="VFA857:VFB857"/>
    <mergeCell ref="VFI857:VFJ857"/>
    <mergeCell ref="VFQ857:VFR857"/>
    <mergeCell ref="VFY857:VFZ857"/>
    <mergeCell ref="VAS857:VAT857"/>
    <mergeCell ref="VBA857:VBB857"/>
    <mergeCell ref="VBI857:VBJ857"/>
    <mergeCell ref="VBQ857:VBR857"/>
    <mergeCell ref="VBY857:VBZ857"/>
    <mergeCell ref="VCG857:VCH857"/>
    <mergeCell ref="VCO857:VCP857"/>
    <mergeCell ref="VCW857:VCX857"/>
    <mergeCell ref="VDE857:VDF857"/>
    <mergeCell ref="UXY857:UXZ857"/>
    <mergeCell ref="UYG857:UYH857"/>
    <mergeCell ref="UYO857:UYP857"/>
    <mergeCell ref="UYW857:UYX857"/>
    <mergeCell ref="UZE857:UZF857"/>
    <mergeCell ref="UZM857:UZN857"/>
    <mergeCell ref="UZU857:UZV857"/>
    <mergeCell ref="VAC857:VAD857"/>
    <mergeCell ref="VAK857:VAL857"/>
    <mergeCell ref="UVE857:UVF857"/>
    <mergeCell ref="UVM857:UVN857"/>
    <mergeCell ref="UVU857:UVV857"/>
    <mergeCell ref="UWC857:UWD857"/>
    <mergeCell ref="UWK857:UWL857"/>
    <mergeCell ref="UWS857:UWT857"/>
    <mergeCell ref="UXA857:UXB857"/>
    <mergeCell ref="UXI857:UXJ857"/>
    <mergeCell ref="UXQ857:UXR857"/>
    <mergeCell ref="USK857:USL857"/>
    <mergeCell ref="USS857:UST857"/>
    <mergeCell ref="UTA857:UTB857"/>
    <mergeCell ref="UTI857:UTJ857"/>
    <mergeCell ref="UTQ857:UTR857"/>
    <mergeCell ref="UTY857:UTZ857"/>
    <mergeCell ref="UUG857:UUH857"/>
    <mergeCell ref="UUO857:UUP857"/>
    <mergeCell ref="UUW857:UUX857"/>
    <mergeCell ref="UPQ857:UPR857"/>
    <mergeCell ref="UPY857:UPZ857"/>
    <mergeCell ref="UQG857:UQH857"/>
    <mergeCell ref="UQO857:UQP857"/>
    <mergeCell ref="UQW857:UQX857"/>
    <mergeCell ref="URE857:URF857"/>
    <mergeCell ref="URM857:URN857"/>
    <mergeCell ref="URU857:URV857"/>
    <mergeCell ref="USC857:USD857"/>
    <mergeCell ref="UMW857:UMX857"/>
    <mergeCell ref="UNE857:UNF857"/>
    <mergeCell ref="UNM857:UNN857"/>
    <mergeCell ref="UNU857:UNV857"/>
    <mergeCell ref="UOC857:UOD857"/>
    <mergeCell ref="UOK857:UOL857"/>
    <mergeCell ref="UOS857:UOT857"/>
    <mergeCell ref="UPA857:UPB857"/>
    <mergeCell ref="UPI857:UPJ857"/>
    <mergeCell ref="UKC857:UKD857"/>
    <mergeCell ref="UKK857:UKL857"/>
    <mergeCell ref="UKS857:UKT857"/>
    <mergeCell ref="ULA857:ULB857"/>
    <mergeCell ref="ULI857:ULJ857"/>
    <mergeCell ref="ULQ857:ULR857"/>
    <mergeCell ref="ULY857:ULZ857"/>
    <mergeCell ref="UMG857:UMH857"/>
    <mergeCell ref="UMO857:UMP857"/>
    <mergeCell ref="UHI857:UHJ857"/>
    <mergeCell ref="UHQ857:UHR857"/>
    <mergeCell ref="UHY857:UHZ857"/>
    <mergeCell ref="UIG857:UIH857"/>
    <mergeCell ref="UIO857:UIP857"/>
    <mergeCell ref="UIW857:UIX857"/>
    <mergeCell ref="UJE857:UJF857"/>
    <mergeCell ref="UJM857:UJN857"/>
    <mergeCell ref="UJU857:UJV857"/>
    <mergeCell ref="UEO857:UEP857"/>
    <mergeCell ref="UEW857:UEX857"/>
    <mergeCell ref="UFE857:UFF857"/>
    <mergeCell ref="UFM857:UFN857"/>
    <mergeCell ref="UFU857:UFV857"/>
    <mergeCell ref="UGC857:UGD857"/>
    <mergeCell ref="UGK857:UGL857"/>
    <mergeCell ref="UGS857:UGT857"/>
    <mergeCell ref="UHA857:UHB857"/>
    <mergeCell ref="UBU857:UBV857"/>
    <mergeCell ref="UCC857:UCD857"/>
    <mergeCell ref="UCK857:UCL857"/>
    <mergeCell ref="UCS857:UCT857"/>
    <mergeCell ref="UDA857:UDB857"/>
    <mergeCell ref="UDI857:UDJ857"/>
    <mergeCell ref="UDQ857:UDR857"/>
    <mergeCell ref="UDY857:UDZ857"/>
    <mergeCell ref="UEG857:UEH857"/>
    <mergeCell ref="TZA857:TZB857"/>
    <mergeCell ref="TZI857:TZJ857"/>
    <mergeCell ref="TZQ857:TZR857"/>
    <mergeCell ref="TZY857:TZZ857"/>
    <mergeCell ref="UAG857:UAH857"/>
    <mergeCell ref="UAO857:UAP857"/>
    <mergeCell ref="UAW857:UAX857"/>
    <mergeCell ref="UBE857:UBF857"/>
    <mergeCell ref="UBM857:UBN857"/>
    <mergeCell ref="TWG857:TWH857"/>
    <mergeCell ref="TWO857:TWP857"/>
    <mergeCell ref="TWW857:TWX857"/>
    <mergeCell ref="TXE857:TXF857"/>
    <mergeCell ref="TXM857:TXN857"/>
    <mergeCell ref="TXU857:TXV857"/>
    <mergeCell ref="TYC857:TYD857"/>
    <mergeCell ref="TYK857:TYL857"/>
    <mergeCell ref="TYS857:TYT857"/>
    <mergeCell ref="TTM857:TTN857"/>
    <mergeCell ref="TTU857:TTV857"/>
    <mergeCell ref="TUC857:TUD857"/>
    <mergeCell ref="TUK857:TUL857"/>
    <mergeCell ref="TUS857:TUT857"/>
    <mergeCell ref="TVA857:TVB857"/>
    <mergeCell ref="TVI857:TVJ857"/>
    <mergeCell ref="TVQ857:TVR857"/>
    <mergeCell ref="TVY857:TVZ857"/>
    <mergeCell ref="TQS857:TQT857"/>
    <mergeCell ref="TRA857:TRB857"/>
    <mergeCell ref="TRI857:TRJ857"/>
    <mergeCell ref="TRQ857:TRR857"/>
    <mergeCell ref="TRY857:TRZ857"/>
    <mergeCell ref="TSG857:TSH857"/>
    <mergeCell ref="TSO857:TSP857"/>
    <mergeCell ref="TSW857:TSX857"/>
    <mergeCell ref="TTE857:TTF857"/>
    <mergeCell ref="TNY857:TNZ857"/>
    <mergeCell ref="TOG857:TOH857"/>
    <mergeCell ref="TOO857:TOP857"/>
    <mergeCell ref="TOW857:TOX857"/>
    <mergeCell ref="TPE857:TPF857"/>
    <mergeCell ref="TPM857:TPN857"/>
    <mergeCell ref="TPU857:TPV857"/>
    <mergeCell ref="TQC857:TQD857"/>
    <mergeCell ref="TQK857:TQL857"/>
    <mergeCell ref="TLE857:TLF857"/>
    <mergeCell ref="TLM857:TLN857"/>
    <mergeCell ref="TLU857:TLV857"/>
    <mergeCell ref="TMC857:TMD857"/>
    <mergeCell ref="TMK857:TML857"/>
    <mergeCell ref="TMS857:TMT857"/>
    <mergeCell ref="TNA857:TNB857"/>
    <mergeCell ref="TNI857:TNJ857"/>
    <mergeCell ref="TNQ857:TNR857"/>
    <mergeCell ref="TIK857:TIL857"/>
    <mergeCell ref="TIS857:TIT857"/>
    <mergeCell ref="TJA857:TJB857"/>
    <mergeCell ref="TJI857:TJJ857"/>
    <mergeCell ref="TJQ857:TJR857"/>
    <mergeCell ref="TJY857:TJZ857"/>
    <mergeCell ref="TKG857:TKH857"/>
    <mergeCell ref="TKO857:TKP857"/>
    <mergeCell ref="TKW857:TKX857"/>
    <mergeCell ref="TFQ857:TFR857"/>
    <mergeCell ref="TFY857:TFZ857"/>
    <mergeCell ref="TGG857:TGH857"/>
    <mergeCell ref="TGO857:TGP857"/>
    <mergeCell ref="TGW857:TGX857"/>
    <mergeCell ref="THE857:THF857"/>
    <mergeCell ref="THM857:THN857"/>
    <mergeCell ref="THU857:THV857"/>
    <mergeCell ref="TIC857:TID857"/>
    <mergeCell ref="TCW857:TCX857"/>
    <mergeCell ref="TDE857:TDF857"/>
    <mergeCell ref="TDM857:TDN857"/>
    <mergeCell ref="TDU857:TDV857"/>
    <mergeCell ref="TEC857:TED857"/>
    <mergeCell ref="TEK857:TEL857"/>
    <mergeCell ref="TES857:TET857"/>
    <mergeCell ref="TFA857:TFB857"/>
    <mergeCell ref="TFI857:TFJ857"/>
    <mergeCell ref="TAC857:TAD857"/>
    <mergeCell ref="TAK857:TAL857"/>
    <mergeCell ref="TAS857:TAT857"/>
    <mergeCell ref="TBA857:TBB857"/>
    <mergeCell ref="TBI857:TBJ857"/>
    <mergeCell ref="TBQ857:TBR857"/>
    <mergeCell ref="TBY857:TBZ857"/>
    <mergeCell ref="TCG857:TCH857"/>
    <mergeCell ref="TCO857:TCP857"/>
    <mergeCell ref="SXI857:SXJ857"/>
    <mergeCell ref="SXQ857:SXR857"/>
    <mergeCell ref="SXY857:SXZ857"/>
    <mergeCell ref="SYG857:SYH857"/>
    <mergeCell ref="SYO857:SYP857"/>
    <mergeCell ref="SYW857:SYX857"/>
    <mergeCell ref="SZE857:SZF857"/>
    <mergeCell ref="SZM857:SZN857"/>
    <mergeCell ref="SZU857:SZV857"/>
    <mergeCell ref="SUO857:SUP857"/>
    <mergeCell ref="SUW857:SUX857"/>
    <mergeCell ref="SVE857:SVF857"/>
    <mergeCell ref="SVM857:SVN857"/>
    <mergeCell ref="SVU857:SVV857"/>
    <mergeCell ref="SWC857:SWD857"/>
    <mergeCell ref="SWK857:SWL857"/>
    <mergeCell ref="SWS857:SWT857"/>
    <mergeCell ref="SXA857:SXB857"/>
    <mergeCell ref="SRU857:SRV857"/>
    <mergeCell ref="SSC857:SSD857"/>
    <mergeCell ref="SSK857:SSL857"/>
    <mergeCell ref="SSS857:SST857"/>
    <mergeCell ref="STA857:STB857"/>
    <mergeCell ref="STI857:STJ857"/>
    <mergeCell ref="STQ857:STR857"/>
    <mergeCell ref="STY857:STZ857"/>
    <mergeCell ref="SUG857:SUH857"/>
    <mergeCell ref="SPA857:SPB857"/>
    <mergeCell ref="SPI857:SPJ857"/>
    <mergeCell ref="SPQ857:SPR857"/>
    <mergeCell ref="SPY857:SPZ857"/>
    <mergeCell ref="SQG857:SQH857"/>
    <mergeCell ref="SQO857:SQP857"/>
    <mergeCell ref="SQW857:SQX857"/>
    <mergeCell ref="SRE857:SRF857"/>
    <mergeCell ref="SRM857:SRN857"/>
    <mergeCell ref="SMG857:SMH857"/>
    <mergeCell ref="SMO857:SMP857"/>
    <mergeCell ref="SMW857:SMX857"/>
    <mergeCell ref="SNE857:SNF857"/>
    <mergeCell ref="SNM857:SNN857"/>
    <mergeCell ref="SNU857:SNV857"/>
    <mergeCell ref="SOC857:SOD857"/>
    <mergeCell ref="SOK857:SOL857"/>
    <mergeCell ref="SOS857:SOT857"/>
    <mergeCell ref="SJM857:SJN857"/>
    <mergeCell ref="SJU857:SJV857"/>
    <mergeCell ref="SKC857:SKD857"/>
    <mergeCell ref="SKK857:SKL857"/>
    <mergeCell ref="SKS857:SKT857"/>
    <mergeCell ref="SLA857:SLB857"/>
    <mergeCell ref="SLI857:SLJ857"/>
    <mergeCell ref="SLQ857:SLR857"/>
    <mergeCell ref="SLY857:SLZ857"/>
    <mergeCell ref="SGS857:SGT857"/>
    <mergeCell ref="SHA857:SHB857"/>
    <mergeCell ref="SHI857:SHJ857"/>
    <mergeCell ref="SHQ857:SHR857"/>
    <mergeCell ref="SHY857:SHZ857"/>
    <mergeCell ref="SIG857:SIH857"/>
    <mergeCell ref="SIO857:SIP857"/>
    <mergeCell ref="SIW857:SIX857"/>
    <mergeCell ref="SJE857:SJF857"/>
    <mergeCell ref="SDY857:SDZ857"/>
    <mergeCell ref="SEG857:SEH857"/>
    <mergeCell ref="SEO857:SEP857"/>
    <mergeCell ref="SEW857:SEX857"/>
    <mergeCell ref="SFE857:SFF857"/>
    <mergeCell ref="SFM857:SFN857"/>
    <mergeCell ref="SFU857:SFV857"/>
    <mergeCell ref="SGC857:SGD857"/>
    <mergeCell ref="SGK857:SGL857"/>
    <mergeCell ref="SBE857:SBF857"/>
    <mergeCell ref="SBM857:SBN857"/>
    <mergeCell ref="SBU857:SBV857"/>
    <mergeCell ref="SCC857:SCD857"/>
    <mergeCell ref="SCK857:SCL857"/>
    <mergeCell ref="SCS857:SCT857"/>
    <mergeCell ref="SDA857:SDB857"/>
    <mergeCell ref="SDI857:SDJ857"/>
    <mergeCell ref="SDQ857:SDR857"/>
    <mergeCell ref="RYK857:RYL857"/>
    <mergeCell ref="RYS857:RYT857"/>
    <mergeCell ref="RZA857:RZB857"/>
    <mergeCell ref="RZI857:RZJ857"/>
    <mergeCell ref="RZQ857:RZR857"/>
    <mergeCell ref="RZY857:RZZ857"/>
    <mergeCell ref="SAG857:SAH857"/>
    <mergeCell ref="SAO857:SAP857"/>
    <mergeCell ref="SAW857:SAX857"/>
    <mergeCell ref="RVQ857:RVR857"/>
    <mergeCell ref="RVY857:RVZ857"/>
    <mergeCell ref="RWG857:RWH857"/>
    <mergeCell ref="RWO857:RWP857"/>
    <mergeCell ref="RWW857:RWX857"/>
    <mergeCell ref="RXE857:RXF857"/>
    <mergeCell ref="RXM857:RXN857"/>
    <mergeCell ref="RXU857:RXV857"/>
    <mergeCell ref="RYC857:RYD857"/>
    <mergeCell ref="RSW857:RSX857"/>
    <mergeCell ref="RTE857:RTF857"/>
    <mergeCell ref="RTM857:RTN857"/>
    <mergeCell ref="RTU857:RTV857"/>
    <mergeCell ref="RUC857:RUD857"/>
    <mergeCell ref="RUK857:RUL857"/>
    <mergeCell ref="RUS857:RUT857"/>
    <mergeCell ref="RVA857:RVB857"/>
    <mergeCell ref="RVI857:RVJ857"/>
    <mergeCell ref="RQC857:RQD857"/>
    <mergeCell ref="RQK857:RQL857"/>
    <mergeCell ref="RQS857:RQT857"/>
    <mergeCell ref="RRA857:RRB857"/>
    <mergeCell ref="RRI857:RRJ857"/>
    <mergeCell ref="RRQ857:RRR857"/>
    <mergeCell ref="RRY857:RRZ857"/>
    <mergeCell ref="RSG857:RSH857"/>
    <mergeCell ref="RSO857:RSP857"/>
    <mergeCell ref="RNI857:RNJ857"/>
    <mergeCell ref="RNQ857:RNR857"/>
    <mergeCell ref="RNY857:RNZ857"/>
    <mergeCell ref="ROG857:ROH857"/>
    <mergeCell ref="ROO857:ROP857"/>
    <mergeCell ref="ROW857:ROX857"/>
    <mergeCell ref="RPE857:RPF857"/>
    <mergeCell ref="RPM857:RPN857"/>
    <mergeCell ref="RPU857:RPV857"/>
    <mergeCell ref="RKO857:RKP857"/>
    <mergeCell ref="RKW857:RKX857"/>
    <mergeCell ref="RLE857:RLF857"/>
    <mergeCell ref="RLM857:RLN857"/>
    <mergeCell ref="RLU857:RLV857"/>
    <mergeCell ref="RMC857:RMD857"/>
    <mergeCell ref="RMK857:RML857"/>
    <mergeCell ref="RMS857:RMT857"/>
    <mergeCell ref="RNA857:RNB857"/>
    <mergeCell ref="RHU857:RHV857"/>
    <mergeCell ref="RIC857:RID857"/>
    <mergeCell ref="RIK857:RIL857"/>
    <mergeCell ref="RIS857:RIT857"/>
    <mergeCell ref="RJA857:RJB857"/>
    <mergeCell ref="RJI857:RJJ857"/>
    <mergeCell ref="RJQ857:RJR857"/>
    <mergeCell ref="RJY857:RJZ857"/>
    <mergeCell ref="RKG857:RKH857"/>
    <mergeCell ref="RFA857:RFB857"/>
    <mergeCell ref="RFI857:RFJ857"/>
    <mergeCell ref="RFQ857:RFR857"/>
    <mergeCell ref="RFY857:RFZ857"/>
    <mergeCell ref="RGG857:RGH857"/>
    <mergeCell ref="RGO857:RGP857"/>
    <mergeCell ref="RGW857:RGX857"/>
    <mergeCell ref="RHE857:RHF857"/>
    <mergeCell ref="RHM857:RHN857"/>
    <mergeCell ref="RCG857:RCH857"/>
    <mergeCell ref="RCO857:RCP857"/>
    <mergeCell ref="RCW857:RCX857"/>
    <mergeCell ref="RDE857:RDF857"/>
    <mergeCell ref="RDM857:RDN857"/>
    <mergeCell ref="RDU857:RDV857"/>
    <mergeCell ref="REC857:RED857"/>
    <mergeCell ref="REK857:REL857"/>
    <mergeCell ref="RES857:RET857"/>
    <mergeCell ref="QZM857:QZN857"/>
    <mergeCell ref="QZU857:QZV857"/>
    <mergeCell ref="RAC857:RAD857"/>
    <mergeCell ref="RAK857:RAL857"/>
    <mergeCell ref="RAS857:RAT857"/>
    <mergeCell ref="RBA857:RBB857"/>
    <mergeCell ref="RBI857:RBJ857"/>
    <mergeCell ref="RBQ857:RBR857"/>
    <mergeCell ref="RBY857:RBZ857"/>
    <mergeCell ref="QWS857:QWT857"/>
    <mergeCell ref="QXA857:QXB857"/>
    <mergeCell ref="QXI857:QXJ857"/>
    <mergeCell ref="QXQ857:QXR857"/>
    <mergeCell ref="QXY857:QXZ857"/>
    <mergeCell ref="QYG857:QYH857"/>
    <mergeCell ref="QYO857:QYP857"/>
    <mergeCell ref="QYW857:QYX857"/>
    <mergeCell ref="QZE857:QZF857"/>
    <mergeCell ref="QTY857:QTZ857"/>
    <mergeCell ref="QUG857:QUH857"/>
    <mergeCell ref="QUO857:QUP857"/>
    <mergeCell ref="QUW857:QUX857"/>
    <mergeCell ref="QVE857:QVF857"/>
    <mergeCell ref="QVM857:QVN857"/>
    <mergeCell ref="QVU857:QVV857"/>
    <mergeCell ref="QWC857:QWD857"/>
    <mergeCell ref="QWK857:QWL857"/>
    <mergeCell ref="QRE857:QRF857"/>
    <mergeCell ref="QRM857:QRN857"/>
    <mergeCell ref="QRU857:QRV857"/>
    <mergeCell ref="QSC857:QSD857"/>
    <mergeCell ref="QSK857:QSL857"/>
    <mergeCell ref="QSS857:QST857"/>
    <mergeCell ref="QTA857:QTB857"/>
    <mergeCell ref="QTI857:QTJ857"/>
    <mergeCell ref="QTQ857:QTR857"/>
    <mergeCell ref="QOK857:QOL857"/>
    <mergeCell ref="QOS857:QOT857"/>
    <mergeCell ref="QPA857:QPB857"/>
    <mergeCell ref="QPI857:QPJ857"/>
    <mergeCell ref="QPQ857:QPR857"/>
    <mergeCell ref="QPY857:QPZ857"/>
    <mergeCell ref="QQG857:QQH857"/>
    <mergeCell ref="QQO857:QQP857"/>
    <mergeCell ref="QQW857:QQX857"/>
    <mergeCell ref="QLQ857:QLR857"/>
    <mergeCell ref="QLY857:QLZ857"/>
    <mergeCell ref="QMG857:QMH857"/>
    <mergeCell ref="QMO857:QMP857"/>
    <mergeCell ref="QMW857:QMX857"/>
    <mergeCell ref="QNE857:QNF857"/>
    <mergeCell ref="QNM857:QNN857"/>
    <mergeCell ref="QNU857:QNV857"/>
    <mergeCell ref="QOC857:QOD857"/>
    <mergeCell ref="QIW857:QIX857"/>
    <mergeCell ref="QJE857:QJF857"/>
    <mergeCell ref="QJM857:QJN857"/>
    <mergeCell ref="QJU857:QJV857"/>
    <mergeCell ref="QKC857:QKD857"/>
    <mergeCell ref="QKK857:QKL857"/>
    <mergeCell ref="QKS857:QKT857"/>
    <mergeCell ref="QLA857:QLB857"/>
    <mergeCell ref="QLI857:QLJ857"/>
    <mergeCell ref="QGC857:QGD857"/>
    <mergeCell ref="QGK857:QGL857"/>
    <mergeCell ref="QGS857:QGT857"/>
    <mergeCell ref="QHA857:QHB857"/>
    <mergeCell ref="QHI857:QHJ857"/>
    <mergeCell ref="QHQ857:QHR857"/>
    <mergeCell ref="QHY857:QHZ857"/>
    <mergeCell ref="QIG857:QIH857"/>
    <mergeCell ref="QIO857:QIP857"/>
    <mergeCell ref="QDI857:QDJ857"/>
    <mergeCell ref="QDQ857:QDR857"/>
    <mergeCell ref="QDY857:QDZ857"/>
    <mergeCell ref="QEG857:QEH857"/>
    <mergeCell ref="QEO857:QEP857"/>
    <mergeCell ref="QEW857:QEX857"/>
    <mergeCell ref="QFE857:QFF857"/>
    <mergeCell ref="QFM857:QFN857"/>
    <mergeCell ref="QFU857:QFV857"/>
    <mergeCell ref="QAO857:QAP857"/>
    <mergeCell ref="QAW857:QAX857"/>
    <mergeCell ref="QBE857:QBF857"/>
    <mergeCell ref="QBM857:QBN857"/>
    <mergeCell ref="QBU857:QBV857"/>
    <mergeCell ref="QCC857:QCD857"/>
    <mergeCell ref="QCK857:QCL857"/>
    <mergeCell ref="QCS857:QCT857"/>
    <mergeCell ref="QDA857:QDB857"/>
    <mergeCell ref="PXU857:PXV857"/>
    <mergeCell ref="PYC857:PYD857"/>
    <mergeCell ref="PYK857:PYL857"/>
    <mergeCell ref="PYS857:PYT857"/>
    <mergeCell ref="PZA857:PZB857"/>
    <mergeCell ref="PZI857:PZJ857"/>
    <mergeCell ref="PZQ857:PZR857"/>
    <mergeCell ref="PZY857:PZZ857"/>
    <mergeCell ref="QAG857:QAH857"/>
    <mergeCell ref="PVA857:PVB857"/>
    <mergeCell ref="PVI857:PVJ857"/>
    <mergeCell ref="PVQ857:PVR857"/>
    <mergeCell ref="PVY857:PVZ857"/>
    <mergeCell ref="PWG857:PWH857"/>
    <mergeCell ref="PWO857:PWP857"/>
    <mergeCell ref="PWW857:PWX857"/>
    <mergeCell ref="PXE857:PXF857"/>
    <mergeCell ref="PXM857:PXN857"/>
    <mergeCell ref="PSG857:PSH857"/>
    <mergeCell ref="PSO857:PSP857"/>
    <mergeCell ref="PSW857:PSX857"/>
    <mergeCell ref="PTE857:PTF857"/>
    <mergeCell ref="PTM857:PTN857"/>
    <mergeCell ref="PTU857:PTV857"/>
    <mergeCell ref="PUC857:PUD857"/>
    <mergeCell ref="PUK857:PUL857"/>
    <mergeCell ref="PUS857:PUT857"/>
    <mergeCell ref="PPM857:PPN857"/>
    <mergeCell ref="PPU857:PPV857"/>
    <mergeCell ref="PQC857:PQD857"/>
    <mergeCell ref="PQK857:PQL857"/>
    <mergeCell ref="PQS857:PQT857"/>
    <mergeCell ref="PRA857:PRB857"/>
    <mergeCell ref="PRI857:PRJ857"/>
    <mergeCell ref="PRQ857:PRR857"/>
    <mergeCell ref="PRY857:PRZ857"/>
    <mergeCell ref="PMS857:PMT857"/>
    <mergeCell ref="PNA857:PNB857"/>
    <mergeCell ref="PNI857:PNJ857"/>
    <mergeCell ref="PNQ857:PNR857"/>
    <mergeCell ref="PNY857:PNZ857"/>
    <mergeCell ref="POG857:POH857"/>
    <mergeCell ref="POO857:POP857"/>
    <mergeCell ref="POW857:POX857"/>
    <mergeCell ref="PPE857:PPF857"/>
    <mergeCell ref="PJY857:PJZ857"/>
    <mergeCell ref="PKG857:PKH857"/>
    <mergeCell ref="PKO857:PKP857"/>
    <mergeCell ref="PKW857:PKX857"/>
    <mergeCell ref="PLE857:PLF857"/>
    <mergeCell ref="PLM857:PLN857"/>
    <mergeCell ref="PLU857:PLV857"/>
    <mergeCell ref="PMC857:PMD857"/>
    <mergeCell ref="PMK857:PML857"/>
    <mergeCell ref="PHE857:PHF857"/>
    <mergeCell ref="PHM857:PHN857"/>
    <mergeCell ref="PHU857:PHV857"/>
    <mergeCell ref="PIC857:PID857"/>
    <mergeCell ref="PIK857:PIL857"/>
    <mergeCell ref="PIS857:PIT857"/>
    <mergeCell ref="PJA857:PJB857"/>
    <mergeCell ref="PJI857:PJJ857"/>
    <mergeCell ref="PJQ857:PJR857"/>
    <mergeCell ref="PEK857:PEL857"/>
    <mergeCell ref="PES857:PET857"/>
    <mergeCell ref="PFA857:PFB857"/>
    <mergeCell ref="PFI857:PFJ857"/>
    <mergeCell ref="PFQ857:PFR857"/>
    <mergeCell ref="PFY857:PFZ857"/>
    <mergeCell ref="PGG857:PGH857"/>
    <mergeCell ref="PGO857:PGP857"/>
    <mergeCell ref="PGW857:PGX857"/>
    <mergeCell ref="PBQ857:PBR857"/>
    <mergeCell ref="PBY857:PBZ857"/>
    <mergeCell ref="PCG857:PCH857"/>
    <mergeCell ref="PCO857:PCP857"/>
    <mergeCell ref="PCW857:PCX857"/>
    <mergeCell ref="PDE857:PDF857"/>
    <mergeCell ref="PDM857:PDN857"/>
    <mergeCell ref="PDU857:PDV857"/>
    <mergeCell ref="PEC857:PED857"/>
    <mergeCell ref="OYW857:OYX857"/>
    <mergeCell ref="OZE857:OZF857"/>
    <mergeCell ref="OZM857:OZN857"/>
    <mergeCell ref="OZU857:OZV857"/>
    <mergeCell ref="PAC857:PAD857"/>
    <mergeCell ref="PAK857:PAL857"/>
    <mergeCell ref="PAS857:PAT857"/>
    <mergeCell ref="PBA857:PBB857"/>
    <mergeCell ref="PBI857:PBJ857"/>
    <mergeCell ref="OWC857:OWD857"/>
    <mergeCell ref="OWK857:OWL857"/>
    <mergeCell ref="OWS857:OWT857"/>
    <mergeCell ref="OXA857:OXB857"/>
    <mergeCell ref="OXI857:OXJ857"/>
    <mergeCell ref="OXQ857:OXR857"/>
    <mergeCell ref="OXY857:OXZ857"/>
    <mergeCell ref="OYG857:OYH857"/>
    <mergeCell ref="OYO857:OYP857"/>
    <mergeCell ref="OTI857:OTJ857"/>
    <mergeCell ref="OTQ857:OTR857"/>
    <mergeCell ref="OTY857:OTZ857"/>
    <mergeCell ref="OUG857:OUH857"/>
    <mergeCell ref="OUO857:OUP857"/>
    <mergeCell ref="OUW857:OUX857"/>
    <mergeCell ref="OVE857:OVF857"/>
    <mergeCell ref="OVM857:OVN857"/>
    <mergeCell ref="OVU857:OVV857"/>
    <mergeCell ref="OQO857:OQP857"/>
    <mergeCell ref="OQW857:OQX857"/>
    <mergeCell ref="ORE857:ORF857"/>
    <mergeCell ref="ORM857:ORN857"/>
    <mergeCell ref="ORU857:ORV857"/>
    <mergeCell ref="OSC857:OSD857"/>
    <mergeCell ref="OSK857:OSL857"/>
    <mergeCell ref="OSS857:OST857"/>
    <mergeCell ref="OTA857:OTB857"/>
    <mergeCell ref="ONU857:ONV857"/>
    <mergeCell ref="OOC857:OOD857"/>
    <mergeCell ref="OOK857:OOL857"/>
    <mergeCell ref="OOS857:OOT857"/>
    <mergeCell ref="OPA857:OPB857"/>
    <mergeCell ref="OPI857:OPJ857"/>
    <mergeCell ref="OPQ857:OPR857"/>
    <mergeCell ref="OPY857:OPZ857"/>
    <mergeCell ref="OQG857:OQH857"/>
    <mergeCell ref="OLA857:OLB857"/>
    <mergeCell ref="OLI857:OLJ857"/>
    <mergeCell ref="OLQ857:OLR857"/>
    <mergeCell ref="OLY857:OLZ857"/>
    <mergeCell ref="OMG857:OMH857"/>
    <mergeCell ref="OMO857:OMP857"/>
    <mergeCell ref="OMW857:OMX857"/>
    <mergeCell ref="ONE857:ONF857"/>
    <mergeCell ref="ONM857:ONN857"/>
    <mergeCell ref="OIG857:OIH857"/>
    <mergeCell ref="OIO857:OIP857"/>
    <mergeCell ref="OIW857:OIX857"/>
    <mergeCell ref="OJE857:OJF857"/>
    <mergeCell ref="OJM857:OJN857"/>
    <mergeCell ref="OJU857:OJV857"/>
    <mergeCell ref="OKC857:OKD857"/>
    <mergeCell ref="OKK857:OKL857"/>
    <mergeCell ref="OKS857:OKT857"/>
    <mergeCell ref="OFM857:OFN857"/>
    <mergeCell ref="OFU857:OFV857"/>
    <mergeCell ref="OGC857:OGD857"/>
    <mergeCell ref="OGK857:OGL857"/>
    <mergeCell ref="OGS857:OGT857"/>
    <mergeCell ref="OHA857:OHB857"/>
    <mergeCell ref="OHI857:OHJ857"/>
    <mergeCell ref="OHQ857:OHR857"/>
    <mergeCell ref="OHY857:OHZ857"/>
    <mergeCell ref="OCS857:OCT857"/>
    <mergeCell ref="ODA857:ODB857"/>
    <mergeCell ref="ODI857:ODJ857"/>
    <mergeCell ref="ODQ857:ODR857"/>
    <mergeCell ref="ODY857:ODZ857"/>
    <mergeCell ref="OEG857:OEH857"/>
    <mergeCell ref="OEO857:OEP857"/>
    <mergeCell ref="OEW857:OEX857"/>
    <mergeCell ref="OFE857:OFF857"/>
    <mergeCell ref="NZY857:NZZ857"/>
    <mergeCell ref="OAG857:OAH857"/>
    <mergeCell ref="OAO857:OAP857"/>
    <mergeCell ref="OAW857:OAX857"/>
    <mergeCell ref="OBE857:OBF857"/>
    <mergeCell ref="OBM857:OBN857"/>
    <mergeCell ref="OBU857:OBV857"/>
    <mergeCell ref="OCC857:OCD857"/>
    <mergeCell ref="OCK857:OCL857"/>
    <mergeCell ref="NXE857:NXF857"/>
    <mergeCell ref="NXM857:NXN857"/>
    <mergeCell ref="NXU857:NXV857"/>
    <mergeCell ref="NYC857:NYD857"/>
    <mergeCell ref="NYK857:NYL857"/>
    <mergeCell ref="NYS857:NYT857"/>
    <mergeCell ref="NZA857:NZB857"/>
    <mergeCell ref="NZI857:NZJ857"/>
    <mergeCell ref="NZQ857:NZR857"/>
    <mergeCell ref="NUK857:NUL857"/>
    <mergeCell ref="NUS857:NUT857"/>
    <mergeCell ref="NVA857:NVB857"/>
    <mergeCell ref="NVI857:NVJ857"/>
    <mergeCell ref="NVQ857:NVR857"/>
    <mergeCell ref="NVY857:NVZ857"/>
    <mergeCell ref="NWG857:NWH857"/>
    <mergeCell ref="NWO857:NWP857"/>
    <mergeCell ref="NWW857:NWX857"/>
    <mergeCell ref="NRQ857:NRR857"/>
    <mergeCell ref="NRY857:NRZ857"/>
    <mergeCell ref="NSG857:NSH857"/>
    <mergeCell ref="NSO857:NSP857"/>
    <mergeCell ref="NSW857:NSX857"/>
    <mergeCell ref="NTE857:NTF857"/>
    <mergeCell ref="NTM857:NTN857"/>
    <mergeCell ref="NTU857:NTV857"/>
    <mergeCell ref="NUC857:NUD857"/>
    <mergeCell ref="NOW857:NOX857"/>
    <mergeCell ref="NPE857:NPF857"/>
    <mergeCell ref="NPM857:NPN857"/>
    <mergeCell ref="NPU857:NPV857"/>
    <mergeCell ref="NQC857:NQD857"/>
    <mergeCell ref="NQK857:NQL857"/>
    <mergeCell ref="NQS857:NQT857"/>
    <mergeCell ref="NRA857:NRB857"/>
    <mergeCell ref="NRI857:NRJ857"/>
    <mergeCell ref="NMC857:NMD857"/>
    <mergeCell ref="NMK857:NML857"/>
    <mergeCell ref="NMS857:NMT857"/>
    <mergeCell ref="NNA857:NNB857"/>
    <mergeCell ref="NNI857:NNJ857"/>
    <mergeCell ref="NNQ857:NNR857"/>
    <mergeCell ref="NNY857:NNZ857"/>
    <mergeCell ref="NOG857:NOH857"/>
    <mergeCell ref="NOO857:NOP857"/>
    <mergeCell ref="NJI857:NJJ857"/>
    <mergeCell ref="NJQ857:NJR857"/>
    <mergeCell ref="NJY857:NJZ857"/>
    <mergeCell ref="NKG857:NKH857"/>
    <mergeCell ref="NKO857:NKP857"/>
    <mergeCell ref="NKW857:NKX857"/>
    <mergeCell ref="NLE857:NLF857"/>
    <mergeCell ref="NLM857:NLN857"/>
    <mergeCell ref="NLU857:NLV857"/>
    <mergeCell ref="NGO857:NGP857"/>
    <mergeCell ref="NGW857:NGX857"/>
    <mergeCell ref="NHE857:NHF857"/>
    <mergeCell ref="NHM857:NHN857"/>
    <mergeCell ref="NHU857:NHV857"/>
    <mergeCell ref="NIC857:NID857"/>
    <mergeCell ref="NIK857:NIL857"/>
    <mergeCell ref="NIS857:NIT857"/>
    <mergeCell ref="NJA857:NJB857"/>
    <mergeCell ref="NDU857:NDV857"/>
    <mergeCell ref="NEC857:NED857"/>
    <mergeCell ref="NEK857:NEL857"/>
    <mergeCell ref="NES857:NET857"/>
    <mergeCell ref="NFA857:NFB857"/>
    <mergeCell ref="NFI857:NFJ857"/>
    <mergeCell ref="NFQ857:NFR857"/>
    <mergeCell ref="NFY857:NFZ857"/>
    <mergeCell ref="NGG857:NGH857"/>
    <mergeCell ref="NBA857:NBB857"/>
    <mergeCell ref="NBI857:NBJ857"/>
    <mergeCell ref="NBQ857:NBR857"/>
    <mergeCell ref="NBY857:NBZ857"/>
    <mergeCell ref="NCG857:NCH857"/>
    <mergeCell ref="NCO857:NCP857"/>
    <mergeCell ref="NCW857:NCX857"/>
    <mergeCell ref="NDE857:NDF857"/>
    <mergeCell ref="NDM857:NDN857"/>
    <mergeCell ref="MYG857:MYH857"/>
    <mergeCell ref="MYO857:MYP857"/>
    <mergeCell ref="MYW857:MYX857"/>
    <mergeCell ref="MZE857:MZF857"/>
    <mergeCell ref="MZM857:MZN857"/>
    <mergeCell ref="MZU857:MZV857"/>
    <mergeCell ref="NAC857:NAD857"/>
    <mergeCell ref="NAK857:NAL857"/>
    <mergeCell ref="NAS857:NAT857"/>
    <mergeCell ref="MVM857:MVN857"/>
    <mergeCell ref="MVU857:MVV857"/>
    <mergeCell ref="MWC857:MWD857"/>
    <mergeCell ref="MWK857:MWL857"/>
    <mergeCell ref="MWS857:MWT857"/>
    <mergeCell ref="MXA857:MXB857"/>
    <mergeCell ref="MXI857:MXJ857"/>
    <mergeCell ref="MXQ857:MXR857"/>
    <mergeCell ref="MXY857:MXZ857"/>
    <mergeCell ref="MSS857:MST857"/>
    <mergeCell ref="MTA857:MTB857"/>
    <mergeCell ref="MTI857:MTJ857"/>
    <mergeCell ref="MTQ857:MTR857"/>
    <mergeCell ref="MTY857:MTZ857"/>
    <mergeCell ref="MUG857:MUH857"/>
    <mergeCell ref="MUO857:MUP857"/>
    <mergeCell ref="MUW857:MUX857"/>
    <mergeCell ref="MVE857:MVF857"/>
    <mergeCell ref="MPY857:MPZ857"/>
    <mergeCell ref="MQG857:MQH857"/>
    <mergeCell ref="MQO857:MQP857"/>
    <mergeCell ref="MQW857:MQX857"/>
    <mergeCell ref="MRE857:MRF857"/>
    <mergeCell ref="MRM857:MRN857"/>
    <mergeCell ref="MRU857:MRV857"/>
    <mergeCell ref="MSC857:MSD857"/>
    <mergeCell ref="MSK857:MSL857"/>
    <mergeCell ref="MNE857:MNF857"/>
    <mergeCell ref="MNM857:MNN857"/>
    <mergeCell ref="MNU857:MNV857"/>
    <mergeCell ref="MOC857:MOD857"/>
    <mergeCell ref="MOK857:MOL857"/>
    <mergeCell ref="MOS857:MOT857"/>
    <mergeCell ref="MPA857:MPB857"/>
    <mergeCell ref="MPI857:MPJ857"/>
    <mergeCell ref="MPQ857:MPR857"/>
    <mergeCell ref="MKK857:MKL857"/>
    <mergeCell ref="MKS857:MKT857"/>
    <mergeCell ref="MLA857:MLB857"/>
    <mergeCell ref="MLI857:MLJ857"/>
    <mergeCell ref="MLQ857:MLR857"/>
    <mergeCell ref="MLY857:MLZ857"/>
    <mergeCell ref="MMG857:MMH857"/>
    <mergeCell ref="MMO857:MMP857"/>
    <mergeCell ref="MMW857:MMX857"/>
    <mergeCell ref="MHQ857:MHR857"/>
    <mergeCell ref="MHY857:MHZ857"/>
    <mergeCell ref="MIG857:MIH857"/>
    <mergeCell ref="MIO857:MIP857"/>
    <mergeCell ref="MIW857:MIX857"/>
    <mergeCell ref="MJE857:MJF857"/>
    <mergeCell ref="MJM857:MJN857"/>
    <mergeCell ref="MJU857:MJV857"/>
    <mergeCell ref="MKC857:MKD857"/>
    <mergeCell ref="MEW857:MEX857"/>
    <mergeCell ref="MFE857:MFF857"/>
    <mergeCell ref="MFM857:MFN857"/>
    <mergeCell ref="MFU857:MFV857"/>
    <mergeCell ref="MGC857:MGD857"/>
    <mergeCell ref="MGK857:MGL857"/>
    <mergeCell ref="MGS857:MGT857"/>
    <mergeCell ref="MHA857:MHB857"/>
    <mergeCell ref="MHI857:MHJ857"/>
    <mergeCell ref="MCC857:MCD857"/>
    <mergeCell ref="MCK857:MCL857"/>
    <mergeCell ref="MCS857:MCT857"/>
    <mergeCell ref="MDA857:MDB857"/>
    <mergeCell ref="MDI857:MDJ857"/>
    <mergeCell ref="MDQ857:MDR857"/>
    <mergeCell ref="MDY857:MDZ857"/>
    <mergeCell ref="MEG857:MEH857"/>
    <mergeCell ref="MEO857:MEP857"/>
    <mergeCell ref="LZI857:LZJ857"/>
    <mergeCell ref="LZQ857:LZR857"/>
    <mergeCell ref="LZY857:LZZ857"/>
    <mergeCell ref="MAG857:MAH857"/>
    <mergeCell ref="MAO857:MAP857"/>
    <mergeCell ref="MAW857:MAX857"/>
    <mergeCell ref="MBE857:MBF857"/>
    <mergeCell ref="MBM857:MBN857"/>
    <mergeCell ref="MBU857:MBV857"/>
    <mergeCell ref="LWO857:LWP857"/>
    <mergeCell ref="LWW857:LWX857"/>
    <mergeCell ref="LXE857:LXF857"/>
    <mergeCell ref="LXM857:LXN857"/>
    <mergeCell ref="LXU857:LXV857"/>
    <mergeCell ref="LYC857:LYD857"/>
    <mergeCell ref="LYK857:LYL857"/>
    <mergeCell ref="LYS857:LYT857"/>
    <mergeCell ref="LZA857:LZB857"/>
    <mergeCell ref="LTU857:LTV857"/>
    <mergeCell ref="LUC857:LUD857"/>
    <mergeCell ref="LUK857:LUL857"/>
    <mergeCell ref="LUS857:LUT857"/>
    <mergeCell ref="LVA857:LVB857"/>
    <mergeCell ref="LVI857:LVJ857"/>
    <mergeCell ref="LVQ857:LVR857"/>
    <mergeCell ref="LVY857:LVZ857"/>
    <mergeCell ref="LWG857:LWH857"/>
    <mergeCell ref="LRA857:LRB857"/>
    <mergeCell ref="LRI857:LRJ857"/>
    <mergeCell ref="LRQ857:LRR857"/>
    <mergeCell ref="LRY857:LRZ857"/>
    <mergeCell ref="LSG857:LSH857"/>
    <mergeCell ref="LSO857:LSP857"/>
    <mergeCell ref="LSW857:LSX857"/>
    <mergeCell ref="LTE857:LTF857"/>
    <mergeCell ref="LTM857:LTN857"/>
    <mergeCell ref="LOG857:LOH857"/>
    <mergeCell ref="LOO857:LOP857"/>
    <mergeCell ref="LOW857:LOX857"/>
    <mergeCell ref="LPE857:LPF857"/>
    <mergeCell ref="LPM857:LPN857"/>
    <mergeCell ref="LPU857:LPV857"/>
    <mergeCell ref="LQC857:LQD857"/>
    <mergeCell ref="LQK857:LQL857"/>
    <mergeCell ref="LQS857:LQT857"/>
    <mergeCell ref="LLM857:LLN857"/>
    <mergeCell ref="LLU857:LLV857"/>
    <mergeCell ref="LMC857:LMD857"/>
    <mergeCell ref="LMK857:LML857"/>
    <mergeCell ref="LMS857:LMT857"/>
    <mergeCell ref="LNA857:LNB857"/>
    <mergeCell ref="LNI857:LNJ857"/>
    <mergeCell ref="LNQ857:LNR857"/>
    <mergeCell ref="LNY857:LNZ857"/>
    <mergeCell ref="LIS857:LIT857"/>
    <mergeCell ref="LJA857:LJB857"/>
    <mergeCell ref="LJI857:LJJ857"/>
    <mergeCell ref="LJQ857:LJR857"/>
    <mergeCell ref="LJY857:LJZ857"/>
    <mergeCell ref="LKG857:LKH857"/>
    <mergeCell ref="LKO857:LKP857"/>
    <mergeCell ref="LKW857:LKX857"/>
    <mergeCell ref="LLE857:LLF857"/>
    <mergeCell ref="LFY857:LFZ857"/>
    <mergeCell ref="LGG857:LGH857"/>
    <mergeCell ref="LGO857:LGP857"/>
    <mergeCell ref="LGW857:LGX857"/>
    <mergeCell ref="LHE857:LHF857"/>
    <mergeCell ref="LHM857:LHN857"/>
    <mergeCell ref="LHU857:LHV857"/>
    <mergeCell ref="LIC857:LID857"/>
    <mergeCell ref="LIK857:LIL857"/>
    <mergeCell ref="LDE857:LDF857"/>
    <mergeCell ref="LDM857:LDN857"/>
    <mergeCell ref="LDU857:LDV857"/>
    <mergeCell ref="LEC857:LED857"/>
    <mergeCell ref="LEK857:LEL857"/>
    <mergeCell ref="LES857:LET857"/>
    <mergeCell ref="LFA857:LFB857"/>
    <mergeCell ref="LFI857:LFJ857"/>
    <mergeCell ref="LFQ857:LFR857"/>
    <mergeCell ref="LAK857:LAL857"/>
    <mergeCell ref="LAS857:LAT857"/>
    <mergeCell ref="LBA857:LBB857"/>
    <mergeCell ref="LBI857:LBJ857"/>
    <mergeCell ref="LBQ857:LBR857"/>
    <mergeCell ref="LBY857:LBZ857"/>
    <mergeCell ref="LCG857:LCH857"/>
    <mergeCell ref="LCO857:LCP857"/>
    <mergeCell ref="LCW857:LCX857"/>
    <mergeCell ref="KXQ857:KXR857"/>
    <mergeCell ref="KXY857:KXZ857"/>
    <mergeCell ref="KYG857:KYH857"/>
    <mergeCell ref="KYO857:KYP857"/>
    <mergeCell ref="KYW857:KYX857"/>
    <mergeCell ref="KZE857:KZF857"/>
    <mergeCell ref="KZM857:KZN857"/>
    <mergeCell ref="KZU857:KZV857"/>
    <mergeCell ref="LAC857:LAD857"/>
    <mergeCell ref="KUW857:KUX857"/>
    <mergeCell ref="KVE857:KVF857"/>
    <mergeCell ref="KVM857:KVN857"/>
    <mergeCell ref="KVU857:KVV857"/>
    <mergeCell ref="KWC857:KWD857"/>
    <mergeCell ref="KWK857:KWL857"/>
    <mergeCell ref="KWS857:KWT857"/>
    <mergeCell ref="KXA857:KXB857"/>
    <mergeCell ref="KXI857:KXJ857"/>
    <mergeCell ref="KSC857:KSD857"/>
    <mergeCell ref="KSK857:KSL857"/>
    <mergeCell ref="KSS857:KST857"/>
    <mergeCell ref="KTA857:KTB857"/>
    <mergeCell ref="KTI857:KTJ857"/>
    <mergeCell ref="KTQ857:KTR857"/>
    <mergeCell ref="KTY857:KTZ857"/>
    <mergeCell ref="KUG857:KUH857"/>
    <mergeCell ref="KUO857:KUP857"/>
    <mergeCell ref="KPI857:KPJ857"/>
    <mergeCell ref="KPQ857:KPR857"/>
    <mergeCell ref="KPY857:KPZ857"/>
    <mergeCell ref="KQG857:KQH857"/>
    <mergeCell ref="KQO857:KQP857"/>
    <mergeCell ref="KQW857:KQX857"/>
    <mergeCell ref="KRE857:KRF857"/>
    <mergeCell ref="KRM857:KRN857"/>
    <mergeCell ref="KRU857:KRV857"/>
    <mergeCell ref="KMO857:KMP857"/>
    <mergeCell ref="KMW857:KMX857"/>
    <mergeCell ref="KNE857:KNF857"/>
    <mergeCell ref="KNM857:KNN857"/>
    <mergeCell ref="KNU857:KNV857"/>
    <mergeCell ref="KOC857:KOD857"/>
    <mergeCell ref="KOK857:KOL857"/>
    <mergeCell ref="KOS857:KOT857"/>
    <mergeCell ref="KPA857:KPB857"/>
    <mergeCell ref="KJU857:KJV857"/>
    <mergeCell ref="KKC857:KKD857"/>
    <mergeCell ref="KKK857:KKL857"/>
    <mergeCell ref="KKS857:KKT857"/>
    <mergeCell ref="KLA857:KLB857"/>
    <mergeCell ref="KLI857:KLJ857"/>
    <mergeCell ref="KLQ857:KLR857"/>
    <mergeCell ref="KLY857:KLZ857"/>
    <mergeCell ref="KMG857:KMH857"/>
    <mergeCell ref="KHA857:KHB857"/>
    <mergeCell ref="KHI857:KHJ857"/>
    <mergeCell ref="KHQ857:KHR857"/>
    <mergeCell ref="KHY857:KHZ857"/>
    <mergeCell ref="KIG857:KIH857"/>
    <mergeCell ref="KIO857:KIP857"/>
    <mergeCell ref="KIW857:KIX857"/>
    <mergeCell ref="KJE857:KJF857"/>
    <mergeCell ref="KJM857:KJN857"/>
    <mergeCell ref="KEG857:KEH857"/>
    <mergeCell ref="KEO857:KEP857"/>
    <mergeCell ref="KEW857:KEX857"/>
    <mergeCell ref="KFE857:KFF857"/>
    <mergeCell ref="KFM857:KFN857"/>
    <mergeCell ref="KFU857:KFV857"/>
    <mergeCell ref="KGC857:KGD857"/>
    <mergeCell ref="KGK857:KGL857"/>
    <mergeCell ref="KGS857:KGT857"/>
    <mergeCell ref="KBM857:KBN857"/>
    <mergeCell ref="KBU857:KBV857"/>
    <mergeCell ref="KCC857:KCD857"/>
    <mergeCell ref="KCK857:KCL857"/>
    <mergeCell ref="KCS857:KCT857"/>
    <mergeCell ref="KDA857:KDB857"/>
    <mergeCell ref="KDI857:KDJ857"/>
    <mergeCell ref="KDQ857:KDR857"/>
    <mergeCell ref="KDY857:KDZ857"/>
    <mergeCell ref="JYS857:JYT857"/>
    <mergeCell ref="JZA857:JZB857"/>
    <mergeCell ref="JZI857:JZJ857"/>
    <mergeCell ref="JZQ857:JZR857"/>
    <mergeCell ref="JZY857:JZZ857"/>
    <mergeCell ref="KAG857:KAH857"/>
    <mergeCell ref="KAO857:KAP857"/>
    <mergeCell ref="KAW857:KAX857"/>
    <mergeCell ref="KBE857:KBF857"/>
    <mergeCell ref="JVY857:JVZ857"/>
    <mergeCell ref="JWG857:JWH857"/>
    <mergeCell ref="JWO857:JWP857"/>
    <mergeCell ref="JWW857:JWX857"/>
    <mergeCell ref="JXE857:JXF857"/>
    <mergeCell ref="JXM857:JXN857"/>
    <mergeCell ref="JXU857:JXV857"/>
    <mergeCell ref="JYC857:JYD857"/>
    <mergeCell ref="JYK857:JYL857"/>
    <mergeCell ref="JTE857:JTF857"/>
    <mergeCell ref="JTM857:JTN857"/>
    <mergeCell ref="JTU857:JTV857"/>
    <mergeCell ref="JUC857:JUD857"/>
    <mergeCell ref="JUK857:JUL857"/>
    <mergeCell ref="JUS857:JUT857"/>
    <mergeCell ref="JVA857:JVB857"/>
    <mergeCell ref="JVI857:JVJ857"/>
    <mergeCell ref="JVQ857:JVR857"/>
    <mergeCell ref="JQK857:JQL857"/>
    <mergeCell ref="JQS857:JQT857"/>
    <mergeCell ref="JRA857:JRB857"/>
    <mergeCell ref="JRI857:JRJ857"/>
    <mergeCell ref="JRQ857:JRR857"/>
    <mergeCell ref="JRY857:JRZ857"/>
    <mergeCell ref="JSG857:JSH857"/>
    <mergeCell ref="JSO857:JSP857"/>
    <mergeCell ref="JSW857:JSX857"/>
    <mergeCell ref="JNQ857:JNR857"/>
    <mergeCell ref="JNY857:JNZ857"/>
    <mergeCell ref="JOG857:JOH857"/>
    <mergeCell ref="JOO857:JOP857"/>
    <mergeCell ref="JOW857:JOX857"/>
    <mergeCell ref="JPE857:JPF857"/>
    <mergeCell ref="JPM857:JPN857"/>
    <mergeCell ref="JPU857:JPV857"/>
    <mergeCell ref="JQC857:JQD857"/>
    <mergeCell ref="JKW857:JKX857"/>
    <mergeCell ref="JLE857:JLF857"/>
    <mergeCell ref="JLM857:JLN857"/>
    <mergeCell ref="JLU857:JLV857"/>
    <mergeCell ref="JMC857:JMD857"/>
    <mergeCell ref="JMK857:JML857"/>
    <mergeCell ref="JMS857:JMT857"/>
    <mergeCell ref="JNA857:JNB857"/>
    <mergeCell ref="JNI857:JNJ857"/>
    <mergeCell ref="JIC857:JID857"/>
    <mergeCell ref="JIK857:JIL857"/>
    <mergeCell ref="JIS857:JIT857"/>
    <mergeCell ref="JJA857:JJB857"/>
    <mergeCell ref="JJI857:JJJ857"/>
    <mergeCell ref="JJQ857:JJR857"/>
    <mergeCell ref="JJY857:JJZ857"/>
    <mergeCell ref="JKG857:JKH857"/>
    <mergeCell ref="JKO857:JKP857"/>
    <mergeCell ref="JFI857:JFJ857"/>
    <mergeCell ref="JFQ857:JFR857"/>
    <mergeCell ref="JFY857:JFZ857"/>
    <mergeCell ref="JGG857:JGH857"/>
    <mergeCell ref="JGO857:JGP857"/>
    <mergeCell ref="JGW857:JGX857"/>
    <mergeCell ref="JHE857:JHF857"/>
    <mergeCell ref="JHM857:JHN857"/>
    <mergeCell ref="JHU857:JHV857"/>
    <mergeCell ref="JCO857:JCP857"/>
    <mergeCell ref="JCW857:JCX857"/>
    <mergeCell ref="JDE857:JDF857"/>
    <mergeCell ref="JDM857:JDN857"/>
    <mergeCell ref="JDU857:JDV857"/>
    <mergeCell ref="JEC857:JED857"/>
    <mergeCell ref="JEK857:JEL857"/>
    <mergeCell ref="JES857:JET857"/>
    <mergeCell ref="JFA857:JFB857"/>
    <mergeCell ref="IZU857:IZV857"/>
    <mergeCell ref="JAC857:JAD857"/>
    <mergeCell ref="JAK857:JAL857"/>
    <mergeCell ref="JAS857:JAT857"/>
    <mergeCell ref="JBA857:JBB857"/>
    <mergeCell ref="JBI857:JBJ857"/>
    <mergeCell ref="JBQ857:JBR857"/>
    <mergeCell ref="JBY857:JBZ857"/>
    <mergeCell ref="JCG857:JCH857"/>
    <mergeCell ref="IXA857:IXB857"/>
    <mergeCell ref="IXI857:IXJ857"/>
    <mergeCell ref="IXQ857:IXR857"/>
    <mergeCell ref="IXY857:IXZ857"/>
    <mergeCell ref="IYG857:IYH857"/>
    <mergeCell ref="IYO857:IYP857"/>
    <mergeCell ref="IYW857:IYX857"/>
    <mergeCell ref="IZE857:IZF857"/>
    <mergeCell ref="IZM857:IZN857"/>
    <mergeCell ref="IUG857:IUH857"/>
    <mergeCell ref="IUO857:IUP857"/>
    <mergeCell ref="IUW857:IUX857"/>
    <mergeCell ref="IVE857:IVF857"/>
    <mergeCell ref="IVM857:IVN857"/>
    <mergeCell ref="IVU857:IVV857"/>
    <mergeCell ref="IWC857:IWD857"/>
    <mergeCell ref="IWK857:IWL857"/>
    <mergeCell ref="IWS857:IWT857"/>
    <mergeCell ref="IRM857:IRN857"/>
    <mergeCell ref="IRU857:IRV857"/>
    <mergeCell ref="ISC857:ISD857"/>
    <mergeCell ref="ISK857:ISL857"/>
    <mergeCell ref="ISS857:IST857"/>
    <mergeCell ref="ITA857:ITB857"/>
    <mergeCell ref="ITI857:ITJ857"/>
    <mergeCell ref="ITQ857:ITR857"/>
    <mergeCell ref="ITY857:ITZ857"/>
    <mergeCell ref="IOS857:IOT857"/>
    <mergeCell ref="IPA857:IPB857"/>
    <mergeCell ref="IPI857:IPJ857"/>
    <mergeCell ref="IPQ857:IPR857"/>
    <mergeCell ref="IPY857:IPZ857"/>
    <mergeCell ref="IQG857:IQH857"/>
    <mergeCell ref="IQO857:IQP857"/>
    <mergeCell ref="IQW857:IQX857"/>
    <mergeCell ref="IRE857:IRF857"/>
    <mergeCell ref="ILY857:ILZ857"/>
    <mergeCell ref="IMG857:IMH857"/>
    <mergeCell ref="IMO857:IMP857"/>
    <mergeCell ref="IMW857:IMX857"/>
    <mergeCell ref="INE857:INF857"/>
    <mergeCell ref="INM857:INN857"/>
    <mergeCell ref="INU857:INV857"/>
    <mergeCell ref="IOC857:IOD857"/>
    <mergeCell ref="IOK857:IOL857"/>
    <mergeCell ref="IJE857:IJF857"/>
    <mergeCell ref="IJM857:IJN857"/>
    <mergeCell ref="IJU857:IJV857"/>
    <mergeCell ref="IKC857:IKD857"/>
    <mergeCell ref="IKK857:IKL857"/>
    <mergeCell ref="IKS857:IKT857"/>
    <mergeCell ref="ILA857:ILB857"/>
    <mergeCell ref="ILI857:ILJ857"/>
    <mergeCell ref="ILQ857:ILR857"/>
    <mergeCell ref="IGK857:IGL857"/>
    <mergeCell ref="IGS857:IGT857"/>
    <mergeCell ref="IHA857:IHB857"/>
    <mergeCell ref="IHI857:IHJ857"/>
    <mergeCell ref="IHQ857:IHR857"/>
    <mergeCell ref="IHY857:IHZ857"/>
    <mergeCell ref="IIG857:IIH857"/>
    <mergeCell ref="IIO857:IIP857"/>
    <mergeCell ref="IIW857:IIX857"/>
    <mergeCell ref="IDQ857:IDR857"/>
    <mergeCell ref="IDY857:IDZ857"/>
    <mergeCell ref="IEG857:IEH857"/>
    <mergeCell ref="IEO857:IEP857"/>
    <mergeCell ref="IEW857:IEX857"/>
    <mergeCell ref="IFE857:IFF857"/>
    <mergeCell ref="IFM857:IFN857"/>
    <mergeCell ref="IFU857:IFV857"/>
    <mergeCell ref="IGC857:IGD857"/>
    <mergeCell ref="IAW857:IAX857"/>
    <mergeCell ref="IBE857:IBF857"/>
    <mergeCell ref="IBM857:IBN857"/>
    <mergeCell ref="IBU857:IBV857"/>
    <mergeCell ref="ICC857:ICD857"/>
    <mergeCell ref="ICK857:ICL857"/>
    <mergeCell ref="ICS857:ICT857"/>
    <mergeCell ref="IDA857:IDB857"/>
    <mergeCell ref="IDI857:IDJ857"/>
    <mergeCell ref="HYC857:HYD857"/>
    <mergeCell ref="HYK857:HYL857"/>
    <mergeCell ref="HYS857:HYT857"/>
    <mergeCell ref="HZA857:HZB857"/>
    <mergeCell ref="HZI857:HZJ857"/>
    <mergeCell ref="HZQ857:HZR857"/>
    <mergeCell ref="HZY857:HZZ857"/>
    <mergeCell ref="IAG857:IAH857"/>
    <mergeCell ref="IAO857:IAP857"/>
    <mergeCell ref="HVI857:HVJ857"/>
    <mergeCell ref="HVQ857:HVR857"/>
    <mergeCell ref="HVY857:HVZ857"/>
    <mergeCell ref="HWG857:HWH857"/>
    <mergeCell ref="HWO857:HWP857"/>
    <mergeCell ref="HWW857:HWX857"/>
    <mergeCell ref="HXE857:HXF857"/>
    <mergeCell ref="HXM857:HXN857"/>
    <mergeCell ref="HXU857:HXV857"/>
    <mergeCell ref="HSO857:HSP857"/>
    <mergeCell ref="HSW857:HSX857"/>
    <mergeCell ref="HTE857:HTF857"/>
    <mergeCell ref="HTM857:HTN857"/>
    <mergeCell ref="HTU857:HTV857"/>
    <mergeCell ref="HUC857:HUD857"/>
    <mergeCell ref="HUK857:HUL857"/>
    <mergeCell ref="HUS857:HUT857"/>
    <mergeCell ref="HVA857:HVB857"/>
    <mergeCell ref="HPU857:HPV857"/>
    <mergeCell ref="HQC857:HQD857"/>
    <mergeCell ref="HQK857:HQL857"/>
    <mergeCell ref="HQS857:HQT857"/>
    <mergeCell ref="HRA857:HRB857"/>
    <mergeCell ref="HRI857:HRJ857"/>
    <mergeCell ref="HRQ857:HRR857"/>
    <mergeCell ref="HRY857:HRZ857"/>
    <mergeCell ref="HSG857:HSH857"/>
    <mergeCell ref="HNA857:HNB857"/>
    <mergeCell ref="HNI857:HNJ857"/>
    <mergeCell ref="HNQ857:HNR857"/>
    <mergeCell ref="HNY857:HNZ857"/>
    <mergeCell ref="HOG857:HOH857"/>
    <mergeCell ref="HOO857:HOP857"/>
    <mergeCell ref="HOW857:HOX857"/>
    <mergeCell ref="HPE857:HPF857"/>
    <mergeCell ref="HPM857:HPN857"/>
    <mergeCell ref="HKG857:HKH857"/>
    <mergeCell ref="HKO857:HKP857"/>
    <mergeCell ref="HKW857:HKX857"/>
    <mergeCell ref="HLE857:HLF857"/>
    <mergeCell ref="HLM857:HLN857"/>
    <mergeCell ref="HLU857:HLV857"/>
    <mergeCell ref="HMC857:HMD857"/>
    <mergeCell ref="HMK857:HML857"/>
    <mergeCell ref="HMS857:HMT857"/>
    <mergeCell ref="HHM857:HHN857"/>
    <mergeCell ref="HHU857:HHV857"/>
    <mergeCell ref="HIC857:HID857"/>
    <mergeCell ref="HIK857:HIL857"/>
    <mergeCell ref="HIS857:HIT857"/>
    <mergeCell ref="HJA857:HJB857"/>
    <mergeCell ref="HJI857:HJJ857"/>
    <mergeCell ref="HJQ857:HJR857"/>
    <mergeCell ref="HJY857:HJZ857"/>
    <mergeCell ref="HES857:HET857"/>
    <mergeCell ref="HFA857:HFB857"/>
    <mergeCell ref="HFI857:HFJ857"/>
    <mergeCell ref="HFQ857:HFR857"/>
    <mergeCell ref="HFY857:HFZ857"/>
    <mergeCell ref="HGG857:HGH857"/>
    <mergeCell ref="HGO857:HGP857"/>
    <mergeCell ref="HGW857:HGX857"/>
    <mergeCell ref="HHE857:HHF857"/>
    <mergeCell ref="HBY857:HBZ857"/>
    <mergeCell ref="HCG857:HCH857"/>
    <mergeCell ref="HCO857:HCP857"/>
    <mergeCell ref="HCW857:HCX857"/>
    <mergeCell ref="HDE857:HDF857"/>
    <mergeCell ref="HDM857:HDN857"/>
    <mergeCell ref="HDU857:HDV857"/>
    <mergeCell ref="HEC857:HED857"/>
    <mergeCell ref="HEK857:HEL857"/>
    <mergeCell ref="GZE857:GZF857"/>
    <mergeCell ref="GZM857:GZN857"/>
    <mergeCell ref="GZU857:GZV857"/>
    <mergeCell ref="HAC857:HAD857"/>
    <mergeCell ref="HAK857:HAL857"/>
    <mergeCell ref="HAS857:HAT857"/>
    <mergeCell ref="HBA857:HBB857"/>
    <mergeCell ref="HBI857:HBJ857"/>
    <mergeCell ref="HBQ857:HBR857"/>
    <mergeCell ref="GWK857:GWL857"/>
    <mergeCell ref="GWS857:GWT857"/>
    <mergeCell ref="GXA857:GXB857"/>
    <mergeCell ref="GXI857:GXJ857"/>
    <mergeCell ref="GXQ857:GXR857"/>
    <mergeCell ref="GXY857:GXZ857"/>
    <mergeCell ref="GYG857:GYH857"/>
    <mergeCell ref="GYO857:GYP857"/>
    <mergeCell ref="GYW857:GYX857"/>
    <mergeCell ref="GTQ857:GTR857"/>
    <mergeCell ref="GTY857:GTZ857"/>
    <mergeCell ref="GUG857:GUH857"/>
    <mergeCell ref="GUO857:GUP857"/>
    <mergeCell ref="GUW857:GUX857"/>
    <mergeCell ref="GVE857:GVF857"/>
    <mergeCell ref="GVM857:GVN857"/>
    <mergeCell ref="GVU857:GVV857"/>
    <mergeCell ref="GWC857:GWD857"/>
    <mergeCell ref="GQW857:GQX857"/>
    <mergeCell ref="GRE857:GRF857"/>
    <mergeCell ref="GRM857:GRN857"/>
    <mergeCell ref="GRU857:GRV857"/>
    <mergeCell ref="GSC857:GSD857"/>
    <mergeCell ref="GSK857:GSL857"/>
    <mergeCell ref="GSS857:GST857"/>
    <mergeCell ref="GTA857:GTB857"/>
    <mergeCell ref="GTI857:GTJ857"/>
    <mergeCell ref="GOC857:GOD857"/>
    <mergeCell ref="GOK857:GOL857"/>
    <mergeCell ref="GOS857:GOT857"/>
    <mergeCell ref="GPA857:GPB857"/>
    <mergeCell ref="GPI857:GPJ857"/>
    <mergeCell ref="GPQ857:GPR857"/>
    <mergeCell ref="GPY857:GPZ857"/>
    <mergeCell ref="GQG857:GQH857"/>
    <mergeCell ref="GQO857:GQP857"/>
    <mergeCell ref="GLI857:GLJ857"/>
    <mergeCell ref="GLQ857:GLR857"/>
    <mergeCell ref="GLY857:GLZ857"/>
    <mergeCell ref="GMG857:GMH857"/>
    <mergeCell ref="GMO857:GMP857"/>
    <mergeCell ref="GMW857:GMX857"/>
    <mergeCell ref="GNE857:GNF857"/>
    <mergeCell ref="GNM857:GNN857"/>
    <mergeCell ref="GNU857:GNV857"/>
    <mergeCell ref="GIO857:GIP857"/>
    <mergeCell ref="GIW857:GIX857"/>
    <mergeCell ref="GJE857:GJF857"/>
    <mergeCell ref="GJM857:GJN857"/>
    <mergeCell ref="GJU857:GJV857"/>
    <mergeCell ref="GKC857:GKD857"/>
    <mergeCell ref="GKK857:GKL857"/>
    <mergeCell ref="GKS857:GKT857"/>
    <mergeCell ref="GLA857:GLB857"/>
    <mergeCell ref="GFU857:GFV857"/>
    <mergeCell ref="GGC857:GGD857"/>
    <mergeCell ref="GGK857:GGL857"/>
    <mergeCell ref="GGS857:GGT857"/>
    <mergeCell ref="GHA857:GHB857"/>
    <mergeCell ref="GHI857:GHJ857"/>
    <mergeCell ref="GHQ857:GHR857"/>
    <mergeCell ref="GHY857:GHZ857"/>
    <mergeCell ref="GIG857:GIH857"/>
    <mergeCell ref="GDA857:GDB857"/>
    <mergeCell ref="GDI857:GDJ857"/>
    <mergeCell ref="GDQ857:GDR857"/>
    <mergeCell ref="GDY857:GDZ857"/>
    <mergeCell ref="GEG857:GEH857"/>
    <mergeCell ref="GEO857:GEP857"/>
    <mergeCell ref="GEW857:GEX857"/>
    <mergeCell ref="GFE857:GFF857"/>
    <mergeCell ref="GFM857:GFN857"/>
    <mergeCell ref="GAG857:GAH857"/>
    <mergeCell ref="GAO857:GAP857"/>
    <mergeCell ref="GAW857:GAX857"/>
    <mergeCell ref="GBE857:GBF857"/>
    <mergeCell ref="GBM857:GBN857"/>
    <mergeCell ref="GBU857:GBV857"/>
    <mergeCell ref="GCC857:GCD857"/>
    <mergeCell ref="GCK857:GCL857"/>
    <mergeCell ref="GCS857:GCT857"/>
    <mergeCell ref="FXM857:FXN857"/>
    <mergeCell ref="FXU857:FXV857"/>
    <mergeCell ref="FYC857:FYD857"/>
    <mergeCell ref="FYK857:FYL857"/>
    <mergeCell ref="FYS857:FYT857"/>
    <mergeCell ref="FZA857:FZB857"/>
    <mergeCell ref="FZI857:FZJ857"/>
    <mergeCell ref="FZQ857:FZR857"/>
    <mergeCell ref="FZY857:FZZ857"/>
    <mergeCell ref="FUS857:FUT857"/>
    <mergeCell ref="FVA857:FVB857"/>
    <mergeCell ref="FVI857:FVJ857"/>
    <mergeCell ref="FVQ857:FVR857"/>
    <mergeCell ref="FVY857:FVZ857"/>
    <mergeCell ref="FWG857:FWH857"/>
    <mergeCell ref="FWO857:FWP857"/>
    <mergeCell ref="FWW857:FWX857"/>
    <mergeCell ref="FXE857:FXF857"/>
    <mergeCell ref="FRY857:FRZ857"/>
    <mergeCell ref="FSG857:FSH857"/>
    <mergeCell ref="FSO857:FSP857"/>
    <mergeCell ref="FSW857:FSX857"/>
    <mergeCell ref="FTE857:FTF857"/>
    <mergeCell ref="FTM857:FTN857"/>
    <mergeCell ref="FTU857:FTV857"/>
    <mergeCell ref="FUC857:FUD857"/>
    <mergeCell ref="FUK857:FUL857"/>
    <mergeCell ref="FPE857:FPF857"/>
    <mergeCell ref="FPM857:FPN857"/>
    <mergeCell ref="FPU857:FPV857"/>
    <mergeCell ref="FQC857:FQD857"/>
    <mergeCell ref="FQK857:FQL857"/>
    <mergeCell ref="FQS857:FQT857"/>
    <mergeCell ref="FRA857:FRB857"/>
    <mergeCell ref="FRI857:FRJ857"/>
    <mergeCell ref="FRQ857:FRR857"/>
    <mergeCell ref="FMK857:FML857"/>
    <mergeCell ref="FMS857:FMT857"/>
    <mergeCell ref="FNA857:FNB857"/>
    <mergeCell ref="FNI857:FNJ857"/>
    <mergeCell ref="FNQ857:FNR857"/>
    <mergeCell ref="FNY857:FNZ857"/>
    <mergeCell ref="FOG857:FOH857"/>
    <mergeCell ref="FOO857:FOP857"/>
    <mergeCell ref="FOW857:FOX857"/>
    <mergeCell ref="FJQ857:FJR857"/>
    <mergeCell ref="FJY857:FJZ857"/>
    <mergeCell ref="FKG857:FKH857"/>
    <mergeCell ref="FKO857:FKP857"/>
    <mergeCell ref="FKW857:FKX857"/>
    <mergeCell ref="FLE857:FLF857"/>
    <mergeCell ref="FLM857:FLN857"/>
    <mergeCell ref="FLU857:FLV857"/>
    <mergeCell ref="FMC857:FMD857"/>
    <mergeCell ref="FGW857:FGX857"/>
    <mergeCell ref="FHE857:FHF857"/>
    <mergeCell ref="FHM857:FHN857"/>
    <mergeCell ref="FHU857:FHV857"/>
    <mergeCell ref="FIC857:FID857"/>
    <mergeCell ref="FIK857:FIL857"/>
    <mergeCell ref="FIS857:FIT857"/>
    <mergeCell ref="FJA857:FJB857"/>
    <mergeCell ref="FJI857:FJJ857"/>
    <mergeCell ref="FEC857:FED857"/>
    <mergeCell ref="FEK857:FEL857"/>
    <mergeCell ref="FES857:FET857"/>
    <mergeCell ref="FFA857:FFB857"/>
    <mergeCell ref="FFI857:FFJ857"/>
    <mergeCell ref="FFQ857:FFR857"/>
    <mergeCell ref="FFY857:FFZ857"/>
    <mergeCell ref="FGG857:FGH857"/>
    <mergeCell ref="FGO857:FGP857"/>
    <mergeCell ref="FBI857:FBJ857"/>
    <mergeCell ref="FBQ857:FBR857"/>
    <mergeCell ref="FBY857:FBZ857"/>
    <mergeCell ref="FCG857:FCH857"/>
    <mergeCell ref="FCO857:FCP857"/>
    <mergeCell ref="FCW857:FCX857"/>
    <mergeCell ref="FDE857:FDF857"/>
    <mergeCell ref="FDM857:FDN857"/>
    <mergeCell ref="FDU857:FDV857"/>
    <mergeCell ref="EYO857:EYP857"/>
    <mergeCell ref="EYW857:EYX857"/>
    <mergeCell ref="EZE857:EZF857"/>
    <mergeCell ref="EZM857:EZN857"/>
    <mergeCell ref="EZU857:EZV857"/>
    <mergeCell ref="FAC857:FAD857"/>
    <mergeCell ref="FAK857:FAL857"/>
    <mergeCell ref="FAS857:FAT857"/>
    <mergeCell ref="FBA857:FBB857"/>
    <mergeCell ref="EVU857:EVV857"/>
    <mergeCell ref="EWC857:EWD857"/>
    <mergeCell ref="EWK857:EWL857"/>
    <mergeCell ref="EWS857:EWT857"/>
    <mergeCell ref="EXA857:EXB857"/>
    <mergeCell ref="EXI857:EXJ857"/>
    <mergeCell ref="EXQ857:EXR857"/>
    <mergeCell ref="EXY857:EXZ857"/>
    <mergeCell ref="EYG857:EYH857"/>
    <mergeCell ref="ETA857:ETB857"/>
    <mergeCell ref="ETI857:ETJ857"/>
    <mergeCell ref="ETQ857:ETR857"/>
    <mergeCell ref="ETY857:ETZ857"/>
    <mergeCell ref="EUG857:EUH857"/>
    <mergeCell ref="EUO857:EUP857"/>
    <mergeCell ref="EUW857:EUX857"/>
    <mergeCell ref="EVE857:EVF857"/>
    <mergeCell ref="EVM857:EVN857"/>
    <mergeCell ref="EQG857:EQH857"/>
    <mergeCell ref="EQO857:EQP857"/>
    <mergeCell ref="EQW857:EQX857"/>
    <mergeCell ref="ERE857:ERF857"/>
    <mergeCell ref="ERM857:ERN857"/>
    <mergeCell ref="ERU857:ERV857"/>
    <mergeCell ref="ESC857:ESD857"/>
    <mergeCell ref="ESK857:ESL857"/>
    <mergeCell ref="ESS857:EST857"/>
    <mergeCell ref="ENM857:ENN857"/>
    <mergeCell ref="ENU857:ENV857"/>
    <mergeCell ref="EOC857:EOD857"/>
    <mergeCell ref="EOK857:EOL857"/>
    <mergeCell ref="EOS857:EOT857"/>
    <mergeCell ref="EPA857:EPB857"/>
    <mergeCell ref="EPI857:EPJ857"/>
    <mergeCell ref="EPQ857:EPR857"/>
    <mergeCell ref="EPY857:EPZ857"/>
    <mergeCell ref="EKS857:EKT857"/>
    <mergeCell ref="ELA857:ELB857"/>
    <mergeCell ref="ELI857:ELJ857"/>
    <mergeCell ref="ELQ857:ELR857"/>
    <mergeCell ref="ELY857:ELZ857"/>
    <mergeCell ref="EMG857:EMH857"/>
    <mergeCell ref="EMO857:EMP857"/>
    <mergeCell ref="EMW857:EMX857"/>
    <mergeCell ref="ENE857:ENF857"/>
    <mergeCell ref="EHY857:EHZ857"/>
    <mergeCell ref="EIG857:EIH857"/>
    <mergeCell ref="EIO857:EIP857"/>
    <mergeCell ref="EIW857:EIX857"/>
    <mergeCell ref="EJE857:EJF857"/>
    <mergeCell ref="EJM857:EJN857"/>
    <mergeCell ref="EJU857:EJV857"/>
    <mergeCell ref="EKC857:EKD857"/>
    <mergeCell ref="EKK857:EKL857"/>
    <mergeCell ref="EFE857:EFF857"/>
    <mergeCell ref="EFM857:EFN857"/>
    <mergeCell ref="EFU857:EFV857"/>
    <mergeCell ref="EGC857:EGD857"/>
    <mergeCell ref="EGK857:EGL857"/>
    <mergeCell ref="EGS857:EGT857"/>
    <mergeCell ref="EHA857:EHB857"/>
    <mergeCell ref="EHI857:EHJ857"/>
    <mergeCell ref="EHQ857:EHR857"/>
    <mergeCell ref="ECK857:ECL857"/>
    <mergeCell ref="ECS857:ECT857"/>
    <mergeCell ref="EDA857:EDB857"/>
    <mergeCell ref="EDI857:EDJ857"/>
    <mergeCell ref="EDQ857:EDR857"/>
    <mergeCell ref="EDY857:EDZ857"/>
    <mergeCell ref="EEG857:EEH857"/>
    <mergeCell ref="EEO857:EEP857"/>
    <mergeCell ref="EEW857:EEX857"/>
    <mergeCell ref="DZQ857:DZR857"/>
    <mergeCell ref="DZY857:DZZ857"/>
    <mergeCell ref="EAG857:EAH857"/>
    <mergeCell ref="EAO857:EAP857"/>
    <mergeCell ref="EAW857:EAX857"/>
    <mergeCell ref="EBE857:EBF857"/>
    <mergeCell ref="EBM857:EBN857"/>
    <mergeCell ref="EBU857:EBV857"/>
    <mergeCell ref="ECC857:ECD857"/>
    <mergeCell ref="DWW857:DWX857"/>
    <mergeCell ref="DXE857:DXF857"/>
    <mergeCell ref="DXM857:DXN857"/>
    <mergeCell ref="DXU857:DXV857"/>
    <mergeCell ref="DYC857:DYD857"/>
    <mergeCell ref="DYK857:DYL857"/>
    <mergeCell ref="DYS857:DYT857"/>
    <mergeCell ref="DZA857:DZB857"/>
    <mergeCell ref="DZI857:DZJ857"/>
    <mergeCell ref="DUC857:DUD857"/>
    <mergeCell ref="DUK857:DUL857"/>
    <mergeCell ref="DUS857:DUT857"/>
    <mergeCell ref="DVA857:DVB857"/>
    <mergeCell ref="DVI857:DVJ857"/>
    <mergeCell ref="DVQ857:DVR857"/>
    <mergeCell ref="DVY857:DVZ857"/>
    <mergeCell ref="DWG857:DWH857"/>
    <mergeCell ref="DWO857:DWP857"/>
    <mergeCell ref="DRI857:DRJ857"/>
    <mergeCell ref="DRQ857:DRR857"/>
    <mergeCell ref="DRY857:DRZ857"/>
    <mergeCell ref="DSG857:DSH857"/>
    <mergeCell ref="DSO857:DSP857"/>
    <mergeCell ref="DSW857:DSX857"/>
    <mergeCell ref="DTE857:DTF857"/>
    <mergeCell ref="DTM857:DTN857"/>
    <mergeCell ref="DTU857:DTV857"/>
    <mergeCell ref="DOO857:DOP857"/>
    <mergeCell ref="DOW857:DOX857"/>
    <mergeCell ref="DPE857:DPF857"/>
    <mergeCell ref="DPM857:DPN857"/>
    <mergeCell ref="DPU857:DPV857"/>
    <mergeCell ref="DQC857:DQD857"/>
    <mergeCell ref="DQK857:DQL857"/>
    <mergeCell ref="DQS857:DQT857"/>
    <mergeCell ref="DRA857:DRB857"/>
    <mergeCell ref="DLU857:DLV857"/>
    <mergeCell ref="DMC857:DMD857"/>
    <mergeCell ref="DMK857:DML857"/>
    <mergeCell ref="DMS857:DMT857"/>
    <mergeCell ref="DNA857:DNB857"/>
    <mergeCell ref="DNI857:DNJ857"/>
    <mergeCell ref="DNQ857:DNR857"/>
    <mergeCell ref="DNY857:DNZ857"/>
    <mergeCell ref="DOG857:DOH857"/>
    <mergeCell ref="DJA857:DJB857"/>
    <mergeCell ref="DJI857:DJJ857"/>
    <mergeCell ref="DJQ857:DJR857"/>
    <mergeCell ref="DJY857:DJZ857"/>
    <mergeCell ref="DKG857:DKH857"/>
    <mergeCell ref="DKO857:DKP857"/>
    <mergeCell ref="DKW857:DKX857"/>
    <mergeCell ref="DLE857:DLF857"/>
    <mergeCell ref="DLM857:DLN857"/>
    <mergeCell ref="DGG857:DGH857"/>
    <mergeCell ref="DGO857:DGP857"/>
    <mergeCell ref="DGW857:DGX857"/>
    <mergeCell ref="DHE857:DHF857"/>
    <mergeCell ref="DHM857:DHN857"/>
    <mergeCell ref="DHU857:DHV857"/>
    <mergeCell ref="DIC857:DID857"/>
    <mergeCell ref="DIK857:DIL857"/>
    <mergeCell ref="DIS857:DIT857"/>
    <mergeCell ref="DDM857:DDN857"/>
    <mergeCell ref="DDU857:DDV857"/>
    <mergeCell ref="DEC857:DED857"/>
    <mergeCell ref="DEK857:DEL857"/>
    <mergeCell ref="DES857:DET857"/>
    <mergeCell ref="DFA857:DFB857"/>
    <mergeCell ref="DFI857:DFJ857"/>
    <mergeCell ref="DFQ857:DFR857"/>
    <mergeCell ref="DFY857:DFZ857"/>
    <mergeCell ref="DAS857:DAT857"/>
    <mergeCell ref="DBA857:DBB857"/>
    <mergeCell ref="DBI857:DBJ857"/>
    <mergeCell ref="DBQ857:DBR857"/>
    <mergeCell ref="DBY857:DBZ857"/>
    <mergeCell ref="DCG857:DCH857"/>
    <mergeCell ref="DCO857:DCP857"/>
    <mergeCell ref="DCW857:DCX857"/>
    <mergeCell ref="DDE857:DDF857"/>
    <mergeCell ref="CXY857:CXZ857"/>
    <mergeCell ref="CYG857:CYH857"/>
    <mergeCell ref="CYO857:CYP857"/>
    <mergeCell ref="CYW857:CYX857"/>
    <mergeCell ref="CZE857:CZF857"/>
    <mergeCell ref="CZM857:CZN857"/>
    <mergeCell ref="CZU857:CZV857"/>
    <mergeCell ref="DAC857:DAD857"/>
    <mergeCell ref="DAK857:DAL857"/>
    <mergeCell ref="CVE857:CVF857"/>
    <mergeCell ref="CVM857:CVN857"/>
    <mergeCell ref="CVU857:CVV857"/>
    <mergeCell ref="CWC857:CWD857"/>
    <mergeCell ref="CWK857:CWL857"/>
    <mergeCell ref="CWS857:CWT857"/>
    <mergeCell ref="CXA857:CXB857"/>
    <mergeCell ref="CXI857:CXJ857"/>
    <mergeCell ref="CXQ857:CXR857"/>
    <mergeCell ref="CSK857:CSL857"/>
    <mergeCell ref="CSS857:CST857"/>
    <mergeCell ref="CTA857:CTB857"/>
    <mergeCell ref="CTI857:CTJ857"/>
    <mergeCell ref="CTQ857:CTR857"/>
    <mergeCell ref="CTY857:CTZ857"/>
    <mergeCell ref="CUG857:CUH857"/>
    <mergeCell ref="CUO857:CUP857"/>
    <mergeCell ref="CUW857:CUX857"/>
    <mergeCell ref="CPQ857:CPR857"/>
    <mergeCell ref="CPY857:CPZ857"/>
    <mergeCell ref="CQG857:CQH857"/>
    <mergeCell ref="CQO857:CQP857"/>
    <mergeCell ref="CQW857:CQX857"/>
    <mergeCell ref="CRE857:CRF857"/>
    <mergeCell ref="CRM857:CRN857"/>
    <mergeCell ref="CRU857:CRV857"/>
    <mergeCell ref="CSC857:CSD857"/>
    <mergeCell ref="CMW857:CMX857"/>
    <mergeCell ref="CNE857:CNF857"/>
    <mergeCell ref="CNM857:CNN857"/>
    <mergeCell ref="CNU857:CNV857"/>
    <mergeCell ref="COC857:COD857"/>
    <mergeCell ref="COK857:COL857"/>
    <mergeCell ref="COS857:COT857"/>
    <mergeCell ref="CPA857:CPB857"/>
    <mergeCell ref="CPI857:CPJ857"/>
    <mergeCell ref="CKC857:CKD857"/>
    <mergeCell ref="CKK857:CKL857"/>
    <mergeCell ref="CKS857:CKT857"/>
    <mergeCell ref="CLA857:CLB857"/>
    <mergeCell ref="CLI857:CLJ857"/>
    <mergeCell ref="CLQ857:CLR857"/>
    <mergeCell ref="CLY857:CLZ857"/>
    <mergeCell ref="CMG857:CMH857"/>
    <mergeCell ref="CMO857:CMP857"/>
    <mergeCell ref="CHI857:CHJ857"/>
    <mergeCell ref="CHQ857:CHR857"/>
    <mergeCell ref="CHY857:CHZ857"/>
    <mergeCell ref="CIG857:CIH857"/>
    <mergeCell ref="CIO857:CIP857"/>
    <mergeCell ref="CIW857:CIX857"/>
    <mergeCell ref="CJE857:CJF857"/>
    <mergeCell ref="CJM857:CJN857"/>
    <mergeCell ref="CJU857:CJV857"/>
    <mergeCell ref="CEO857:CEP857"/>
    <mergeCell ref="CEW857:CEX857"/>
    <mergeCell ref="CFE857:CFF857"/>
    <mergeCell ref="CFM857:CFN857"/>
    <mergeCell ref="CFU857:CFV857"/>
    <mergeCell ref="CGC857:CGD857"/>
    <mergeCell ref="CGK857:CGL857"/>
    <mergeCell ref="CGS857:CGT857"/>
    <mergeCell ref="CHA857:CHB857"/>
    <mergeCell ref="CBU857:CBV857"/>
    <mergeCell ref="CCC857:CCD857"/>
    <mergeCell ref="CCK857:CCL857"/>
    <mergeCell ref="CCS857:CCT857"/>
    <mergeCell ref="CDA857:CDB857"/>
    <mergeCell ref="CDI857:CDJ857"/>
    <mergeCell ref="CDQ857:CDR857"/>
    <mergeCell ref="CDY857:CDZ857"/>
    <mergeCell ref="CEG857:CEH857"/>
    <mergeCell ref="BZA857:BZB857"/>
    <mergeCell ref="BZI857:BZJ857"/>
    <mergeCell ref="BZQ857:BZR857"/>
    <mergeCell ref="BZY857:BZZ857"/>
    <mergeCell ref="CAG857:CAH857"/>
    <mergeCell ref="CAO857:CAP857"/>
    <mergeCell ref="CAW857:CAX857"/>
    <mergeCell ref="CBE857:CBF857"/>
    <mergeCell ref="CBM857:CBN857"/>
    <mergeCell ref="BWG857:BWH857"/>
    <mergeCell ref="BWO857:BWP857"/>
    <mergeCell ref="BWW857:BWX857"/>
    <mergeCell ref="BXE857:BXF857"/>
    <mergeCell ref="BXM857:BXN857"/>
    <mergeCell ref="BXU857:BXV857"/>
    <mergeCell ref="BYC857:BYD857"/>
    <mergeCell ref="BYK857:BYL857"/>
    <mergeCell ref="BYS857:BYT857"/>
    <mergeCell ref="BTM857:BTN857"/>
    <mergeCell ref="BTU857:BTV857"/>
    <mergeCell ref="BUC857:BUD857"/>
    <mergeCell ref="BUK857:BUL857"/>
    <mergeCell ref="BUS857:BUT857"/>
    <mergeCell ref="BVA857:BVB857"/>
    <mergeCell ref="BVI857:BVJ857"/>
    <mergeCell ref="BVQ857:BVR857"/>
    <mergeCell ref="BVY857:BVZ857"/>
    <mergeCell ref="BQS857:BQT857"/>
    <mergeCell ref="BRA857:BRB857"/>
    <mergeCell ref="BRI857:BRJ857"/>
    <mergeCell ref="BRQ857:BRR857"/>
    <mergeCell ref="BRY857:BRZ857"/>
    <mergeCell ref="BSG857:BSH857"/>
    <mergeCell ref="BSO857:BSP857"/>
    <mergeCell ref="BSW857:BSX857"/>
    <mergeCell ref="BTE857:BTF857"/>
    <mergeCell ref="BNY857:BNZ857"/>
    <mergeCell ref="BOG857:BOH857"/>
    <mergeCell ref="BOO857:BOP857"/>
    <mergeCell ref="BOW857:BOX857"/>
    <mergeCell ref="BPE857:BPF857"/>
    <mergeCell ref="BPM857:BPN857"/>
    <mergeCell ref="BPU857:BPV857"/>
    <mergeCell ref="BQC857:BQD857"/>
    <mergeCell ref="BQK857:BQL857"/>
    <mergeCell ref="BLE857:BLF857"/>
    <mergeCell ref="BLM857:BLN857"/>
    <mergeCell ref="BLU857:BLV857"/>
    <mergeCell ref="BMC857:BMD857"/>
    <mergeCell ref="BMK857:BML857"/>
    <mergeCell ref="BMS857:BMT857"/>
    <mergeCell ref="BNA857:BNB857"/>
    <mergeCell ref="BNI857:BNJ857"/>
    <mergeCell ref="BNQ857:BNR857"/>
    <mergeCell ref="BIK857:BIL857"/>
    <mergeCell ref="BIS857:BIT857"/>
    <mergeCell ref="BJA857:BJB857"/>
    <mergeCell ref="BJI857:BJJ857"/>
    <mergeCell ref="BJQ857:BJR857"/>
    <mergeCell ref="BJY857:BJZ857"/>
    <mergeCell ref="BKG857:BKH857"/>
    <mergeCell ref="BKO857:BKP857"/>
    <mergeCell ref="BKW857:BKX857"/>
    <mergeCell ref="BFQ857:BFR857"/>
    <mergeCell ref="BFY857:BFZ857"/>
    <mergeCell ref="BGG857:BGH857"/>
    <mergeCell ref="BGO857:BGP857"/>
    <mergeCell ref="BGW857:BGX857"/>
    <mergeCell ref="BHE857:BHF857"/>
    <mergeCell ref="BHM857:BHN857"/>
    <mergeCell ref="BHU857:BHV857"/>
    <mergeCell ref="BIC857:BID857"/>
    <mergeCell ref="BCW857:BCX857"/>
    <mergeCell ref="BDE857:BDF857"/>
    <mergeCell ref="BDM857:BDN857"/>
    <mergeCell ref="BDU857:BDV857"/>
    <mergeCell ref="BEC857:BED857"/>
    <mergeCell ref="BEK857:BEL857"/>
    <mergeCell ref="BES857:BET857"/>
    <mergeCell ref="BFA857:BFB857"/>
    <mergeCell ref="BFI857:BFJ857"/>
    <mergeCell ref="BAC857:BAD857"/>
    <mergeCell ref="BAK857:BAL857"/>
    <mergeCell ref="BAS857:BAT857"/>
    <mergeCell ref="BBA857:BBB857"/>
    <mergeCell ref="BBI857:BBJ857"/>
    <mergeCell ref="BBQ857:BBR857"/>
    <mergeCell ref="BBY857:BBZ857"/>
    <mergeCell ref="BCG857:BCH857"/>
    <mergeCell ref="BCO857:BCP857"/>
    <mergeCell ref="AXI857:AXJ857"/>
    <mergeCell ref="AXQ857:AXR857"/>
    <mergeCell ref="AXY857:AXZ857"/>
    <mergeCell ref="AYG857:AYH857"/>
    <mergeCell ref="AYO857:AYP857"/>
    <mergeCell ref="AYW857:AYX857"/>
    <mergeCell ref="AZE857:AZF857"/>
    <mergeCell ref="AZM857:AZN857"/>
    <mergeCell ref="AZU857:AZV857"/>
    <mergeCell ref="AUO857:AUP857"/>
    <mergeCell ref="AUW857:AUX857"/>
    <mergeCell ref="AVE857:AVF857"/>
    <mergeCell ref="AVM857:AVN857"/>
    <mergeCell ref="AVU857:AVV857"/>
    <mergeCell ref="AWC857:AWD857"/>
    <mergeCell ref="AWK857:AWL857"/>
    <mergeCell ref="AWS857:AWT857"/>
    <mergeCell ref="AXA857:AXB857"/>
    <mergeCell ref="ARU857:ARV857"/>
    <mergeCell ref="ASC857:ASD857"/>
    <mergeCell ref="ASK857:ASL857"/>
    <mergeCell ref="ASS857:AST857"/>
    <mergeCell ref="ATA857:ATB857"/>
    <mergeCell ref="ATI857:ATJ857"/>
    <mergeCell ref="ATQ857:ATR857"/>
    <mergeCell ref="ATY857:ATZ857"/>
    <mergeCell ref="AUG857:AUH857"/>
    <mergeCell ref="APA857:APB857"/>
    <mergeCell ref="API857:APJ857"/>
    <mergeCell ref="APQ857:APR857"/>
    <mergeCell ref="APY857:APZ857"/>
    <mergeCell ref="AQG857:AQH857"/>
    <mergeCell ref="AQO857:AQP857"/>
    <mergeCell ref="AQW857:AQX857"/>
    <mergeCell ref="ARE857:ARF857"/>
    <mergeCell ref="ARM857:ARN857"/>
    <mergeCell ref="AMG857:AMH857"/>
    <mergeCell ref="AMO857:AMP857"/>
    <mergeCell ref="AMW857:AMX857"/>
    <mergeCell ref="ANE857:ANF857"/>
    <mergeCell ref="ANM857:ANN857"/>
    <mergeCell ref="ANU857:ANV857"/>
    <mergeCell ref="AOC857:AOD857"/>
    <mergeCell ref="AOK857:AOL857"/>
    <mergeCell ref="AOS857:AOT857"/>
    <mergeCell ref="AJM857:AJN857"/>
    <mergeCell ref="AJU857:AJV857"/>
    <mergeCell ref="AKC857:AKD857"/>
    <mergeCell ref="AKK857:AKL857"/>
    <mergeCell ref="AKS857:AKT857"/>
    <mergeCell ref="ALA857:ALB857"/>
    <mergeCell ref="ALI857:ALJ857"/>
    <mergeCell ref="ALQ857:ALR857"/>
    <mergeCell ref="ALY857:ALZ857"/>
    <mergeCell ref="AGS857:AGT857"/>
    <mergeCell ref="AHA857:AHB857"/>
    <mergeCell ref="AHI857:AHJ857"/>
    <mergeCell ref="AHQ857:AHR857"/>
    <mergeCell ref="AHY857:AHZ857"/>
    <mergeCell ref="AIG857:AIH857"/>
    <mergeCell ref="AIO857:AIP857"/>
    <mergeCell ref="AIW857:AIX857"/>
    <mergeCell ref="AJE857:AJF857"/>
    <mergeCell ref="ADY857:ADZ857"/>
    <mergeCell ref="AEG857:AEH857"/>
    <mergeCell ref="AEO857:AEP857"/>
    <mergeCell ref="AEW857:AEX857"/>
    <mergeCell ref="AFE857:AFF857"/>
    <mergeCell ref="AFM857:AFN857"/>
    <mergeCell ref="AFU857:AFV857"/>
    <mergeCell ref="AGC857:AGD857"/>
    <mergeCell ref="AGK857:AGL857"/>
    <mergeCell ref="ABE857:ABF857"/>
    <mergeCell ref="ABM857:ABN857"/>
    <mergeCell ref="ABU857:ABV857"/>
    <mergeCell ref="ACC857:ACD857"/>
    <mergeCell ref="ACK857:ACL857"/>
    <mergeCell ref="ACS857:ACT857"/>
    <mergeCell ref="ADA857:ADB857"/>
    <mergeCell ref="ADI857:ADJ857"/>
    <mergeCell ref="ADQ857:ADR857"/>
    <mergeCell ref="YK857:YL857"/>
    <mergeCell ref="YS857:YT857"/>
    <mergeCell ref="ZA857:ZB857"/>
    <mergeCell ref="ZI857:ZJ857"/>
    <mergeCell ref="ZQ857:ZR857"/>
    <mergeCell ref="ZY857:ZZ857"/>
    <mergeCell ref="AAG857:AAH857"/>
    <mergeCell ref="AAO857:AAP857"/>
    <mergeCell ref="AAW857:AAX857"/>
    <mergeCell ref="VQ857:VR857"/>
    <mergeCell ref="VY857:VZ857"/>
    <mergeCell ref="WG857:WH857"/>
    <mergeCell ref="WO857:WP857"/>
    <mergeCell ref="WW857:WX857"/>
    <mergeCell ref="XE857:XF857"/>
    <mergeCell ref="XM857:XN857"/>
    <mergeCell ref="XU857:XV857"/>
    <mergeCell ref="YC857:YD857"/>
    <mergeCell ref="SW857:SX857"/>
    <mergeCell ref="TE857:TF857"/>
    <mergeCell ref="TM857:TN857"/>
    <mergeCell ref="TU857:TV857"/>
    <mergeCell ref="UC857:UD857"/>
    <mergeCell ref="UK857:UL857"/>
    <mergeCell ref="US857:UT857"/>
    <mergeCell ref="VA857:VB857"/>
    <mergeCell ref="VI857:VJ857"/>
    <mergeCell ref="QC857:QD857"/>
    <mergeCell ref="QK857:QL857"/>
    <mergeCell ref="QS857:QT857"/>
    <mergeCell ref="RA857:RB857"/>
    <mergeCell ref="RI857:RJ857"/>
    <mergeCell ref="RQ857:RR857"/>
    <mergeCell ref="RY857:RZ857"/>
    <mergeCell ref="SG857:SH857"/>
    <mergeCell ref="SO857:SP857"/>
    <mergeCell ref="NI857:NJ857"/>
    <mergeCell ref="NQ857:NR857"/>
    <mergeCell ref="NY857:NZ857"/>
    <mergeCell ref="OG857:OH857"/>
    <mergeCell ref="OO857:OP857"/>
    <mergeCell ref="OW857:OX857"/>
    <mergeCell ref="PE857:PF857"/>
    <mergeCell ref="PM857:PN857"/>
    <mergeCell ref="PU857:PV857"/>
    <mergeCell ref="KO857:KP857"/>
    <mergeCell ref="KW857:KX857"/>
    <mergeCell ref="LE857:LF857"/>
    <mergeCell ref="LM857:LN857"/>
    <mergeCell ref="LU857:LV857"/>
    <mergeCell ref="MC857:MD857"/>
    <mergeCell ref="MK857:ML857"/>
    <mergeCell ref="MS857:MT857"/>
    <mergeCell ref="NA857:NB857"/>
    <mergeCell ref="HU857:HV857"/>
    <mergeCell ref="IC857:ID857"/>
    <mergeCell ref="IK857:IL857"/>
    <mergeCell ref="IS857:IT857"/>
    <mergeCell ref="JA857:JB857"/>
    <mergeCell ref="JI857:JJ857"/>
    <mergeCell ref="JQ857:JR857"/>
    <mergeCell ref="JY857:JZ857"/>
    <mergeCell ref="KG857:KH857"/>
    <mergeCell ref="FA857:FB857"/>
    <mergeCell ref="FI857:FJ857"/>
    <mergeCell ref="FQ857:FR857"/>
    <mergeCell ref="FY857:FZ857"/>
    <mergeCell ref="GG857:GH857"/>
    <mergeCell ref="GO857:GP857"/>
    <mergeCell ref="GW857:GX857"/>
    <mergeCell ref="HE857:HF857"/>
    <mergeCell ref="HM857:HN857"/>
    <mergeCell ref="CG857:CH857"/>
    <mergeCell ref="CO857:CP857"/>
    <mergeCell ref="CW857:CX857"/>
    <mergeCell ref="DE857:DF857"/>
    <mergeCell ref="DM857:DN857"/>
    <mergeCell ref="DU857:DV857"/>
    <mergeCell ref="EC857:ED857"/>
    <mergeCell ref="EK857:EL857"/>
    <mergeCell ref="ES857:ET857"/>
    <mergeCell ref="M857:N857"/>
    <mergeCell ref="U857:V857"/>
    <mergeCell ref="AC857:AD857"/>
    <mergeCell ref="AK857:AL857"/>
    <mergeCell ref="AS857:AT857"/>
    <mergeCell ref="BA857:BB857"/>
    <mergeCell ref="BI857:BJ857"/>
    <mergeCell ref="BQ857:BR857"/>
    <mergeCell ref="BY857:BZ857"/>
    <mergeCell ref="F843:G843"/>
    <mergeCell ref="E845:F845"/>
    <mergeCell ref="E861:F861"/>
    <mergeCell ref="E865:F865"/>
    <mergeCell ref="E870:F870"/>
    <mergeCell ref="D872:E872"/>
    <mergeCell ref="D873:F873"/>
    <mergeCell ref="F849:G849"/>
    <mergeCell ref="E851:F851"/>
    <mergeCell ref="D852:F852"/>
    <mergeCell ref="D853:E853"/>
    <mergeCell ref="D854:F854"/>
    <mergeCell ref="E857:F857"/>
    <mergeCell ref="C696:F696"/>
    <mergeCell ref="D324:F324"/>
    <mergeCell ref="D325:F325"/>
    <mergeCell ref="D428:E428"/>
    <mergeCell ref="D433:E433"/>
    <mergeCell ref="C514:D514"/>
    <mergeCell ref="B552:D552"/>
    <mergeCell ref="B555:E555"/>
    <mergeCell ref="D568:F568"/>
    <mergeCell ref="D570:F570"/>
    <mergeCell ref="B600:E600"/>
    <mergeCell ref="D563:F563"/>
    <mergeCell ref="D575:F575"/>
    <mergeCell ref="D567:F567"/>
    <mergeCell ref="D569:F569"/>
    <mergeCell ref="B598:E598"/>
    <mergeCell ref="B591:D591"/>
    <mergeCell ref="B592:D592"/>
    <mergeCell ref="D871:F871"/>
    <mergeCell ref="B135:D135"/>
    <mergeCell ref="B156:D156"/>
    <mergeCell ref="B155:D155"/>
    <mergeCell ref="B171:D171"/>
    <mergeCell ref="B550:D550"/>
    <mergeCell ref="E551:F551"/>
    <mergeCell ref="D493:F493"/>
    <mergeCell ref="D494:F494"/>
    <mergeCell ref="B504:E504"/>
    <mergeCell ref="E498:F498"/>
    <mergeCell ref="E499:F499"/>
    <mergeCell ref="E500:F500"/>
    <mergeCell ref="B501:D501"/>
    <mergeCell ref="E502:F502"/>
    <mergeCell ref="B274:D274"/>
    <mergeCell ref="B275:D275"/>
    <mergeCell ref="E276:F276"/>
    <mergeCell ref="B278:D278"/>
    <mergeCell ref="B279:D279"/>
    <mergeCell ref="E281:F281"/>
    <mergeCell ref="E282:F282"/>
    <mergeCell ref="D305:F305"/>
    <mergeCell ref="D306:F306"/>
    <mergeCell ref="D312:E312"/>
    <mergeCell ref="E505:F505"/>
    <mergeCell ref="B506:D506"/>
    <mergeCell ref="F509:G509"/>
    <mergeCell ref="E510:F510"/>
    <mergeCell ref="C518:D518"/>
    <mergeCell ref="E492:F492"/>
    <mergeCell ref="F497:G497"/>
    <mergeCell ref="B507:E507"/>
    <mergeCell ref="D846:F846"/>
    <mergeCell ref="D847:F847"/>
    <mergeCell ref="D639:F639"/>
    <mergeCell ref="D640:F640"/>
    <mergeCell ref="D680:F680"/>
    <mergeCell ref="D681:F681"/>
    <mergeCell ref="D689:F689"/>
    <mergeCell ref="C701:E701"/>
    <mergeCell ref="D835:F835"/>
    <mergeCell ref="D836:F836"/>
    <mergeCell ref="D820:F820"/>
    <mergeCell ref="E719:F719"/>
    <mergeCell ref="D834:F834"/>
    <mergeCell ref="D821:F821"/>
    <mergeCell ref="D831:F831"/>
    <mergeCell ref="D828:F828"/>
    <mergeCell ref="D829:F829"/>
    <mergeCell ref="E810:F810"/>
    <mergeCell ref="D813:F813"/>
    <mergeCell ref="D815:F815"/>
    <mergeCell ref="D817:F817"/>
    <mergeCell ref="D833:F833"/>
    <mergeCell ref="D801:F801"/>
    <mergeCell ref="D800:F800"/>
    <mergeCell ref="D814:F814"/>
    <mergeCell ref="D818:F818"/>
    <mergeCell ref="D819:F819"/>
    <mergeCell ref="D830:F830"/>
    <mergeCell ref="D832:F832"/>
    <mergeCell ref="D812:F812"/>
    <mergeCell ref="D816:F816"/>
    <mergeCell ref="D825:F825"/>
    <mergeCell ref="E511:F511"/>
    <mergeCell ref="E512:F512"/>
    <mergeCell ref="C513:D513"/>
    <mergeCell ref="E515:F515"/>
    <mergeCell ref="C516:D516"/>
    <mergeCell ref="E517:F517"/>
    <mergeCell ref="B503:D503"/>
    <mergeCell ref="E553:F553"/>
    <mergeCell ref="B554:D554"/>
    <mergeCell ref="F545:G545"/>
    <mergeCell ref="E546:F546"/>
    <mergeCell ref="E547:F547"/>
    <mergeCell ref="E548:F548"/>
    <mergeCell ref="C519:D519"/>
    <mergeCell ref="C520:D520"/>
    <mergeCell ref="B549:E549"/>
    <mergeCell ref="D714:E714"/>
    <mergeCell ref="C697:D697"/>
    <mergeCell ref="B698:D698"/>
    <mergeCell ref="E698:F698"/>
    <mergeCell ref="C699:E699"/>
    <mergeCell ref="C700:E700"/>
    <mergeCell ref="F691:G691"/>
    <mergeCell ref="E692:F692"/>
    <mergeCell ref="E693:F693"/>
    <mergeCell ref="B694:D694"/>
    <mergeCell ref="E694:F694"/>
    <mergeCell ref="C695:F695"/>
    <mergeCell ref="B675:D675"/>
    <mergeCell ref="B676:D676"/>
    <mergeCell ref="E678:F678"/>
    <mergeCell ref="D682:F682"/>
    <mergeCell ref="E799:F799"/>
    <mergeCell ref="B707:D707"/>
    <mergeCell ref="E709:F709"/>
    <mergeCell ref="E710:F710"/>
    <mergeCell ref="B711:D711"/>
    <mergeCell ref="E711:F711"/>
    <mergeCell ref="D713:F713"/>
    <mergeCell ref="D712:F712"/>
    <mergeCell ref="D751:E751"/>
    <mergeCell ref="D752:E752"/>
    <mergeCell ref="D768:E768"/>
    <mergeCell ref="D769:E769"/>
    <mergeCell ref="D782:E782"/>
    <mergeCell ref="D783:E783"/>
    <mergeCell ref="E702:F702"/>
    <mergeCell ref="C703:F703"/>
    <mergeCell ref="C704:F704"/>
    <mergeCell ref="E705:F705"/>
    <mergeCell ref="B706:D706"/>
    <mergeCell ref="D685:F685"/>
    <mergeCell ref="D687:F687"/>
    <mergeCell ref="E669:F669"/>
    <mergeCell ref="B670:D670"/>
    <mergeCell ref="E671:F671"/>
    <mergeCell ref="B672:D672"/>
    <mergeCell ref="E673:F673"/>
    <mergeCell ref="B674:D674"/>
    <mergeCell ref="F666:G666"/>
    <mergeCell ref="E667:F667"/>
    <mergeCell ref="E668:F668"/>
    <mergeCell ref="E638:F638"/>
    <mergeCell ref="F630:G630"/>
    <mergeCell ref="E631:F631"/>
    <mergeCell ref="E632:F632"/>
    <mergeCell ref="E633:F633"/>
    <mergeCell ref="B636:E636"/>
    <mergeCell ref="B634:D634"/>
    <mergeCell ref="E635:F635"/>
    <mergeCell ref="E599:F599"/>
    <mergeCell ref="E602:F602"/>
    <mergeCell ref="D603:F603"/>
    <mergeCell ref="B601:E601"/>
    <mergeCell ref="D604:F604"/>
    <mergeCell ref="D605:F605"/>
    <mergeCell ref="E596:F596"/>
    <mergeCell ref="E597:F597"/>
    <mergeCell ref="E585:F585"/>
    <mergeCell ref="B586:D586"/>
    <mergeCell ref="E587:F587"/>
    <mergeCell ref="B588:D588"/>
    <mergeCell ref="E589:F589"/>
    <mergeCell ref="B590:D590"/>
    <mergeCell ref="B556:D556"/>
    <mergeCell ref="E562:F562"/>
    <mergeCell ref="F582:G582"/>
    <mergeCell ref="E583:F583"/>
    <mergeCell ref="E584:F584"/>
    <mergeCell ref="D578:F578"/>
    <mergeCell ref="F594:G594"/>
    <mergeCell ref="E595:F595"/>
    <mergeCell ref="E558:F558"/>
    <mergeCell ref="B559:E559"/>
    <mergeCell ref="B560:E560"/>
    <mergeCell ref="B561:E561"/>
    <mergeCell ref="D571:F571"/>
    <mergeCell ref="E283:F283"/>
    <mergeCell ref="D284:E284"/>
    <mergeCell ref="D285:F285"/>
    <mergeCell ref="E266:F266"/>
    <mergeCell ref="F269:G269"/>
    <mergeCell ref="E270:F270"/>
    <mergeCell ref="E271:F271"/>
    <mergeCell ref="E272:F272"/>
    <mergeCell ref="B273:D273"/>
    <mergeCell ref="B267:D267"/>
    <mergeCell ref="B277:D277"/>
    <mergeCell ref="B258:D258"/>
    <mergeCell ref="E259:F259"/>
    <mergeCell ref="B260:D260"/>
    <mergeCell ref="B261:D261"/>
    <mergeCell ref="E264:F264"/>
    <mergeCell ref="E265:F265"/>
    <mergeCell ref="F252:G252"/>
    <mergeCell ref="E253:F253"/>
    <mergeCell ref="E254:F254"/>
    <mergeCell ref="E255:F255"/>
    <mergeCell ref="B256:D256"/>
    <mergeCell ref="E257:F257"/>
    <mergeCell ref="B242:D242"/>
    <mergeCell ref="F245:G245"/>
    <mergeCell ref="E246:F246"/>
    <mergeCell ref="E247:F247"/>
    <mergeCell ref="E248:F248"/>
    <mergeCell ref="B249:D249"/>
    <mergeCell ref="B243:D243"/>
    <mergeCell ref="B236:C236"/>
    <mergeCell ref="E236:F236"/>
    <mergeCell ref="B237:D237"/>
    <mergeCell ref="E238:F238"/>
    <mergeCell ref="E240:F240"/>
    <mergeCell ref="B241:D241"/>
    <mergeCell ref="E225:F225"/>
    <mergeCell ref="E230:F230"/>
    <mergeCell ref="D231:F231"/>
    <mergeCell ref="F233:G233"/>
    <mergeCell ref="E234:F234"/>
    <mergeCell ref="E235:F235"/>
    <mergeCell ref="D228:F228"/>
    <mergeCell ref="C217:D217"/>
    <mergeCell ref="E220:F220"/>
    <mergeCell ref="C221:D221"/>
    <mergeCell ref="E223:F223"/>
    <mergeCell ref="E224:F224"/>
    <mergeCell ref="C218:D218"/>
    <mergeCell ref="D226:F226"/>
    <mergeCell ref="D227:F227"/>
    <mergeCell ref="C210:D210"/>
    <mergeCell ref="E211:F211"/>
    <mergeCell ref="C212:D212"/>
    <mergeCell ref="C213:D213"/>
    <mergeCell ref="C214:D214"/>
    <mergeCell ref="E215:F215"/>
    <mergeCell ref="F206:G206"/>
    <mergeCell ref="E207:F207"/>
    <mergeCell ref="E208:F208"/>
    <mergeCell ref="E209:F209"/>
    <mergeCell ref="E198:F198"/>
    <mergeCell ref="C199:D199"/>
    <mergeCell ref="C200:D200"/>
    <mergeCell ref="C201:D201"/>
    <mergeCell ref="E202:F202"/>
    <mergeCell ref="B203:D203"/>
    <mergeCell ref="C192:D192"/>
    <mergeCell ref="C193:D193"/>
    <mergeCell ref="E194:F194"/>
    <mergeCell ref="C195:D195"/>
    <mergeCell ref="C196:D196"/>
    <mergeCell ref="C197:D197"/>
    <mergeCell ref="B181:D181"/>
    <mergeCell ref="C184:D184"/>
    <mergeCell ref="F188:G188"/>
    <mergeCell ref="E189:F189"/>
    <mergeCell ref="E190:F190"/>
    <mergeCell ref="E191:F191"/>
    <mergeCell ref="E175:F175"/>
    <mergeCell ref="E176:F176"/>
    <mergeCell ref="E177:F177"/>
    <mergeCell ref="B178:D178"/>
    <mergeCell ref="E179:F179"/>
    <mergeCell ref="B180:D180"/>
    <mergeCell ref="B167:D167"/>
    <mergeCell ref="E168:F168"/>
    <mergeCell ref="B169:D169"/>
    <mergeCell ref="B170:D170"/>
    <mergeCell ref="B172:D172"/>
    <mergeCell ref="F174:G174"/>
    <mergeCell ref="F161:G161"/>
    <mergeCell ref="E162:F162"/>
    <mergeCell ref="E163:F163"/>
    <mergeCell ref="E164:F164"/>
    <mergeCell ref="B165:D165"/>
    <mergeCell ref="E166:F166"/>
    <mergeCell ref="B152:D152"/>
    <mergeCell ref="E152:F152"/>
    <mergeCell ref="B153:D153"/>
    <mergeCell ref="B154:D154"/>
    <mergeCell ref="E157:F157"/>
    <mergeCell ref="B158:D158"/>
    <mergeCell ref="E146:F146"/>
    <mergeCell ref="E147:F147"/>
    <mergeCell ref="B148:D148"/>
    <mergeCell ref="E149:F149"/>
    <mergeCell ref="B150:D150"/>
    <mergeCell ref="B151:D151"/>
    <mergeCell ref="B139:D139"/>
    <mergeCell ref="B140:D140"/>
    <mergeCell ref="E141:F141"/>
    <mergeCell ref="B142:D142"/>
    <mergeCell ref="F144:G144"/>
    <mergeCell ref="E145:F145"/>
    <mergeCell ref="B132:D132"/>
    <mergeCell ref="B133:F133"/>
    <mergeCell ref="B134:D134"/>
    <mergeCell ref="E136:F136"/>
    <mergeCell ref="B137:D137"/>
    <mergeCell ref="B138:E138"/>
    <mergeCell ref="F126:G126"/>
    <mergeCell ref="E127:F127"/>
    <mergeCell ref="E128:F128"/>
    <mergeCell ref="E129:F129"/>
    <mergeCell ref="B130:D130"/>
    <mergeCell ref="E131:F131"/>
    <mergeCell ref="E119:F119"/>
    <mergeCell ref="E52:F52"/>
    <mergeCell ref="B53:D53"/>
    <mergeCell ref="F110:G110"/>
    <mergeCell ref="E111:F111"/>
    <mergeCell ref="E112:F112"/>
    <mergeCell ref="E113:F113"/>
    <mergeCell ref="E115:F115"/>
    <mergeCell ref="E86:F86"/>
    <mergeCell ref="D89:F89"/>
    <mergeCell ref="D87:E87"/>
    <mergeCell ref="D88:E88"/>
    <mergeCell ref="E78:F78"/>
    <mergeCell ref="E79:F79"/>
    <mergeCell ref="C80:D80"/>
    <mergeCell ref="E81:F81"/>
    <mergeCell ref="C114:D114"/>
    <mergeCell ref="E124:F124"/>
    <mergeCell ref="E77:F77"/>
    <mergeCell ref="B125:D125"/>
    <mergeCell ref="E15:F15"/>
    <mergeCell ref="E21:F21"/>
    <mergeCell ref="E26:F26"/>
    <mergeCell ref="F39:G39"/>
    <mergeCell ref="E40:F40"/>
    <mergeCell ref="E41:F41"/>
    <mergeCell ref="B1:H1"/>
    <mergeCell ref="B2:D2"/>
    <mergeCell ref="B3:H3"/>
    <mergeCell ref="F5:G5"/>
    <mergeCell ref="E6:F6"/>
    <mergeCell ref="E7:F7"/>
    <mergeCell ref="D28:E28"/>
    <mergeCell ref="E55:F55"/>
    <mergeCell ref="E56:F56"/>
    <mergeCell ref="E57:F57"/>
    <mergeCell ref="F76:G76"/>
    <mergeCell ref="E42:F42"/>
    <mergeCell ref="C43:D43"/>
    <mergeCell ref="E44:F44"/>
    <mergeCell ref="E48:F48"/>
  </mergeCells>
  <phoneticPr fontId="31" type="noConversion"/>
  <pageMargins left="1.1811023622047245" right="0.59055118110236227" top="0.98425196850393704" bottom="0.59055118110236227" header="0.31496062992125984" footer="0.31496062992125984"/>
  <pageSetup paperSize="9" scale="85" firstPageNumber="209" orientation="portrait" useFirstPageNumber="1" r:id="rId1"/>
  <headerFooter>
    <oddHeader xml:space="preserve">&amp;C&amp;"TH SarabunPSK,ตัวหนา"&amp;16
</oddHeader>
  </headerFooter>
  <rowBreaks count="24" manualBreakCount="24">
    <brk id="37" max="7" man="1"/>
    <brk id="74" max="7" man="1"/>
    <brk id="108" max="16383" man="1"/>
    <brk id="124" max="16383" man="1"/>
    <brk id="142" max="16383" man="1"/>
    <brk id="159" max="16383" man="1"/>
    <brk id="172" max="16383" man="1"/>
    <brk id="186" max="16383" man="1"/>
    <brk id="204" max="16383" man="1"/>
    <brk id="231" max="16383" man="1"/>
    <brk id="243" max="16383" man="1"/>
    <brk id="250" max="16383" man="1"/>
    <brk id="261" max="16383" man="1"/>
    <brk id="267" max="16383" man="1"/>
    <brk id="495" max="16383" man="1"/>
    <brk id="507" max="16383" man="1"/>
    <brk id="543" max="16383" man="1"/>
    <brk id="580" max="16383" man="1"/>
    <brk id="592" max="16383" man="1"/>
    <brk id="628" max="16383" man="1"/>
    <brk id="664" max="16383" man="1"/>
    <brk id="689" max="16383" man="1"/>
    <brk id="808" max="7" man="1"/>
    <brk id="8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XFC1202"/>
  <sheetViews>
    <sheetView view="pageLayout" topLeftCell="A32" zoomScaleNormal="100" zoomScaleSheetLayoutView="172" workbookViewId="0">
      <selection activeCell="A32" sqref="A1:G1048576"/>
    </sheetView>
  </sheetViews>
  <sheetFormatPr defaultColWidth="14.42578125" defaultRowHeight="21" outlineLevelRow="1"/>
  <cols>
    <col min="1" max="1" width="2.85546875" style="103" customWidth="1"/>
    <col min="2" max="2" width="9.7109375" style="103" customWidth="1"/>
    <col min="3" max="3" width="30.140625" style="103" customWidth="1"/>
    <col min="4" max="4" width="5.7109375" style="103" customWidth="1"/>
    <col min="5" max="5" width="11.5703125" style="103" customWidth="1"/>
    <col min="6" max="6" width="14.42578125" style="103" customWidth="1"/>
    <col min="7" max="7" width="8" style="103" customWidth="1"/>
    <col min="8" max="8" width="8.7109375" style="104" customWidth="1"/>
    <col min="9" max="9" width="13" style="104" customWidth="1"/>
    <col min="10" max="25" width="8.7109375" style="104" customWidth="1"/>
    <col min="26" max="16384" width="14.42578125" style="104"/>
  </cols>
  <sheetData>
    <row r="1" spans="1:25">
      <c r="A1" s="596" t="s">
        <v>0</v>
      </c>
      <c r="B1" s="654"/>
      <c r="C1" s="654"/>
      <c r="D1" s="654"/>
      <c r="E1" s="654"/>
      <c r="F1" s="654"/>
      <c r="G1" s="654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>
      <c r="A2" s="655" t="s">
        <v>68</v>
      </c>
      <c r="B2" s="655"/>
      <c r="C2" s="655"/>
      <c r="D2" s="136"/>
      <c r="E2" s="136"/>
      <c r="F2" s="108">
        <f>SUM(E5,E32,E69,E103,E119,E137,E153,E166,E180,E198,E224,E236,E243,F254,E260,E487,E499,E535,E571,E583,E619,E655,E680,F830,E835,F842,F846)</f>
        <v>719114100</v>
      </c>
      <c r="G2" s="106" t="s">
        <v>75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5">
      <c r="A3" s="656" t="s">
        <v>369</v>
      </c>
      <c r="B3" s="597"/>
      <c r="C3" s="597"/>
      <c r="D3" s="597"/>
      <c r="E3" s="597"/>
      <c r="F3" s="597"/>
      <c r="G3" s="597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5">
      <c r="A4" s="102" t="s">
        <v>80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>
      <c r="A5" s="102" t="s">
        <v>81</v>
      </c>
      <c r="B5" s="102"/>
      <c r="C5" s="102"/>
      <c r="D5" s="102"/>
      <c r="E5" s="652">
        <f>D6</f>
        <v>222184000</v>
      </c>
      <c r="F5" s="597"/>
      <c r="G5" s="106" t="s">
        <v>75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</row>
    <row r="6" spans="1:25">
      <c r="A6" s="102" t="s">
        <v>547</v>
      </c>
      <c r="B6" s="102"/>
      <c r="C6" s="102"/>
      <c r="D6" s="651">
        <f>SUM(D7,D15,D21,D26)</f>
        <v>222184000</v>
      </c>
      <c r="E6" s="676"/>
      <c r="F6" s="106" t="s">
        <v>75</v>
      </c>
      <c r="G6" s="102"/>
      <c r="H6" s="102"/>
      <c r="I6" s="127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>
      <c r="A7" s="111" t="s">
        <v>1550</v>
      </c>
      <c r="B7" s="211" t="s">
        <v>548</v>
      </c>
      <c r="C7" s="111"/>
      <c r="D7" s="651">
        <f>SUM(F8:F13)</f>
        <v>61072300</v>
      </c>
      <c r="E7" s="597"/>
      <c r="F7" s="210" t="s">
        <v>75</v>
      </c>
      <c r="G7" s="111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1:25" outlineLevel="1">
      <c r="A8" s="112"/>
      <c r="B8" s="120" t="s">
        <v>371</v>
      </c>
      <c r="C8" s="121" t="s">
        <v>1497</v>
      </c>
      <c r="D8" s="120"/>
      <c r="E8" s="120"/>
      <c r="F8" s="351">
        <v>56693900</v>
      </c>
      <c r="G8" s="115" t="s">
        <v>75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1:25" outlineLevel="1">
      <c r="A9" s="112"/>
      <c r="B9" s="120" t="s">
        <v>373</v>
      </c>
      <c r="C9" s="121" t="s">
        <v>1498</v>
      </c>
      <c r="D9" s="120"/>
      <c r="E9" s="120"/>
      <c r="F9" s="337">
        <v>3343200</v>
      </c>
      <c r="G9" s="115" t="s">
        <v>75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</row>
    <row r="10" spans="1:25" outlineLevel="1">
      <c r="A10" s="112"/>
      <c r="B10" s="120" t="s">
        <v>375</v>
      </c>
      <c r="C10" s="608" t="s">
        <v>1499</v>
      </c>
      <c r="D10" s="608"/>
      <c r="E10" s="120"/>
      <c r="F10" s="337">
        <v>276800</v>
      </c>
      <c r="G10" s="115" t="s">
        <v>75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</row>
    <row r="11" spans="1:25" ht="23.25" customHeight="1" outlineLevel="1">
      <c r="A11" s="112"/>
      <c r="B11" s="120" t="s">
        <v>377</v>
      </c>
      <c r="C11" s="121" t="s">
        <v>1500</v>
      </c>
      <c r="D11" s="120"/>
      <c r="E11" s="120"/>
      <c r="F11" s="351">
        <v>654800</v>
      </c>
      <c r="G11" s="115" t="s">
        <v>75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1:25" outlineLevel="1">
      <c r="A12" s="112"/>
      <c r="B12" s="120" t="s">
        <v>379</v>
      </c>
      <c r="C12" s="608" t="s">
        <v>1501</v>
      </c>
      <c r="D12" s="608"/>
      <c r="E12" s="608"/>
      <c r="F12" s="352">
        <v>80800</v>
      </c>
      <c r="G12" s="118" t="s">
        <v>75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</row>
    <row r="13" spans="1:25" outlineLevel="1">
      <c r="A13" s="112"/>
      <c r="B13" s="120" t="s">
        <v>381</v>
      </c>
      <c r="C13" s="608" t="s">
        <v>1502</v>
      </c>
      <c r="D13" s="608"/>
      <c r="E13" s="120"/>
      <c r="F13" s="351">
        <v>22800</v>
      </c>
      <c r="G13" s="115" t="s">
        <v>75</v>
      </c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spans="1:25" outlineLevel="1">
      <c r="A14" s="116"/>
      <c r="B14" s="112"/>
      <c r="C14" s="113"/>
      <c r="D14" s="116"/>
      <c r="E14" s="116"/>
      <c r="F14" s="117"/>
      <c r="G14" s="118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</row>
    <row r="15" spans="1:25">
      <c r="A15" s="119" t="s">
        <v>1551</v>
      </c>
      <c r="B15" s="119" t="s">
        <v>1552</v>
      </c>
      <c r="C15" s="119"/>
      <c r="D15" s="651">
        <f>SUM(F16:F19)</f>
        <v>101022700</v>
      </c>
      <c r="E15" s="597"/>
      <c r="F15" s="125" t="s">
        <v>75</v>
      </c>
      <c r="G15" s="119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 spans="1:25" outlineLevel="1">
      <c r="A16" s="120"/>
      <c r="B16" s="120" t="s">
        <v>384</v>
      </c>
      <c r="C16" s="121" t="s">
        <v>1503</v>
      </c>
      <c r="D16" s="120"/>
      <c r="E16" s="120"/>
      <c r="F16" s="114">
        <v>94606200</v>
      </c>
      <c r="G16" s="122" t="s">
        <v>75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</row>
    <row r="17" spans="1:25" outlineLevel="1">
      <c r="A17" s="120"/>
      <c r="B17" s="120" t="s">
        <v>386</v>
      </c>
      <c r="C17" s="121" t="s">
        <v>1504</v>
      </c>
      <c r="D17" s="120"/>
      <c r="E17" s="120"/>
      <c r="F17" s="114">
        <v>4080300</v>
      </c>
      <c r="G17" s="122" t="s">
        <v>75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</row>
    <row r="18" spans="1:25" outlineLevel="1">
      <c r="A18" s="120"/>
      <c r="B18" s="120" t="s">
        <v>388</v>
      </c>
      <c r="C18" s="120" t="s">
        <v>1505</v>
      </c>
      <c r="D18" s="120"/>
      <c r="E18" s="120"/>
      <c r="F18" s="114">
        <v>1578700</v>
      </c>
      <c r="G18" s="122" t="s">
        <v>75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</row>
    <row r="19" spans="1:25" ht="24.75" customHeight="1" outlineLevel="1">
      <c r="A19" s="120"/>
      <c r="B19" s="120" t="s">
        <v>390</v>
      </c>
      <c r="C19" s="121" t="s">
        <v>1506</v>
      </c>
      <c r="D19" s="120"/>
      <c r="E19" s="120"/>
      <c r="F19" s="114">
        <v>757500</v>
      </c>
      <c r="G19" s="122" t="s">
        <v>75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spans="1:25" outlineLevel="1">
      <c r="A20" s="123"/>
      <c r="B20" s="120"/>
      <c r="C20" s="121"/>
      <c r="D20" s="123"/>
      <c r="E20" s="123"/>
      <c r="F20" s="117"/>
      <c r="G20" s="124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spans="1:25">
      <c r="A21" s="119" t="s">
        <v>1550</v>
      </c>
      <c r="B21" s="119" t="s">
        <v>1553</v>
      </c>
      <c r="C21" s="119"/>
      <c r="D21" s="651">
        <f>SUM(F22:F24)</f>
        <v>55750000</v>
      </c>
      <c r="E21" s="597"/>
      <c r="F21" s="125" t="s">
        <v>75</v>
      </c>
      <c r="G21" s="119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</row>
    <row r="22" spans="1:25" outlineLevel="1">
      <c r="A22" s="120"/>
      <c r="B22" s="120" t="s">
        <v>393</v>
      </c>
      <c r="C22" s="121" t="s">
        <v>1507</v>
      </c>
      <c r="D22" s="120"/>
      <c r="E22" s="120"/>
      <c r="F22" s="114">
        <v>40585600</v>
      </c>
      <c r="G22" s="122" t="s">
        <v>75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</row>
    <row r="23" spans="1:25" outlineLevel="1">
      <c r="A23" s="120"/>
      <c r="B23" s="120" t="s">
        <v>394</v>
      </c>
      <c r="C23" s="120" t="s">
        <v>1508</v>
      </c>
      <c r="D23" s="120"/>
      <c r="E23" s="120"/>
      <c r="F23" s="114">
        <v>5983800</v>
      </c>
      <c r="G23" s="122" t="s">
        <v>75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</row>
    <row r="24" spans="1:25" outlineLevel="1">
      <c r="A24" s="120"/>
      <c r="B24" s="120" t="s">
        <v>396</v>
      </c>
      <c r="C24" s="608" t="s">
        <v>1509</v>
      </c>
      <c r="D24" s="608"/>
      <c r="E24" s="120"/>
      <c r="F24" s="114">
        <v>9180600</v>
      </c>
      <c r="G24" s="122" t="s">
        <v>75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</row>
    <row r="25" spans="1:25" outlineLevel="1">
      <c r="A25" s="123"/>
      <c r="B25" s="120"/>
      <c r="C25" s="121"/>
      <c r="D25" s="123"/>
      <c r="E25" s="123"/>
      <c r="F25" s="117"/>
      <c r="G25" s="124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</row>
    <row r="26" spans="1:25">
      <c r="A26" s="119" t="s">
        <v>453</v>
      </c>
      <c r="B26" s="119" t="s">
        <v>1554</v>
      </c>
      <c r="C26" s="119"/>
      <c r="D26" s="651">
        <f>SUM(F27:F31)</f>
        <v>4339000</v>
      </c>
      <c r="E26" s="597"/>
      <c r="F26" s="125" t="s">
        <v>75</v>
      </c>
      <c r="G26" s="119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</row>
    <row r="27" spans="1:25">
      <c r="A27" s="119"/>
      <c r="B27" s="120" t="s">
        <v>1412</v>
      </c>
      <c r="C27" s="608" t="s">
        <v>1510</v>
      </c>
      <c r="D27" s="608"/>
      <c r="E27" s="608"/>
      <c r="F27" s="117">
        <v>35700</v>
      </c>
      <c r="G27" s="124" t="s">
        <v>75</v>
      </c>
      <c r="H27" s="134">
        <v>35700</v>
      </c>
      <c r="I27" s="134"/>
      <c r="J27" s="134"/>
      <c r="K27" s="134"/>
      <c r="L27" s="134"/>
      <c r="M27" s="134"/>
      <c r="N27" s="134"/>
      <c r="O27" s="134"/>
      <c r="P27" s="134"/>
      <c r="Q27" s="349">
        <f t="shared" ref="Q27:Q28" si="0">SUM(H27:P27)</f>
        <v>35700</v>
      </c>
      <c r="R27" s="134"/>
      <c r="S27" s="134"/>
      <c r="T27" s="134"/>
      <c r="U27" s="134"/>
      <c r="V27" s="134"/>
      <c r="W27" s="134"/>
      <c r="X27" s="134"/>
      <c r="Y27" s="134"/>
    </row>
    <row r="28" spans="1:25">
      <c r="A28" s="119"/>
      <c r="B28" s="120" t="s">
        <v>1417</v>
      </c>
      <c r="C28" s="608" t="s">
        <v>1511</v>
      </c>
      <c r="D28" s="608"/>
      <c r="F28" s="117">
        <v>133200</v>
      </c>
      <c r="G28" s="124" t="s">
        <v>75</v>
      </c>
      <c r="H28" s="134">
        <v>133200</v>
      </c>
      <c r="I28" s="134"/>
      <c r="J28" s="134"/>
      <c r="K28" s="134"/>
      <c r="L28" s="134"/>
      <c r="M28" s="134"/>
      <c r="N28" s="134"/>
      <c r="O28" s="134"/>
      <c r="P28" s="134"/>
      <c r="Q28" s="349">
        <f t="shared" si="0"/>
        <v>133200</v>
      </c>
      <c r="R28" s="134"/>
      <c r="S28" s="134"/>
      <c r="T28" s="134"/>
      <c r="U28" s="134"/>
      <c r="V28" s="134"/>
      <c r="W28" s="134"/>
      <c r="X28" s="134"/>
      <c r="Y28" s="134"/>
    </row>
    <row r="29" spans="1:25" outlineLevel="1">
      <c r="A29" s="123"/>
      <c r="B29" s="120" t="s">
        <v>399</v>
      </c>
      <c r="C29" s="608" t="s">
        <v>1512</v>
      </c>
      <c r="D29" s="608"/>
      <c r="E29" s="608"/>
      <c r="F29" s="117">
        <v>1188700</v>
      </c>
      <c r="G29" s="124" t="s">
        <v>75</v>
      </c>
      <c r="H29" s="133">
        <v>70600</v>
      </c>
      <c r="I29" s="133">
        <v>10100</v>
      </c>
      <c r="J29" s="133">
        <v>541000</v>
      </c>
      <c r="K29" s="133">
        <v>70600</v>
      </c>
      <c r="L29" s="133">
        <v>211800</v>
      </c>
      <c r="M29" s="133">
        <v>254300</v>
      </c>
      <c r="N29" s="133">
        <v>30300</v>
      </c>
      <c r="O29" s="133"/>
      <c r="P29" s="133"/>
      <c r="Q29" s="349">
        <f>SUM(H29:P29)</f>
        <v>1188700</v>
      </c>
      <c r="R29" s="133"/>
      <c r="S29" s="133"/>
      <c r="T29" s="133"/>
      <c r="U29" s="133"/>
      <c r="V29" s="133"/>
      <c r="W29" s="133"/>
      <c r="X29" s="133"/>
      <c r="Y29" s="133"/>
    </row>
    <row r="30" spans="1:25" outlineLevel="1">
      <c r="A30" s="123"/>
      <c r="B30" s="120" t="s">
        <v>401</v>
      </c>
      <c r="C30" s="121" t="s">
        <v>1513</v>
      </c>
      <c r="D30" s="123"/>
      <c r="E30" s="123"/>
      <c r="F30" s="117">
        <v>2791300</v>
      </c>
      <c r="G30" s="124" t="s">
        <v>75</v>
      </c>
      <c r="H30" s="133">
        <v>7200</v>
      </c>
      <c r="I30" s="133">
        <v>7200</v>
      </c>
      <c r="J30" s="133">
        <v>1159200</v>
      </c>
      <c r="K30" s="133">
        <v>93600</v>
      </c>
      <c r="L30" s="133">
        <v>14400</v>
      </c>
      <c r="M30" s="133">
        <v>65000</v>
      </c>
      <c r="N30" s="133">
        <v>386300</v>
      </c>
      <c r="O30" s="133">
        <v>7200</v>
      </c>
      <c r="P30" s="133">
        <v>1051200</v>
      </c>
      <c r="Q30" s="349">
        <f t="shared" ref="Q30:Q31" si="1">SUM(H30:P30)</f>
        <v>2791300</v>
      </c>
      <c r="R30" s="133"/>
      <c r="S30" s="133"/>
      <c r="T30" s="133"/>
      <c r="U30" s="133"/>
      <c r="V30" s="133"/>
      <c r="W30" s="133"/>
      <c r="X30" s="133"/>
      <c r="Y30" s="133"/>
    </row>
    <row r="31" spans="1:25" outlineLevel="1">
      <c r="A31" s="123"/>
      <c r="B31" s="120" t="s">
        <v>403</v>
      </c>
      <c r="C31" s="121" t="s">
        <v>1514</v>
      </c>
      <c r="D31" s="123"/>
      <c r="E31" s="123"/>
      <c r="F31" s="117">
        <v>190100</v>
      </c>
      <c r="G31" s="124" t="s">
        <v>75</v>
      </c>
      <c r="H31" s="133">
        <v>190100</v>
      </c>
      <c r="I31" s="133"/>
      <c r="J31" s="133"/>
      <c r="K31" s="133"/>
      <c r="L31" s="133"/>
      <c r="M31" s="133"/>
      <c r="N31" s="133"/>
      <c r="O31" s="133"/>
      <c r="P31" s="133"/>
      <c r="Q31" s="349">
        <f t="shared" si="1"/>
        <v>190100</v>
      </c>
      <c r="R31" s="133"/>
      <c r="S31" s="133"/>
      <c r="T31" s="133"/>
      <c r="U31" s="133"/>
      <c r="V31" s="133"/>
      <c r="W31" s="133"/>
      <c r="X31" s="133"/>
      <c r="Y31" s="133"/>
    </row>
    <row r="32" spans="1:25" outlineLevel="1">
      <c r="A32" s="102" t="s">
        <v>82</v>
      </c>
      <c r="B32" s="102"/>
      <c r="C32" s="102"/>
      <c r="D32" s="102"/>
      <c r="E32" s="652">
        <f>SUM(D33,D48)</f>
        <v>10666700</v>
      </c>
      <c r="F32" s="597"/>
      <c r="G32" s="106" t="s">
        <v>75</v>
      </c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</row>
    <row r="33" spans="1:25" outlineLevel="1">
      <c r="A33" s="102" t="s">
        <v>127</v>
      </c>
      <c r="B33" s="102"/>
      <c r="C33" s="102"/>
      <c r="D33" s="653">
        <f>D34+D45</f>
        <v>10666700</v>
      </c>
      <c r="E33" s="597"/>
      <c r="F33" s="106" t="s">
        <v>75</v>
      </c>
      <c r="G33" s="102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 outlineLevel="1">
      <c r="A34" s="119" t="s">
        <v>1555</v>
      </c>
      <c r="B34" s="119"/>
      <c r="C34" s="119"/>
      <c r="D34" s="651">
        <f>SUM(D35,D37,D41,)</f>
        <v>7671300</v>
      </c>
      <c r="E34" s="597"/>
      <c r="F34" s="125" t="s">
        <v>75</v>
      </c>
      <c r="G34" s="119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</row>
    <row r="35" spans="1:25" outlineLevel="1">
      <c r="A35" s="119" t="s">
        <v>1550</v>
      </c>
      <c r="B35" s="119" t="s">
        <v>1556</v>
      </c>
      <c r="C35" s="119"/>
      <c r="D35" s="651">
        <v>485000</v>
      </c>
      <c r="E35" s="597"/>
      <c r="F35" s="125" t="s">
        <v>75</v>
      </c>
      <c r="G35" s="119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</row>
    <row r="36" spans="1:25" outlineLevel="1">
      <c r="A36" s="104"/>
      <c r="B36" s="658" t="s">
        <v>408</v>
      </c>
      <c r="C36" s="658"/>
      <c r="D36" s="210"/>
      <c r="E36" s="210"/>
      <c r="F36" s="117"/>
      <c r="G36" s="124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</row>
    <row r="37" spans="1:25" outlineLevel="1">
      <c r="A37" s="119" t="s">
        <v>1550</v>
      </c>
      <c r="B37" s="119" t="s">
        <v>1557</v>
      </c>
      <c r="C37" s="119"/>
      <c r="D37" s="651">
        <v>6714100</v>
      </c>
      <c r="E37" s="597"/>
      <c r="F37" s="125" t="s">
        <v>75</v>
      </c>
      <c r="G37" s="119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</row>
    <row r="38" spans="1:25" outlineLevel="1">
      <c r="A38" s="104"/>
      <c r="B38" s="123" t="s">
        <v>410</v>
      </c>
      <c r="C38" s="123"/>
      <c r="D38" s="123"/>
      <c r="E38" s="123"/>
      <c r="F38" s="117"/>
      <c r="G38" s="124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</row>
    <row r="39" spans="1:25" outlineLevel="1">
      <c r="A39" s="104"/>
      <c r="B39" s="120" t="s">
        <v>411</v>
      </c>
      <c r="C39" s="120"/>
      <c r="D39" s="123"/>
      <c r="E39" s="123"/>
      <c r="F39" s="117"/>
      <c r="G39" s="124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</row>
    <row r="40" spans="1:25" ht="24" customHeight="1" outlineLevel="1">
      <c r="A40" s="104"/>
      <c r="B40" s="120" t="s">
        <v>412</v>
      </c>
      <c r="C40" s="121"/>
      <c r="D40" s="123"/>
      <c r="E40" s="123"/>
      <c r="F40" s="117"/>
      <c r="G40" s="124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outlineLevel="1">
      <c r="A41" s="119" t="s">
        <v>1550</v>
      </c>
      <c r="B41" s="119" t="s">
        <v>1558</v>
      </c>
      <c r="C41" s="119"/>
      <c r="D41" s="651">
        <v>472200</v>
      </c>
      <c r="E41" s="597"/>
      <c r="F41" s="125" t="s">
        <v>75</v>
      </c>
      <c r="G41" s="119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</row>
    <row r="42" spans="1:25" outlineLevel="1">
      <c r="A42" s="123" t="s">
        <v>1559</v>
      </c>
      <c r="B42" s="123" t="s">
        <v>1560</v>
      </c>
      <c r="C42" s="123"/>
      <c r="D42" s="123"/>
      <c r="E42" s="123"/>
      <c r="F42" s="117"/>
      <c r="G42" s="124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</row>
    <row r="43" spans="1:25" outlineLevel="1">
      <c r="A43" s="123" t="s">
        <v>1559</v>
      </c>
      <c r="B43" s="608" t="s">
        <v>1561</v>
      </c>
      <c r="C43" s="608"/>
      <c r="D43" s="123"/>
      <c r="E43" s="123"/>
      <c r="F43" s="117"/>
      <c r="G43" s="124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</row>
    <row r="44" spans="1:25" outlineLevel="1">
      <c r="A44" s="123" t="s">
        <v>1517</v>
      </c>
      <c r="B44" s="126"/>
      <c r="C44" s="121"/>
      <c r="D44" s="123"/>
      <c r="E44" s="123"/>
      <c r="F44" s="117"/>
      <c r="G44" s="124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</row>
    <row r="45" spans="1:25" outlineLevel="1">
      <c r="A45" s="119" t="s">
        <v>1516</v>
      </c>
      <c r="B45" s="119"/>
      <c r="C45" s="119"/>
      <c r="D45" s="651">
        <v>2995400</v>
      </c>
      <c r="E45" s="597"/>
      <c r="F45" s="125" t="s">
        <v>75</v>
      </c>
      <c r="G45" s="119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</row>
    <row r="46" spans="1:25" outlineLevel="1">
      <c r="A46" s="608" t="s">
        <v>1518</v>
      </c>
      <c r="B46" s="608"/>
      <c r="C46" s="608"/>
      <c r="D46" s="123"/>
      <c r="E46" s="123"/>
      <c r="F46" s="117"/>
      <c r="G46" s="124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</row>
    <row r="47" spans="1:25">
      <c r="A47" s="123"/>
      <c r="B47" s="120"/>
      <c r="C47" s="121"/>
      <c r="D47" s="123"/>
      <c r="E47" s="123"/>
      <c r="F47" s="117"/>
      <c r="G47" s="12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</row>
    <row r="48" spans="1:25" outlineLevel="1">
      <c r="A48" s="102"/>
      <c r="B48" s="102"/>
      <c r="C48" s="102"/>
      <c r="D48" s="653"/>
      <c r="E48" s="597"/>
      <c r="F48" s="106"/>
      <c r="G48" s="102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</row>
    <row r="49" spans="1:25" outlineLevel="1">
      <c r="A49" s="119"/>
      <c r="B49" s="119"/>
      <c r="C49" s="119"/>
      <c r="D49" s="651"/>
      <c r="E49" s="597"/>
      <c r="F49" s="125"/>
      <c r="G49" s="119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</row>
    <row r="50" spans="1:25" outlineLevel="1">
      <c r="A50" s="119"/>
      <c r="B50" s="119"/>
      <c r="C50" s="119"/>
      <c r="D50" s="651"/>
      <c r="E50" s="597"/>
      <c r="F50" s="125"/>
      <c r="G50" s="119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</row>
    <row r="51" spans="1:25" ht="23.25" customHeight="1" outlineLevel="1">
      <c r="A51" s="120"/>
      <c r="B51" s="120"/>
      <c r="C51" s="209"/>
      <c r="D51" s="209"/>
      <c r="E51" s="209"/>
      <c r="F51" s="209"/>
      <c r="G51" s="209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</row>
    <row r="52" spans="1:25" ht="24" customHeight="1" outlineLevel="1">
      <c r="A52" s="104"/>
      <c r="B52" s="120"/>
      <c r="C52" s="120"/>
      <c r="D52" s="120"/>
      <c r="E52" s="120"/>
      <c r="F52" s="114"/>
      <c r="G52" s="12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</row>
    <row r="53" spans="1:25" ht="24" customHeight="1" outlineLevel="1">
      <c r="A53" s="104"/>
      <c r="B53" s="120"/>
      <c r="C53" s="120"/>
      <c r="D53" s="120"/>
      <c r="E53" s="120"/>
      <c r="F53" s="114"/>
      <c r="G53" s="12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</row>
    <row r="54" spans="1:25" ht="24" customHeight="1" outlineLevel="1">
      <c r="A54" s="104"/>
      <c r="B54" s="120"/>
      <c r="C54" s="120"/>
      <c r="D54" s="120"/>
      <c r="E54" s="120"/>
      <c r="F54" s="114"/>
      <c r="G54" s="12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</row>
    <row r="55" spans="1:25" ht="24" customHeight="1" outlineLevel="1">
      <c r="A55" s="104"/>
      <c r="B55" s="120"/>
      <c r="C55" s="120"/>
      <c r="D55" s="120"/>
      <c r="E55" s="120"/>
      <c r="F55" s="114"/>
      <c r="G55" s="12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</row>
    <row r="56" spans="1:25" ht="24" customHeight="1" outlineLevel="1">
      <c r="A56" s="104"/>
      <c r="B56" s="120"/>
      <c r="C56" s="120"/>
      <c r="D56" s="120"/>
      <c r="E56" s="120"/>
      <c r="F56" s="114"/>
      <c r="G56" s="12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</row>
    <row r="57" spans="1:25" ht="24" customHeight="1" outlineLevel="1">
      <c r="A57" s="104"/>
      <c r="B57" s="120"/>
      <c r="C57" s="120"/>
      <c r="D57" s="120"/>
      <c r="E57" s="120"/>
      <c r="F57" s="114"/>
      <c r="G57" s="12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</row>
    <row r="58" spans="1:25" ht="24" customHeight="1" outlineLevel="1">
      <c r="A58" s="104"/>
      <c r="B58" s="120"/>
      <c r="C58" s="120"/>
      <c r="D58" s="120"/>
      <c r="E58" s="120"/>
      <c r="F58" s="114"/>
      <c r="G58" s="12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</row>
    <row r="59" spans="1:25" ht="24" customHeight="1" outlineLevel="1">
      <c r="A59" s="104"/>
      <c r="B59" s="120"/>
      <c r="C59" s="120"/>
      <c r="D59" s="120"/>
      <c r="E59" s="120"/>
      <c r="F59" s="114"/>
      <c r="G59" s="12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</row>
    <row r="60" spans="1:25" ht="24" customHeight="1" outlineLevel="1">
      <c r="A60" s="104"/>
      <c r="B60" s="120"/>
      <c r="C60" s="120"/>
      <c r="D60" s="120"/>
      <c r="E60" s="120"/>
      <c r="F60" s="114"/>
      <c r="G60" s="12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</row>
    <row r="61" spans="1:25" ht="24" customHeight="1" outlineLevel="1">
      <c r="A61" s="104"/>
      <c r="B61" s="120"/>
      <c r="C61" s="120"/>
      <c r="D61" s="120"/>
      <c r="E61" s="120"/>
      <c r="F61" s="114"/>
      <c r="G61" s="12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</row>
    <row r="62" spans="1:25" ht="24" customHeight="1" outlineLevel="1">
      <c r="A62" s="104"/>
      <c r="B62" s="120"/>
      <c r="C62" s="120"/>
      <c r="D62" s="120"/>
      <c r="E62" s="120"/>
      <c r="F62" s="114"/>
      <c r="G62" s="12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</row>
    <row r="63" spans="1:25" ht="24" customHeight="1" outlineLevel="1">
      <c r="A63" s="104"/>
      <c r="B63" s="120"/>
      <c r="C63" s="120"/>
      <c r="D63" s="120"/>
      <c r="E63" s="120"/>
      <c r="F63" s="114"/>
      <c r="G63" s="12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</row>
    <row r="64" spans="1:25" ht="24" customHeight="1" outlineLevel="1">
      <c r="A64" s="104"/>
      <c r="B64" s="120"/>
      <c r="C64" s="120"/>
      <c r="D64" s="120"/>
      <c r="E64" s="120"/>
      <c r="F64" s="114"/>
      <c r="G64" s="12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</row>
    <row r="65" spans="1:25" ht="24" customHeight="1" outlineLevel="1">
      <c r="A65" s="104"/>
      <c r="B65" s="120"/>
      <c r="C65" s="120"/>
      <c r="D65" s="120"/>
      <c r="E65" s="120"/>
      <c r="F65" s="114"/>
      <c r="G65" s="12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</row>
    <row r="66" spans="1:25" ht="24" customHeight="1" outlineLevel="1">
      <c r="A66" s="104"/>
      <c r="B66" s="120"/>
      <c r="C66" s="120"/>
      <c r="D66" s="120"/>
      <c r="E66" s="120"/>
      <c r="F66" s="114"/>
      <c r="G66" s="12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</row>
    <row r="67" spans="1:25" outlineLevel="1">
      <c r="A67" s="120"/>
      <c r="B67" s="120"/>
      <c r="C67" s="176"/>
      <c r="D67" s="120"/>
      <c r="E67" s="120"/>
      <c r="F67" s="114"/>
      <c r="G67" s="12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</row>
    <row r="68" spans="1:25">
      <c r="A68" s="120"/>
      <c r="B68" s="120"/>
      <c r="C68" s="176"/>
      <c r="D68" s="120"/>
      <c r="E68" s="120"/>
      <c r="F68" s="114"/>
      <c r="G68" s="12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</row>
    <row r="69" spans="1:25" outlineLevel="1">
      <c r="A69" s="102" t="s">
        <v>83</v>
      </c>
      <c r="B69" s="102"/>
      <c r="C69" s="102"/>
      <c r="D69" s="102"/>
      <c r="E69" s="652">
        <f>SUM(D70,D79)</f>
        <v>597000</v>
      </c>
      <c r="F69" s="597"/>
      <c r="G69" s="106" t="s">
        <v>75</v>
      </c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</row>
    <row r="70" spans="1:25" outlineLevel="1">
      <c r="A70" s="102" t="s">
        <v>405</v>
      </c>
      <c r="B70" s="102"/>
      <c r="C70" s="102"/>
      <c r="D70" s="653">
        <f>SUM(D71)</f>
        <v>406100</v>
      </c>
      <c r="E70" s="597"/>
      <c r="F70" s="106" t="s">
        <v>75</v>
      </c>
      <c r="G70" s="102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</row>
    <row r="71" spans="1:25" outlineLevel="1">
      <c r="A71" s="119" t="s">
        <v>406</v>
      </c>
      <c r="B71" s="119"/>
      <c r="C71" s="119"/>
      <c r="D71" s="651">
        <f>SUM(D72+D74)</f>
        <v>406100</v>
      </c>
      <c r="E71" s="651"/>
      <c r="F71" s="125" t="s">
        <v>75</v>
      </c>
      <c r="G71" s="119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</row>
    <row r="72" spans="1:25" outlineLevel="1">
      <c r="A72" s="119" t="s">
        <v>407</v>
      </c>
      <c r="B72" s="119"/>
      <c r="C72" s="119"/>
      <c r="D72" s="651">
        <v>292000</v>
      </c>
      <c r="E72" s="651"/>
      <c r="F72" s="125" t="s">
        <v>75</v>
      </c>
      <c r="G72" s="119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</row>
    <row r="73" spans="1:25" outlineLevel="1">
      <c r="A73" s="104"/>
      <c r="B73" s="658" t="s">
        <v>1137</v>
      </c>
      <c r="C73" s="658"/>
      <c r="D73" s="210"/>
      <c r="E73" s="210"/>
      <c r="F73" s="117"/>
      <c r="G73" s="124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</row>
    <row r="74" spans="1:25" outlineLevel="1">
      <c r="A74" s="119" t="s">
        <v>1138</v>
      </c>
      <c r="B74" s="119"/>
      <c r="C74" s="119"/>
      <c r="D74" s="651">
        <v>114100</v>
      </c>
      <c r="E74" s="651"/>
      <c r="F74" s="125" t="s">
        <v>75</v>
      </c>
      <c r="G74" s="119"/>
      <c r="H74" s="133">
        <f>SUM(H75:H77)</f>
        <v>114100</v>
      </c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</row>
    <row r="75" spans="1:25" outlineLevel="1">
      <c r="A75" s="123" t="s">
        <v>1141</v>
      </c>
      <c r="B75" s="123"/>
      <c r="C75" s="123"/>
      <c r="D75" s="123"/>
      <c r="E75" s="123"/>
      <c r="F75" s="117"/>
      <c r="G75" s="124"/>
      <c r="H75" s="133">
        <v>60000</v>
      </c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</row>
    <row r="76" spans="1:25" outlineLevel="1">
      <c r="A76" s="123" t="s">
        <v>1139</v>
      </c>
      <c r="B76" s="121"/>
      <c r="D76" s="123"/>
      <c r="E76" s="123"/>
      <c r="F76" s="117"/>
      <c r="G76" s="124"/>
      <c r="H76" s="133">
        <v>42100</v>
      </c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</row>
    <row r="77" spans="1:25" outlineLevel="1">
      <c r="A77" s="123" t="s">
        <v>1140</v>
      </c>
      <c r="B77" s="126"/>
      <c r="C77" s="121"/>
      <c r="D77" s="123"/>
      <c r="E77" s="123"/>
      <c r="F77" s="117"/>
      <c r="G77" s="124"/>
      <c r="H77" s="133">
        <v>12000</v>
      </c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</row>
    <row r="78" spans="1:25" outlineLevel="1">
      <c r="A78" s="123"/>
      <c r="B78" s="120"/>
      <c r="C78" s="121"/>
      <c r="D78" s="123"/>
      <c r="E78" s="123"/>
      <c r="F78" s="117"/>
      <c r="G78" s="124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</row>
    <row r="79" spans="1:25" outlineLevel="1">
      <c r="A79" s="102" t="s">
        <v>418</v>
      </c>
      <c r="B79" s="102"/>
      <c r="C79" s="102"/>
      <c r="D79" s="653">
        <f>SUM(F81:F83)</f>
        <v>190900</v>
      </c>
      <c r="E79" s="597"/>
      <c r="F79" s="106" t="s">
        <v>75</v>
      </c>
      <c r="G79" s="10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</row>
    <row r="80" spans="1:25">
      <c r="A80" s="120"/>
      <c r="B80" s="304" t="s">
        <v>516</v>
      </c>
      <c r="C80" s="635" t="s">
        <v>1129</v>
      </c>
      <c r="D80" s="635"/>
      <c r="E80" s="120"/>
      <c r="F80" s="114"/>
      <c r="G80" s="122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</row>
    <row r="81" spans="1:25">
      <c r="A81" s="120"/>
      <c r="B81" s="120"/>
      <c r="C81" s="629" t="s">
        <v>1130</v>
      </c>
      <c r="D81" s="629"/>
      <c r="E81" s="120"/>
      <c r="F81" s="320">
        <v>41500</v>
      </c>
      <c r="G81" s="321" t="s">
        <v>75</v>
      </c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</row>
    <row r="82" spans="1:25">
      <c r="A82" s="120"/>
      <c r="B82" s="335" t="s">
        <v>420</v>
      </c>
      <c r="C82" s="660" t="s">
        <v>1131</v>
      </c>
      <c r="D82" s="659"/>
      <c r="E82" s="659"/>
      <c r="F82" s="114"/>
      <c r="G82" s="122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</row>
    <row r="83" spans="1:25">
      <c r="A83" s="120"/>
      <c r="B83" s="120"/>
      <c r="C83" s="328" t="s">
        <v>1132</v>
      </c>
      <c r="D83" s="120"/>
      <c r="E83" s="120"/>
      <c r="F83" s="114">
        <v>149400</v>
      </c>
      <c r="G83" s="122" t="s">
        <v>75</v>
      </c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</row>
    <row r="84" spans="1:25">
      <c r="A84" s="120"/>
      <c r="B84" s="120"/>
      <c r="C84" s="176"/>
      <c r="D84" s="120"/>
      <c r="E84" s="120"/>
      <c r="F84" s="114"/>
      <c r="G84" s="122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</row>
    <row r="85" spans="1:25">
      <c r="A85" s="120"/>
      <c r="B85" s="120"/>
      <c r="C85" s="176"/>
      <c r="D85" s="120"/>
      <c r="E85" s="120"/>
      <c r="F85" s="114"/>
      <c r="G85" s="122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</row>
    <row r="86" spans="1:25">
      <c r="A86" s="120"/>
      <c r="B86" s="120"/>
      <c r="C86" s="176"/>
      <c r="D86" s="120"/>
      <c r="E86" s="120"/>
      <c r="F86" s="114"/>
      <c r="G86" s="122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</row>
    <row r="87" spans="1:25">
      <c r="A87" s="120"/>
      <c r="B87" s="120"/>
      <c r="C87" s="176"/>
      <c r="D87" s="120"/>
      <c r="E87" s="120"/>
      <c r="F87" s="114"/>
      <c r="G87" s="122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</row>
    <row r="88" spans="1:25">
      <c r="A88" s="120"/>
      <c r="B88" s="120"/>
      <c r="C88" s="176"/>
      <c r="D88" s="120"/>
      <c r="E88" s="120"/>
      <c r="F88" s="114"/>
      <c r="G88" s="122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</row>
    <row r="89" spans="1:25">
      <c r="A89" s="120"/>
      <c r="B89" s="120"/>
      <c r="C89" s="176"/>
      <c r="D89" s="120"/>
      <c r="E89" s="120"/>
      <c r="F89" s="114"/>
      <c r="G89" s="122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</row>
    <row r="90" spans="1:25">
      <c r="A90" s="120"/>
      <c r="B90" s="120"/>
      <c r="C90" s="176"/>
      <c r="D90" s="120"/>
      <c r="E90" s="120"/>
      <c r="F90" s="114"/>
      <c r="G90" s="122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</row>
    <row r="91" spans="1:25">
      <c r="A91" s="120"/>
      <c r="B91" s="120"/>
      <c r="C91" s="176"/>
      <c r="D91" s="120"/>
      <c r="E91" s="120"/>
      <c r="F91" s="114"/>
      <c r="G91" s="122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</row>
    <row r="92" spans="1:25">
      <c r="A92" s="120"/>
      <c r="B92" s="120"/>
      <c r="C92" s="176"/>
      <c r="D92" s="120"/>
      <c r="E92" s="120"/>
      <c r="F92" s="114"/>
      <c r="G92" s="122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</row>
    <row r="93" spans="1:25">
      <c r="A93" s="120"/>
      <c r="B93" s="120"/>
      <c r="C93" s="176"/>
      <c r="D93" s="120"/>
      <c r="E93" s="120"/>
      <c r="F93" s="114"/>
      <c r="G93" s="122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</row>
    <row r="94" spans="1:25">
      <c r="A94" s="120"/>
      <c r="B94" s="120"/>
      <c r="C94" s="176"/>
      <c r="D94" s="120"/>
      <c r="E94" s="120"/>
      <c r="F94" s="114"/>
      <c r="G94" s="122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</row>
    <row r="95" spans="1:25">
      <c r="A95" s="120"/>
      <c r="B95" s="120"/>
      <c r="C95" s="176"/>
      <c r="D95" s="120"/>
      <c r="E95" s="120"/>
      <c r="F95" s="114"/>
      <c r="G95" s="122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</row>
    <row r="96" spans="1:25">
      <c r="A96" s="120"/>
      <c r="B96" s="120"/>
      <c r="C96" s="176"/>
      <c r="D96" s="120"/>
      <c r="E96" s="120"/>
      <c r="F96" s="114"/>
      <c r="G96" s="122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spans="1:25">
      <c r="A97" s="120"/>
      <c r="B97" s="120"/>
      <c r="C97" s="176"/>
      <c r="D97" s="120"/>
      <c r="E97" s="120"/>
      <c r="F97" s="114"/>
      <c r="G97" s="122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spans="1:25">
      <c r="A98" s="120"/>
      <c r="B98" s="120"/>
      <c r="C98" s="176"/>
      <c r="D98" s="120"/>
      <c r="E98" s="120"/>
      <c r="F98" s="114"/>
      <c r="G98" s="122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</row>
    <row r="99" spans="1:25">
      <c r="A99" s="120"/>
      <c r="B99" s="120"/>
      <c r="C99" s="176"/>
      <c r="D99" s="120"/>
      <c r="E99" s="120"/>
      <c r="F99" s="114"/>
      <c r="G99" s="122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</row>
    <row r="100" spans="1:25">
      <c r="A100" s="120"/>
      <c r="B100" s="120"/>
      <c r="C100" s="176"/>
      <c r="D100" s="120"/>
      <c r="E100" s="120"/>
      <c r="F100" s="114"/>
      <c r="G100" s="122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</row>
    <row r="101" spans="1:25">
      <c r="A101" s="120"/>
      <c r="B101" s="120"/>
      <c r="C101" s="176"/>
      <c r="D101" s="120"/>
      <c r="E101" s="120"/>
      <c r="F101" s="114"/>
      <c r="G101" s="122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</row>
    <row r="102" spans="1:25">
      <c r="A102" s="102"/>
      <c r="B102" s="102"/>
      <c r="C102" s="102"/>
      <c r="D102" s="102"/>
      <c r="E102" s="109"/>
      <c r="F102" s="109"/>
      <c r="G102" s="106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</row>
    <row r="103" spans="1:25" outlineLevel="1">
      <c r="A103" s="102" t="s">
        <v>85</v>
      </c>
      <c r="B103" s="102"/>
      <c r="C103" s="102"/>
      <c r="D103" s="102"/>
      <c r="E103" s="652">
        <f>D104</f>
        <v>743600</v>
      </c>
      <c r="F103" s="597"/>
      <c r="G103" s="106" t="s">
        <v>75</v>
      </c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</row>
    <row r="104" spans="1:25" outlineLevel="1">
      <c r="A104" s="102" t="s">
        <v>127</v>
      </c>
      <c r="B104" s="102"/>
      <c r="C104" s="102"/>
      <c r="D104" s="653">
        <f>D105+D117</f>
        <v>743600</v>
      </c>
      <c r="E104" s="597"/>
      <c r="F104" s="106" t="s">
        <v>75</v>
      </c>
      <c r="G104" s="102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</row>
    <row r="105" spans="1:25" outlineLevel="1">
      <c r="A105" s="119" t="s">
        <v>1519</v>
      </c>
      <c r="B105" s="119"/>
      <c r="C105" s="119"/>
      <c r="D105" s="651">
        <f>SUM(D106,D108,D112,)</f>
        <v>743600</v>
      </c>
      <c r="E105" s="597"/>
      <c r="F105" s="125" t="s">
        <v>75</v>
      </c>
      <c r="G105" s="119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</row>
    <row r="106" spans="1:25">
      <c r="A106" s="119" t="s">
        <v>1520</v>
      </c>
      <c r="B106" s="119"/>
      <c r="C106" s="119"/>
      <c r="D106" s="651">
        <v>378600</v>
      </c>
      <c r="E106" s="597"/>
      <c r="F106" s="125" t="s">
        <v>75</v>
      </c>
      <c r="G106" s="119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</row>
    <row r="107" spans="1:25" ht="24" customHeight="1">
      <c r="A107" s="104"/>
      <c r="B107" s="658" t="s">
        <v>465</v>
      </c>
      <c r="C107" s="658"/>
      <c r="D107" s="210"/>
      <c r="E107" s="210"/>
      <c r="F107" s="117"/>
      <c r="G107" s="12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</row>
    <row r="108" spans="1:25" outlineLevel="1">
      <c r="A108" s="119" t="s">
        <v>441</v>
      </c>
      <c r="B108" s="119"/>
      <c r="C108" s="119"/>
      <c r="D108" s="651">
        <v>246900</v>
      </c>
      <c r="E108" s="597"/>
      <c r="F108" s="125" t="s">
        <v>75</v>
      </c>
      <c r="G108" s="119"/>
      <c r="H108" s="133">
        <f>SUM(H109:H111)</f>
        <v>246900</v>
      </c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</row>
    <row r="109" spans="1:25" outlineLevel="1">
      <c r="A109" s="104"/>
      <c r="B109" s="123" t="s">
        <v>1142</v>
      </c>
      <c r="C109" s="123"/>
      <c r="D109" s="123"/>
      <c r="E109" s="123"/>
      <c r="F109" s="117"/>
      <c r="G109" s="124"/>
      <c r="H109" s="133">
        <v>216000</v>
      </c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</row>
    <row r="110" spans="1:25" outlineLevel="1">
      <c r="A110" s="104"/>
      <c r="B110" s="120" t="s">
        <v>1144</v>
      </c>
      <c r="C110" s="120"/>
      <c r="D110" s="123"/>
      <c r="E110" s="123"/>
      <c r="F110" s="117"/>
      <c r="G110" s="124"/>
      <c r="H110" s="133">
        <v>18100</v>
      </c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</row>
    <row r="111" spans="1:25" ht="25.5" customHeight="1" outlineLevel="1">
      <c r="A111" s="104"/>
      <c r="B111" s="120" t="s">
        <v>1143</v>
      </c>
      <c r="C111" s="121"/>
      <c r="D111" s="123"/>
      <c r="E111" s="123"/>
      <c r="F111" s="117"/>
      <c r="G111" s="124"/>
      <c r="H111" s="133">
        <v>12800</v>
      </c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</row>
    <row r="112" spans="1:25" outlineLevel="1">
      <c r="A112" s="119" t="s">
        <v>433</v>
      </c>
      <c r="B112" s="119"/>
      <c r="C112" s="119"/>
      <c r="D112" s="651">
        <v>118100</v>
      </c>
      <c r="E112" s="597"/>
      <c r="F112" s="125" t="s">
        <v>75</v>
      </c>
      <c r="G112" s="119"/>
      <c r="H112" s="133">
        <f>SUM(H113:H116)</f>
        <v>118100</v>
      </c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</row>
    <row r="113" spans="1:25" outlineLevel="1">
      <c r="A113" s="123" t="s">
        <v>1145</v>
      </c>
      <c r="B113" s="123"/>
      <c r="C113" s="123"/>
      <c r="D113" s="123"/>
      <c r="E113" s="123"/>
      <c r="F113" s="117"/>
      <c r="G113" s="124"/>
      <c r="H113" s="133">
        <v>87400</v>
      </c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</row>
    <row r="114" spans="1:25" ht="24" customHeight="1" outlineLevel="1">
      <c r="A114" s="123" t="s">
        <v>1140</v>
      </c>
      <c r="B114" s="121"/>
      <c r="D114" s="123"/>
      <c r="E114" s="123"/>
      <c r="F114" s="117"/>
      <c r="G114" s="124"/>
      <c r="H114" s="133">
        <v>16500</v>
      </c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</row>
    <row r="115" spans="1:25" ht="24" customHeight="1" outlineLevel="1">
      <c r="A115" s="123" t="s">
        <v>1135</v>
      </c>
      <c r="B115" s="126"/>
      <c r="C115" s="121"/>
      <c r="D115" s="123"/>
      <c r="E115" s="123"/>
      <c r="F115" s="117"/>
      <c r="G115" s="124"/>
      <c r="H115" s="133">
        <v>12000</v>
      </c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</row>
    <row r="116" spans="1:25" ht="24" customHeight="1" outlineLevel="1">
      <c r="A116" s="123" t="s">
        <v>1136</v>
      </c>
      <c r="B116" s="126"/>
      <c r="C116" s="121"/>
      <c r="D116" s="123"/>
      <c r="E116" s="123"/>
      <c r="F116" s="117"/>
      <c r="G116" s="124"/>
      <c r="H116" s="133">
        <v>2200</v>
      </c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</row>
    <row r="117" spans="1:25" outlineLevel="1">
      <c r="A117" s="119"/>
      <c r="B117" s="119"/>
      <c r="C117" s="119"/>
      <c r="D117" s="651"/>
      <c r="E117" s="597"/>
      <c r="F117" s="125"/>
      <c r="G117" s="119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</row>
    <row r="118" spans="1:25" outlineLevel="1">
      <c r="A118" s="608"/>
      <c r="B118" s="608"/>
      <c r="C118" s="608"/>
      <c r="D118" s="123"/>
      <c r="E118" s="123"/>
      <c r="F118" s="117"/>
      <c r="G118" s="124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</row>
    <row r="119" spans="1:25" outlineLevel="1">
      <c r="A119" s="102" t="s">
        <v>86</v>
      </c>
      <c r="B119" s="102"/>
      <c r="C119" s="102"/>
      <c r="D119" s="102"/>
      <c r="E119" s="652">
        <f>SUM(D120,)</f>
        <v>1088100</v>
      </c>
      <c r="F119" s="597"/>
      <c r="G119" s="106" t="s">
        <v>75</v>
      </c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</row>
    <row r="120" spans="1:25" outlineLevel="1">
      <c r="A120" s="102" t="s">
        <v>127</v>
      </c>
      <c r="B120" s="102"/>
      <c r="C120" s="102"/>
      <c r="D120" s="653">
        <f>D121+D134</f>
        <v>1088100</v>
      </c>
      <c r="E120" s="597"/>
      <c r="F120" s="106" t="s">
        <v>75</v>
      </c>
      <c r="G120" s="102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</row>
    <row r="121" spans="1:25" outlineLevel="1">
      <c r="A121" s="119" t="s">
        <v>427</v>
      </c>
      <c r="B121" s="119"/>
      <c r="C121" s="119"/>
      <c r="D121" s="651">
        <f>SUM(D122,D124,D129)</f>
        <v>986200</v>
      </c>
      <c r="E121" s="597"/>
      <c r="F121" s="125" t="s">
        <v>75</v>
      </c>
      <c r="G121" s="119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</row>
    <row r="122" spans="1:25">
      <c r="A122" s="119" t="s">
        <v>428</v>
      </c>
      <c r="B122" s="119"/>
      <c r="C122" s="119"/>
      <c r="D122" s="651">
        <v>321300</v>
      </c>
      <c r="E122" s="597"/>
      <c r="F122" s="125" t="s">
        <v>75</v>
      </c>
      <c r="G122" s="119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</row>
    <row r="123" spans="1:25" ht="24" customHeight="1">
      <c r="A123" s="608" t="s">
        <v>429</v>
      </c>
      <c r="B123" s="608"/>
      <c r="C123" s="608"/>
      <c r="D123" s="123"/>
      <c r="E123" s="123"/>
      <c r="F123" s="117"/>
      <c r="G123" s="124"/>
      <c r="H123" s="134">
        <v>321300</v>
      </c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</row>
    <row r="124" spans="1:25" outlineLevel="1">
      <c r="A124" s="119" t="s">
        <v>430</v>
      </c>
      <c r="B124" s="119"/>
      <c r="C124" s="119"/>
      <c r="D124" s="651">
        <v>550100</v>
      </c>
      <c r="E124" s="597"/>
      <c r="F124" s="125" t="s">
        <v>75</v>
      </c>
      <c r="G124" s="119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</row>
    <row r="125" spans="1:25" ht="24" customHeight="1">
      <c r="A125" s="608" t="s">
        <v>431</v>
      </c>
      <c r="B125" s="608"/>
      <c r="C125" s="608"/>
      <c r="D125" s="123"/>
      <c r="E125" s="123"/>
      <c r="F125" s="114"/>
      <c r="G125" s="122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</row>
    <row r="126" spans="1:25">
      <c r="A126" s="659" t="s">
        <v>432</v>
      </c>
      <c r="B126" s="659"/>
      <c r="C126" s="659"/>
      <c r="D126" s="659"/>
      <c r="E126" s="659"/>
      <c r="F126" s="120"/>
      <c r="G126" s="122"/>
      <c r="H126" s="134">
        <f>SUM(H127:H128)</f>
        <v>550100</v>
      </c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</row>
    <row r="127" spans="1:25">
      <c r="A127" s="659" t="s">
        <v>1147</v>
      </c>
      <c r="B127" s="659"/>
      <c r="C127" s="659"/>
      <c r="D127" s="123"/>
      <c r="E127" s="123"/>
      <c r="F127" s="114"/>
      <c r="G127" s="122"/>
      <c r="H127" s="134">
        <v>518400</v>
      </c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</row>
    <row r="128" spans="1:25">
      <c r="A128" s="659" t="s">
        <v>1146</v>
      </c>
      <c r="B128" s="659"/>
      <c r="C128" s="659"/>
      <c r="D128" s="123"/>
      <c r="E128" s="123"/>
      <c r="F128" s="114"/>
      <c r="G128" s="122"/>
      <c r="H128" s="134">
        <f>22800+8900</f>
        <v>31700</v>
      </c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</row>
    <row r="129" spans="1:25" outlineLevel="1">
      <c r="A129" s="119" t="s">
        <v>433</v>
      </c>
      <c r="B129" s="119"/>
      <c r="C129" s="119"/>
      <c r="D129" s="651">
        <v>114800</v>
      </c>
      <c r="E129" s="597"/>
      <c r="F129" s="125" t="s">
        <v>75</v>
      </c>
      <c r="G129" s="119"/>
      <c r="H129" s="133">
        <f>SUM(H130:H133)</f>
        <v>114800</v>
      </c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</row>
    <row r="130" spans="1:25" ht="24" customHeight="1" outlineLevel="1">
      <c r="A130" s="608" t="s">
        <v>434</v>
      </c>
      <c r="B130" s="608"/>
      <c r="C130" s="608"/>
      <c r="D130" s="210"/>
      <c r="F130" s="125"/>
      <c r="G130" s="119"/>
      <c r="H130" s="133">
        <v>57300</v>
      </c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</row>
    <row r="131" spans="1:25" ht="24" customHeight="1" outlineLevel="1">
      <c r="A131" s="608" t="s">
        <v>435</v>
      </c>
      <c r="B131" s="608"/>
      <c r="C131" s="608"/>
      <c r="D131" s="608"/>
      <c r="E131" s="123"/>
      <c r="F131" s="117"/>
      <c r="G131" s="124"/>
      <c r="H131" s="133">
        <v>47200</v>
      </c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</row>
    <row r="132" spans="1:25" ht="24" customHeight="1" outlineLevel="1">
      <c r="A132" s="608" t="s">
        <v>1148</v>
      </c>
      <c r="B132" s="608"/>
      <c r="C132" s="608"/>
      <c r="D132" s="123"/>
      <c r="E132" s="123"/>
      <c r="F132" s="117"/>
      <c r="G132" s="124"/>
      <c r="H132" s="133">
        <v>5900</v>
      </c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</row>
    <row r="133" spans="1:25" ht="24" customHeight="1" outlineLevel="1">
      <c r="A133" s="608" t="s">
        <v>436</v>
      </c>
      <c r="B133" s="608"/>
      <c r="C133" s="608"/>
      <c r="D133" s="123"/>
      <c r="E133" s="123"/>
      <c r="F133" s="117"/>
      <c r="G133" s="124"/>
      <c r="H133" s="133">
        <v>4400</v>
      </c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</row>
    <row r="134" spans="1:25" outlineLevel="1">
      <c r="A134" s="119" t="s">
        <v>437</v>
      </c>
      <c r="B134" s="119"/>
      <c r="C134" s="119"/>
      <c r="D134" s="651">
        <v>101900</v>
      </c>
      <c r="E134" s="597"/>
      <c r="F134" s="125" t="s">
        <v>75</v>
      </c>
      <c r="G134" s="119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</row>
    <row r="135" spans="1:25" outlineLevel="1">
      <c r="A135" s="658" t="s">
        <v>438</v>
      </c>
      <c r="B135" s="658"/>
      <c r="C135" s="658"/>
      <c r="D135" s="123"/>
      <c r="E135" s="123"/>
      <c r="F135" s="117"/>
      <c r="G135" s="124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</row>
    <row r="136" spans="1:25">
      <c r="A136" s="123"/>
      <c r="B136" s="120"/>
      <c r="C136" s="121"/>
      <c r="D136" s="123"/>
      <c r="E136" s="123"/>
      <c r="F136" s="117"/>
      <c r="G136" s="12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</row>
    <row r="137" spans="1:25" outlineLevel="1">
      <c r="A137" s="102" t="s">
        <v>87</v>
      </c>
      <c r="B137" s="102"/>
      <c r="C137" s="102"/>
      <c r="D137" s="102"/>
      <c r="E137" s="652">
        <f>D138</f>
        <v>2563100</v>
      </c>
      <c r="F137" s="597"/>
      <c r="G137" s="106" t="s">
        <v>75</v>
      </c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</row>
    <row r="138" spans="1:25" outlineLevel="1">
      <c r="A138" s="102" t="s">
        <v>127</v>
      </c>
      <c r="B138" s="102"/>
      <c r="C138" s="102"/>
      <c r="D138" s="653">
        <f>D139+D149</f>
        <v>2563100</v>
      </c>
      <c r="E138" s="597"/>
      <c r="F138" s="106" t="s">
        <v>75</v>
      </c>
      <c r="G138" s="102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</row>
    <row r="139" spans="1:25" outlineLevel="1">
      <c r="A139" s="119" t="s">
        <v>427</v>
      </c>
      <c r="B139" s="119"/>
      <c r="C139" s="119"/>
      <c r="D139" s="651">
        <f>SUM(D140,D142,D145)</f>
        <v>1003100</v>
      </c>
      <c r="E139" s="597"/>
      <c r="F139" s="125" t="s">
        <v>75</v>
      </c>
      <c r="G139" s="119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</row>
    <row r="140" spans="1:25">
      <c r="A140" s="119" t="s">
        <v>439</v>
      </c>
      <c r="B140" s="119"/>
      <c r="C140" s="119"/>
      <c r="D140" s="651">
        <v>144000</v>
      </c>
      <c r="E140" s="597"/>
      <c r="F140" s="125" t="s">
        <v>75</v>
      </c>
      <c r="G140" s="119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</row>
    <row r="141" spans="1:25" ht="24" customHeight="1">
      <c r="A141" s="608" t="s">
        <v>440</v>
      </c>
      <c r="B141" s="608"/>
      <c r="C141" s="608"/>
      <c r="D141" s="123"/>
      <c r="E141" s="123"/>
      <c r="F141" s="117"/>
      <c r="G141" s="12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</row>
    <row r="142" spans="1:25" outlineLevel="1">
      <c r="A142" s="119" t="s">
        <v>441</v>
      </c>
      <c r="B142" s="119"/>
      <c r="C142" s="119"/>
      <c r="D142" s="651">
        <v>658600</v>
      </c>
      <c r="E142" s="597"/>
      <c r="F142" s="125" t="s">
        <v>75</v>
      </c>
      <c r="G142" s="119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</row>
    <row r="143" spans="1:25" outlineLevel="1">
      <c r="A143" s="659" t="s">
        <v>442</v>
      </c>
      <c r="B143" s="659"/>
      <c r="C143" s="659"/>
      <c r="D143" s="210"/>
      <c r="F143" s="125"/>
      <c r="G143" s="119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</row>
    <row r="144" spans="1:25" ht="24" customHeight="1" outlineLevel="1">
      <c r="A144" s="608" t="s">
        <v>443</v>
      </c>
      <c r="B144" s="608"/>
      <c r="C144" s="608"/>
      <c r="D144" s="123"/>
      <c r="E144" s="123"/>
      <c r="F144" s="117"/>
      <c r="G144" s="124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</row>
    <row r="145" spans="1:25" outlineLevel="1">
      <c r="A145" s="661" t="s">
        <v>444</v>
      </c>
      <c r="B145" s="661"/>
      <c r="C145" s="661"/>
      <c r="D145" s="651">
        <v>200500</v>
      </c>
      <c r="E145" s="597"/>
      <c r="F145" s="125" t="s">
        <v>75</v>
      </c>
      <c r="G145" s="119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</row>
    <row r="146" spans="1:25" ht="24" customHeight="1" outlineLevel="1">
      <c r="A146" s="608" t="s">
        <v>1151</v>
      </c>
      <c r="B146" s="608"/>
      <c r="C146" s="608"/>
      <c r="D146" s="123"/>
      <c r="E146" s="123"/>
      <c r="F146" s="117"/>
      <c r="G146" s="124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</row>
    <row r="147" spans="1:25" ht="24" customHeight="1" outlineLevel="1">
      <c r="A147" s="608" t="s">
        <v>1152</v>
      </c>
      <c r="B147" s="608"/>
      <c r="C147" s="608"/>
      <c r="D147" s="123"/>
      <c r="E147" s="123"/>
      <c r="F147" s="117"/>
      <c r="G147" s="124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</row>
    <row r="148" spans="1:25" ht="24" customHeight="1" outlineLevel="1">
      <c r="A148" s="608" t="s">
        <v>1149</v>
      </c>
      <c r="B148" s="608"/>
      <c r="C148" s="608"/>
      <c r="D148" s="123"/>
      <c r="E148" s="123"/>
      <c r="F148" s="117"/>
      <c r="G148" s="124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</row>
    <row r="149" spans="1:25" outlineLevel="1">
      <c r="A149" s="119" t="s">
        <v>437</v>
      </c>
      <c r="B149" s="119"/>
      <c r="C149" s="119"/>
      <c r="D149" s="651">
        <v>1560000</v>
      </c>
      <c r="E149" s="597"/>
      <c r="F149" s="125" t="s">
        <v>75</v>
      </c>
      <c r="G149" s="119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</row>
    <row r="150" spans="1:25" outlineLevel="1">
      <c r="A150" s="608" t="s">
        <v>445</v>
      </c>
      <c r="B150" s="608"/>
      <c r="C150" s="608"/>
      <c r="D150" s="123"/>
      <c r="E150" s="123"/>
      <c r="F150" s="117"/>
      <c r="G150" s="124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</row>
    <row r="151" spans="1:25" outlineLevel="1">
      <c r="A151" s="123"/>
      <c r="B151" s="120"/>
      <c r="C151" s="121"/>
      <c r="D151" s="123"/>
      <c r="E151" s="123"/>
      <c r="F151" s="117"/>
      <c r="G151" s="124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</row>
    <row r="152" spans="1:25" outlineLevel="1">
      <c r="A152" s="123"/>
      <c r="B152" s="120"/>
      <c r="C152" s="121"/>
      <c r="D152" s="123"/>
      <c r="E152" s="123"/>
      <c r="F152" s="117"/>
      <c r="G152" s="124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</row>
    <row r="153" spans="1:25" outlineLevel="1">
      <c r="A153" s="102" t="s">
        <v>88</v>
      </c>
      <c r="B153" s="102"/>
      <c r="C153" s="102"/>
      <c r="D153" s="102"/>
      <c r="E153" s="652">
        <f>SUM(D154)</f>
        <v>11239200</v>
      </c>
      <c r="F153" s="597"/>
      <c r="G153" s="106" t="s">
        <v>75</v>
      </c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</row>
    <row r="154" spans="1:25" outlineLevel="1">
      <c r="A154" s="102" t="s">
        <v>127</v>
      </c>
      <c r="B154" s="102"/>
      <c r="C154" s="102"/>
      <c r="D154" s="653">
        <f>SUM(D155)</f>
        <v>11239200</v>
      </c>
      <c r="E154" s="597"/>
      <c r="F154" s="106" t="s">
        <v>75</v>
      </c>
      <c r="G154" s="102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</row>
    <row r="155" spans="1:25" outlineLevel="1">
      <c r="A155" s="119" t="s">
        <v>421</v>
      </c>
      <c r="B155" s="119"/>
      <c r="C155" s="119"/>
      <c r="D155" s="651">
        <f>SUM(D156,D158,D160)</f>
        <v>11239200</v>
      </c>
      <c r="E155" s="597"/>
      <c r="F155" s="125" t="s">
        <v>75</v>
      </c>
      <c r="G155" s="119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</row>
    <row r="156" spans="1:25">
      <c r="A156" s="119" t="s">
        <v>446</v>
      </c>
      <c r="B156" s="119"/>
      <c r="C156" s="119"/>
      <c r="D156" s="651">
        <v>11076200</v>
      </c>
      <c r="E156" s="597"/>
      <c r="F156" s="125" t="s">
        <v>75</v>
      </c>
      <c r="G156" s="119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</row>
    <row r="157" spans="1:25" ht="24" customHeight="1">
      <c r="A157" s="608" t="s">
        <v>423</v>
      </c>
      <c r="B157" s="608"/>
      <c r="C157" s="608"/>
      <c r="D157" s="123"/>
      <c r="E157" s="123"/>
      <c r="F157" s="117"/>
      <c r="G157" s="124"/>
      <c r="H157" s="134">
        <v>11076200</v>
      </c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</row>
    <row r="158" spans="1:25" outlineLevel="1">
      <c r="A158" s="119" t="s">
        <v>424</v>
      </c>
      <c r="B158" s="119"/>
      <c r="C158" s="119"/>
      <c r="D158" s="651">
        <v>59000</v>
      </c>
      <c r="E158" s="597"/>
      <c r="F158" s="125" t="s">
        <v>75</v>
      </c>
      <c r="G158" s="119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</row>
    <row r="159" spans="1:25" ht="24" customHeight="1" outlineLevel="1">
      <c r="A159" s="608" t="s">
        <v>447</v>
      </c>
      <c r="B159" s="608"/>
      <c r="C159" s="608"/>
      <c r="D159" s="123"/>
      <c r="E159" s="123"/>
      <c r="F159" s="117"/>
      <c r="G159" s="124"/>
      <c r="H159" s="133">
        <f>36200+22800</f>
        <v>59000</v>
      </c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</row>
    <row r="160" spans="1:25" outlineLevel="1">
      <c r="A160" s="119" t="s">
        <v>425</v>
      </c>
      <c r="B160" s="119"/>
      <c r="C160" s="119"/>
      <c r="D160" s="651">
        <v>104000</v>
      </c>
      <c r="E160" s="597"/>
      <c r="F160" s="125" t="s">
        <v>75</v>
      </c>
      <c r="G160" s="119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</row>
    <row r="161" spans="1:25" ht="24" customHeight="1" outlineLevel="1">
      <c r="A161" s="608" t="s">
        <v>1153</v>
      </c>
      <c r="B161" s="608"/>
      <c r="C161" s="608"/>
      <c r="D161" s="123"/>
      <c r="E161" s="123"/>
      <c r="F161" s="117"/>
      <c r="G161" s="124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</row>
    <row r="162" spans="1:25" ht="24" customHeight="1" outlineLevel="1">
      <c r="A162" s="608" t="s">
        <v>1154</v>
      </c>
      <c r="B162" s="608"/>
      <c r="C162" s="608"/>
      <c r="D162" s="123"/>
      <c r="E162" s="123"/>
      <c r="F162" s="117"/>
      <c r="G162" s="124"/>
      <c r="H162" s="133">
        <f>14000+24000+4400+61600</f>
        <v>104000</v>
      </c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</row>
    <row r="163" spans="1:25" ht="24" customHeight="1" outlineLevel="1">
      <c r="A163" s="608" t="s">
        <v>1155</v>
      </c>
      <c r="B163" s="608"/>
      <c r="C163" s="608"/>
      <c r="D163" s="123"/>
      <c r="E163" s="123"/>
      <c r="F163" s="117"/>
      <c r="G163" s="124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</row>
    <row r="164" spans="1:25" ht="24" customHeight="1" outlineLevel="1">
      <c r="A164" s="608" t="s">
        <v>1156</v>
      </c>
      <c r="B164" s="608"/>
      <c r="C164" s="608"/>
      <c r="D164" s="123"/>
      <c r="E164" s="123"/>
      <c r="F164" s="117"/>
      <c r="G164" s="124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</row>
    <row r="165" spans="1:25" outlineLevel="1">
      <c r="A165" s="123"/>
      <c r="B165" s="120"/>
      <c r="C165" s="121"/>
      <c r="D165" s="123"/>
      <c r="E165" s="123"/>
      <c r="F165" s="117"/>
      <c r="G165" s="124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</row>
    <row r="166" spans="1:25" outlineLevel="1">
      <c r="A166" s="102" t="s">
        <v>89</v>
      </c>
      <c r="B166" s="102"/>
      <c r="C166" s="102"/>
      <c r="D166" s="102"/>
      <c r="E166" s="652">
        <f>D167</f>
        <v>897600</v>
      </c>
      <c r="F166" s="597"/>
      <c r="G166" s="106" t="s">
        <v>75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</row>
    <row r="167" spans="1:25" outlineLevel="1">
      <c r="A167" s="102" t="s">
        <v>127</v>
      </c>
      <c r="B167" s="102"/>
      <c r="C167" s="102"/>
      <c r="D167" s="653">
        <f>D168</f>
        <v>897600</v>
      </c>
      <c r="E167" s="597"/>
      <c r="F167" s="106" t="s">
        <v>75</v>
      </c>
      <c r="G167" s="102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</row>
    <row r="168" spans="1:25" outlineLevel="1">
      <c r="A168" s="119" t="s">
        <v>421</v>
      </c>
      <c r="B168" s="119"/>
      <c r="C168" s="119"/>
      <c r="D168" s="651">
        <f>SUM(D169:E171)</f>
        <v>897600</v>
      </c>
      <c r="E168" s="597"/>
      <c r="F168" s="125" t="s">
        <v>75</v>
      </c>
      <c r="G168" s="119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</row>
    <row r="169" spans="1:25" outlineLevel="1">
      <c r="A169" s="119" t="s">
        <v>448</v>
      </c>
      <c r="B169" s="119"/>
      <c r="C169" s="119"/>
      <c r="D169" s="651">
        <v>25200</v>
      </c>
      <c r="E169" s="597"/>
      <c r="F169" s="125" t="s">
        <v>75</v>
      </c>
      <c r="G169" s="119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</row>
    <row r="170" spans="1:25" ht="24" customHeight="1" outlineLevel="1">
      <c r="A170" s="608" t="s">
        <v>449</v>
      </c>
      <c r="B170" s="608"/>
      <c r="C170" s="608"/>
      <c r="D170" s="123"/>
      <c r="E170" s="123"/>
      <c r="F170" s="117"/>
      <c r="G170" s="124"/>
      <c r="H170" s="133">
        <v>25200</v>
      </c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</row>
    <row r="171" spans="1:25" outlineLevel="1">
      <c r="A171" s="119" t="s">
        <v>450</v>
      </c>
      <c r="B171" s="119"/>
      <c r="C171" s="119"/>
      <c r="D171" s="651">
        <v>872400</v>
      </c>
      <c r="E171" s="597"/>
      <c r="F171" s="125" t="s">
        <v>75</v>
      </c>
      <c r="G171" s="119"/>
      <c r="H171" s="133">
        <f>SUM(H172:H176)</f>
        <v>872400</v>
      </c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</row>
    <row r="172" spans="1:25" ht="24" customHeight="1" outlineLevel="1">
      <c r="A172" s="608" t="s">
        <v>451</v>
      </c>
      <c r="B172" s="608"/>
      <c r="C172" s="608"/>
      <c r="D172" s="123"/>
      <c r="E172" s="123"/>
      <c r="F172" s="117"/>
      <c r="G172" s="124"/>
      <c r="H172" s="133">
        <v>17100</v>
      </c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</row>
    <row r="173" spans="1:25" ht="24" customHeight="1" outlineLevel="1">
      <c r="A173" s="608" t="s">
        <v>452</v>
      </c>
      <c r="B173" s="608"/>
      <c r="C173" s="608"/>
      <c r="D173" s="123"/>
      <c r="E173" s="123"/>
      <c r="F173" s="117"/>
      <c r="G173" s="124"/>
      <c r="H173" s="133">
        <v>295500</v>
      </c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</row>
    <row r="174" spans="1:25" ht="24" customHeight="1" outlineLevel="1">
      <c r="A174" s="176"/>
      <c r="B174" s="176"/>
      <c r="C174" s="176"/>
      <c r="D174" s="123"/>
      <c r="E174" s="123"/>
      <c r="F174" s="117"/>
      <c r="G174" s="124"/>
      <c r="H174" s="133">
        <v>6600</v>
      </c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</row>
    <row r="175" spans="1:25" ht="24" customHeight="1" outlineLevel="1">
      <c r="A175" s="176"/>
      <c r="B175" s="176"/>
      <c r="C175" s="176"/>
      <c r="D175" s="123"/>
      <c r="E175" s="123"/>
      <c r="F175" s="117"/>
      <c r="G175" s="124"/>
      <c r="H175" s="133">
        <v>159800</v>
      </c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</row>
    <row r="176" spans="1:25" outlineLevel="1">
      <c r="A176" s="123"/>
      <c r="B176" s="608" t="s">
        <v>453</v>
      </c>
      <c r="C176" s="608"/>
      <c r="D176" s="123"/>
      <c r="E176" s="123"/>
      <c r="F176" s="117"/>
      <c r="G176" s="124"/>
      <c r="H176" s="133">
        <v>393400</v>
      </c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</row>
    <row r="177" spans="1:25">
      <c r="A177" s="102"/>
      <c r="B177" s="102"/>
      <c r="C177" s="102"/>
      <c r="D177" s="149"/>
      <c r="E177" s="149"/>
      <c r="F177" s="106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</row>
    <row r="178" spans="1:25">
      <c r="A178" s="102"/>
      <c r="B178" s="102"/>
      <c r="C178" s="102"/>
      <c r="D178" s="149"/>
      <c r="E178" s="149"/>
      <c r="F178" s="106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</row>
    <row r="179" spans="1:25">
      <c r="A179" s="102"/>
      <c r="B179" s="102"/>
      <c r="C179" s="102"/>
      <c r="D179" s="149"/>
      <c r="E179" s="149"/>
      <c r="F179" s="106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</row>
    <row r="180" spans="1:25" outlineLevel="1">
      <c r="A180" s="102" t="s">
        <v>90</v>
      </c>
      <c r="B180" s="102"/>
      <c r="C180" s="102"/>
      <c r="D180" s="102"/>
      <c r="E180" s="652">
        <f>SUM(D181)</f>
        <v>4614400</v>
      </c>
      <c r="F180" s="597"/>
      <c r="G180" s="106" t="s">
        <v>75</v>
      </c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</row>
    <row r="181" spans="1:25" outlineLevel="1">
      <c r="A181" s="102" t="s">
        <v>127</v>
      </c>
      <c r="B181" s="102"/>
      <c r="C181" s="102"/>
      <c r="D181" s="653">
        <f>SUM(D182,D194)</f>
        <v>4614400</v>
      </c>
      <c r="E181" s="597"/>
      <c r="F181" s="106" t="s">
        <v>75</v>
      </c>
      <c r="G181" s="102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</row>
    <row r="182" spans="1:25" outlineLevel="1">
      <c r="A182" s="119" t="s">
        <v>1519</v>
      </c>
      <c r="B182" s="119"/>
      <c r="C182" s="119"/>
      <c r="D182" s="651">
        <f>SUM(D183,D186,D190)</f>
        <v>4559700</v>
      </c>
      <c r="E182" s="597"/>
      <c r="F182" s="125" t="s">
        <v>75</v>
      </c>
      <c r="G182" s="119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</row>
    <row r="183" spans="1:25">
      <c r="A183" s="119" t="s">
        <v>1523</v>
      </c>
      <c r="B183" s="119"/>
      <c r="C183" s="119"/>
      <c r="D183" s="651">
        <v>3240000</v>
      </c>
      <c r="E183" s="597"/>
      <c r="F183" s="125" t="s">
        <v>75</v>
      </c>
      <c r="G183" s="119"/>
      <c r="H183" s="102">
        <f>SUM(H184:H185)</f>
        <v>3240000</v>
      </c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</row>
    <row r="184" spans="1:25">
      <c r="A184" s="123"/>
      <c r="B184" s="608" t="s">
        <v>456</v>
      </c>
      <c r="C184" s="608"/>
      <c r="D184" s="123"/>
      <c r="E184" s="123"/>
      <c r="F184" s="117"/>
      <c r="G184" s="124"/>
      <c r="H184" s="102">
        <v>2940000</v>
      </c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</row>
    <row r="185" spans="1:25">
      <c r="A185" s="123"/>
      <c r="B185" s="608" t="s">
        <v>457</v>
      </c>
      <c r="C185" s="608"/>
      <c r="D185" s="123"/>
      <c r="E185" s="123"/>
      <c r="F185" s="117"/>
      <c r="G185" s="124"/>
      <c r="H185" s="134">
        <v>300000</v>
      </c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</row>
    <row r="186" spans="1:25" outlineLevel="1">
      <c r="A186" s="119" t="s">
        <v>1521</v>
      </c>
      <c r="B186" s="119"/>
      <c r="C186" s="119"/>
      <c r="D186" s="651">
        <v>411400</v>
      </c>
      <c r="E186" s="597"/>
      <c r="F186" s="125" t="s">
        <v>75</v>
      </c>
      <c r="G186" s="119"/>
      <c r="H186" s="133">
        <f>SUM(H187:H189)</f>
        <v>411400</v>
      </c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</row>
    <row r="187" spans="1:25" outlineLevel="1">
      <c r="A187" s="123"/>
      <c r="B187" s="608" t="s">
        <v>459</v>
      </c>
      <c r="C187" s="608"/>
      <c r="D187" s="123"/>
      <c r="E187" s="123"/>
      <c r="F187" s="117"/>
      <c r="G187" s="124"/>
      <c r="H187" s="133">
        <v>401400</v>
      </c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</row>
    <row r="188" spans="1:25" outlineLevel="1">
      <c r="A188" s="123"/>
      <c r="B188" s="608" t="s">
        <v>460</v>
      </c>
      <c r="C188" s="608"/>
      <c r="D188" s="123"/>
      <c r="E188" s="123"/>
      <c r="F188" s="117"/>
      <c r="G188" s="124"/>
      <c r="H188" s="133">
        <v>6000</v>
      </c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</row>
    <row r="189" spans="1:25" outlineLevel="1">
      <c r="A189" s="123"/>
      <c r="B189" s="608" t="s">
        <v>461</v>
      </c>
      <c r="C189" s="608"/>
      <c r="D189" s="123"/>
      <c r="E189" s="123"/>
      <c r="F189" s="117"/>
      <c r="G189" s="124"/>
      <c r="H189" s="133">
        <v>4000</v>
      </c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</row>
    <row r="190" spans="1:25" outlineLevel="1">
      <c r="A190" s="119" t="s">
        <v>1522</v>
      </c>
      <c r="B190" s="119"/>
      <c r="C190" s="119"/>
      <c r="D190" s="651">
        <v>908300</v>
      </c>
      <c r="E190" s="597"/>
      <c r="F190" s="125" t="s">
        <v>75</v>
      </c>
      <c r="G190" s="119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</row>
    <row r="191" spans="1:25" outlineLevel="1">
      <c r="A191" s="123"/>
      <c r="B191" s="608" t="s">
        <v>1157</v>
      </c>
      <c r="C191" s="608"/>
      <c r="D191" s="123"/>
      <c r="E191" s="123"/>
      <c r="F191" s="117"/>
      <c r="G191" s="124"/>
      <c r="H191" s="133">
        <v>11400</v>
      </c>
      <c r="I191" s="133">
        <v>8900</v>
      </c>
      <c r="J191" s="133">
        <v>350400</v>
      </c>
      <c r="K191" s="133">
        <v>147400</v>
      </c>
      <c r="L191" s="133">
        <v>68100</v>
      </c>
      <c r="M191" s="133">
        <v>166800</v>
      </c>
      <c r="N191" s="133">
        <v>155300</v>
      </c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</row>
    <row r="192" spans="1:25" ht="24" customHeight="1" outlineLevel="1">
      <c r="A192" s="123"/>
      <c r="B192" s="608" t="s">
        <v>1158</v>
      </c>
      <c r="C192" s="608"/>
      <c r="D192" s="123"/>
      <c r="E192" s="123"/>
      <c r="F192" s="117"/>
      <c r="G192" s="124"/>
      <c r="H192" s="133">
        <f>SUM(H191:N191)</f>
        <v>908300</v>
      </c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</row>
    <row r="193" spans="1:25" outlineLevel="1">
      <c r="A193" s="123"/>
      <c r="B193" s="608" t="s">
        <v>1159</v>
      </c>
      <c r="C193" s="608"/>
      <c r="D193" s="123"/>
      <c r="E193" s="123"/>
      <c r="F193" s="117"/>
      <c r="G193" s="124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</row>
    <row r="194" spans="1:25" outlineLevel="1">
      <c r="A194" s="119" t="s">
        <v>1516</v>
      </c>
      <c r="B194" s="119"/>
      <c r="C194" s="119"/>
      <c r="D194" s="651">
        <v>54700</v>
      </c>
      <c r="E194" s="597"/>
      <c r="F194" s="125" t="s">
        <v>75</v>
      </c>
      <c r="G194" s="119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</row>
    <row r="195" spans="1:25" outlineLevel="1">
      <c r="A195" s="608" t="s">
        <v>464</v>
      </c>
      <c r="B195" s="608"/>
      <c r="C195" s="608"/>
      <c r="D195" s="123"/>
      <c r="E195" s="123"/>
      <c r="F195" s="117"/>
      <c r="G195" s="124"/>
      <c r="H195" s="133">
        <f>46500+8200</f>
        <v>54700</v>
      </c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</row>
    <row r="196" spans="1:25" outlineLevel="1">
      <c r="A196" s="123"/>
      <c r="B196" s="120"/>
      <c r="C196" s="121"/>
      <c r="D196" s="123"/>
      <c r="E196" s="123"/>
      <c r="F196" s="117"/>
      <c r="G196" s="124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</row>
    <row r="197" spans="1:25">
      <c r="A197" s="123"/>
      <c r="B197" s="120"/>
      <c r="C197" s="121"/>
      <c r="D197" s="123"/>
      <c r="E197" s="123"/>
      <c r="F197" s="117"/>
      <c r="G197" s="124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</row>
    <row r="198" spans="1:25" outlineLevel="1">
      <c r="A198" s="102" t="s">
        <v>91</v>
      </c>
      <c r="B198" s="102"/>
      <c r="C198" s="102"/>
      <c r="D198" s="102"/>
      <c r="E198" s="652">
        <f>SUM(D199,D221,D214)</f>
        <v>4234200</v>
      </c>
      <c r="F198" s="597"/>
      <c r="G198" s="106" t="s">
        <v>75</v>
      </c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</row>
    <row r="199" spans="1:25" outlineLevel="1">
      <c r="A199" s="102" t="s">
        <v>127</v>
      </c>
      <c r="B199" s="102"/>
      <c r="C199" s="102"/>
      <c r="D199" s="653">
        <f>SUM(D200,D211)</f>
        <v>4234200</v>
      </c>
      <c r="E199" s="597"/>
      <c r="F199" s="106" t="s">
        <v>75</v>
      </c>
      <c r="G199" s="102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</row>
    <row r="200" spans="1:25" outlineLevel="1">
      <c r="A200" s="119" t="s">
        <v>1528</v>
      </c>
      <c r="B200" s="119"/>
      <c r="C200" s="119"/>
      <c r="D200" s="651">
        <f>SUM(D201,D203,D207)</f>
        <v>4195200</v>
      </c>
      <c r="E200" s="597"/>
      <c r="F200" s="125" t="s">
        <v>75</v>
      </c>
      <c r="G200" s="119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</row>
    <row r="201" spans="1:25">
      <c r="A201" s="119" t="s">
        <v>1524</v>
      </c>
      <c r="B201" s="119"/>
      <c r="C201" s="119"/>
      <c r="D201" s="651">
        <v>1232000</v>
      </c>
      <c r="E201" s="597"/>
      <c r="F201" s="125" t="s">
        <v>75</v>
      </c>
      <c r="G201" s="119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</row>
    <row r="202" spans="1:25">
      <c r="A202" s="123"/>
      <c r="B202" s="608" t="s">
        <v>465</v>
      </c>
      <c r="C202" s="608"/>
      <c r="D202" s="123"/>
      <c r="E202" s="123"/>
      <c r="F202" s="117"/>
      <c r="G202" s="12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</row>
    <row r="203" spans="1:25" outlineLevel="1">
      <c r="A203" s="119" t="s">
        <v>1525</v>
      </c>
      <c r="B203" s="119"/>
      <c r="C203" s="119"/>
      <c r="D203" s="651">
        <v>1089500</v>
      </c>
      <c r="E203" s="597"/>
      <c r="F203" s="125" t="s">
        <v>75</v>
      </c>
      <c r="G203" s="119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</row>
    <row r="204" spans="1:25" outlineLevel="1">
      <c r="A204" s="123"/>
      <c r="B204" s="608" t="s">
        <v>467</v>
      </c>
      <c r="C204" s="608"/>
      <c r="D204" s="123"/>
      <c r="E204" s="123"/>
      <c r="F204" s="117"/>
      <c r="G204" s="124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</row>
    <row r="205" spans="1:25">
      <c r="A205" s="123"/>
      <c r="B205" s="608" t="s">
        <v>468</v>
      </c>
      <c r="C205" s="608"/>
      <c r="D205" s="123"/>
      <c r="E205" s="123"/>
      <c r="F205" s="117"/>
      <c r="G205" s="12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</row>
    <row r="206" spans="1:25" outlineLevel="1">
      <c r="A206" s="123"/>
      <c r="B206" s="608" t="s">
        <v>469</v>
      </c>
      <c r="C206" s="608"/>
      <c r="D206" s="123"/>
      <c r="E206" s="123"/>
      <c r="F206" s="117"/>
      <c r="G206" s="124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</row>
    <row r="207" spans="1:25" outlineLevel="1">
      <c r="A207" s="119" t="s">
        <v>1526</v>
      </c>
      <c r="B207" s="119"/>
      <c r="C207" s="119"/>
      <c r="D207" s="651">
        <v>1873700</v>
      </c>
      <c r="E207" s="597"/>
      <c r="F207" s="125" t="s">
        <v>75</v>
      </c>
      <c r="G207" s="119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</row>
    <row r="208" spans="1:25" outlineLevel="1">
      <c r="A208" s="123"/>
      <c r="B208" s="209" t="s">
        <v>1288</v>
      </c>
      <c r="C208" s="209"/>
      <c r="D208" s="338"/>
      <c r="E208" s="123"/>
      <c r="F208" s="117"/>
      <c r="G208" s="124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</row>
    <row r="209" spans="1:25" outlineLevel="1">
      <c r="A209" s="123"/>
      <c r="B209" s="659" t="s">
        <v>1289</v>
      </c>
      <c r="C209" s="659"/>
      <c r="D209" s="123"/>
      <c r="E209" s="123"/>
      <c r="F209" s="117"/>
      <c r="G209" s="124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</row>
    <row r="210" spans="1:25" ht="24" customHeight="1" outlineLevel="1">
      <c r="A210" s="123"/>
      <c r="B210" s="659" t="s">
        <v>1290</v>
      </c>
      <c r="C210" s="659"/>
      <c r="D210" s="123"/>
      <c r="E210" s="123"/>
      <c r="F210" s="117"/>
      <c r="G210" s="124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</row>
    <row r="211" spans="1:25" outlineLevel="1">
      <c r="A211" s="102" t="s">
        <v>1527</v>
      </c>
      <c r="B211" s="102"/>
      <c r="C211" s="102"/>
      <c r="D211" s="653">
        <v>39000</v>
      </c>
      <c r="E211" s="597"/>
      <c r="F211" s="149" t="s">
        <v>75</v>
      </c>
      <c r="G211" s="102"/>
    </row>
    <row r="212" spans="1:25" outlineLevel="1">
      <c r="B212" s="608" t="s">
        <v>472</v>
      </c>
      <c r="C212" s="608"/>
      <c r="F212" s="135"/>
      <c r="G212" s="136"/>
    </row>
    <row r="213" spans="1:25" outlineLevel="1">
      <c r="B213" s="120"/>
      <c r="C213" s="121"/>
      <c r="F213" s="135"/>
      <c r="G213" s="136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</row>
    <row r="214" spans="1:25" outlineLevel="1">
      <c r="A214" s="102"/>
      <c r="B214" s="102"/>
      <c r="C214" s="102"/>
      <c r="D214" s="653"/>
      <c r="E214" s="597"/>
      <c r="F214" s="106"/>
      <c r="G214" s="102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</row>
    <row r="215" spans="1:25" outlineLevel="1">
      <c r="A215" s="119"/>
      <c r="B215" s="119"/>
      <c r="C215" s="119"/>
      <c r="D215" s="651"/>
      <c r="E215" s="597"/>
      <c r="F215" s="125"/>
      <c r="G215" s="119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</row>
    <row r="216" spans="1:25" outlineLevel="1">
      <c r="A216" s="119"/>
      <c r="B216" s="119"/>
      <c r="C216" s="119"/>
      <c r="D216" s="651"/>
      <c r="E216" s="597"/>
      <c r="F216" s="125"/>
      <c r="G216" s="119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</row>
    <row r="217" spans="1:25" ht="24.75" customHeight="1" outlineLevel="1">
      <c r="A217" s="120"/>
      <c r="B217" s="120"/>
      <c r="C217" s="659"/>
      <c r="D217" s="659"/>
      <c r="E217" s="659"/>
      <c r="F217" s="114"/>
      <c r="G217" s="122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</row>
    <row r="218" spans="1:25" ht="24.75" customHeight="1" outlineLevel="1">
      <c r="A218" s="120"/>
      <c r="B218" s="120"/>
      <c r="C218" s="659"/>
      <c r="D218" s="659"/>
      <c r="E218" s="659"/>
      <c r="F218" s="114"/>
      <c r="G218" s="122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</row>
    <row r="219" spans="1:25" ht="24.75" customHeight="1" outlineLevel="1">
      <c r="A219" s="120"/>
      <c r="B219" s="120"/>
      <c r="C219" s="659"/>
      <c r="D219" s="659"/>
      <c r="E219" s="659"/>
      <c r="F219" s="114"/>
      <c r="G219" s="122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</row>
    <row r="220" spans="1:25" ht="24.75" customHeight="1" outlineLevel="1">
      <c r="A220" s="120"/>
      <c r="B220" s="120"/>
      <c r="C220" s="176"/>
      <c r="D220" s="120"/>
      <c r="E220" s="120"/>
      <c r="F220" s="114"/>
      <c r="G220" s="122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</row>
    <row r="221" spans="1:25" outlineLevel="1">
      <c r="A221" s="102"/>
      <c r="B221" s="102"/>
      <c r="C221" s="102"/>
      <c r="D221" s="653"/>
      <c r="E221" s="597"/>
      <c r="F221" s="106"/>
      <c r="G221" s="10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</row>
    <row r="222" spans="1:25" ht="24.75" customHeight="1">
      <c r="A222" s="120"/>
      <c r="B222" s="120"/>
      <c r="C222" s="659"/>
      <c r="D222" s="659"/>
      <c r="E222" s="659"/>
      <c r="F222" s="114"/>
      <c r="G222" s="12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</row>
    <row r="223" spans="1:25">
      <c r="A223" s="120"/>
      <c r="B223" s="120"/>
      <c r="C223" s="176"/>
      <c r="D223" s="120"/>
      <c r="E223" s="120"/>
      <c r="F223" s="114"/>
      <c r="G223" s="12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</row>
    <row r="224" spans="1:25" outlineLevel="1">
      <c r="A224" s="102" t="s">
        <v>92</v>
      </c>
      <c r="B224" s="102"/>
      <c r="C224" s="102"/>
      <c r="D224" s="102"/>
      <c r="E224" s="652">
        <f>SUM(D225)</f>
        <v>4634800</v>
      </c>
      <c r="F224" s="597"/>
      <c r="G224" s="106" t="s">
        <v>75</v>
      </c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</row>
    <row r="225" spans="1:25" outlineLevel="1">
      <c r="A225" s="102" t="s">
        <v>127</v>
      </c>
      <c r="B225" s="102"/>
      <c r="C225" s="102"/>
      <c r="D225" s="653">
        <f>D226</f>
        <v>4634800</v>
      </c>
      <c r="E225" s="597"/>
      <c r="F225" s="106" t="s">
        <v>75</v>
      </c>
      <c r="G225" s="102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</row>
    <row r="226" spans="1:25" outlineLevel="1">
      <c r="A226" s="119" t="s">
        <v>421</v>
      </c>
      <c r="B226" s="119"/>
      <c r="C226" s="119"/>
      <c r="D226" s="651">
        <f>SUM(D227,D229,D231)</f>
        <v>4634800</v>
      </c>
      <c r="E226" s="597"/>
      <c r="F226" s="125" t="s">
        <v>75</v>
      </c>
      <c r="G226" s="119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</row>
    <row r="227" spans="1:25">
      <c r="A227" s="661" t="s">
        <v>422</v>
      </c>
      <c r="B227" s="661"/>
      <c r="C227" s="119"/>
      <c r="D227" s="651">
        <v>4366300</v>
      </c>
      <c r="E227" s="597"/>
      <c r="F227" s="125" t="s">
        <v>75</v>
      </c>
      <c r="G227" s="119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</row>
    <row r="228" spans="1:25" ht="24" customHeight="1">
      <c r="A228" s="608" t="s">
        <v>474</v>
      </c>
      <c r="B228" s="608"/>
      <c r="C228" s="608"/>
      <c r="D228" s="123"/>
      <c r="E228" s="123"/>
      <c r="F228" s="117"/>
      <c r="G228" s="124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</row>
    <row r="229" spans="1:25" outlineLevel="1">
      <c r="A229" s="119" t="s">
        <v>424</v>
      </c>
      <c r="B229" s="211"/>
      <c r="C229" s="119"/>
      <c r="D229" s="651">
        <v>98400</v>
      </c>
      <c r="E229" s="597"/>
      <c r="F229" s="125" t="s">
        <v>75</v>
      </c>
      <c r="G229" s="119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</row>
    <row r="230" spans="1:25" ht="24" customHeight="1" outlineLevel="1">
      <c r="A230" s="120" t="s">
        <v>447</v>
      </c>
      <c r="B230" s="120"/>
      <c r="C230" s="121"/>
      <c r="D230" s="123"/>
      <c r="E230" s="123"/>
      <c r="F230" s="117"/>
      <c r="G230" s="124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outlineLevel="1">
      <c r="A231" s="119" t="s">
        <v>425</v>
      </c>
      <c r="B231" s="119"/>
      <c r="C231" s="119"/>
      <c r="D231" s="651">
        <v>170100</v>
      </c>
      <c r="E231" s="597"/>
      <c r="F231" s="125" t="s">
        <v>75</v>
      </c>
      <c r="G231" s="119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</row>
    <row r="232" spans="1:25" ht="24" customHeight="1" outlineLevel="1">
      <c r="A232" s="659" t="s">
        <v>451</v>
      </c>
      <c r="B232" s="659"/>
      <c r="C232" s="659"/>
      <c r="D232" s="123"/>
      <c r="E232" s="123"/>
      <c r="F232" s="117"/>
      <c r="G232" s="124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ht="24" customHeight="1" outlineLevel="1">
      <c r="A233" s="659" t="s">
        <v>1161</v>
      </c>
      <c r="B233" s="659"/>
      <c r="C233" s="659"/>
      <c r="D233" s="123"/>
      <c r="E233" s="123"/>
      <c r="F233" s="117"/>
      <c r="G233" s="124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</row>
    <row r="234" spans="1:25" outlineLevel="1">
      <c r="A234" s="659" t="s">
        <v>1160</v>
      </c>
      <c r="B234" s="659"/>
      <c r="C234" s="659"/>
      <c r="D234" s="123"/>
      <c r="E234" s="123"/>
      <c r="F234" s="117"/>
      <c r="G234" s="124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</row>
    <row r="235" spans="1:25">
      <c r="A235" s="123"/>
      <c r="B235" s="120"/>
      <c r="C235" s="121"/>
      <c r="D235" s="123"/>
      <c r="E235" s="123"/>
      <c r="F235" s="117"/>
      <c r="G235" s="12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</row>
    <row r="236" spans="1:25" outlineLevel="1">
      <c r="A236" s="102" t="s">
        <v>93</v>
      </c>
      <c r="B236" s="102"/>
      <c r="C236" s="102"/>
      <c r="D236" s="102"/>
      <c r="E236" s="652">
        <f>D237</f>
        <v>178600</v>
      </c>
      <c r="F236" s="597"/>
      <c r="G236" s="106" t="s">
        <v>75</v>
      </c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</row>
    <row r="237" spans="1:25" outlineLevel="1">
      <c r="A237" s="102" t="s">
        <v>127</v>
      </c>
      <c r="B237" s="102"/>
      <c r="C237" s="102"/>
      <c r="D237" s="653">
        <f>D238</f>
        <v>178600</v>
      </c>
      <c r="E237" s="597"/>
      <c r="F237" s="106" t="s">
        <v>75</v>
      </c>
      <c r="G237" s="102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</row>
    <row r="238" spans="1:25" outlineLevel="1">
      <c r="A238" s="119" t="s">
        <v>421</v>
      </c>
      <c r="B238" s="119"/>
      <c r="C238" s="119"/>
      <c r="D238" s="651">
        <f>SUM(D239)</f>
        <v>178600</v>
      </c>
      <c r="E238" s="597"/>
      <c r="F238" s="125" t="s">
        <v>75</v>
      </c>
      <c r="G238" s="119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</row>
    <row r="239" spans="1:25" outlineLevel="1">
      <c r="A239" s="119" t="s">
        <v>475</v>
      </c>
      <c r="B239" s="119"/>
      <c r="C239" s="119"/>
      <c r="D239" s="651">
        <v>178600</v>
      </c>
      <c r="E239" s="597"/>
      <c r="F239" s="125" t="s">
        <v>75</v>
      </c>
      <c r="G239" s="119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</row>
    <row r="240" spans="1:25" ht="24.75" customHeight="1" outlineLevel="1">
      <c r="A240" s="608" t="s">
        <v>476</v>
      </c>
      <c r="B240" s="608"/>
      <c r="C240" s="608"/>
      <c r="D240" s="210"/>
      <c r="F240" s="125"/>
      <c r="G240" s="119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</row>
    <row r="241" spans="1:25" outlineLevel="1">
      <c r="A241" s="123"/>
      <c r="B241" s="120"/>
      <c r="C241" s="121"/>
      <c r="D241" s="123"/>
      <c r="E241" s="123"/>
      <c r="F241" s="117"/>
      <c r="G241" s="124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</row>
    <row r="242" spans="1:25">
      <c r="A242" s="123"/>
      <c r="B242" s="120"/>
      <c r="C242" s="121"/>
      <c r="D242" s="123"/>
      <c r="E242" s="123"/>
      <c r="F242" s="117"/>
      <c r="G242" s="124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</row>
    <row r="243" spans="1:25" outlineLevel="1">
      <c r="A243" s="102" t="s">
        <v>94</v>
      </c>
      <c r="B243" s="102"/>
      <c r="C243" s="102"/>
      <c r="D243" s="102"/>
      <c r="E243" s="652">
        <f>D244</f>
        <v>1280100</v>
      </c>
      <c r="F243" s="597"/>
      <c r="G243" s="106" t="s">
        <v>75</v>
      </c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</row>
    <row r="244" spans="1:25" outlineLevel="1">
      <c r="A244" s="102" t="s">
        <v>127</v>
      </c>
      <c r="B244" s="102"/>
      <c r="C244" s="102"/>
      <c r="D244" s="653">
        <f>D245</f>
        <v>1280100</v>
      </c>
      <c r="E244" s="597"/>
      <c r="F244" s="106" t="s">
        <v>75</v>
      </c>
      <c r="G244" s="102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</row>
    <row r="245" spans="1:25" outlineLevel="1">
      <c r="A245" s="119" t="s">
        <v>421</v>
      </c>
      <c r="B245" s="119"/>
      <c r="C245" s="119"/>
      <c r="D245" s="651">
        <f>SUM(D246,D248,D250)</f>
        <v>1280100</v>
      </c>
      <c r="E245" s="597"/>
      <c r="F245" s="125" t="s">
        <v>75</v>
      </c>
      <c r="G245" s="119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</row>
    <row r="246" spans="1:25">
      <c r="A246" s="119" t="s">
        <v>446</v>
      </c>
      <c r="B246" s="119"/>
      <c r="C246" s="119"/>
      <c r="D246" s="651">
        <v>996400</v>
      </c>
      <c r="E246" s="597"/>
      <c r="F246" s="125" t="s">
        <v>75</v>
      </c>
      <c r="G246" s="119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</row>
    <row r="247" spans="1:25">
      <c r="A247" s="608" t="s">
        <v>423</v>
      </c>
      <c r="B247" s="608"/>
      <c r="C247" s="608"/>
      <c r="D247" s="123"/>
      <c r="E247" s="123"/>
      <c r="F247" s="117"/>
      <c r="G247" s="12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</row>
    <row r="248" spans="1:25" outlineLevel="1">
      <c r="A248" s="119" t="s">
        <v>424</v>
      </c>
      <c r="B248" s="119"/>
      <c r="C248" s="119"/>
      <c r="D248" s="651">
        <v>132900</v>
      </c>
      <c r="E248" s="597"/>
      <c r="F248" s="125" t="s">
        <v>75</v>
      </c>
      <c r="G248" s="119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</row>
    <row r="249" spans="1:25" outlineLevel="1">
      <c r="A249" s="608" t="s">
        <v>447</v>
      </c>
      <c r="B249" s="608"/>
      <c r="C249" s="608"/>
      <c r="D249" s="123"/>
      <c r="E249" s="123"/>
      <c r="F249" s="117"/>
      <c r="G249" s="124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</row>
    <row r="250" spans="1:25" outlineLevel="1">
      <c r="A250" s="119" t="s">
        <v>425</v>
      </c>
      <c r="B250" s="119"/>
      <c r="C250" s="119"/>
      <c r="D250" s="651">
        <v>150800</v>
      </c>
      <c r="E250" s="597"/>
      <c r="F250" s="125" t="s">
        <v>75</v>
      </c>
      <c r="G250" s="119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</row>
    <row r="251" spans="1:25" outlineLevel="1">
      <c r="A251" s="659" t="s">
        <v>426</v>
      </c>
      <c r="B251" s="659"/>
      <c r="C251" s="659"/>
      <c r="D251" s="123"/>
      <c r="E251" s="123"/>
      <c r="F251" s="117"/>
      <c r="G251" s="124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</row>
    <row r="252" spans="1:25" outlineLevel="1">
      <c r="A252" s="659" t="s">
        <v>1162</v>
      </c>
      <c r="B252" s="659"/>
      <c r="C252" s="659"/>
      <c r="D252" s="123"/>
      <c r="E252" s="123"/>
      <c r="F252" s="117"/>
      <c r="G252" s="124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</row>
    <row r="253" spans="1:25" outlineLevel="1">
      <c r="A253" s="123"/>
      <c r="B253" s="120"/>
      <c r="C253" s="121"/>
      <c r="D253" s="123"/>
      <c r="E253" s="123"/>
      <c r="F253" s="117"/>
      <c r="G253" s="124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</row>
    <row r="254" spans="1:25" outlineLevel="1">
      <c r="A254" s="119" t="s">
        <v>95</v>
      </c>
      <c r="B254" s="120"/>
      <c r="C254" s="121"/>
      <c r="D254" s="123"/>
      <c r="E254" s="123"/>
      <c r="F254" s="332">
        <f>D255</f>
        <v>17100</v>
      </c>
      <c r="G254" s="124" t="s">
        <v>75</v>
      </c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</row>
    <row r="255" spans="1:25" outlineLevel="1">
      <c r="A255" s="119" t="s">
        <v>127</v>
      </c>
      <c r="B255" s="120"/>
      <c r="C255" s="121"/>
      <c r="D255" s="653">
        <f>D256</f>
        <v>17100</v>
      </c>
      <c r="E255" s="597">
        <v>10800</v>
      </c>
      <c r="F255" s="106" t="s">
        <v>75</v>
      </c>
      <c r="G255" s="124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</row>
    <row r="256" spans="1:25" outlineLevel="1">
      <c r="A256" s="119" t="s">
        <v>421</v>
      </c>
      <c r="B256" s="120"/>
      <c r="C256" s="121"/>
      <c r="D256" s="651">
        <f>D257</f>
        <v>17100</v>
      </c>
      <c r="E256" s="597"/>
      <c r="F256" s="106" t="s">
        <v>75</v>
      </c>
      <c r="G256" s="124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</row>
    <row r="257" spans="1:25" outlineLevel="1">
      <c r="A257" s="119" t="s">
        <v>475</v>
      </c>
      <c r="B257" s="120"/>
      <c r="C257" s="121"/>
      <c r="D257" s="653">
        <v>17100</v>
      </c>
      <c r="E257" s="597"/>
      <c r="F257" s="106" t="s">
        <v>75</v>
      </c>
      <c r="G257" s="124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</row>
    <row r="258" spans="1:25" outlineLevel="1">
      <c r="A258" s="658" t="s">
        <v>477</v>
      </c>
      <c r="B258" s="658"/>
      <c r="C258" s="658"/>
      <c r="D258" s="123"/>
      <c r="E258" s="123"/>
      <c r="F258" s="117"/>
      <c r="G258" s="124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</row>
    <row r="259" spans="1:25" outlineLevel="1">
      <c r="A259" s="123"/>
      <c r="B259" s="120"/>
      <c r="C259" s="121"/>
      <c r="D259" s="123"/>
      <c r="E259" s="123"/>
      <c r="F259" s="117"/>
      <c r="G259" s="124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</row>
    <row r="260" spans="1:25" outlineLevel="1">
      <c r="A260" s="102" t="s">
        <v>96</v>
      </c>
      <c r="B260" s="102"/>
      <c r="C260" s="102"/>
      <c r="D260" s="102"/>
      <c r="E260" s="652">
        <f>D261+D482+D272</f>
        <v>116217300</v>
      </c>
      <c r="F260" s="597"/>
      <c r="G260" s="106" t="s">
        <v>75</v>
      </c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</row>
    <row r="261" spans="1:25" outlineLevel="1">
      <c r="A261" s="102" t="s">
        <v>405</v>
      </c>
      <c r="B261" s="102"/>
      <c r="C261" s="102"/>
      <c r="D261" s="653">
        <f>D262</f>
        <v>21587300</v>
      </c>
      <c r="E261" s="597"/>
      <c r="F261" s="106" t="s">
        <v>75</v>
      </c>
      <c r="G261" s="102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</row>
    <row r="262" spans="1:25" outlineLevel="1">
      <c r="A262" s="119" t="s">
        <v>478</v>
      </c>
      <c r="B262" s="119"/>
      <c r="C262" s="119"/>
      <c r="D262" s="651">
        <f>SUM(D267,D263)</f>
        <v>21587300</v>
      </c>
      <c r="E262" s="597"/>
      <c r="F262" s="125" t="s">
        <v>75</v>
      </c>
      <c r="G262" s="119"/>
    </row>
    <row r="263" spans="1:25" outlineLevel="1">
      <c r="A263" s="102" t="s">
        <v>479</v>
      </c>
      <c r="B263" s="102"/>
      <c r="C263" s="102"/>
      <c r="D263" s="653">
        <v>20062000</v>
      </c>
      <c r="E263" s="597"/>
      <c r="F263" s="106" t="s">
        <v>75</v>
      </c>
      <c r="G263" s="102"/>
    </row>
    <row r="264" spans="1:25" ht="24" customHeight="1" outlineLevel="1">
      <c r="A264" s="659" t="s">
        <v>480</v>
      </c>
      <c r="B264" s="659"/>
      <c r="C264" s="659"/>
      <c r="D264" s="137"/>
      <c r="E264" s="137"/>
      <c r="F264" s="135"/>
      <c r="G264" s="136"/>
    </row>
    <row r="265" spans="1:25" ht="24" customHeight="1" outlineLevel="1">
      <c r="A265" s="671" t="s">
        <v>1128</v>
      </c>
      <c r="B265" s="665"/>
      <c r="C265" s="665"/>
      <c r="D265" s="137"/>
      <c r="E265" s="137"/>
      <c r="F265" s="135"/>
      <c r="G265" s="136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</row>
    <row r="266" spans="1:25" ht="24" customHeight="1" outlineLevel="1">
      <c r="A266" s="659" t="s">
        <v>481</v>
      </c>
      <c r="B266" s="659"/>
      <c r="C266" s="659"/>
      <c r="D266" s="137"/>
      <c r="E266" s="137"/>
      <c r="F266" s="135"/>
      <c r="G266" s="136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</row>
    <row r="267" spans="1:25" outlineLevel="1">
      <c r="A267" s="119" t="s">
        <v>482</v>
      </c>
      <c r="B267" s="119"/>
      <c r="C267" s="139"/>
      <c r="D267" s="651">
        <v>1525300</v>
      </c>
      <c r="E267" s="597"/>
      <c r="F267" s="125" t="s">
        <v>75</v>
      </c>
      <c r="G267" s="119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</row>
    <row r="268" spans="1:25" outlineLevel="1">
      <c r="A268" s="658" t="s">
        <v>483</v>
      </c>
      <c r="B268" s="658"/>
      <c r="C268" s="658"/>
      <c r="D268" s="210"/>
      <c r="F268" s="125"/>
      <c r="G268" s="119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</row>
    <row r="269" spans="1:25" outlineLevel="1">
      <c r="A269" s="658" t="s">
        <v>484</v>
      </c>
      <c r="B269" s="658"/>
      <c r="C269" s="658"/>
      <c r="D269" s="210"/>
      <c r="F269" s="125"/>
      <c r="G269" s="119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</row>
    <row r="270" spans="1:25" outlineLevel="1">
      <c r="A270" s="659" t="s">
        <v>485</v>
      </c>
      <c r="B270" s="659"/>
      <c r="C270" s="659"/>
      <c r="D270" s="123"/>
      <c r="E270" s="123"/>
      <c r="F270" s="117"/>
      <c r="G270" s="124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</row>
    <row r="271" spans="1:25" outlineLevel="1">
      <c r="A271" s="123"/>
      <c r="B271" s="120"/>
      <c r="C271" s="121"/>
      <c r="D271" s="123"/>
      <c r="E271" s="123"/>
      <c r="F271" s="114"/>
      <c r="G271" s="122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</row>
    <row r="272" spans="1:25" outlineLevel="1">
      <c r="A272" s="102" t="s">
        <v>416</v>
      </c>
      <c r="B272" s="102"/>
      <c r="C272" s="102"/>
      <c r="D272" s="653">
        <f t="shared" ref="D272:D273" si="2">D273</f>
        <v>94630000</v>
      </c>
      <c r="E272" s="597"/>
      <c r="F272" s="106" t="s">
        <v>75</v>
      </c>
      <c r="G272" s="102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</row>
    <row r="273" spans="1:25" outlineLevel="1">
      <c r="A273" s="119" t="s">
        <v>473</v>
      </c>
      <c r="B273" s="119"/>
      <c r="C273" s="119"/>
      <c r="D273" s="651">
        <f t="shared" si="2"/>
        <v>94630000</v>
      </c>
      <c r="E273" s="597"/>
      <c r="F273" s="125" t="s">
        <v>75</v>
      </c>
      <c r="G273" s="119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</row>
    <row r="274" spans="1:25" outlineLevel="1">
      <c r="A274" s="119" t="s">
        <v>486</v>
      </c>
      <c r="B274" s="119"/>
      <c r="C274" s="119"/>
      <c r="D274" s="651">
        <f>F276+F297+F316+F337+F356+F375+F389+F403+F417+F468</f>
        <v>94630000</v>
      </c>
      <c r="E274" s="597"/>
      <c r="F274" s="125" t="s">
        <v>75</v>
      </c>
      <c r="G274" s="119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</row>
    <row r="275" spans="1:25" ht="24.75" customHeight="1" outlineLevel="1">
      <c r="A275" s="120"/>
      <c r="B275" s="120" t="s">
        <v>1163</v>
      </c>
      <c r="C275" s="662" t="s">
        <v>1164</v>
      </c>
      <c r="D275" s="659"/>
      <c r="E275" s="120"/>
      <c r="F275" s="114"/>
      <c r="G275" s="12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</row>
    <row r="276" spans="1:25" ht="24.75" customHeight="1" outlineLevel="1">
      <c r="A276" s="120"/>
      <c r="B276" s="120"/>
      <c r="C276" s="659" t="s">
        <v>1165</v>
      </c>
      <c r="D276" s="659"/>
      <c r="E276" s="659"/>
      <c r="F276" s="114">
        <v>9844000</v>
      </c>
      <c r="G276" s="122" t="s">
        <v>75</v>
      </c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</row>
    <row r="277" spans="1:25" ht="24.75" customHeight="1" outlineLevel="1">
      <c r="A277" s="120"/>
      <c r="B277" s="120"/>
      <c r="C277" s="340" t="s">
        <v>1166</v>
      </c>
      <c r="D277" s="120"/>
      <c r="E277" s="120"/>
      <c r="F277" s="114"/>
      <c r="G277" s="12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</row>
    <row r="278" spans="1:25" ht="24.75" customHeight="1" outlineLevel="1">
      <c r="A278" s="120"/>
      <c r="B278" s="120"/>
      <c r="C278" s="196" t="s">
        <v>1167</v>
      </c>
      <c r="D278" s="120"/>
      <c r="E278" s="120"/>
      <c r="F278" s="114"/>
      <c r="G278" s="12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</row>
    <row r="279" spans="1:25" ht="24.75" customHeight="1" outlineLevel="1">
      <c r="A279" s="120"/>
      <c r="B279" s="120"/>
      <c r="C279" s="341" t="s">
        <v>1168</v>
      </c>
      <c r="D279" s="120"/>
      <c r="E279" s="120"/>
      <c r="F279" s="114"/>
      <c r="G279" s="12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</row>
    <row r="280" spans="1:25" ht="24.75" customHeight="1" outlineLevel="1">
      <c r="A280" s="120"/>
      <c r="B280" s="120"/>
      <c r="C280" s="196" t="s">
        <v>1169</v>
      </c>
      <c r="D280" s="120"/>
      <c r="E280" s="120"/>
      <c r="F280" s="114"/>
      <c r="G280" s="12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</row>
    <row r="281" spans="1:25" ht="24.75" customHeight="1" outlineLevel="1">
      <c r="A281" s="120"/>
      <c r="B281" s="120"/>
      <c r="C281" s="196" t="s">
        <v>1170</v>
      </c>
      <c r="D281" s="120"/>
      <c r="E281" s="120"/>
      <c r="F281" s="114"/>
      <c r="G281" s="12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</row>
    <row r="282" spans="1:25" ht="24.75" customHeight="1" outlineLevel="1">
      <c r="A282" s="120"/>
      <c r="B282" s="120"/>
      <c r="C282" s="342" t="s">
        <v>1171</v>
      </c>
      <c r="D282" s="120"/>
      <c r="E282" s="120"/>
      <c r="F282" s="114"/>
      <c r="G282" s="12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</row>
    <row r="283" spans="1:25" ht="24.75" customHeight="1" outlineLevel="1">
      <c r="A283" s="120"/>
      <c r="B283" s="120"/>
      <c r="C283" s="195" t="s">
        <v>1172</v>
      </c>
      <c r="D283" s="120"/>
      <c r="E283" s="120"/>
      <c r="F283" s="114"/>
      <c r="G283" s="12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</row>
    <row r="284" spans="1:25" ht="24.75" customHeight="1" outlineLevel="1">
      <c r="A284" s="120"/>
      <c r="B284" s="120"/>
      <c r="C284" s="196" t="s">
        <v>1173</v>
      </c>
      <c r="D284" s="120"/>
      <c r="E284" s="120"/>
      <c r="F284" s="114"/>
      <c r="G284" s="12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</row>
    <row r="285" spans="1:25" ht="24.75" customHeight="1" outlineLevel="1">
      <c r="A285" s="120"/>
      <c r="B285" s="120"/>
      <c r="C285" s="196" t="s">
        <v>1174</v>
      </c>
      <c r="D285" s="120"/>
      <c r="E285" s="120"/>
      <c r="F285" s="114"/>
      <c r="G285" s="12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</row>
    <row r="286" spans="1:25" ht="24.75" customHeight="1" outlineLevel="1">
      <c r="A286" s="120"/>
      <c r="B286" s="120"/>
      <c r="C286" s="340" t="s">
        <v>1175</v>
      </c>
      <c r="D286" s="120"/>
      <c r="E286" s="120"/>
      <c r="F286" s="114"/>
      <c r="G286" s="12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</row>
    <row r="287" spans="1:25" ht="24.75" customHeight="1" outlineLevel="1">
      <c r="A287" s="120"/>
      <c r="B287" s="120"/>
      <c r="C287" s="196" t="s">
        <v>1176</v>
      </c>
      <c r="D287" s="120"/>
      <c r="E287" s="120"/>
      <c r="F287" s="114"/>
      <c r="G287" s="12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</row>
    <row r="288" spans="1:25" ht="24.75" customHeight="1" outlineLevel="1">
      <c r="A288" s="120"/>
      <c r="B288" s="120"/>
      <c r="C288" s="195" t="s">
        <v>1167</v>
      </c>
      <c r="D288" s="120"/>
      <c r="E288" s="120"/>
      <c r="F288" s="114"/>
      <c r="G288" s="12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</row>
    <row r="289" spans="1:25" ht="24.75" customHeight="1" outlineLevel="1">
      <c r="A289" s="120"/>
      <c r="B289" s="120"/>
      <c r="C289" s="342" t="s">
        <v>1177</v>
      </c>
      <c r="D289" s="121"/>
      <c r="E289" s="120"/>
      <c r="F289" s="114"/>
      <c r="G289" s="12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</row>
    <row r="290" spans="1:25" ht="24.75" customHeight="1" outlineLevel="1">
      <c r="A290" s="120"/>
      <c r="B290" s="120"/>
      <c r="C290" s="195" t="s">
        <v>1167</v>
      </c>
      <c r="D290" s="176"/>
      <c r="E290" s="120"/>
      <c r="F290" s="114"/>
      <c r="G290" s="12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</row>
    <row r="291" spans="1:25" ht="24.75" customHeight="1" outlineLevel="1">
      <c r="A291" s="120"/>
      <c r="B291" s="120"/>
      <c r="C291" s="340" t="s">
        <v>1178</v>
      </c>
      <c r="D291" s="176"/>
      <c r="E291" s="120"/>
      <c r="F291" s="114"/>
      <c r="G291" s="12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</row>
    <row r="292" spans="1:25" ht="24.75" customHeight="1" outlineLevel="1">
      <c r="A292" s="120"/>
      <c r="B292" s="120"/>
      <c r="C292" s="196" t="s">
        <v>1179</v>
      </c>
      <c r="D292" s="176"/>
      <c r="E292" s="120"/>
      <c r="F292" s="114"/>
      <c r="G292" s="12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</row>
    <row r="293" spans="1:25" ht="24.75" customHeight="1" outlineLevel="1">
      <c r="A293" s="120"/>
      <c r="B293" s="120"/>
      <c r="C293" s="196" t="s">
        <v>1167</v>
      </c>
      <c r="D293" s="176"/>
      <c r="E293" s="120"/>
      <c r="F293" s="114"/>
      <c r="G293" s="12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</row>
    <row r="294" spans="1:25" ht="24.75" customHeight="1" outlineLevel="1">
      <c r="A294" s="120"/>
      <c r="B294" s="120"/>
      <c r="C294" s="176"/>
      <c r="D294" s="176"/>
      <c r="E294" s="120"/>
      <c r="F294" s="114"/>
      <c r="G294" s="12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</row>
    <row r="295" spans="1:25" ht="24.75" customHeight="1" outlineLevel="1">
      <c r="A295" s="120"/>
      <c r="B295" s="120"/>
      <c r="C295" s="176"/>
      <c r="D295" s="176"/>
      <c r="E295" s="120"/>
      <c r="F295" s="114"/>
      <c r="G295" s="12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</row>
    <row r="296" spans="1:25" ht="24" customHeight="1" outlineLevel="1">
      <c r="A296" s="120"/>
      <c r="B296" s="120" t="s">
        <v>1180</v>
      </c>
      <c r="C296" s="662" t="s">
        <v>1181</v>
      </c>
      <c r="D296" s="659"/>
      <c r="E296" s="659"/>
      <c r="F296" s="114"/>
      <c r="G296" s="122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</row>
    <row r="297" spans="1:25" ht="24" customHeight="1" outlineLevel="1">
      <c r="A297" s="120"/>
      <c r="B297" s="120"/>
      <c r="C297" s="659" t="s">
        <v>1182</v>
      </c>
      <c r="D297" s="659"/>
      <c r="E297" s="659"/>
      <c r="F297" s="114">
        <v>9457000</v>
      </c>
      <c r="G297" s="122" t="s">
        <v>75</v>
      </c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</row>
    <row r="298" spans="1:25" ht="24" customHeight="1" outlineLevel="1">
      <c r="A298" s="120"/>
      <c r="B298" s="120"/>
      <c r="C298" s="340" t="s">
        <v>1166</v>
      </c>
      <c r="D298" s="120"/>
      <c r="E298" s="120"/>
      <c r="F298" s="114"/>
      <c r="G298" s="122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</row>
    <row r="299" spans="1:25" ht="24" customHeight="1" outlineLevel="1">
      <c r="A299" s="120"/>
      <c r="B299" s="120"/>
      <c r="C299" s="343" t="s">
        <v>1183</v>
      </c>
      <c r="D299" s="120"/>
      <c r="E299" s="120"/>
      <c r="F299" s="114"/>
      <c r="G299" s="122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</row>
    <row r="300" spans="1:25" ht="24" customHeight="1" outlineLevel="1">
      <c r="A300" s="120"/>
      <c r="B300" s="120"/>
      <c r="C300" s="340" t="s">
        <v>1168</v>
      </c>
      <c r="D300" s="120"/>
      <c r="E300" s="120"/>
      <c r="F300" s="114"/>
      <c r="G300" s="122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</row>
    <row r="301" spans="1:25" ht="24" customHeight="1" outlineLevel="1">
      <c r="A301" s="120"/>
      <c r="B301" s="120"/>
      <c r="C301" s="342" t="s">
        <v>1169</v>
      </c>
      <c r="D301" s="120"/>
      <c r="E301" s="120"/>
      <c r="F301" s="114"/>
      <c r="G301" s="122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</row>
    <row r="302" spans="1:25" ht="24.75" customHeight="1" outlineLevel="1">
      <c r="A302" s="120"/>
      <c r="B302" s="120"/>
      <c r="C302" s="196" t="s">
        <v>1184</v>
      </c>
      <c r="D302" s="120"/>
      <c r="E302" s="120"/>
      <c r="F302" s="114"/>
      <c r="G302" s="122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</row>
    <row r="303" spans="1:25" ht="24.75" customHeight="1" outlineLevel="1">
      <c r="A303" s="120"/>
      <c r="B303" s="120"/>
      <c r="C303" s="662" t="s">
        <v>1185</v>
      </c>
      <c r="D303" s="659"/>
      <c r="E303" s="120"/>
      <c r="F303" s="114"/>
      <c r="G303" s="122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</row>
    <row r="304" spans="1:25" ht="24.75" customHeight="1" outlineLevel="1">
      <c r="A304" s="120"/>
      <c r="B304" s="120"/>
      <c r="C304" s="195" t="s">
        <v>1186</v>
      </c>
      <c r="D304" s="120"/>
      <c r="E304" s="120"/>
      <c r="F304" s="114"/>
      <c r="G304" s="122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</row>
    <row r="305" spans="1:25" ht="24.75" customHeight="1" outlineLevel="1">
      <c r="A305" s="120"/>
      <c r="B305" s="120"/>
      <c r="C305" s="195" t="s">
        <v>1187</v>
      </c>
      <c r="D305" s="121"/>
      <c r="E305" s="120"/>
      <c r="F305" s="114"/>
      <c r="G305" s="122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</row>
    <row r="306" spans="1:25" ht="24.75" customHeight="1" outlineLevel="1">
      <c r="A306" s="120"/>
      <c r="B306" s="120"/>
      <c r="C306" s="340" t="s">
        <v>1175</v>
      </c>
      <c r="D306" s="176"/>
      <c r="E306" s="120"/>
      <c r="F306" s="114"/>
      <c r="G306" s="122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</row>
    <row r="307" spans="1:25" ht="24.75" customHeight="1" outlineLevel="1">
      <c r="A307" s="120"/>
      <c r="B307" s="304"/>
      <c r="C307" s="195" t="s">
        <v>1176</v>
      </c>
      <c r="D307" s="304"/>
      <c r="E307" s="304"/>
      <c r="F307" s="114"/>
      <c r="G307" s="122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</row>
    <row r="308" spans="1:25" ht="24.75" customHeight="1" outlineLevel="1">
      <c r="A308" s="120"/>
      <c r="B308" s="304"/>
      <c r="C308" s="195" t="s">
        <v>1183</v>
      </c>
      <c r="D308" s="323"/>
      <c r="E308" s="323"/>
      <c r="F308" s="320"/>
      <c r="G308" s="321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</row>
    <row r="309" spans="1:25" ht="24.75" customHeight="1" outlineLevel="1">
      <c r="A309" s="120"/>
      <c r="B309" s="304"/>
      <c r="C309" s="342" t="s">
        <v>1177</v>
      </c>
      <c r="D309" s="322"/>
      <c r="E309" s="323"/>
      <c r="F309" s="114"/>
      <c r="G309" s="122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</row>
    <row r="310" spans="1:25" ht="24.75" customHeight="1" outlineLevel="1">
      <c r="A310" s="120"/>
      <c r="B310" s="304"/>
      <c r="C310" s="195" t="s">
        <v>1183</v>
      </c>
      <c r="D310" s="307"/>
      <c r="E310" s="323"/>
      <c r="F310" s="114"/>
      <c r="G310" s="122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</row>
    <row r="311" spans="1:25" ht="24.75" customHeight="1" outlineLevel="1">
      <c r="A311" s="120"/>
      <c r="B311" s="304"/>
      <c r="C311" s="340" t="s">
        <v>1178</v>
      </c>
      <c r="D311" s="307"/>
      <c r="E311" s="323"/>
      <c r="F311" s="114"/>
      <c r="G311" s="122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</row>
    <row r="312" spans="1:25" ht="24.75" customHeight="1" outlineLevel="1">
      <c r="A312" s="120"/>
      <c r="B312" s="304"/>
      <c r="C312" s="196" t="s">
        <v>1188</v>
      </c>
      <c r="D312" s="304"/>
      <c r="E312" s="304"/>
      <c r="F312" s="114"/>
      <c r="G312" s="122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</row>
    <row r="313" spans="1:25" ht="24.75" customHeight="1" outlineLevel="1">
      <c r="A313" s="120"/>
      <c r="B313" s="304"/>
      <c r="C313" s="195" t="s">
        <v>1189</v>
      </c>
      <c r="D313" s="307"/>
      <c r="E313" s="323"/>
      <c r="F313" s="114"/>
      <c r="G313" s="122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</row>
    <row r="314" spans="1:25" ht="24.75" customHeight="1" outlineLevel="1">
      <c r="A314" s="120"/>
      <c r="B314" s="304"/>
      <c r="C314" s="195"/>
      <c r="D314" s="307"/>
      <c r="E314" s="323"/>
      <c r="F314" s="114"/>
      <c r="G314" s="122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</row>
    <row r="315" spans="1:25" ht="24.75" customHeight="1" outlineLevel="1">
      <c r="A315" s="120"/>
      <c r="B315" s="344" t="s">
        <v>1190</v>
      </c>
      <c r="C315" s="672" t="s">
        <v>1191</v>
      </c>
      <c r="D315" s="672"/>
      <c r="E315" s="672"/>
      <c r="F315" s="114"/>
      <c r="G315" s="122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</row>
    <row r="316" spans="1:25" ht="24.75" customHeight="1" outlineLevel="1">
      <c r="A316" s="120"/>
      <c r="B316" s="304"/>
      <c r="C316" s="673" t="s">
        <v>1192</v>
      </c>
      <c r="D316" s="629"/>
      <c r="E316" s="629"/>
      <c r="F316" s="114">
        <v>10327000</v>
      </c>
      <c r="G316" s="122" t="s">
        <v>75</v>
      </c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</row>
    <row r="317" spans="1:25" ht="24.75" customHeight="1" outlineLevel="1">
      <c r="A317" s="120"/>
      <c r="B317" s="304"/>
      <c r="C317" s="342" t="s">
        <v>1193</v>
      </c>
      <c r="D317" s="307"/>
      <c r="E317" s="323"/>
      <c r="F317" s="114"/>
      <c r="G317" s="122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</row>
    <row r="318" spans="1:25" ht="24.75" customHeight="1" outlineLevel="1">
      <c r="A318" s="120"/>
      <c r="B318" s="304"/>
      <c r="C318" s="195" t="s">
        <v>1194</v>
      </c>
      <c r="D318" s="304"/>
      <c r="E318" s="304"/>
      <c r="F318" s="114"/>
      <c r="G318" s="122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</row>
    <row r="319" spans="1:25" ht="24.75" customHeight="1" outlineLevel="1">
      <c r="A319" s="120"/>
      <c r="B319" s="304"/>
      <c r="C319" s="342" t="s">
        <v>1171</v>
      </c>
      <c r="D319" s="304"/>
      <c r="E319" s="304"/>
      <c r="F319" s="114"/>
      <c r="G319" s="122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</row>
    <row r="320" spans="1:25" ht="24.75" customHeight="1" outlineLevel="1">
      <c r="A320" s="120"/>
      <c r="B320" s="304"/>
      <c r="C320" s="195" t="s">
        <v>1196</v>
      </c>
      <c r="D320" s="304"/>
      <c r="E320" s="304"/>
      <c r="F320" s="114"/>
      <c r="G320" s="122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</row>
    <row r="321" spans="1:25" ht="24.75" customHeight="1" outlineLevel="1">
      <c r="A321" s="120"/>
      <c r="B321" s="304"/>
      <c r="C321" s="195" t="s">
        <v>1173</v>
      </c>
      <c r="D321" s="307"/>
      <c r="E321" s="323"/>
      <c r="F321" s="114"/>
      <c r="G321" s="122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</row>
    <row r="322" spans="1:25" ht="24.75" customHeight="1" outlineLevel="1">
      <c r="A322" s="120"/>
      <c r="B322" s="304"/>
      <c r="C322" s="195" t="s">
        <v>1197</v>
      </c>
      <c r="D322" s="304"/>
      <c r="E322" s="304"/>
      <c r="F322" s="320"/>
      <c r="G322" s="321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</row>
    <row r="323" spans="1:25" ht="24.75" customHeight="1" outlineLevel="1">
      <c r="A323" s="120"/>
      <c r="B323" s="304"/>
      <c r="C323" s="342" t="s">
        <v>1175</v>
      </c>
      <c r="D323" s="323"/>
      <c r="E323" s="323"/>
      <c r="F323" s="320"/>
      <c r="G323" s="321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</row>
    <row r="324" spans="1:25" ht="24.75" customHeight="1" outlineLevel="1">
      <c r="A324" s="120"/>
      <c r="B324" s="304"/>
      <c r="C324" s="195" t="s">
        <v>1176</v>
      </c>
      <c r="D324" s="322"/>
      <c r="E324" s="323"/>
      <c r="F324" s="320"/>
      <c r="G324" s="321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</row>
    <row r="325" spans="1:25" ht="24.75" customHeight="1" outlineLevel="1">
      <c r="A325" s="120"/>
      <c r="B325" s="304"/>
      <c r="C325" s="195" t="s">
        <v>1198</v>
      </c>
      <c r="D325" s="307"/>
      <c r="E325" s="323"/>
      <c r="F325" s="320"/>
      <c r="G325" s="321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</row>
    <row r="326" spans="1:25" ht="24.75" customHeight="1" outlineLevel="1">
      <c r="A326" s="120"/>
      <c r="B326" s="304"/>
      <c r="C326" s="342" t="s">
        <v>1177</v>
      </c>
      <c r="D326" s="304"/>
      <c r="E326" s="304"/>
      <c r="F326" s="320"/>
      <c r="G326" s="321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</row>
    <row r="327" spans="1:25" ht="24.75" customHeight="1" outlineLevel="1">
      <c r="A327" s="120"/>
      <c r="B327" s="304"/>
      <c r="C327" s="195" t="s">
        <v>1198</v>
      </c>
      <c r="D327" s="307"/>
      <c r="E327" s="323"/>
      <c r="F327" s="320"/>
      <c r="G327" s="321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</row>
    <row r="328" spans="1:25" ht="24.75" customHeight="1" outlineLevel="1">
      <c r="A328" s="120"/>
      <c r="B328" s="304"/>
      <c r="C328" s="340" t="s">
        <v>1178</v>
      </c>
      <c r="D328" s="307"/>
      <c r="E328" s="323"/>
      <c r="F328" s="320"/>
      <c r="G328" s="321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</row>
    <row r="329" spans="1:25" ht="24.75" customHeight="1" outlineLevel="1">
      <c r="A329" s="120"/>
      <c r="B329" s="304"/>
      <c r="C329" s="196" t="s">
        <v>1179</v>
      </c>
      <c r="D329" s="307"/>
      <c r="E329" s="323"/>
      <c r="F329" s="320"/>
      <c r="G329" s="321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</row>
    <row r="330" spans="1:25" ht="24.75" customHeight="1" outlineLevel="1">
      <c r="A330" s="120"/>
      <c r="B330" s="304"/>
      <c r="C330" s="195" t="s">
        <v>1199</v>
      </c>
      <c r="D330" s="307"/>
      <c r="E330" s="323"/>
      <c r="F330" s="320"/>
      <c r="G330" s="321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</row>
    <row r="331" spans="1:25" ht="24.75" customHeight="1" outlineLevel="1">
      <c r="A331" s="120"/>
      <c r="B331" s="304"/>
      <c r="C331" s="342"/>
      <c r="D331" s="304"/>
      <c r="E331" s="304"/>
      <c r="F331" s="320"/>
      <c r="G331" s="321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</row>
    <row r="332" spans="1:25" ht="24.75" customHeight="1" outlineLevel="1">
      <c r="A332" s="120"/>
      <c r="B332" s="304"/>
      <c r="C332" s="342" t="s">
        <v>1168</v>
      </c>
      <c r="D332" s="304"/>
      <c r="E332" s="323"/>
      <c r="F332" s="320"/>
      <c r="G332" s="321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</row>
    <row r="333" spans="1:25" ht="24.75" customHeight="1" outlineLevel="1">
      <c r="A333" s="120"/>
      <c r="B333" s="304"/>
      <c r="C333" s="195" t="s">
        <v>1169</v>
      </c>
      <c r="D333" s="304"/>
      <c r="E333" s="304"/>
      <c r="F333" s="320"/>
      <c r="G333" s="321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</row>
    <row r="334" spans="1:25" ht="24.75" customHeight="1" outlineLevel="1">
      <c r="A334" s="120"/>
      <c r="B334" s="304"/>
      <c r="C334" s="195" t="s">
        <v>1200</v>
      </c>
      <c r="D334" s="304"/>
      <c r="E334" s="304"/>
      <c r="F334" s="320"/>
      <c r="G334" s="321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</row>
    <row r="335" spans="1:25" ht="24.75" customHeight="1" outlineLevel="1">
      <c r="A335" s="120"/>
      <c r="B335" s="304"/>
      <c r="C335" s="195"/>
      <c r="D335" s="304"/>
      <c r="E335" s="304"/>
      <c r="F335" s="320"/>
      <c r="G335" s="321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</row>
    <row r="336" spans="1:25" ht="24.75" customHeight="1" outlineLevel="1">
      <c r="A336" s="120"/>
      <c r="B336" s="344" t="s">
        <v>1201</v>
      </c>
      <c r="C336" s="345" t="s">
        <v>1202</v>
      </c>
      <c r="D336" s="304"/>
      <c r="E336" s="304"/>
      <c r="F336" s="320"/>
      <c r="G336" s="321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</row>
    <row r="337" spans="1:25" ht="24.75" customHeight="1" outlineLevel="1">
      <c r="A337" s="120"/>
      <c r="B337" s="304"/>
      <c r="C337" s="195" t="s">
        <v>1203</v>
      </c>
      <c r="D337" s="304"/>
      <c r="E337" s="304"/>
      <c r="F337" s="320">
        <v>11420000</v>
      </c>
      <c r="G337" s="346" t="s">
        <v>75</v>
      </c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</row>
    <row r="338" spans="1:25" ht="24.75" customHeight="1" outlineLevel="1">
      <c r="A338" s="120"/>
      <c r="B338" s="304"/>
      <c r="C338" s="342" t="s">
        <v>1193</v>
      </c>
      <c r="D338" s="304"/>
      <c r="E338" s="304"/>
      <c r="F338" s="320"/>
      <c r="G338" s="321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</row>
    <row r="339" spans="1:25" ht="24.75" customHeight="1" outlineLevel="1">
      <c r="A339" s="120"/>
      <c r="B339" s="304"/>
      <c r="C339" s="195" t="s">
        <v>1204</v>
      </c>
      <c r="D339" s="322"/>
      <c r="E339" s="323"/>
      <c r="F339" s="320"/>
      <c r="G339" s="321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</row>
    <row r="340" spans="1:25" ht="24.75" customHeight="1" outlineLevel="1">
      <c r="A340" s="120"/>
      <c r="B340" s="304"/>
      <c r="C340" s="342" t="s">
        <v>1185</v>
      </c>
      <c r="D340" s="322"/>
      <c r="E340" s="323"/>
      <c r="F340" s="320"/>
      <c r="G340" s="321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</row>
    <row r="341" spans="1:25" ht="24.75" customHeight="1" outlineLevel="1">
      <c r="A341" s="120"/>
      <c r="B341" s="304"/>
      <c r="C341" s="195" t="s">
        <v>1186</v>
      </c>
      <c r="D341" s="307"/>
      <c r="E341" s="323"/>
      <c r="F341" s="320"/>
      <c r="G341" s="321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</row>
    <row r="342" spans="1:25" ht="24.75" customHeight="1" outlineLevel="1">
      <c r="A342" s="120"/>
      <c r="B342" s="304"/>
      <c r="C342" s="340" t="s">
        <v>1205</v>
      </c>
      <c r="D342" s="304"/>
      <c r="E342" s="304"/>
      <c r="F342" s="320"/>
      <c r="G342" s="321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</row>
    <row r="343" spans="1:25" ht="24.75" customHeight="1" outlineLevel="1">
      <c r="A343" s="120"/>
      <c r="B343" s="304"/>
      <c r="C343" s="340" t="s">
        <v>1175</v>
      </c>
      <c r="D343" s="304"/>
      <c r="E343" s="323"/>
      <c r="F343" s="320"/>
      <c r="G343" s="321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</row>
    <row r="344" spans="1:25" ht="24.75" customHeight="1" outlineLevel="1">
      <c r="A344" s="120"/>
      <c r="B344" s="304"/>
      <c r="C344" s="195" t="s">
        <v>1206</v>
      </c>
      <c r="D344" s="307"/>
      <c r="E344" s="323"/>
      <c r="F344" s="320"/>
      <c r="G344" s="321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</row>
    <row r="345" spans="1:25" ht="24.75" customHeight="1" outlineLevel="1">
      <c r="A345" s="120"/>
      <c r="B345" s="304"/>
      <c r="C345" s="195" t="s">
        <v>1207</v>
      </c>
      <c r="D345" s="307"/>
      <c r="E345" s="323"/>
      <c r="F345" s="320"/>
      <c r="G345" s="321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</row>
    <row r="346" spans="1:25" ht="24.75" customHeight="1" outlineLevel="1">
      <c r="A346" s="120"/>
      <c r="B346" s="304"/>
      <c r="C346" s="342" t="s">
        <v>1177</v>
      </c>
      <c r="D346" s="307"/>
      <c r="E346" s="323"/>
      <c r="F346" s="320"/>
      <c r="G346" s="321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</row>
    <row r="347" spans="1:25" ht="24.75" customHeight="1" outlineLevel="1">
      <c r="A347" s="120"/>
      <c r="B347" s="304"/>
      <c r="C347" s="195" t="s">
        <v>1207</v>
      </c>
      <c r="D347" s="304"/>
      <c r="E347" s="304"/>
      <c r="F347" s="320"/>
      <c r="G347" s="321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</row>
    <row r="348" spans="1:25" ht="24.75" customHeight="1" outlineLevel="1">
      <c r="A348" s="120"/>
      <c r="B348" s="304"/>
      <c r="C348" s="340" t="s">
        <v>1178</v>
      </c>
      <c r="D348" s="304"/>
      <c r="E348" s="323"/>
      <c r="F348" s="320"/>
      <c r="G348" s="321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</row>
    <row r="349" spans="1:25" ht="24.75" customHeight="1" outlineLevel="1">
      <c r="A349" s="120"/>
      <c r="B349" s="304"/>
      <c r="C349" s="196" t="s">
        <v>1179</v>
      </c>
      <c r="D349" s="304"/>
      <c r="E349" s="304"/>
      <c r="F349" s="320"/>
      <c r="G349" s="321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</row>
    <row r="350" spans="1:25" ht="24.75" customHeight="1" outlineLevel="1">
      <c r="A350" s="120"/>
      <c r="B350" s="304"/>
      <c r="C350" s="195" t="s">
        <v>1208</v>
      </c>
      <c r="D350" s="304"/>
      <c r="E350" s="304"/>
      <c r="F350" s="320"/>
      <c r="G350" s="321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</row>
    <row r="351" spans="1:25" ht="24.75" customHeight="1" outlineLevel="1">
      <c r="A351" s="120"/>
      <c r="B351" s="304"/>
      <c r="C351" s="342" t="s">
        <v>1168</v>
      </c>
      <c r="D351" s="304"/>
      <c r="E351" s="304"/>
      <c r="F351" s="320"/>
      <c r="G351" s="321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</row>
    <row r="352" spans="1:25" ht="24.75" customHeight="1" outlineLevel="1">
      <c r="A352" s="120"/>
      <c r="B352" s="304"/>
      <c r="C352" s="340" t="s">
        <v>1209</v>
      </c>
      <c r="D352" s="304"/>
      <c r="E352" s="304"/>
      <c r="F352" s="320"/>
      <c r="G352" s="321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</row>
    <row r="353" spans="1:25" ht="24.75" customHeight="1" outlineLevel="1">
      <c r="A353" s="120"/>
      <c r="B353" s="304"/>
      <c r="C353" s="342" t="s">
        <v>1210</v>
      </c>
      <c r="D353" s="304"/>
      <c r="E353" s="304"/>
      <c r="F353" s="320"/>
      <c r="G353" s="321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</row>
    <row r="354" spans="1:25" ht="24.75" customHeight="1" outlineLevel="1">
      <c r="A354" s="120"/>
      <c r="B354" s="304"/>
      <c r="C354" s="342"/>
      <c r="D354" s="304"/>
      <c r="E354" s="304"/>
      <c r="F354" s="320"/>
      <c r="G354" s="321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</row>
    <row r="355" spans="1:25" ht="24.75" customHeight="1" outlineLevel="1">
      <c r="A355" s="120"/>
      <c r="B355" s="344" t="s">
        <v>1211</v>
      </c>
      <c r="C355" s="345" t="s">
        <v>1212</v>
      </c>
      <c r="D355" s="304"/>
      <c r="E355" s="304"/>
      <c r="F355" s="320"/>
      <c r="G355" s="321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</row>
    <row r="356" spans="1:25" ht="24.75" customHeight="1" outlineLevel="1">
      <c r="A356" s="120"/>
      <c r="B356" s="304"/>
      <c r="C356" s="196" t="s">
        <v>1213</v>
      </c>
      <c r="D356" s="323"/>
      <c r="E356" s="323"/>
      <c r="F356" s="320">
        <v>11892000</v>
      </c>
      <c r="G356" s="346" t="s">
        <v>75</v>
      </c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</row>
    <row r="357" spans="1:25" ht="24.75" customHeight="1" outlineLevel="1">
      <c r="A357" s="120"/>
      <c r="B357" s="304"/>
      <c r="C357" s="340" t="s">
        <v>1166</v>
      </c>
      <c r="D357" s="304"/>
      <c r="E357" s="304"/>
      <c r="F357" s="320"/>
      <c r="G357" s="321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</row>
    <row r="358" spans="1:25" ht="24.75" customHeight="1" outlineLevel="1">
      <c r="A358" s="120"/>
      <c r="B358" s="304"/>
      <c r="C358" s="196" t="s">
        <v>1214</v>
      </c>
      <c r="D358" s="307"/>
      <c r="E358" s="323"/>
      <c r="F358" s="320"/>
      <c r="G358" s="321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</row>
    <row r="359" spans="1:25" ht="24.75" customHeight="1" outlineLevel="1">
      <c r="A359" s="120"/>
      <c r="B359" s="304"/>
      <c r="C359" s="342" t="s">
        <v>1171</v>
      </c>
      <c r="D359" s="307"/>
      <c r="E359" s="323"/>
      <c r="F359" s="320"/>
      <c r="G359" s="321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</row>
    <row r="360" spans="1:25" ht="24.75" customHeight="1" outlineLevel="1">
      <c r="A360" s="120"/>
      <c r="B360" s="304"/>
      <c r="C360" s="195" t="s">
        <v>1215</v>
      </c>
      <c r="D360" s="307"/>
      <c r="E360" s="323"/>
      <c r="F360" s="320"/>
      <c r="G360" s="321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</row>
    <row r="361" spans="1:25" ht="24.75" customHeight="1" outlineLevel="1">
      <c r="A361" s="120"/>
      <c r="B361" s="304"/>
      <c r="C361" s="196" t="s">
        <v>1186</v>
      </c>
      <c r="D361" s="307"/>
      <c r="E361" s="323"/>
      <c r="F361" s="320"/>
      <c r="G361" s="321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</row>
    <row r="362" spans="1:25" ht="24.75" customHeight="1" outlineLevel="1">
      <c r="A362" s="120"/>
      <c r="B362" s="304"/>
      <c r="C362" s="195" t="s">
        <v>1216</v>
      </c>
      <c r="D362" s="304"/>
      <c r="E362" s="323"/>
      <c r="F362" s="320"/>
      <c r="G362" s="321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</row>
    <row r="363" spans="1:25" ht="24.75" customHeight="1" outlineLevel="1">
      <c r="A363" s="120"/>
      <c r="B363" s="304"/>
      <c r="C363" s="340" t="s">
        <v>1175</v>
      </c>
      <c r="D363" s="304"/>
      <c r="E363" s="304"/>
      <c r="F363" s="320"/>
      <c r="G363" s="321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</row>
    <row r="364" spans="1:25" ht="24.75" customHeight="1" outlineLevel="1">
      <c r="A364" s="120"/>
      <c r="B364" s="304"/>
      <c r="C364" s="196" t="s">
        <v>1176</v>
      </c>
      <c r="D364" s="304"/>
      <c r="E364" s="323"/>
      <c r="F364" s="320"/>
      <c r="G364" s="321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</row>
    <row r="365" spans="1:25" ht="24.75" customHeight="1" outlineLevel="1">
      <c r="A365" s="120"/>
      <c r="B365" s="304"/>
      <c r="C365" s="195" t="s">
        <v>1214</v>
      </c>
      <c r="D365" s="304"/>
      <c r="E365" s="304"/>
      <c r="F365" s="320"/>
      <c r="G365" s="321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</row>
    <row r="366" spans="1:25" ht="24.75" customHeight="1" outlineLevel="1">
      <c r="A366" s="120"/>
      <c r="B366" s="304"/>
      <c r="C366" s="195"/>
      <c r="D366" s="304"/>
      <c r="E366" s="304"/>
      <c r="F366" s="320"/>
      <c r="G366" s="321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</row>
    <row r="367" spans="1:25" ht="24.75" customHeight="1" outlineLevel="1">
      <c r="A367" s="120"/>
      <c r="B367" s="304"/>
      <c r="C367" s="342" t="s">
        <v>1177</v>
      </c>
      <c r="D367" s="304"/>
      <c r="E367" s="304"/>
      <c r="F367" s="320"/>
      <c r="G367" s="321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</row>
    <row r="368" spans="1:25" ht="24.75" customHeight="1" outlineLevel="1">
      <c r="A368" s="120"/>
      <c r="B368" s="304"/>
      <c r="C368" s="195" t="s">
        <v>1214</v>
      </c>
      <c r="D368" s="304"/>
      <c r="E368" s="304"/>
      <c r="F368" s="320"/>
      <c r="G368" s="321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</row>
    <row r="369" spans="1:25" ht="24.75" customHeight="1" outlineLevel="1">
      <c r="A369" s="120"/>
      <c r="B369" s="304"/>
      <c r="C369" s="340" t="s">
        <v>1178</v>
      </c>
      <c r="D369" s="304"/>
      <c r="E369" s="304"/>
      <c r="F369" s="320"/>
      <c r="G369" s="321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</row>
    <row r="370" spans="1:25" ht="24.75" customHeight="1" outlineLevel="1">
      <c r="A370" s="120"/>
      <c r="B370" s="304"/>
      <c r="C370" s="196" t="s">
        <v>1173</v>
      </c>
      <c r="D370" s="304"/>
      <c r="E370" s="304"/>
      <c r="F370" s="320"/>
      <c r="G370" s="321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</row>
    <row r="371" spans="1:25" ht="24.75" customHeight="1" outlineLevel="1">
      <c r="A371" s="120"/>
      <c r="B371" s="304"/>
      <c r="C371" s="196" t="s">
        <v>1217</v>
      </c>
      <c r="D371" s="304"/>
      <c r="E371" s="304"/>
      <c r="F371" s="320"/>
      <c r="G371" s="321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</row>
    <row r="372" spans="1:25" ht="24.75" customHeight="1" outlineLevel="1">
      <c r="A372" s="120"/>
      <c r="B372" s="304"/>
      <c r="C372" s="196" t="s">
        <v>1218</v>
      </c>
      <c r="D372" s="304"/>
      <c r="E372" s="304"/>
      <c r="F372" s="320"/>
      <c r="G372" s="321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</row>
    <row r="373" spans="1:25" ht="24.75" customHeight="1" outlineLevel="1">
      <c r="A373" s="120"/>
      <c r="B373" s="304"/>
      <c r="C373" s="196"/>
      <c r="D373" s="304"/>
      <c r="E373" s="304"/>
      <c r="F373" s="320"/>
      <c r="G373" s="321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</row>
    <row r="374" spans="1:25" ht="24.75" customHeight="1" outlineLevel="1">
      <c r="A374" s="120"/>
      <c r="B374" s="344" t="s">
        <v>1219</v>
      </c>
      <c r="C374" s="345" t="s">
        <v>1224</v>
      </c>
      <c r="D374" s="304"/>
      <c r="E374" s="304"/>
      <c r="F374" s="320"/>
      <c r="G374" s="321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</row>
    <row r="375" spans="1:25" ht="24.75" customHeight="1" outlineLevel="1">
      <c r="A375" s="120"/>
      <c r="B375" s="304"/>
      <c r="C375" s="340" t="s">
        <v>1220</v>
      </c>
      <c r="D375" s="304"/>
      <c r="E375" s="304"/>
      <c r="F375" s="320">
        <v>4493000</v>
      </c>
      <c r="G375" s="346" t="s">
        <v>75</v>
      </c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</row>
    <row r="376" spans="1:25" ht="24.75" customHeight="1" outlineLevel="1">
      <c r="A376" s="120"/>
      <c r="B376" s="304"/>
      <c r="C376" s="342" t="s">
        <v>1193</v>
      </c>
      <c r="D376" s="304"/>
      <c r="E376" s="304"/>
      <c r="F376" s="320"/>
      <c r="G376" s="321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</row>
    <row r="377" spans="1:25" ht="24.75" customHeight="1" outlineLevel="1">
      <c r="A377" s="120"/>
      <c r="B377" s="304"/>
      <c r="C377" s="195" t="s">
        <v>1221</v>
      </c>
      <c r="D377" s="304"/>
      <c r="E377" s="304"/>
      <c r="F377" s="320"/>
      <c r="G377" s="321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</row>
    <row r="378" spans="1:25" ht="24.75" customHeight="1" outlineLevel="1">
      <c r="A378" s="120"/>
      <c r="B378" s="304"/>
      <c r="C378" s="340" t="s">
        <v>1175</v>
      </c>
      <c r="D378" s="304"/>
      <c r="E378" s="304"/>
      <c r="F378" s="320"/>
      <c r="G378" s="321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</row>
    <row r="379" spans="1:25" ht="24.75" customHeight="1" outlineLevel="1">
      <c r="A379" s="120"/>
      <c r="B379" s="304"/>
      <c r="C379" s="195" t="s">
        <v>1176</v>
      </c>
      <c r="D379" s="304"/>
      <c r="E379" s="304"/>
      <c r="F379" s="320"/>
      <c r="G379" s="321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</row>
    <row r="380" spans="1:25" ht="24.75" customHeight="1" outlineLevel="1">
      <c r="A380" s="120"/>
      <c r="B380" s="304"/>
      <c r="C380" s="195" t="s">
        <v>1221</v>
      </c>
      <c r="D380" s="304"/>
      <c r="E380" s="304"/>
      <c r="F380" s="320"/>
      <c r="G380" s="321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</row>
    <row r="381" spans="1:25" ht="24.75" customHeight="1" outlineLevel="1">
      <c r="A381" s="120"/>
      <c r="B381" s="304"/>
      <c r="C381" s="342" t="s">
        <v>1177</v>
      </c>
      <c r="D381" s="306"/>
      <c r="E381" s="306"/>
      <c r="F381" s="320"/>
      <c r="G381" s="321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</row>
    <row r="382" spans="1:25" ht="24.75" customHeight="1" outlineLevel="1">
      <c r="A382" s="120"/>
      <c r="B382" s="304"/>
      <c r="C382" s="195" t="s">
        <v>1221</v>
      </c>
      <c r="D382" s="304"/>
      <c r="E382" s="304"/>
      <c r="F382" s="320"/>
      <c r="G382" s="321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</row>
    <row r="383" spans="1:25" ht="24.75" customHeight="1" outlineLevel="1">
      <c r="A383" s="120"/>
      <c r="B383" s="304"/>
      <c r="C383" s="340" t="s">
        <v>1178</v>
      </c>
      <c r="D383" s="304"/>
      <c r="E383" s="304"/>
      <c r="F383" s="320"/>
      <c r="G383" s="321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</row>
    <row r="384" spans="1:25" ht="24.75" customHeight="1" outlineLevel="1">
      <c r="A384" s="120"/>
      <c r="B384" s="304"/>
      <c r="C384" s="196" t="s">
        <v>1222</v>
      </c>
      <c r="D384" s="304"/>
      <c r="E384" s="304"/>
      <c r="F384" s="320"/>
      <c r="G384" s="321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</row>
    <row r="385" spans="1:25" ht="24.75" customHeight="1" outlineLevel="1">
      <c r="A385" s="120"/>
      <c r="B385" s="304"/>
      <c r="C385" s="195" t="s">
        <v>1217</v>
      </c>
      <c r="D385" s="322"/>
      <c r="E385" s="322"/>
      <c r="F385" s="320"/>
      <c r="G385" s="321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</row>
    <row r="386" spans="1:25" ht="24.75" customHeight="1" outlineLevel="1">
      <c r="A386" s="120"/>
      <c r="B386" s="304"/>
      <c r="C386" s="195" t="s">
        <v>1223</v>
      </c>
      <c r="D386" s="306"/>
      <c r="E386" s="306"/>
      <c r="F386" s="320"/>
      <c r="G386" s="321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</row>
    <row r="387" spans="1:25" ht="24.75" customHeight="1" outlineLevel="1">
      <c r="A387" s="120"/>
      <c r="B387" s="304"/>
      <c r="C387" s="195"/>
      <c r="D387" s="306"/>
      <c r="E387" s="306"/>
      <c r="F387" s="320"/>
      <c r="G387" s="321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</row>
    <row r="388" spans="1:25" ht="24.75" customHeight="1" outlineLevel="1">
      <c r="A388" s="120"/>
      <c r="B388" s="344" t="s">
        <v>1225</v>
      </c>
      <c r="C388" s="342" t="s">
        <v>1226</v>
      </c>
      <c r="D388" s="306"/>
      <c r="E388" s="306"/>
      <c r="F388" s="320"/>
      <c r="G388" s="321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</row>
    <row r="389" spans="1:25" ht="24.75" customHeight="1" outlineLevel="1">
      <c r="A389" s="120"/>
      <c r="B389" s="304"/>
      <c r="C389" s="195" t="s">
        <v>1227</v>
      </c>
      <c r="D389" s="322"/>
      <c r="E389" s="322"/>
      <c r="F389" s="320">
        <v>1543000</v>
      </c>
      <c r="G389" s="346" t="s">
        <v>75</v>
      </c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</row>
    <row r="390" spans="1:25" ht="24.75" customHeight="1" outlineLevel="1">
      <c r="A390" s="120"/>
      <c r="B390" s="304"/>
      <c r="C390" s="342" t="s">
        <v>1193</v>
      </c>
      <c r="D390" s="304"/>
      <c r="E390" s="304"/>
      <c r="F390" s="320"/>
      <c r="G390" s="321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</row>
    <row r="391" spans="1:25" ht="24.75" customHeight="1" outlineLevel="1">
      <c r="A391" s="120"/>
      <c r="B391" s="304"/>
      <c r="C391" s="195" t="s">
        <v>1228</v>
      </c>
      <c r="D391" s="323"/>
      <c r="E391" s="323"/>
      <c r="F391" s="316"/>
      <c r="G391" s="316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</row>
    <row r="392" spans="1:25" ht="24.75" customHeight="1" outlineLevel="1">
      <c r="A392" s="120"/>
      <c r="B392" s="304"/>
      <c r="C392" s="340" t="s">
        <v>1175</v>
      </c>
      <c r="D392" s="323"/>
      <c r="E392" s="323"/>
      <c r="F392" s="320"/>
      <c r="G392" s="321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</row>
    <row r="393" spans="1:25" ht="24.75" customHeight="1" outlineLevel="1">
      <c r="A393" s="120"/>
      <c r="B393" s="304"/>
      <c r="C393" s="195" t="s">
        <v>1176</v>
      </c>
      <c r="D393" s="322"/>
      <c r="E393" s="323"/>
      <c r="F393" s="320"/>
      <c r="G393" s="321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</row>
    <row r="394" spans="1:25" ht="24.75" customHeight="1" outlineLevel="1">
      <c r="A394" s="120"/>
      <c r="B394" s="304"/>
      <c r="C394" s="195" t="s">
        <v>1228</v>
      </c>
      <c r="D394" s="307"/>
      <c r="E394" s="323"/>
      <c r="F394" s="320"/>
      <c r="G394" s="321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</row>
    <row r="395" spans="1:25" ht="24.75" customHeight="1" outlineLevel="1">
      <c r="A395" s="120"/>
      <c r="B395" s="304"/>
      <c r="C395" s="342" t="s">
        <v>1177</v>
      </c>
      <c r="D395" s="304"/>
      <c r="E395" s="304"/>
      <c r="F395" s="320"/>
      <c r="G395" s="321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</row>
    <row r="396" spans="1:25" ht="24.75" customHeight="1" outlineLevel="1">
      <c r="A396" s="120"/>
      <c r="B396" s="304"/>
      <c r="C396" s="195" t="s">
        <v>1228</v>
      </c>
      <c r="D396" s="307"/>
      <c r="E396" s="323"/>
      <c r="F396" s="320"/>
      <c r="G396" s="321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</row>
    <row r="397" spans="1:25" ht="24.75" customHeight="1" outlineLevel="1">
      <c r="A397" s="120"/>
      <c r="B397" s="304"/>
      <c r="C397" s="340" t="s">
        <v>1178</v>
      </c>
      <c r="D397" s="307"/>
      <c r="E397" s="323"/>
      <c r="F397" s="320"/>
      <c r="G397" s="321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</row>
    <row r="398" spans="1:25" ht="24.75" customHeight="1" outlineLevel="1">
      <c r="A398" s="120"/>
      <c r="B398" s="304"/>
      <c r="C398" s="196" t="s">
        <v>1222</v>
      </c>
      <c r="D398" s="304"/>
      <c r="E398" s="304"/>
      <c r="F398" s="320"/>
      <c r="G398" s="321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</row>
    <row r="399" spans="1:25" ht="24.75" customHeight="1" outlineLevel="1">
      <c r="A399" s="120"/>
      <c r="B399" s="304"/>
      <c r="C399" s="195" t="s">
        <v>1229</v>
      </c>
      <c r="D399" s="304"/>
      <c r="E399" s="323"/>
      <c r="F399" s="320"/>
      <c r="G399" s="321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</row>
    <row r="400" spans="1:25" ht="24.75" customHeight="1" outlineLevel="1">
      <c r="A400" s="120"/>
      <c r="B400" s="304"/>
      <c r="C400" s="195" t="s">
        <v>1228</v>
      </c>
      <c r="D400" s="307"/>
      <c r="E400" s="323"/>
      <c r="F400" s="320"/>
      <c r="G400" s="321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</row>
    <row r="401" spans="1:25" ht="24.75" customHeight="1" outlineLevel="1">
      <c r="A401" s="120"/>
      <c r="B401" s="304"/>
      <c r="C401" s="195"/>
      <c r="D401" s="307"/>
      <c r="E401" s="323"/>
      <c r="F401" s="320"/>
      <c r="G401" s="321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</row>
    <row r="402" spans="1:25" ht="24.75" customHeight="1" outlineLevel="1">
      <c r="A402" s="120"/>
      <c r="B402" s="344" t="s">
        <v>1230</v>
      </c>
      <c r="C402" s="345" t="s">
        <v>1231</v>
      </c>
      <c r="D402" s="304"/>
      <c r="E402" s="304"/>
      <c r="F402" s="320"/>
      <c r="G402" s="321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</row>
    <row r="403" spans="1:25" ht="24.75" customHeight="1" outlineLevel="1">
      <c r="A403" s="120"/>
      <c r="B403" s="304"/>
      <c r="C403" s="344" t="s">
        <v>1232</v>
      </c>
      <c r="D403" s="304"/>
      <c r="E403" s="304"/>
      <c r="F403" s="320">
        <v>3744000</v>
      </c>
      <c r="G403" s="346" t="s">
        <v>75</v>
      </c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</row>
    <row r="404" spans="1:25" ht="24.75" customHeight="1" outlineLevel="1">
      <c r="A404" s="120"/>
      <c r="B404" s="304"/>
      <c r="C404" s="340" t="s">
        <v>1166</v>
      </c>
      <c r="D404" s="215"/>
      <c r="E404" s="215"/>
      <c r="F404" s="320"/>
      <c r="G404" s="321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</row>
    <row r="405" spans="1:25" ht="24.75" customHeight="1" outlineLevel="1">
      <c r="A405" s="120"/>
      <c r="B405" s="304"/>
      <c r="C405" s="196" t="s">
        <v>1233</v>
      </c>
      <c r="D405" s="304"/>
      <c r="E405" s="304"/>
      <c r="F405" s="320"/>
      <c r="G405" s="321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</row>
    <row r="406" spans="1:25" ht="24.75" customHeight="1" outlineLevel="1">
      <c r="A406" s="120"/>
      <c r="B406" s="304"/>
      <c r="C406" s="340" t="s">
        <v>1234</v>
      </c>
      <c r="D406" s="304"/>
      <c r="E406" s="304"/>
      <c r="F406" s="320"/>
      <c r="G406" s="321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</row>
    <row r="407" spans="1:25" ht="24.75" customHeight="1" outlineLevel="1">
      <c r="A407" s="120"/>
      <c r="B407" s="304"/>
      <c r="C407" s="196" t="s">
        <v>1176</v>
      </c>
      <c r="D407" s="304"/>
      <c r="E407" s="304"/>
      <c r="F407" s="320"/>
      <c r="G407" s="321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</row>
    <row r="408" spans="1:25" ht="24.75" customHeight="1" outlineLevel="1">
      <c r="A408" s="120"/>
      <c r="B408" s="304"/>
      <c r="C408" s="195" t="s">
        <v>1233</v>
      </c>
      <c r="D408" s="304"/>
      <c r="E408" s="304"/>
      <c r="F408" s="320"/>
      <c r="G408" s="321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</row>
    <row r="409" spans="1:25" ht="24.75" customHeight="1" outlineLevel="1">
      <c r="A409" s="120"/>
      <c r="B409" s="304"/>
      <c r="C409" s="342" t="s">
        <v>1177</v>
      </c>
      <c r="D409" s="304"/>
      <c r="E409" s="323"/>
      <c r="F409" s="320"/>
      <c r="G409" s="321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</row>
    <row r="410" spans="1:25" ht="24.75" customHeight="1" outlineLevel="1">
      <c r="A410" s="120"/>
      <c r="B410" s="304"/>
      <c r="C410" s="195" t="s">
        <v>1233</v>
      </c>
      <c r="D410" s="304"/>
      <c r="E410" s="304"/>
      <c r="F410" s="320"/>
      <c r="G410" s="321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</row>
    <row r="411" spans="1:25" ht="24.75" customHeight="1" outlineLevel="1">
      <c r="A411" s="120"/>
      <c r="B411" s="304"/>
      <c r="C411" s="340" t="s">
        <v>1178</v>
      </c>
      <c r="D411" s="307"/>
      <c r="E411" s="323"/>
      <c r="F411" s="320"/>
      <c r="G411" s="321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</row>
    <row r="412" spans="1:25" ht="24.75" customHeight="1" outlineLevel="1">
      <c r="A412" s="120"/>
      <c r="B412" s="304"/>
      <c r="C412" s="196" t="s">
        <v>1173</v>
      </c>
      <c r="D412" s="307"/>
      <c r="E412" s="323"/>
      <c r="F412" s="320"/>
      <c r="G412" s="321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</row>
    <row r="413" spans="1:25" ht="24.75" customHeight="1" outlineLevel="1">
      <c r="A413" s="120"/>
      <c r="B413" s="304"/>
      <c r="C413" s="196" t="s">
        <v>1217</v>
      </c>
      <c r="D413" s="304"/>
      <c r="E413" s="304"/>
      <c r="F413" s="320"/>
      <c r="G413" s="321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</row>
    <row r="414" spans="1:25" ht="24.75" customHeight="1" outlineLevel="1">
      <c r="A414" s="120"/>
      <c r="B414" s="120"/>
      <c r="C414" s="196" t="s">
        <v>1233</v>
      </c>
      <c r="D414" s="176"/>
      <c r="E414" s="120"/>
      <c r="F414" s="114"/>
      <c r="G414" s="122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</row>
    <row r="415" spans="1:25" ht="24.75" customHeight="1" outlineLevel="1">
      <c r="A415" s="120"/>
      <c r="B415" s="120"/>
      <c r="C415" s="196"/>
      <c r="D415" s="176"/>
      <c r="E415" s="120"/>
      <c r="F415" s="114"/>
      <c r="G415" s="122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</row>
    <row r="416" spans="1:25" ht="24.75" customHeight="1" outlineLevel="1">
      <c r="A416" s="120"/>
      <c r="B416" s="120" t="s">
        <v>1113</v>
      </c>
      <c r="C416" s="340" t="s">
        <v>1235</v>
      </c>
      <c r="D416" s="176"/>
      <c r="E416" s="120"/>
      <c r="F416" s="114"/>
      <c r="G416" s="122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</row>
    <row r="417" spans="1:25" ht="24.75" customHeight="1" outlineLevel="1">
      <c r="A417" s="120"/>
      <c r="B417" s="120"/>
      <c r="C417" s="196" t="s">
        <v>1236</v>
      </c>
      <c r="D417" s="176"/>
      <c r="E417" s="120"/>
      <c r="F417" s="114">
        <v>28639000</v>
      </c>
      <c r="G417" s="122" t="s">
        <v>75</v>
      </c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</row>
    <row r="418" spans="1:25" ht="24.75" customHeight="1" outlineLevel="1">
      <c r="A418" s="120"/>
      <c r="B418" s="120"/>
      <c r="C418" s="340" t="s">
        <v>1237</v>
      </c>
      <c r="E418" s="120"/>
      <c r="F418" s="114"/>
      <c r="G418" s="122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</row>
    <row r="419" spans="1:25" ht="24.75" customHeight="1" outlineLevel="1">
      <c r="A419" s="120"/>
      <c r="B419" s="120"/>
      <c r="C419" s="666" t="s">
        <v>1238</v>
      </c>
      <c r="D419" s="666"/>
      <c r="E419" s="120"/>
      <c r="F419" s="114"/>
      <c r="G419" s="122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</row>
    <row r="420" spans="1:25" ht="24.75" customHeight="1" outlineLevel="1">
      <c r="A420" s="120"/>
      <c r="B420" s="120"/>
      <c r="C420" s="342" t="s">
        <v>1529</v>
      </c>
      <c r="E420" s="120"/>
      <c r="F420" s="114"/>
      <c r="G420" s="122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</row>
    <row r="421" spans="1:25" ht="24.75" customHeight="1" outlineLevel="1">
      <c r="A421" s="120"/>
      <c r="B421" s="120"/>
      <c r="C421" s="340" t="s">
        <v>1175</v>
      </c>
      <c r="E421" s="120"/>
      <c r="F421" s="114"/>
      <c r="G421" s="122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</row>
    <row r="422" spans="1:25" ht="24.75" customHeight="1" outlineLevel="1">
      <c r="A422" s="120"/>
      <c r="B422" s="120"/>
      <c r="C422" s="340" t="s">
        <v>1240</v>
      </c>
      <c r="E422" s="120"/>
      <c r="F422" s="114"/>
      <c r="G422" s="122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</row>
    <row r="423" spans="1:25" ht="24.75" customHeight="1" outlineLevel="1">
      <c r="A423" s="120"/>
      <c r="B423" s="120"/>
      <c r="C423" s="340" t="s">
        <v>1241</v>
      </c>
      <c r="D423" s="123"/>
      <c r="E423" s="120"/>
      <c r="F423" s="114"/>
      <c r="G423" s="122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</row>
    <row r="424" spans="1:25" ht="24.75" customHeight="1" outlineLevel="1">
      <c r="A424" s="120"/>
      <c r="B424" s="120"/>
      <c r="C424" s="666" t="s">
        <v>1242</v>
      </c>
      <c r="D424" s="666"/>
      <c r="E424" s="120"/>
      <c r="F424" s="114"/>
      <c r="G424" s="122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</row>
    <row r="425" spans="1:25" ht="24.75" customHeight="1" outlineLevel="1">
      <c r="A425" s="120"/>
      <c r="B425" s="120"/>
      <c r="C425" s="195" t="s">
        <v>1243</v>
      </c>
      <c r="D425" s="123"/>
      <c r="E425" s="120"/>
      <c r="F425" s="114"/>
      <c r="G425" s="122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</row>
    <row r="426" spans="1:25" ht="24.75" customHeight="1" outlineLevel="1">
      <c r="A426" s="120"/>
      <c r="B426" s="120"/>
      <c r="C426" s="195" t="s">
        <v>1244</v>
      </c>
      <c r="D426" s="123"/>
      <c r="E426" s="120"/>
      <c r="F426" s="114"/>
      <c r="G426" s="122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</row>
    <row r="427" spans="1:25" ht="24.75" customHeight="1" outlineLevel="1">
      <c r="A427" s="120"/>
      <c r="B427" s="120"/>
      <c r="C427" s="340" t="s">
        <v>1245</v>
      </c>
      <c r="D427" s="123"/>
      <c r="E427" s="120"/>
      <c r="F427" s="114"/>
      <c r="G427" s="122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</row>
    <row r="428" spans="1:25" ht="24.75" customHeight="1" outlineLevel="1">
      <c r="A428" s="120"/>
      <c r="B428" s="120"/>
      <c r="C428" s="195" t="s">
        <v>1246</v>
      </c>
      <c r="D428" s="123"/>
      <c r="E428" s="120"/>
      <c r="F428" s="114"/>
      <c r="G428" s="122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</row>
    <row r="429" spans="1:25" ht="24.75" customHeight="1" outlineLevel="1">
      <c r="A429" s="120"/>
      <c r="B429" s="120"/>
      <c r="C429" s="195" t="s">
        <v>1530</v>
      </c>
      <c r="D429" s="123"/>
      <c r="E429" s="120"/>
      <c r="F429" s="114"/>
      <c r="G429" s="122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</row>
    <row r="430" spans="1:25" ht="24.75" customHeight="1" outlineLevel="1">
      <c r="A430" s="120"/>
      <c r="B430" s="120"/>
      <c r="C430" s="342" t="s">
        <v>1248</v>
      </c>
      <c r="D430" s="123"/>
      <c r="E430" s="120"/>
      <c r="F430" s="114"/>
      <c r="G430" s="122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</row>
    <row r="431" spans="1:25" ht="24.75" customHeight="1" outlineLevel="1">
      <c r="A431" s="120"/>
      <c r="B431" s="120"/>
      <c r="C431" s="195" t="s">
        <v>1249</v>
      </c>
      <c r="D431" s="123"/>
      <c r="E431" s="120"/>
      <c r="F431" s="114"/>
      <c r="G431" s="122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</row>
    <row r="432" spans="1:25" ht="24.75" customHeight="1" outlineLevel="1">
      <c r="A432" s="120"/>
      <c r="B432" s="120"/>
      <c r="C432" s="340" t="s">
        <v>1250</v>
      </c>
      <c r="D432" s="123"/>
      <c r="E432" s="120"/>
      <c r="F432" s="114"/>
      <c r="G432" s="122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</row>
    <row r="433" spans="1:25" ht="24.75" customHeight="1" outlineLevel="1">
      <c r="A433" s="120"/>
      <c r="B433" s="120"/>
      <c r="C433" s="196" t="s">
        <v>1251</v>
      </c>
      <c r="D433" s="123"/>
      <c r="E433" s="120"/>
      <c r="F433" s="114"/>
      <c r="G433" s="122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</row>
    <row r="434" spans="1:25" ht="24.75" customHeight="1" outlineLevel="1">
      <c r="A434" s="120"/>
      <c r="B434" s="120"/>
      <c r="C434" s="195" t="s">
        <v>1252</v>
      </c>
      <c r="D434" s="123"/>
      <c r="E434" s="120"/>
      <c r="F434" s="114"/>
      <c r="G434" s="122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</row>
    <row r="435" spans="1:25" ht="24.75" customHeight="1" outlineLevel="1">
      <c r="A435" s="120"/>
      <c r="B435" s="120"/>
      <c r="C435" s="195" t="s">
        <v>1253</v>
      </c>
      <c r="D435" s="123"/>
      <c r="E435" s="120"/>
      <c r="F435" s="114"/>
      <c r="G435" s="122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</row>
    <row r="436" spans="1:25" ht="24.75" customHeight="1" outlineLevel="1">
      <c r="A436" s="120"/>
      <c r="B436" s="120"/>
      <c r="C436" s="195"/>
      <c r="D436" s="123"/>
      <c r="E436" s="120"/>
      <c r="F436" s="114"/>
      <c r="G436" s="122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</row>
    <row r="437" spans="1:25" ht="24.75" customHeight="1" outlineLevel="1">
      <c r="A437" s="120"/>
      <c r="B437" s="120"/>
      <c r="C437" s="340" t="s">
        <v>1254</v>
      </c>
      <c r="E437" s="120"/>
      <c r="F437" s="114"/>
      <c r="G437" s="122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</row>
    <row r="438" spans="1:25" ht="24.75" customHeight="1" outlineLevel="1">
      <c r="A438" s="120"/>
      <c r="B438" s="120"/>
      <c r="C438" s="195" t="s">
        <v>1255</v>
      </c>
      <c r="E438" s="120"/>
      <c r="F438" s="114"/>
      <c r="G438" s="122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</row>
    <row r="439" spans="1:25" ht="24.75" customHeight="1" outlineLevel="1">
      <c r="A439" s="120"/>
      <c r="B439" s="120"/>
      <c r="C439" s="342" t="s">
        <v>1256</v>
      </c>
      <c r="E439" s="120"/>
      <c r="F439" s="114"/>
      <c r="G439" s="122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</row>
    <row r="440" spans="1:25" ht="24.75" customHeight="1" outlineLevel="1">
      <c r="A440" s="120"/>
      <c r="B440" s="120"/>
      <c r="C440" s="195" t="s">
        <v>1248</v>
      </c>
      <c r="E440" s="120"/>
      <c r="F440" s="114"/>
      <c r="G440" s="122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</row>
    <row r="441" spans="1:25" ht="24.75" customHeight="1" outlineLevel="1">
      <c r="A441" s="120"/>
      <c r="B441" s="120"/>
      <c r="C441" s="342" t="s">
        <v>1257</v>
      </c>
      <c r="E441" s="120"/>
      <c r="F441" s="114"/>
      <c r="G441" s="122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</row>
    <row r="442" spans="1:25" ht="24.75" customHeight="1" outlineLevel="1">
      <c r="A442" s="120"/>
      <c r="B442" s="120"/>
      <c r="C442" s="342" t="s">
        <v>1250</v>
      </c>
      <c r="E442" s="120"/>
      <c r="F442" s="114"/>
      <c r="G442" s="122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</row>
    <row r="443" spans="1:25" ht="24.75" customHeight="1" outlineLevel="1">
      <c r="A443" s="120"/>
      <c r="B443" s="120"/>
      <c r="C443" s="340" t="s">
        <v>1258</v>
      </c>
      <c r="E443" s="120"/>
      <c r="F443" s="114"/>
      <c r="G443" s="122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</row>
    <row r="444" spans="1:25" ht="24.75" customHeight="1" outlineLevel="1">
      <c r="A444" s="120"/>
      <c r="B444" s="120"/>
      <c r="C444" s="195" t="s">
        <v>1259</v>
      </c>
      <c r="E444" s="120"/>
      <c r="F444" s="114"/>
      <c r="G444" s="122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</row>
    <row r="445" spans="1:25" ht="24.75" customHeight="1" outlineLevel="1">
      <c r="A445" s="120"/>
      <c r="B445" s="120"/>
      <c r="C445" s="195" t="s">
        <v>1260</v>
      </c>
      <c r="E445" s="120"/>
      <c r="F445" s="114"/>
      <c r="G445" s="122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</row>
    <row r="446" spans="1:25" ht="24.75" customHeight="1" outlineLevel="1">
      <c r="A446" s="120"/>
      <c r="B446" s="120"/>
      <c r="C446" s="342" t="s">
        <v>1261</v>
      </c>
      <c r="E446" s="120"/>
      <c r="F446" s="114"/>
      <c r="G446" s="122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</row>
    <row r="447" spans="1:25" ht="24.75" customHeight="1" outlineLevel="1">
      <c r="A447" s="120"/>
      <c r="B447" s="120"/>
      <c r="C447" s="340" t="s">
        <v>1262</v>
      </c>
      <c r="E447" s="120"/>
      <c r="F447" s="114"/>
      <c r="G447" s="122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</row>
    <row r="448" spans="1:25" ht="24.75" customHeight="1" outlineLevel="1">
      <c r="A448" s="120"/>
      <c r="B448" s="120"/>
      <c r="C448" s="196" t="s">
        <v>1263</v>
      </c>
      <c r="E448" s="120"/>
      <c r="F448" s="114"/>
      <c r="G448" s="122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</row>
    <row r="449" spans="1:25" ht="24.75" customHeight="1" outlineLevel="1">
      <c r="A449" s="120"/>
      <c r="B449" s="120"/>
      <c r="C449" s="195" t="s">
        <v>1531</v>
      </c>
      <c r="E449" s="120"/>
      <c r="F449" s="114"/>
      <c r="G449" s="122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</row>
    <row r="450" spans="1:25" ht="24.75" customHeight="1" outlineLevel="1">
      <c r="A450" s="120"/>
      <c r="B450" s="120"/>
      <c r="C450" s="342" t="s">
        <v>1265</v>
      </c>
      <c r="E450" s="120"/>
      <c r="F450" s="114"/>
      <c r="G450" s="122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</row>
    <row r="451" spans="1:25" ht="24.75" customHeight="1" outlineLevel="1">
      <c r="A451" s="120"/>
      <c r="B451" s="120"/>
      <c r="C451" s="340" t="s">
        <v>1266</v>
      </c>
      <c r="E451" s="120"/>
      <c r="F451" s="114"/>
      <c r="G451" s="122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</row>
    <row r="452" spans="1:25" ht="24.75" customHeight="1" outlineLevel="1">
      <c r="A452" s="120"/>
      <c r="B452" s="120"/>
      <c r="C452" s="196" t="s">
        <v>1267</v>
      </c>
      <c r="D452" s="120"/>
      <c r="E452" s="120"/>
      <c r="F452" s="114"/>
      <c r="G452" s="122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</row>
    <row r="453" spans="1:25" ht="24.75" customHeight="1" outlineLevel="1">
      <c r="A453" s="120"/>
      <c r="B453" s="120"/>
      <c r="C453" s="342" t="s">
        <v>1268</v>
      </c>
      <c r="D453" s="195"/>
      <c r="E453" s="120"/>
      <c r="F453" s="114"/>
      <c r="G453" s="122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</row>
    <row r="454" spans="1:25" ht="24.75" customHeight="1" outlineLevel="1">
      <c r="A454" s="120"/>
      <c r="B454" s="120"/>
      <c r="C454" s="340" t="s">
        <v>1269</v>
      </c>
      <c r="E454" s="120"/>
      <c r="F454" s="114"/>
      <c r="G454" s="122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</row>
    <row r="455" spans="1:25" ht="24.75" customHeight="1" outlineLevel="1">
      <c r="A455" s="120"/>
      <c r="B455" s="120"/>
      <c r="C455" s="347" t="s">
        <v>1270</v>
      </c>
      <c r="E455" s="120"/>
      <c r="F455" s="114"/>
      <c r="G455" s="122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</row>
    <row r="456" spans="1:25" ht="24.75" customHeight="1" outlineLevel="1">
      <c r="A456" s="120"/>
      <c r="B456" s="120"/>
      <c r="C456" s="103" t="s">
        <v>1271</v>
      </c>
      <c r="E456" s="120"/>
      <c r="F456" s="114"/>
      <c r="G456" s="122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</row>
    <row r="457" spans="1:25" ht="24.75" customHeight="1" outlineLevel="1">
      <c r="A457" s="120"/>
      <c r="B457" s="120"/>
      <c r="C457" s="347" t="s">
        <v>1272</v>
      </c>
      <c r="E457" s="120"/>
      <c r="F457" s="114"/>
      <c r="G457" s="122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</row>
    <row r="458" spans="1:25" ht="24.75" customHeight="1" outlineLevel="1">
      <c r="A458" s="120"/>
      <c r="B458" s="120"/>
      <c r="C458" s="103" t="s">
        <v>1273</v>
      </c>
      <c r="E458" s="120"/>
      <c r="F458" s="114"/>
      <c r="G458" s="122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</row>
    <row r="459" spans="1:25" ht="24.75" customHeight="1" outlineLevel="1">
      <c r="A459" s="120"/>
      <c r="B459" s="120"/>
      <c r="C459" s="347" t="s">
        <v>1274</v>
      </c>
      <c r="E459" s="120"/>
      <c r="F459" s="114"/>
      <c r="G459" s="122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</row>
    <row r="460" spans="1:25" ht="24.75" customHeight="1" outlineLevel="1">
      <c r="A460" s="120"/>
      <c r="B460" s="120"/>
      <c r="C460" s="347" t="s">
        <v>1276</v>
      </c>
      <c r="E460" s="120"/>
      <c r="F460" s="114"/>
      <c r="G460" s="122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</row>
    <row r="461" spans="1:25" ht="24.75" customHeight="1" outlineLevel="1">
      <c r="A461" s="120"/>
      <c r="B461" s="120"/>
      <c r="C461" s="347" t="s">
        <v>1278</v>
      </c>
      <c r="E461" s="120"/>
      <c r="F461" s="114"/>
      <c r="G461" s="122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</row>
    <row r="462" spans="1:25" ht="24.75" customHeight="1" outlineLevel="1">
      <c r="A462" s="120"/>
      <c r="B462" s="120"/>
      <c r="C462" s="103" t="s">
        <v>1275</v>
      </c>
      <c r="E462" s="120"/>
      <c r="F462" s="114"/>
      <c r="G462" s="122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</row>
    <row r="463" spans="1:25" ht="24.75" customHeight="1" outlineLevel="1">
      <c r="A463" s="120"/>
      <c r="B463" s="120"/>
      <c r="C463" s="347" t="s">
        <v>1274</v>
      </c>
      <c r="E463" s="120"/>
      <c r="F463" s="114"/>
      <c r="G463" s="122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</row>
    <row r="464" spans="1:25" ht="24.75" customHeight="1" outlineLevel="1">
      <c r="A464" s="120"/>
      <c r="B464" s="120"/>
      <c r="C464" s="347"/>
      <c r="E464" s="120"/>
      <c r="F464" s="114"/>
      <c r="G464" s="122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</row>
    <row r="465" spans="1:25" ht="24.75" customHeight="1" outlineLevel="1">
      <c r="A465" s="120"/>
      <c r="B465" s="120" t="s">
        <v>1279</v>
      </c>
      <c r="C465" s="347" t="s">
        <v>1280</v>
      </c>
      <c r="E465" s="120"/>
      <c r="F465" s="114"/>
      <c r="G465" s="122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</row>
    <row r="466" spans="1:25" ht="24.75" customHeight="1" outlineLevel="1">
      <c r="A466" s="120"/>
      <c r="B466" s="120"/>
      <c r="C466" s="103" t="s">
        <v>1281</v>
      </c>
      <c r="E466" s="120"/>
      <c r="F466" s="114"/>
      <c r="G466" s="122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</row>
    <row r="467" spans="1:25" ht="24.75" customHeight="1" outlineLevel="1">
      <c r="A467" s="120"/>
      <c r="B467" s="120"/>
      <c r="C467" s="103" t="s">
        <v>1282</v>
      </c>
      <c r="E467" s="120"/>
      <c r="F467" s="114"/>
      <c r="G467" s="122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</row>
    <row r="468" spans="1:25" ht="24.75" customHeight="1" outlineLevel="1">
      <c r="A468" s="120"/>
      <c r="B468" s="120"/>
      <c r="C468" s="103" t="s">
        <v>1283</v>
      </c>
      <c r="E468" s="120"/>
      <c r="F468" s="114">
        <v>3271000</v>
      </c>
      <c r="G468" s="122" t="s">
        <v>75</v>
      </c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</row>
    <row r="469" spans="1:25" ht="24.75" customHeight="1" outlineLevel="1">
      <c r="A469" s="120"/>
      <c r="B469" s="120"/>
      <c r="C469" s="347" t="s">
        <v>1193</v>
      </c>
      <c r="E469" s="120"/>
      <c r="F469" s="114"/>
      <c r="G469" s="122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</row>
    <row r="470" spans="1:25" ht="24.75" customHeight="1" outlineLevel="1">
      <c r="A470" s="120"/>
      <c r="B470" s="120"/>
      <c r="C470" s="347"/>
      <c r="E470" s="120"/>
      <c r="F470" s="114"/>
      <c r="G470" s="122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</row>
    <row r="471" spans="1:25" ht="24.75" customHeight="1" outlineLevel="1">
      <c r="A471" s="120"/>
      <c r="B471" s="120"/>
      <c r="C471" s="195" t="s">
        <v>1284</v>
      </c>
      <c r="E471" s="120"/>
      <c r="F471" s="114"/>
      <c r="G471" s="122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</row>
    <row r="472" spans="1:25" ht="24.75" customHeight="1" outlineLevel="1">
      <c r="A472" s="120"/>
      <c r="B472" s="120"/>
      <c r="C472" s="340" t="s">
        <v>1175</v>
      </c>
      <c r="E472" s="120"/>
      <c r="F472" s="114"/>
      <c r="G472" s="122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</row>
    <row r="473" spans="1:25" ht="24.75" customHeight="1" outlineLevel="1">
      <c r="A473" s="120"/>
      <c r="B473" s="120"/>
      <c r="C473" s="195" t="s">
        <v>1206</v>
      </c>
      <c r="E473" s="120"/>
      <c r="F473" s="114"/>
      <c r="G473" s="122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</row>
    <row r="474" spans="1:25" ht="24.75" customHeight="1" outlineLevel="1">
      <c r="A474" s="120"/>
      <c r="B474" s="120"/>
      <c r="C474" s="195" t="s">
        <v>1284</v>
      </c>
      <c r="E474" s="120"/>
      <c r="F474" s="114"/>
      <c r="G474" s="122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</row>
    <row r="475" spans="1:25" ht="24.75" customHeight="1" outlineLevel="1">
      <c r="A475" s="120"/>
      <c r="B475" s="120"/>
      <c r="C475" s="342" t="s">
        <v>1177</v>
      </c>
      <c r="E475" s="120"/>
      <c r="F475" s="114"/>
      <c r="G475" s="122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</row>
    <row r="476" spans="1:25" ht="24.75" customHeight="1" outlineLevel="1">
      <c r="A476" s="120"/>
      <c r="B476" s="120"/>
      <c r="C476" s="195" t="s">
        <v>1284</v>
      </c>
      <c r="E476" s="120"/>
      <c r="F476" s="114"/>
      <c r="G476" s="122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</row>
    <row r="477" spans="1:25" ht="24.75" customHeight="1" outlineLevel="1">
      <c r="A477" s="120"/>
      <c r="B477" s="120"/>
      <c r="C477" s="340" t="s">
        <v>1178</v>
      </c>
      <c r="E477" s="120"/>
      <c r="F477" s="114"/>
      <c r="G477" s="122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</row>
    <row r="478" spans="1:25" ht="24.75" customHeight="1" outlineLevel="1">
      <c r="A478" s="120"/>
      <c r="B478" s="120"/>
      <c r="C478" s="196" t="s">
        <v>1222</v>
      </c>
      <c r="E478" s="120"/>
      <c r="F478" s="114"/>
      <c r="G478" s="122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</row>
    <row r="479" spans="1:25" ht="24.75" customHeight="1" outlineLevel="1">
      <c r="A479" s="120"/>
      <c r="B479" s="120"/>
      <c r="C479" s="195" t="s">
        <v>1217</v>
      </c>
      <c r="E479" s="120"/>
      <c r="F479" s="114"/>
      <c r="G479" s="122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</row>
    <row r="480" spans="1:25" ht="24.75" customHeight="1" outlineLevel="1">
      <c r="A480" s="120"/>
      <c r="B480" s="120"/>
      <c r="C480" s="103" t="s">
        <v>1285</v>
      </c>
      <c r="E480" s="120"/>
      <c r="F480" s="114"/>
      <c r="G480" s="122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</row>
    <row r="481" spans="1:25" ht="24.75" customHeight="1" outlineLevel="1">
      <c r="A481" s="120"/>
      <c r="B481" s="120"/>
      <c r="C481" s="347"/>
      <c r="E481" s="120"/>
      <c r="F481" s="114"/>
      <c r="G481" s="122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</row>
    <row r="482" spans="1:25" outlineLevel="1">
      <c r="A482" s="102"/>
      <c r="B482" s="102"/>
      <c r="C482" s="102"/>
      <c r="D482" s="653"/>
      <c r="E482" s="653"/>
      <c r="F482" s="106"/>
      <c r="G482" s="10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</row>
    <row r="483" spans="1:25">
      <c r="A483" s="120"/>
      <c r="B483" s="120"/>
      <c r="C483" s="659"/>
      <c r="D483" s="659"/>
      <c r="E483" s="659"/>
      <c r="F483" s="114"/>
      <c r="G483" s="12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</row>
    <row r="484" spans="1:25" ht="24" customHeight="1">
      <c r="A484" s="123"/>
      <c r="B484" s="120"/>
      <c r="C484" s="659"/>
      <c r="D484" s="659"/>
      <c r="E484" s="659"/>
      <c r="F484" s="117"/>
      <c r="G484" s="124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</row>
    <row r="485" spans="1:25">
      <c r="A485" s="123"/>
      <c r="B485" s="120"/>
      <c r="C485" s="120"/>
      <c r="D485" s="123"/>
      <c r="E485" s="123"/>
      <c r="F485" s="114"/>
      <c r="G485" s="12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</row>
    <row r="486" spans="1:25">
      <c r="A486" s="123"/>
      <c r="B486" s="120"/>
      <c r="C486" s="121"/>
      <c r="D486" s="123"/>
      <c r="E486" s="123"/>
      <c r="F486" s="117"/>
      <c r="G486" s="124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</row>
    <row r="487" spans="1:25" outlineLevel="1">
      <c r="A487" s="102" t="s">
        <v>97</v>
      </c>
      <c r="B487" s="102"/>
      <c r="C487" s="102"/>
      <c r="D487" s="102"/>
      <c r="E487" s="652">
        <f>SUM(D488)</f>
        <v>3544600</v>
      </c>
      <c r="F487" s="597"/>
      <c r="G487" s="106" t="s">
        <v>75</v>
      </c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</row>
    <row r="488" spans="1:25" outlineLevel="1">
      <c r="A488" s="102" t="s">
        <v>127</v>
      </c>
      <c r="B488" s="102"/>
      <c r="C488" s="102"/>
      <c r="D488" s="653">
        <f>D489</f>
        <v>3544600</v>
      </c>
      <c r="E488" s="597"/>
      <c r="F488" s="106" t="s">
        <v>75</v>
      </c>
      <c r="G488" s="102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</row>
    <row r="489" spans="1:25" outlineLevel="1">
      <c r="A489" s="119" t="s">
        <v>421</v>
      </c>
      <c r="B489" s="119"/>
      <c r="C489" s="119"/>
      <c r="D489" s="651">
        <f>D490+D492+D495</f>
        <v>3544600</v>
      </c>
      <c r="E489" s="597"/>
      <c r="F489" s="125" t="s">
        <v>75</v>
      </c>
      <c r="G489" s="119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</row>
    <row r="490" spans="1:25">
      <c r="A490" s="119" t="s">
        <v>446</v>
      </c>
      <c r="B490" s="119"/>
      <c r="C490" s="119"/>
      <c r="D490" s="651">
        <v>793700</v>
      </c>
      <c r="E490" s="597"/>
      <c r="F490" s="125" t="s">
        <v>75</v>
      </c>
      <c r="G490" s="119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</row>
    <row r="491" spans="1:25">
      <c r="A491" s="608" t="s">
        <v>423</v>
      </c>
      <c r="B491" s="608"/>
      <c r="C491" s="608"/>
      <c r="D491" s="123"/>
      <c r="E491" s="123"/>
      <c r="F491" s="117"/>
      <c r="G491" s="12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</row>
    <row r="492" spans="1:25" outlineLevel="1">
      <c r="A492" s="119" t="s">
        <v>424</v>
      </c>
      <c r="B492" s="119"/>
      <c r="C492" s="119"/>
      <c r="D492" s="651">
        <v>2435500</v>
      </c>
      <c r="E492" s="597"/>
      <c r="F492" s="125" t="s">
        <v>75</v>
      </c>
      <c r="G492" s="119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</row>
    <row r="493" spans="1:25" outlineLevel="1">
      <c r="A493" s="608" t="s">
        <v>487</v>
      </c>
      <c r="B493" s="608"/>
      <c r="C493" s="608"/>
      <c r="D493" s="210"/>
      <c r="F493" s="125"/>
      <c r="G493" s="119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</row>
    <row r="494" spans="1:25" outlineLevel="1">
      <c r="A494" s="659" t="s">
        <v>488</v>
      </c>
      <c r="B494" s="659"/>
      <c r="C494" s="659"/>
      <c r="D494" s="659"/>
      <c r="E494" s="123"/>
      <c r="F494" s="117"/>
      <c r="G494" s="124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</row>
    <row r="495" spans="1:25" outlineLevel="1">
      <c r="A495" s="119" t="s">
        <v>425</v>
      </c>
      <c r="B495" s="119"/>
      <c r="C495" s="119"/>
      <c r="D495" s="651">
        <v>315400</v>
      </c>
      <c r="E495" s="597"/>
      <c r="F495" s="125" t="s">
        <v>75</v>
      </c>
      <c r="G495" s="119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</row>
    <row r="496" spans="1:25" outlineLevel="1">
      <c r="A496" s="608" t="s">
        <v>1286</v>
      </c>
      <c r="B496" s="608"/>
      <c r="C496" s="608"/>
      <c r="D496" s="123"/>
      <c r="E496" s="123"/>
      <c r="F496" s="117"/>
      <c r="G496" s="124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</row>
    <row r="497" spans="1:25" outlineLevel="1">
      <c r="A497" s="659" t="s">
        <v>1287</v>
      </c>
      <c r="B497" s="659"/>
      <c r="C497" s="659"/>
      <c r="D497" s="659"/>
      <c r="E497" s="123"/>
      <c r="F497" s="117"/>
      <c r="G497" s="124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</row>
    <row r="498" spans="1:25" outlineLevel="1">
      <c r="A498" s="123"/>
      <c r="B498" s="120"/>
      <c r="C498" s="121"/>
      <c r="D498" s="123"/>
      <c r="E498" s="123"/>
      <c r="F498" s="117"/>
      <c r="G498" s="124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</row>
    <row r="499" spans="1:25" outlineLevel="1">
      <c r="A499" s="102" t="s">
        <v>98</v>
      </c>
      <c r="B499" s="102"/>
      <c r="C499" s="102"/>
      <c r="D499" s="102"/>
      <c r="E499" s="652">
        <f>D500</f>
        <v>2357400</v>
      </c>
      <c r="F499" s="597"/>
      <c r="G499" s="106" t="s">
        <v>75</v>
      </c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</row>
    <row r="500" spans="1:25" outlineLevel="1">
      <c r="A500" s="102" t="s">
        <v>127</v>
      </c>
      <c r="B500" s="102"/>
      <c r="C500" s="102"/>
      <c r="D500" s="653">
        <f>D501</f>
        <v>2357400</v>
      </c>
      <c r="E500" s="597"/>
      <c r="F500" s="106" t="s">
        <v>75</v>
      </c>
      <c r="G500" s="102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</row>
    <row r="501" spans="1:25" outlineLevel="1">
      <c r="A501" s="119" t="s">
        <v>421</v>
      </c>
      <c r="B501" s="119"/>
      <c r="C501" s="119"/>
      <c r="D501" s="651">
        <f>SUM(D502,D505,D507)</f>
        <v>2357400</v>
      </c>
      <c r="E501" s="597"/>
      <c r="F501" s="125" t="s">
        <v>75</v>
      </c>
      <c r="G501" s="119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</row>
    <row r="502" spans="1:25">
      <c r="A502" s="119" t="s">
        <v>1532</v>
      </c>
      <c r="B502" s="119"/>
      <c r="C502" s="119"/>
      <c r="D502" s="651">
        <v>2022400</v>
      </c>
      <c r="E502" s="597"/>
      <c r="F502" s="125" t="s">
        <v>75</v>
      </c>
      <c r="G502" s="119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</row>
    <row r="503" spans="1:25">
      <c r="A503" s="123"/>
      <c r="B503" s="608" t="s">
        <v>465</v>
      </c>
      <c r="C503" s="608"/>
      <c r="D503" s="123"/>
      <c r="E503" s="123"/>
      <c r="F503" s="117"/>
      <c r="G503" s="12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</row>
    <row r="504" spans="1:25">
      <c r="A504" s="123"/>
      <c r="B504" s="608" t="s">
        <v>1291</v>
      </c>
      <c r="C504" s="608"/>
      <c r="D504" s="123"/>
      <c r="E504" s="123"/>
      <c r="F504" s="117"/>
      <c r="G504" s="12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</row>
    <row r="505" spans="1:25" outlineLevel="1">
      <c r="A505" s="119" t="s">
        <v>1533</v>
      </c>
      <c r="B505" s="119"/>
      <c r="C505" s="119"/>
      <c r="D505" s="651">
        <v>67000</v>
      </c>
      <c r="E505" s="597"/>
      <c r="F505" s="125" t="s">
        <v>75</v>
      </c>
      <c r="G505" s="119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</row>
    <row r="506" spans="1:25">
      <c r="A506" s="123"/>
      <c r="B506" s="608" t="s">
        <v>489</v>
      </c>
      <c r="C506" s="608"/>
      <c r="D506" s="123"/>
      <c r="E506" s="123"/>
      <c r="F506" s="117"/>
      <c r="G506" s="12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</row>
    <row r="507" spans="1:25" outlineLevel="1">
      <c r="A507" s="119" t="s">
        <v>1534</v>
      </c>
      <c r="B507" s="119"/>
      <c r="C507" s="119"/>
      <c r="D507" s="651">
        <v>268000</v>
      </c>
      <c r="E507" s="597"/>
      <c r="F507" s="125" t="s">
        <v>75</v>
      </c>
      <c r="G507" s="119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</row>
    <row r="508" spans="1:25" ht="24" customHeight="1" outlineLevel="1">
      <c r="A508" s="119"/>
      <c r="B508" s="659" t="s">
        <v>490</v>
      </c>
      <c r="C508" s="659"/>
      <c r="D508" s="210"/>
      <c r="F508" s="125"/>
      <c r="G508" s="119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</row>
    <row r="509" spans="1:25" outlineLevel="1">
      <c r="A509" s="123"/>
      <c r="B509" s="608" t="s">
        <v>1292</v>
      </c>
      <c r="C509" s="608"/>
      <c r="D509" s="123"/>
      <c r="E509" s="123"/>
      <c r="F509" s="117"/>
      <c r="G509" s="124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</row>
    <row r="510" spans="1:25" outlineLevel="1">
      <c r="A510" s="123"/>
      <c r="B510" s="608" t="s">
        <v>1293</v>
      </c>
      <c r="C510" s="608"/>
      <c r="D510" s="123"/>
      <c r="E510" s="123"/>
      <c r="F510" s="117"/>
      <c r="G510" s="124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</row>
    <row r="511" spans="1:25" outlineLevel="1">
      <c r="A511" s="123"/>
      <c r="B511" s="176"/>
      <c r="C511" s="176"/>
      <c r="D511" s="123"/>
      <c r="E511" s="123"/>
      <c r="F511" s="117"/>
      <c r="G511" s="124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</row>
    <row r="512" spans="1:25" outlineLevel="1">
      <c r="A512" s="123"/>
      <c r="B512" s="176"/>
      <c r="C512" s="176"/>
      <c r="D512" s="123"/>
      <c r="E512" s="123"/>
      <c r="F512" s="117"/>
      <c r="G512" s="124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</row>
    <row r="513" spans="1:25" outlineLevel="1">
      <c r="A513" s="123"/>
      <c r="B513" s="176"/>
      <c r="C513" s="176"/>
      <c r="D513" s="123"/>
      <c r="E513" s="123"/>
      <c r="F513" s="117"/>
      <c r="G513" s="124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</row>
    <row r="514" spans="1:25" outlineLevel="1">
      <c r="A514" s="123"/>
      <c r="B514" s="176"/>
      <c r="C514" s="176"/>
      <c r="D514" s="123"/>
      <c r="E514" s="123"/>
      <c r="F514" s="117"/>
      <c r="G514" s="124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</row>
    <row r="515" spans="1:25" outlineLevel="1">
      <c r="A515" s="123"/>
      <c r="B515" s="176"/>
      <c r="C515" s="176"/>
      <c r="D515" s="123"/>
      <c r="E515" s="123"/>
      <c r="F515" s="117"/>
      <c r="G515" s="124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</row>
    <row r="516" spans="1:25" outlineLevel="1">
      <c r="A516" s="123"/>
      <c r="B516" s="176"/>
      <c r="C516" s="176"/>
      <c r="D516" s="123"/>
      <c r="E516" s="123"/>
      <c r="F516" s="117"/>
      <c r="G516" s="124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</row>
    <row r="517" spans="1:25" outlineLevel="1">
      <c r="A517" s="123"/>
      <c r="B517" s="176"/>
      <c r="C517" s="176"/>
      <c r="D517" s="123"/>
      <c r="E517" s="123"/>
      <c r="F517" s="117"/>
      <c r="G517" s="124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</row>
    <row r="518" spans="1:25" outlineLevel="1">
      <c r="A518" s="123"/>
      <c r="B518" s="176"/>
      <c r="C518" s="176"/>
      <c r="D518" s="123"/>
      <c r="E518" s="123"/>
      <c r="F518" s="117"/>
      <c r="G518" s="124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</row>
    <row r="519" spans="1:25" outlineLevel="1">
      <c r="A519" s="123"/>
      <c r="B519" s="176"/>
      <c r="C519" s="176"/>
      <c r="D519" s="123"/>
      <c r="E519" s="123"/>
      <c r="F519" s="117"/>
      <c r="G519" s="124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</row>
    <row r="520" spans="1:25" outlineLevel="1">
      <c r="A520" s="123"/>
      <c r="B520" s="176"/>
      <c r="C520" s="176"/>
      <c r="D520" s="123"/>
      <c r="E520" s="123"/>
      <c r="F520" s="117"/>
      <c r="G520" s="124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</row>
    <row r="521" spans="1:25" outlineLevel="1">
      <c r="A521" s="123"/>
      <c r="B521" s="176"/>
      <c r="C521" s="176"/>
      <c r="D521" s="123"/>
      <c r="E521" s="123"/>
      <c r="F521" s="117"/>
      <c r="G521" s="124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</row>
    <row r="522" spans="1:25" outlineLevel="1">
      <c r="A522" s="123"/>
      <c r="B522" s="176"/>
      <c r="C522" s="176"/>
      <c r="D522" s="123"/>
      <c r="E522" s="123"/>
      <c r="F522" s="117"/>
      <c r="G522" s="124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</row>
    <row r="523" spans="1:25" outlineLevel="1">
      <c r="A523" s="123"/>
      <c r="B523" s="176"/>
      <c r="C523" s="176"/>
      <c r="D523" s="123"/>
      <c r="E523" s="123"/>
      <c r="F523" s="117"/>
      <c r="G523" s="124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</row>
    <row r="524" spans="1:25" outlineLevel="1">
      <c r="A524" s="123"/>
      <c r="B524" s="176"/>
      <c r="C524" s="176"/>
      <c r="D524" s="123"/>
      <c r="E524" s="123"/>
      <c r="F524" s="117"/>
      <c r="G524" s="124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</row>
    <row r="525" spans="1:25" outlineLevel="1">
      <c r="A525" s="123"/>
      <c r="B525" s="176"/>
      <c r="C525" s="176"/>
      <c r="D525" s="123"/>
      <c r="E525" s="123"/>
      <c r="F525" s="117"/>
      <c r="G525" s="124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</row>
    <row r="526" spans="1:25" outlineLevel="1">
      <c r="A526" s="123"/>
      <c r="B526" s="176"/>
      <c r="C526" s="176"/>
      <c r="D526" s="123"/>
      <c r="E526" s="123"/>
      <c r="F526" s="117"/>
      <c r="G526" s="124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</row>
    <row r="527" spans="1:25" outlineLevel="1">
      <c r="A527" s="123"/>
      <c r="B527" s="176"/>
      <c r="C527" s="176"/>
      <c r="D527" s="123"/>
      <c r="E527" s="123"/>
      <c r="F527" s="117"/>
      <c r="G527" s="124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</row>
    <row r="528" spans="1:25" outlineLevel="1">
      <c r="A528" s="123"/>
      <c r="B528" s="176"/>
      <c r="C528" s="176"/>
      <c r="D528" s="123"/>
      <c r="E528" s="123"/>
      <c r="F528" s="117"/>
      <c r="G528" s="124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</row>
    <row r="529" spans="1:25" outlineLevel="1">
      <c r="A529" s="123"/>
      <c r="B529" s="176"/>
      <c r="C529" s="176"/>
      <c r="D529" s="123"/>
      <c r="E529" s="123"/>
      <c r="F529" s="117"/>
      <c r="G529" s="124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</row>
    <row r="530" spans="1:25" outlineLevel="1">
      <c r="A530" s="123"/>
      <c r="B530" s="176"/>
      <c r="C530" s="176"/>
      <c r="D530" s="123"/>
      <c r="E530" s="123"/>
      <c r="F530" s="117"/>
      <c r="G530" s="124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</row>
    <row r="531" spans="1:25" outlineLevel="1">
      <c r="A531" s="123"/>
      <c r="B531" s="176"/>
      <c r="C531" s="176"/>
      <c r="D531" s="123"/>
      <c r="E531" s="123"/>
      <c r="F531" s="117"/>
      <c r="G531" s="124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</row>
    <row r="532" spans="1:25" outlineLevel="1">
      <c r="A532" s="123"/>
      <c r="B532" s="176"/>
      <c r="C532" s="176"/>
      <c r="D532" s="123"/>
      <c r="E532" s="123"/>
      <c r="F532" s="117"/>
      <c r="G532" s="124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</row>
    <row r="533" spans="1:25" outlineLevel="1">
      <c r="A533" s="123"/>
      <c r="B533" s="176"/>
      <c r="C533" s="176"/>
      <c r="D533" s="123"/>
      <c r="E533" s="123"/>
      <c r="F533" s="117"/>
      <c r="G533" s="124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</row>
    <row r="534" spans="1:25"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</row>
    <row r="535" spans="1:25" outlineLevel="1">
      <c r="A535" s="102" t="s">
        <v>100</v>
      </c>
      <c r="B535" s="102"/>
      <c r="C535" s="102"/>
      <c r="D535" s="102"/>
      <c r="E535" s="652">
        <f>SUM(D536+D551)</f>
        <v>75684900</v>
      </c>
      <c r="F535" s="597"/>
      <c r="G535" s="106" t="s">
        <v>75</v>
      </c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</row>
    <row r="536" spans="1:25" outlineLevel="1">
      <c r="A536" s="102" t="s">
        <v>405</v>
      </c>
      <c r="B536" s="102"/>
      <c r="C536" s="102"/>
      <c r="D536" s="653">
        <f>D537+D547</f>
        <v>62376500</v>
      </c>
      <c r="E536" s="597"/>
      <c r="F536" s="106" t="s">
        <v>75</v>
      </c>
      <c r="G536" s="102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</row>
    <row r="537" spans="1:25" outlineLevel="1">
      <c r="A537" s="119" t="s">
        <v>1294</v>
      </c>
      <c r="B537" s="119"/>
      <c r="C537" s="119"/>
      <c r="D537" s="651">
        <f>SUM(D538,D541,D543)</f>
        <v>62286200</v>
      </c>
      <c r="E537" s="597"/>
      <c r="F537" s="125" t="s">
        <v>75</v>
      </c>
      <c r="G537" s="119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</row>
    <row r="538" spans="1:25">
      <c r="A538" s="119" t="s">
        <v>1295</v>
      </c>
      <c r="B538" s="119"/>
      <c r="C538" s="119"/>
      <c r="D538" s="651">
        <v>41692700</v>
      </c>
      <c r="E538" s="597"/>
      <c r="F538" s="125" t="s">
        <v>75</v>
      </c>
      <c r="G538" s="119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</row>
    <row r="539" spans="1:25">
      <c r="A539" s="659" t="s">
        <v>1298</v>
      </c>
      <c r="B539" s="659"/>
      <c r="C539" s="659"/>
      <c r="D539" s="659"/>
      <c r="E539" s="123"/>
      <c r="F539" s="117"/>
      <c r="G539" s="124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</row>
    <row r="540" spans="1:25">
      <c r="A540" s="608" t="s">
        <v>1299</v>
      </c>
      <c r="B540" s="608"/>
      <c r="C540" s="608"/>
      <c r="D540" s="123"/>
      <c r="E540" s="123"/>
      <c r="F540" s="117"/>
      <c r="G540" s="12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</row>
    <row r="541" spans="1:25" outlineLevel="1">
      <c r="A541" s="119" t="s">
        <v>1296</v>
      </c>
      <c r="B541" s="119"/>
      <c r="C541" s="119"/>
      <c r="D541" s="651">
        <v>461800</v>
      </c>
      <c r="E541" s="597"/>
      <c r="F541" s="125" t="s">
        <v>75</v>
      </c>
      <c r="G541" s="119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</row>
    <row r="542" spans="1:25">
      <c r="A542" s="608" t="s">
        <v>1300</v>
      </c>
      <c r="B542" s="608"/>
      <c r="C542" s="608"/>
      <c r="D542" s="123"/>
      <c r="E542" s="123"/>
      <c r="F542" s="117"/>
      <c r="G542" s="12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</row>
    <row r="543" spans="1:25" outlineLevel="1">
      <c r="A543" s="119" t="s">
        <v>1297</v>
      </c>
      <c r="B543" s="119"/>
      <c r="C543" s="119"/>
      <c r="D543" s="651">
        <v>20131700</v>
      </c>
      <c r="E543" s="597"/>
      <c r="F543" s="125" t="s">
        <v>75</v>
      </c>
      <c r="G543" s="119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</row>
    <row r="544" spans="1:25" outlineLevel="1">
      <c r="A544" s="608" t="s">
        <v>1301</v>
      </c>
      <c r="B544" s="608"/>
      <c r="C544" s="608"/>
      <c r="D544" s="210"/>
      <c r="F544" s="125"/>
      <c r="G544" s="119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</row>
    <row r="545" spans="1:25" outlineLevel="1">
      <c r="A545" s="659" t="s">
        <v>1302</v>
      </c>
      <c r="B545" s="659"/>
      <c r="C545" s="659"/>
      <c r="D545" s="659"/>
      <c r="F545" s="125"/>
      <c r="G545" s="119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</row>
    <row r="546" spans="1:25" outlineLevel="1">
      <c r="A546" s="608" t="s">
        <v>1303</v>
      </c>
      <c r="B546" s="608"/>
      <c r="C546" s="608"/>
      <c r="D546" s="123"/>
      <c r="E546" s="123"/>
      <c r="F546" s="117"/>
      <c r="G546" s="124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</row>
    <row r="547" spans="1:25" outlineLevel="1">
      <c r="A547" s="102" t="s">
        <v>1304</v>
      </c>
      <c r="B547" s="102"/>
      <c r="C547" s="102"/>
      <c r="D547" s="651">
        <v>90300</v>
      </c>
      <c r="E547" s="597"/>
      <c r="F547" s="125" t="s">
        <v>75</v>
      </c>
      <c r="G547" s="149"/>
      <c r="H547" s="102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</row>
    <row r="548" spans="1:25" outlineLevel="1">
      <c r="A548" s="665" t="s">
        <v>1306</v>
      </c>
      <c r="B548" s="665"/>
      <c r="C548" s="665"/>
      <c r="D548" s="665"/>
      <c r="G548" s="135"/>
      <c r="H548" s="136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</row>
    <row r="549" spans="1:25" outlineLevel="1">
      <c r="A549" s="665" t="s">
        <v>1305</v>
      </c>
      <c r="B549" s="665"/>
      <c r="C549" s="665"/>
      <c r="D549" s="665"/>
      <c r="G549" s="135"/>
      <c r="H549" s="136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</row>
    <row r="550" spans="1:25" outlineLevel="1">
      <c r="A550" s="665"/>
      <c r="B550" s="665"/>
      <c r="C550" s="665"/>
      <c r="D550" s="665"/>
      <c r="E550" s="123"/>
      <c r="F550" s="117"/>
      <c r="G550" s="124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</row>
    <row r="551" spans="1:25" outlineLevel="1">
      <c r="A551" s="102" t="s">
        <v>418</v>
      </c>
      <c r="B551" s="102"/>
      <c r="C551" s="102"/>
      <c r="D551" s="653">
        <f>SUM(F552:F564)</f>
        <v>13308400</v>
      </c>
      <c r="E551" s="597"/>
      <c r="F551" s="106" t="s">
        <v>75</v>
      </c>
      <c r="G551" s="10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</row>
    <row r="552" spans="1:25" ht="23.25" customHeight="1">
      <c r="A552" s="120"/>
      <c r="B552" s="120" t="s">
        <v>499</v>
      </c>
      <c r="C552" s="664" t="s">
        <v>1116</v>
      </c>
      <c r="D552" s="659"/>
      <c r="E552" s="659"/>
      <c r="F552" s="114"/>
      <c r="G552" s="122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</row>
    <row r="553" spans="1:25" ht="23.25" customHeight="1">
      <c r="A553" s="120"/>
      <c r="B553" s="120"/>
      <c r="C553" s="209" t="s">
        <v>1308</v>
      </c>
      <c r="D553" s="209"/>
      <c r="E553" s="209"/>
      <c r="F553" s="114">
        <v>7080000</v>
      </c>
      <c r="G553" s="122" t="s">
        <v>75</v>
      </c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</row>
    <row r="554" spans="1:25" ht="23.25" customHeight="1">
      <c r="A554" s="120"/>
      <c r="B554" s="120" t="s">
        <v>501</v>
      </c>
      <c r="C554" s="209" t="s">
        <v>1307</v>
      </c>
      <c r="D554" s="120"/>
      <c r="E554" s="120"/>
      <c r="F554" s="104"/>
      <c r="G554" s="104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</row>
    <row r="555" spans="1:25" ht="23.25" customHeight="1">
      <c r="A555" s="120"/>
      <c r="B555" s="120"/>
      <c r="C555" s="209" t="s">
        <v>1115</v>
      </c>
      <c r="D555" s="120"/>
      <c r="E555" s="120"/>
      <c r="F555" s="114">
        <v>500000</v>
      </c>
      <c r="G555" s="122" t="s">
        <v>75</v>
      </c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</row>
    <row r="556" spans="1:25" ht="23.25" customHeight="1">
      <c r="A556" s="120"/>
      <c r="B556" s="344" t="s">
        <v>502</v>
      </c>
      <c r="C556" s="675" t="s">
        <v>1310</v>
      </c>
      <c r="D556" s="636"/>
      <c r="E556" s="636"/>
      <c r="F556" s="320"/>
      <c r="G556" s="321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</row>
    <row r="557" spans="1:25" ht="23.25" customHeight="1">
      <c r="A557" s="120"/>
      <c r="B557" s="304"/>
      <c r="C557" s="674" t="s">
        <v>1309</v>
      </c>
      <c r="D557" s="636"/>
      <c r="E557" s="636"/>
      <c r="F557" s="320">
        <v>202000</v>
      </c>
      <c r="G557" s="346" t="s">
        <v>75</v>
      </c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</row>
    <row r="558" spans="1:25" ht="23.25" customHeight="1">
      <c r="A558" s="120"/>
      <c r="B558" s="120" t="s">
        <v>503</v>
      </c>
      <c r="C558" s="608" t="s">
        <v>1311</v>
      </c>
      <c r="D558" s="608"/>
      <c r="E558" s="608"/>
      <c r="F558" s="114">
        <v>20000</v>
      </c>
      <c r="G558" s="122" t="s">
        <v>75</v>
      </c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</row>
    <row r="559" spans="1:25" ht="23.25" customHeight="1">
      <c r="A559" s="120"/>
      <c r="B559" s="120" t="s">
        <v>504</v>
      </c>
      <c r="C559" s="659" t="s">
        <v>1312</v>
      </c>
      <c r="D559" s="659"/>
      <c r="E559" s="659"/>
      <c r="F559" s="114">
        <v>3373900</v>
      </c>
      <c r="G559" s="122" t="s">
        <v>75</v>
      </c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</row>
    <row r="560" spans="1:25" ht="23.25" customHeight="1">
      <c r="A560" s="120"/>
      <c r="B560" s="120" t="s">
        <v>505</v>
      </c>
      <c r="C560" s="659" t="s">
        <v>1313</v>
      </c>
      <c r="D560" s="660"/>
      <c r="E560" s="660"/>
      <c r="F560" s="114"/>
      <c r="G560" s="122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</row>
    <row r="561" spans="1:25" ht="24" customHeight="1">
      <c r="B561" s="120"/>
      <c r="C561" s="328" t="s">
        <v>1117</v>
      </c>
      <c r="D561" s="328"/>
      <c r="E561" s="328"/>
      <c r="F561" s="114">
        <v>853800</v>
      </c>
      <c r="G561" s="122" t="s">
        <v>75</v>
      </c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</row>
    <row r="562" spans="1:25" ht="42">
      <c r="B562" s="120" t="s">
        <v>508</v>
      </c>
      <c r="C562" s="176" t="s">
        <v>1314</v>
      </c>
      <c r="D562" s="120"/>
      <c r="E562" s="120"/>
      <c r="F562" s="104"/>
      <c r="G562" s="104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</row>
    <row r="563" spans="1:25" ht="42">
      <c r="B563" s="120"/>
      <c r="C563" s="176" t="s">
        <v>507</v>
      </c>
      <c r="D563" s="120"/>
      <c r="E563" s="120"/>
      <c r="F563" s="114">
        <v>920700</v>
      </c>
      <c r="G563" s="122" t="s">
        <v>75</v>
      </c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</row>
    <row r="564" spans="1:25">
      <c r="B564" s="120" t="s">
        <v>506</v>
      </c>
      <c r="C564" s="608" t="s">
        <v>1315</v>
      </c>
      <c r="D564" s="608"/>
      <c r="E564" s="608"/>
      <c r="F564" s="114">
        <v>358000</v>
      </c>
      <c r="G564" s="122" t="s">
        <v>75</v>
      </c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</row>
    <row r="565" spans="1:25">
      <c r="B565" s="120"/>
      <c r="C565" s="176"/>
      <c r="D565" s="120"/>
      <c r="E565" s="120"/>
      <c r="F565" s="114"/>
      <c r="G565" s="122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</row>
    <row r="566" spans="1:25">
      <c r="B566" s="120"/>
      <c r="C566" s="328"/>
      <c r="D566" s="328"/>
      <c r="E566" s="328"/>
      <c r="F566" s="114"/>
      <c r="G566" s="122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</row>
    <row r="567" spans="1:25">
      <c r="B567" s="120"/>
      <c r="C567" s="660"/>
      <c r="D567" s="659"/>
      <c r="E567" s="659"/>
      <c r="F567" s="114"/>
      <c r="G567" s="122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</row>
    <row r="568" spans="1:25">
      <c r="B568" s="120"/>
      <c r="C568" s="176"/>
      <c r="D568" s="120"/>
      <c r="E568" s="120"/>
      <c r="F568" s="104"/>
      <c r="G568" s="104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</row>
    <row r="569" spans="1:25">
      <c r="B569" s="120"/>
      <c r="C569" s="176"/>
      <c r="D569" s="120"/>
      <c r="E569" s="120"/>
      <c r="F569" s="114"/>
      <c r="G569" s="12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</row>
    <row r="570" spans="1:25"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</row>
    <row r="571" spans="1:25" outlineLevel="1">
      <c r="A571" s="102" t="s">
        <v>102</v>
      </c>
      <c r="B571" s="102"/>
      <c r="C571" s="102"/>
      <c r="D571" s="102"/>
      <c r="E571" s="652">
        <f>SUM(D572)</f>
        <v>211300</v>
      </c>
      <c r="F571" s="652"/>
      <c r="G571" s="106" t="s">
        <v>75</v>
      </c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</row>
    <row r="572" spans="1:25" outlineLevel="1">
      <c r="A572" s="102" t="s">
        <v>127</v>
      </c>
      <c r="B572" s="102"/>
      <c r="C572" s="102"/>
      <c r="D572" s="653">
        <f>D573</f>
        <v>211300</v>
      </c>
      <c r="E572" s="597"/>
      <c r="F572" s="106" t="s">
        <v>75</v>
      </c>
      <c r="G572" s="102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</row>
    <row r="573" spans="1:25" outlineLevel="1">
      <c r="A573" s="119" t="s">
        <v>421</v>
      </c>
      <c r="B573" s="119"/>
      <c r="C573" s="119"/>
      <c r="D573" s="651">
        <f>SUM(D574,D576,D578)</f>
        <v>211300</v>
      </c>
      <c r="E573" s="597"/>
      <c r="F573" s="125" t="s">
        <v>75</v>
      </c>
      <c r="G573" s="119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</row>
    <row r="574" spans="1:25">
      <c r="A574" s="119" t="s">
        <v>422</v>
      </c>
      <c r="B574" s="119"/>
      <c r="C574" s="119"/>
      <c r="D574" s="651">
        <v>11700</v>
      </c>
      <c r="E574" s="597"/>
      <c r="F574" s="125" t="s">
        <v>75</v>
      </c>
      <c r="G574" s="119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</row>
    <row r="575" spans="1:25">
      <c r="A575" s="608" t="s">
        <v>423</v>
      </c>
      <c r="B575" s="608"/>
      <c r="C575" s="608"/>
      <c r="D575" s="123"/>
      <c r="E575" s="123"/>
      <c r="F575" s="117"/>
      <c r="G575" s="12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</row>
    <row r="576" spans="1:25" outlineLevel="1">
      <c r="A576" s="119" t="s">
        <v>424</v>
      </c>
      <c r="B576" s="119"/>
      <c r="C576" s="119"/>
      <c r="D576" s="651">
        <v>64300</v>
      </c>
      <c r="E576" s="597"/>
      <c r="F576" s="125" t="s">
        <v>75</v>
      </c>
      <c r="G576" s="119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</row>
    <row r="577" spans="1:25" outlineLevel="1">
      <c r="A577" s="608" t="s">
        <v>447</v>
      </c>
      <c r="B577" s="608"/>
      <c r="C577" s="608"/>
      <c r="D577" s="123"/>
      <c r="E577" s="123"/>
      <c r="F577" s="117"/>
      <c r="G577" s="124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</row>
    <row r="578" spans="1:25" outlineLevel="1">
      <c r="A578" s="119" t="s">
        <v>425</v>
      </c>
      <c r="B578" s="119"/>
      <c r="C578" s="119"/>
      <c r="D578" s="651">
        <v>135300</v>
      </c>
      <c r="E578" s="597"/>
      <c r="F578" s="125" t="s">
        <v>75</v>
      </c>
      <c r="G578" s="119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</row>
    <row r="579" spans="1:25" outlineLevel="1">
      <c r="A579" s="658" t="s">
        <v>1318</v>
      </c>
      <c r="B579" s="658"/>
      <c r="C579" s="658"/>
      <c r="D579" s="210"/>
      <c r="F579" s="125"/>
      <c r="G579" s="119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</row>
    <row r="580" spans="1:25" outlineLevel="1">
      <c r="A580" s="608" t="s">
        <v>1316</v>
      </c>
      <c r="B580" s="608"/>
      <c r="C580" s="608"/>
      <c r="D580" s="123"/>
      <c r="E580" s="123"/>
      <c r="F580" s="117"/>
      <c r="G580" s="124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</row>
    <row r="581" spans="1:25" outlineLevel="1">
      <c r="A581" s="608" t="s">
        <v>1317</v>
      </c>
      <c r="B581" s="608"/>
      <c r="C581" s="608"/>
      <c r="D581" s="123"/>
      <c r="E581" s="123"/>
      <c r="F581" s="117"/>
      <c r="G581" s="124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</row>
    <row r="582" spans="1:25" outlineLevel="1">
      <c r="A582" s="123"/>
      <c r="B582" s="120"/>
      <c r="C582" s="121"/>
      <c r="D582" s="123"/>
      <c r="E582" s="123"/>
      <c r="F582" s="117"/>
      <c r="G582" s="124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</row>
    <row r="583" spans="1:25" outlineLevel="1">
      <c r="A583" s="102" t="s">
        <v>103</v>
      </c>
      <c r="B583" s="102"/>
      <c r="C583" s="102"/>
      <c r="D583" s="102"/>
      <c r="E583" s="652">
        <f>SUM(D584,D591)</f>
        <v>966800</v>
      </c>
      <c r="F583" s="652"/>
      <c r="G583" s="106" t="s">
        <v>75</v>
      </c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</row>
    <row r="584" spans="1:25" outlineLevel="1">
      <c r="A584" s="102" t="s">
        <v>405</v>
      </c>
      <c r="B584" s="102"/>
      <c r="C584" s="102"/>
      <c r="D584" s="653">
        <f>D585</f>
        <v>847200</v>
      </c>
      <c r="E584" s="597"/>
      <c r="F584" s="106" t="s">
        <v>75</v>
      </c>
      <c r="G584" s="102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</row>
    <row r="585" spans="1:25" outlineLevel="1">
      <c r="A585" s="119" t="s">
        <v>478</v>
      </c>
      <c r="B585" s="119"/>
      <c r="C585" s="119"/>
      <c r="D585" s="651">
        <f>SUM(D586,D588)</f>
        <v>847200</v>
      </c>
      <c r="E585" s="597"/>
      <c r="F585" s="125" t="s">
        <v>75</v>
      </c>
      <c r="G585" s="119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</row>
    <row r="586" spans="1:25">
      <c r="A586" s="119" t="s">
        <v>510</v>
      </c>
      <c r="B586" s="119"/>
      <c r="C586" s="119"/>
      <c r="D586" s="651">
        <v>820800</v>
      </c>
      <c r="E586" s="597"/>
      <c r="F586" s="125" t="s">
        <v>75</v>
      </c>
      <c r="G586" s="119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</row>
    <row r="587" spans="1:25">
      <c r="A587" s="659" t="s">
        <v>1319</v>
      </c>
      <c r="B587" s="659"/>
      <c r="C587" s="659"/>
      <c r="D587" s="659"/>
      <c r="E587" s="123"/>
      <c r="F587" s="117"/>
      <c r="G587" s="124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</row>
    <row r="588" spans="1:25" outlineLevel="1">
      <c r="A588" s="119" t="s">
        <v>482</v>
      </c>
      <c r="B588" s="119"/>
      <c r="C588" s="119"/>
      <c r="D588" s="651">
        <v>26400</v>
      </c>
      <c r="E588" s="597"/>
      <c r="F588" s="125" t="s">
        <v>75</v>
      </c>
      <c r="G588" s="119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</row>
    <row r="589" spans="1:25" outlineLevel="1">
      <c r="A589" s="659" t="s">
        <v>1320</v>
      </c>
      <c r="B589" s="660"/>
      <c r="C589" s="660"/>
      <c r="D589" s="660"/>
      <c r="E589" s="123"/>
      <c r="F589" s="117"/>
      <c r="G589" s="124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</row>
    <row r="590" spans="1:25" outlineLevel="1">
      <c r="A590" s="660"/>
      <c r="B590" s="660"/>
      <c r="C590" s="660"/>
      <c r="D590" s="660"/>
      <c r="E590" s="123"/>
      <c r="F590" s="117"/>
      <c r="G590" s="124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</row>
    <row r="591" spans="1:25" outlineLevel="1">
      <c r="A591" s="102" t="s">
        <v>418</v>
      </c>
      <c r="B591" s="102"/>
      <c r="C591" s="102"/>
      <c r="D591" s="653">
        <f>SUM(F592:F595)</f>
        <v>119600</v>
      </c>
      <c r="E591" s="597"/>
      <c r="F591" s="106" t="s">
        <v>75</v>
      </c>
      <c r="G591" s="10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</row>
    <row r="592" spans="1:25" outlineLevel="1">
      <c r="A592" s="120"/>
      <c r="B592" s="335" t="s">
        <v>420</v>
      </c>
      <c r="C592" s="663" t="s">
        <v>1133</v>
      </c>
      <c r="D592" s="659"/>
      <c r="E592" s="659"/>
      <c r="F592" s="114">
        <v>119600</v>
      </c>
      <c r="G592" s="122" t="s">
        <v>75</v>
      </c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</row>
    <row r="593" spans="1:25" outlineLevel="1">
      <c r="A593" s="120"/>
      <c r="B593" s="335"/>
      <c r="C593" s="663"/>
      <c r="D593" s="659"/>
      <c r="E593" s="659"/>
      <c r="F593" s="114"/>
      <c r="G593" s="12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</row>
    <row r="594" spans="1:25" outlineLevel="1">
      <c r="A594" s="120"/>
      <c r="B594" s="120"/>
      <c r="C594" s="664"/>
      <c r="D594" s="608"/>
      <c r="E594" s="608"/>
      <c r="F594" s="114"/>
      <c r="G594" s="12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</row>
    <row r="595" spans="1:25" outlineLevel="1">
      <c r="A595" s="120"/>
      <c r="B595" s="120"/>
      <c r="C595" s="334"/>
      <c r="D595" s="120"/>
      <c r="E595" s="120"/>
      <c r="F595" s="114"/>
      <c r="G595" s="336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</row>
    <row r="596" spans="1:25" outlineLevel="1">
      <c r="A596" s="120"/>
      <c r="B596" s="120"/>
      <c r="C596" s="176"/>
      <c r="D596" s="120"/>
      <c r="E596" s="120"/>
      <c r="F596" s="114"/>
      <c r="G596" s="12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</row>
    <row r="597" spans="1:25" outlineLevel="1">
      <c r="A597" s="120"/>
      <c r="B597" s="120"/>
      <c r="C597" s="176"/>
      <c r="D597" s="120"/>
      <c r="E597" s="120"/>
      <c r="F597" s="114"/>
      <c r="G597" s="12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</row>
    <row r="598" spans="1:25" outlineLevel="1">
      <c r="A598" s="120"/>
      <c r="B598" s="120"/>
      <c r="C598" s="176"/>
      <c r="D598" s="120"/>
      <c r="E598" s="120"/>
      <c r="F598" s="114"/>
      <c r="G598" s="12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</row>
    <row r="599" spans="1:25" outlineLevel="1">
      <c r="A599" s="120"/>
      <c r="B599" s="120"/>
      <c r="C599" s="176"/>
      <c r="D599" s="120"/>
      <c r="E599" s="120"/>
      <c r="F599" s="114"/>
      <c r="G599" s="12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</row>
    <row r="600" spans="1:25" outlineLevel="1">
      <c r="A600" s="120"/>
      <c r="B600" s="120"/>
      <c r="C600" s="176"/>
      <c r="D600" s="120"/>
      <c r="E600" s="120"/>
      <c r="F600" s="114"/>
      <c r="G600" s="12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</row>
    <row r="601" spans="1:25" outlineLevel="1">
      <c r="A601" s="120"/>
      <c r="B601" s="120"/>
      <c r="C601" s="176"/>
      <c r="D601" s="120"/>
      <c r="E601" s="120"/>
      <c r="F601" s="114"/>
      <c r="G601" s="12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</row>
    <row r="602" spans="1:25" outlineLevel="1">
      <c r="A602" s="120"/>
      <c r="B602" s="120"/>
      <c r="C602" s="176"/>
      <c r="D602" s="120"/>
      <c r="E602" s="120"/>
      <c r="F602" s="114"/>
      <c r="G602" s="12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</row>
    <row r="603" spans="1:25" outlineLevel="1">
      <c r="A603" s="120"/>
      <c r="B603" s="120"/>
      <c r="C603" s="176"/>
      <c r="D603" s="120"/>
      <c r="E603" s="120"/>
      <c r="F603" s="114"/>
      <c r="G603" s="12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</row>
    <row r="604" spans="1:25" outlineLevel="1">
      <c r="A604" s="120"/>
      <c r="B604" s="120"/>
      <c r="C604" s="176"/>
      <c r="D604" s="120"/>
      <c r="E604" s="120"/>
      <c r="F604" s="114"/>
      <c r="G604" s="12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</row>
    <row r="605" spans="1:25" outlineLevel="1">
      <c r="A605" s="120"/>
      <c r="B605" s="120"/>
      <c r="C605" s="176"/>
      <c r="D605" s="120"/>
      <c r="E605" s="120"/>
      <c r="F605" s="114"/>
      <c r="G605" s="12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</row>
    <row r="606" spans="1:25" outlineLevel="1">
      <c r="A606" s="120"/>
      <c r="B606" s="120"/>
      <c r="C606" s="176"/>
      <c r="D606" s="120"/>
      <c r="E606" s="120"/>
      <c r="F606" s="114"/>
      <c r="G606" s="12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</row>
    <row r="607" spans="1:25" outlineLevel="1">
      <c r="A607" s="120"/>
      <c r="B607" s="120"/>
      <c r="C607" s="176"/>
      <c r="D607" s="120"/>
      <c r="E607" s="120"/>
      <c r="F607" s="114"/>
      <c r="G607" s="12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</row>
    <row r="608" spans="1:25" outlineLevel="1">
      <c r="A608" s="120"/>
      <c r="B608" s="120"/>
      <c r="C608" s="176"/>
      <c r="D608" s="120"/>
      <c r="E608" s="120"/>
      <c r="F608" s="114"/>
      <c r="G608" s="12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</row>
    <row r="609" spans="1:25" outlineLevel="1">
      <c r="A609" s="120"/>
      <c r="B609" s="120"/>
      <c r="C609" s="176"/>
      <c r="D609" s="120"/>
      <c r="E609" s="120"/>
      <c r="F609" s="114"/>
      <c r="G609" s="12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</row>
    <row r="610" spans="1:25" outlineLevel="1">
      <c r="A610" s="120"/>
      <c r="B610" s="120"/>
      <c r="C610" s="176"/>
      <c r="D610" s="120"/>
      <c r="E610" s="120"/>
      <c r="F610" s="114"/>
      <c r="G610" s="12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</row>
    <row r="611" spans="1:25" outlineLevel="1">
      <c r="A611" s="120"/>
      <c r="B611" s="120"/>
      <c r="C611" s="176"/>
      <c r="D611" s="120"/>
      <c r="E611" s="120"/>
      <c r="F611" s="114"/>
      <c r="G611" s="12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</row>
    <row r="612" spans="1:25" outlineLevel="1">
      <c r="A612" s="120"/>
      <c r="B612" s="120"/>
      <c r="C612" s="176"/>
      <c r="D612" s="120"/>
      <c r="E612" s="120"/>
      <c r="F612" s="114"/>
      <c r="G612" s="12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</row>
    <row r="613" spans="1:25" outlineLevel="1">
      <c r="A613" s="120"/>
      <c r="B613" s="120"/>
      <c r="C613" s="176"/>
      <c r="D613" s="120"/>
      <c r="E613" s="120"/>
      <c r="F613" s="114"/>
      <c r="G613" s="12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</row>
    <row r="614" spans="1:25" outlineLevel="1">
      <c r="A614" s="120"/>
      <c r="B614" s="120"/>
      <c r="C614" s="176"/>
      <c r="D614" s="120"/>
      <c r="E614" s="120"/>
      <c r="F614" s="114"/>
      <c r="G614" s="12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</row>
    <row r="615" spans="1:25" outlineLevel="1">
      <c r="A615" s="120"/>
      <c r="B615" s="120"/>
      <c r="C615" s="176"/>
      <c r="D615" s="120"/>
      <c r="E615" s="120"/>
      <c r="F615" s="114"/>
      <c r="G615" s="12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</row>
    <row r="616" spans="1:25" outlineLevel="1">
      <c r="A616" s="120"/>
      <c r="B616" s="120"/>
      <c r="C616" s="176"/>
      <c r="D616" s="120"/>
      <c r="E616" s="120"/>
      <c r="F616" s="114"/>
      <c r="G616" s="12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</row>
    <row r="617" spans="1:25" outlineLevel="1">
      <c r="A617" s="120"/>
      <c r="B617" s="120"/>
      <c r="C617" s="176"/>
      <c r="D617" s="120"/>
      <c r="E617" s="120"/>
      <c r="F617" s="114"/>
      <c r="G617" s="12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</row>
    <row r="618" spans="1:25" outlineLevel="1">
      <c r="A618" s="120"/>
      <c r="B618" s="120"/>
      <c r="C618" s="176"/>
      <c r="D618" s="120"/>
      <c r="E618" s="120"/>
      <c r="F618" s="114"/>
      <c r="G618" s="12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</row>
    <row r="619" spans="1:25" outlineLevel="1">
      <c r="A619" s="102" t="s">
        <v>105</v>
      </c>
      <c r="B619" s="102"/>
      <c r="C619" s="102"/>
      <c r="D619" s="102"/>
      <c r="E619" s="652">
        <f>SUM(D620,D627)</f>
        <v>11200</v>
      </c>
      <c r="F619" s="652"/>
      <c r="G619" s="106" t="s">
        <v>75</v>
      </c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</row>
    <row r="620" spans="1:25" outlineLevel="1">
      <c r="A620" s="102" t="s">
        <v>405</v>
      </c>
      <c r="B620" s="102"/>
      <c r="C620" s="102"/>
      <c r="D620" s="653">
        <f>D621</f>
        <v>11200</v>
      </c>
      <c r="E620" s="597"/>
      <c r="F620" s="106" t="s">
        <v>75</v>
      </c>
      <c r="G620" s="102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</row>
    <row r="621" spans="1:25" outlineLevel="1">
      <c r="A621" s="119" t="s">
        <v>417</v>
      </c>
      <c r="B621" s="119"/>
      <c r="C621" s="119"/>
      <c r="D621" s="651">
        <f>SUM(D622,D624)</f>
        <v>11200</v>
      </c>
      <c r="E621" s="597"/>
      <c r="F621" s="125" t="s">
        <v>75</v>
      </c>
      <c r="G621" s="119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</row>
    <row r="622" spans="1:25">
      <c r="A622" s="119" t="s">
        <v>510</v>
      </c>
      <c r="B622" s="119"/>
      <c r="C622" s="119"/>
      <c r="D622" s="651">
        <v>7000</v>
      </c>
      <c r="E622" s="597"/>
      <c r="F622" s="125" t="s">
        <v>75</v>
      </c>
      <c r="G622" s="119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1:25" ht="24" customHeight="1">
      <c r="A623" s="608" t="s">
        <v>511</v>
      </c>
      <c r="B623" s="608"/>
      <c r="C623" s="608"/>
      <c r="D623" s="123"/>
      <c r="E623" s="123"/>
      <c r="F623" s="117"/>
      <c r="G623" s="124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1:25" outlineLevel="1">
      <c r="A624" s="119" t="s">
        <v>512</v>
      </c>
      <c r="B624" s="119"/>
      <c r="C624" s="119"/>
      <c r="D624" s="651">
        <v>4200</v>
      </c>
      <c r="E624" s="597"/>
      <c r="F624" s="125" t="s">
        <v>75</v>
      </c>
      <c r="G624" s="119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</row>
    <row r="625" spans="1:25" outlineLevel="1">
      <c r="A625" s="659" t="s">
        <v>1150</v>
      </c>
      <c r="B625" s="659"/>
      <c r="C625" s="659"/>
      <c r="D625" s="659"/>
      <c r="E625" s="123"/>
      <c r="F625" s="117"/>
      <c r="G625" s="124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</row>
    <row r="626" spans="1:25" outlineLevel="1">
      <c r="A626" s="123"/>
      <c r="B626" s="120"/>
      <c r="C626" s="121"/>
      <c r="D626" s="123"/>
      <c r="E626" s="123"/>
      <c r="F626" s="117"/>
      <c r="G626" s="124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</row>
    <row r="627" spans="1:25" outlineLevel="1">
      <c r="A627" s="102"/>
      <c r="B627" s="102"/>
      <c r="C627" s="102"/>
      <c r="D627" s="653"/>
      <c r="E627" s="597"/>
      <c r="F627" s="106"/>
      <c r="G627" s="10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</row>
    <row r="628" spans="1:25">
      <c r="A628" s="120"/>
      <c r="B628" s="120"/>
      <c r="C628" s="659"/>
      <c r="D628" s="659"/>
      <c r="E628" s="659"/>
      <c r="F628" s="114"/>
      <c r="G628" s="122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1:25">
      <c r="A629" s="120"/>
      <c r="B629" s="120"/>
      <c r="C629" s="659"/>
      <c r="D629" s="659"/>
      <c r="E629" s="659"/>
      <c r="F629" s="114"/>
      <c r="G629" s="122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1:25">
      <c r="A630" s="120"/>
      <c r="B630" s="120"/>
      <c r="C630" s="176"/>
      <c r="D630" s="120"/>
      <c r="E630" s="120"/>
      <c r="F630" s="114"/>
      <c r="G630" s="122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1:25">
      <c r="A631" s="120"/>
      <c r="B631" s="120"/>
      <c r="C631" s="176"/>
      <c r="D631" s="120"/>
      <c r="E631" s="120"/>
      <c r="F631" s="114"/>
      <c r="G631" s="122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1:25">
      <c r="A632" s="120"/>
      <c r="B632" s="120"/>
      <c r="C632" s="176"/>
      <c r="D632" s="120"/>
      <c r="E632" s="120"/>
      <c r="F632" s="114"/>
      <c r="G632" s="122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1:25">
      <c r="A633" s="120"/>
      <c r="B633" s="120"/>
      <c r="C633" s="176"/>
      <c r="D633" s="120"/>
      <c r="E633" s="120"/>
      <c r="F633" s="114"/>
      <c r="G633" s="122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1:25">
      <c r="A634" s="120"/>
      <c r="B634" s="120"/>
      <c r="C634" s="176"/>
      <c r="D634" s="120"/>
      <c r="E634" s="120"/>
      <c r="F634" s="114"/>
      <c r="G634" s="122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1:25">
      <c r="A635" s="120"/>
      <c r="B635" s="120"/>
      <c r="C635" s="176"/>
      <c r="D635" s="120"/>
      <c r="E635" s="120"/>
      <c r="F635" s="114"/>
      <c r="G635" s="122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1:25">
      <c r="A636" s="120"/>
      <c r="B636" s="120"/>
      <c r="C636" s="176"/>
      <c r="D636" s="120"/>
      <c r="E636" s="120"/>
      <c r="F636" s="114"/>
      <c r="G636" s="122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1:25">
      <c r="A637" s="120"/>
      <c r="B637" s="120"/>
      <c r="C637" s="176"/>
      <c r="D637" s="120"/>
      <c r="E637" s="120"/>
      <c r="F637" s="114"/>
      <c r="G637" s="122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1:25">
      <c r="A638" s="120"/>
      <c r="B638" s="120"/>
      <c r="C638" s="176"/>
      <c r="D638" s="120"/>
      <c r="E638" s="120"/>
      <c r="F638" s="114"/>
      <c r="G638" s="122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1:25">
      <c r="A639" s="120"/>
      <c r="B639" s="120"/>
      <c r="C639" s="176"/>
      <c r="D639" s="120"/>
      <c r="E639" s="120"/>
      <c r="F639" s="114"/>
      <c r="G639" s="122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1:25">
      <c r="A640" s="120"/>
      <c r="B640" s="120"/>
      <c r="C640" s="176"/>
      <c r="D640" s="120"/>
      <c r="E640" s="120"/>
      <c r="F640" s="114"/>
      <c r="G640" s="122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1:25">
      <c r="A641" s="120"/>
      <c r="B641" s="120"/>
      <c r="C641" s="176"/>
      <c r="D641" s="120"/>
      <c r="E641" s="120"/>
      <c r="F641" s="114"/>
      <c r="G641" s="122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1:25">
      <c r="A642" s="120"/>
      <c r="B642" s="120"/>
      <c r="C642" s="176"/>
      <c r="D642" s="120"/>
      <c r="E642" s="120"/>
      <c r="F642" s="114"/>
      <c r="G642" s="122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1:25">
      <c r="A643" s="120"/>
      <c r="B643" s="120"/>
      <c r="C643" s="176"/>
      <c r="D643" s="120"/>
      <c r="E643" s="120"/>
      <c r="F643" s="114"/>
      <c r="G643" s="122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1:25">
      <c r="A644" s="120"/>
      <c r="B644" s="120"/>
      <c r="C644" s="176"/>
      <c r="D644" s="120"/>
      <c r="E644" s="120"/>
      <c r="F644" s="114"/>
      <c r="G644" s="122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1:25">
      <c r="A645" s="120"/>
      <c r="B645" s="120"/>
      <c r="C645" s="176"/>
      <c r="D645" s="120"/>
      <c r="E645" s="120"/>
      <c r="F645" s="114"/>
      <c r="G645" s="122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1:25">
      <c r="A646" s="120"/>
      <c r="B646" s="120"/>
      <c r="C646" s="176"/>
      <c r="D646" s="120"/>
      <c r="E646" s="120"/>
      <c r="F646" s="114"/>
      <c r="G646" s="122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1:25">
      <c r="A647" s="120"/>
      <c r="B647" s="120"/>
      <c r="C647" s="176"/>
      <c r="D647" s="120"/>
      <c r="E647" s="120"/>
      <c r="F647" s="114"/>
      <c r="G647" s="122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1:25">
      <c r="A648" s="120"/>
      <c r="B648" s="120"/>
      <c r="C648" s="176"/>
      <c r="D648" s="120"/>
      <c r="E648" s="120"/>
      <c r="F648" s="114"/>
      <c r="G648" s="122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1:25">
      <c r="A649" s="120"/>
      <c r="B649" s="120"/>
      <c r="C649" s="176"/>
      <c r="D649" s="120"/>
      <c r="E649" s="120"/>
      <c r="F649" s="114"/>
      <c r="G649" s="122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1:25">
      <c r="A650" s="120"/>
      <c r="B650" s="120"/>
      <c r="C650" s="176"/>
      <c r="D650" s="120"/>
      <c r="E650" s="120"/>
      <c r="F650" s="114"/>
      <c r="G650" s="122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1:25">
      <c r="A651" s="120"/>
      <c r="B651" s="120"/>
      <c r="C651" s="176"/>
      <c r="D651" s="120"/>
      <c r="E651" s="120"/>
      <c r="F651" s="114"/>
      <c r="G651" s="122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1:25">
      <c r="A652" s="120"/>
      <c r="B652" s="120"/>
      <c r="C652" s="176"/>
      <c r="D652" s="120"/>
      <c r="E652" s="120"/>
      <c r="F652" s="114"/>
      <c r="G652" s="122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1:25">
      <c r="A653" s="120"/>
      <c r="B653" s="120"/>
      <c r="C653" s="176"/>
      <c r="D653" s="120"/>
      <c r="E653" s="120"/>
      <c r="F653" s="114"/>
      <c r="G653" s="122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1:25">
      <c r="A654" s="120"/>
      <c r="B654" s="120"/>
      <c r="C654" s="176"/>
      <c r="D654" s="120"/>
      <c r="E654" s="120"/>
      <c r="F654" s="114"/>
      <c r="G654" s="122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1:25" outlineLevel="1">
      <c r="A655" s="102" t="s">
        <v>107</v>
      </c>
      <c r="B655" s="102"/>
      <c r="C655" s="102"/>
      <c r="D655" s="102"/>
      <c r="E655" s="652">
        <f>SUM(D656+D667)</f>
        <v>1576000</v>
      </c>
      <c r="F655" s="652"/>
      <c r="G655" s="106" t="s">
        <v>75</v>
      </c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</row>
    <row r="656" spans="1:25" outlineLevel="1">
      <c r="A656" s="102" t="s">
        <v>405</v>
      </c>
      <c r="B656" s="102"/>
      <c r="C656" s="102"/>
      <c r="D656" s="653">
        <f>D657</f>
        <v>1259000</v>
      </c>
      <c r="E656" s="597"/>
      <c r="F656" s="106" t="s">
        <v>75</v>
      </c>
      <c r="G656" s="102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</row>
    <row r="657" spans="1:25" outlineLevel="1">
      <c r="A657" s="119" t="s">
        <v>417</v>
      </c>
      <c r="B657" s="119"/>
      <c r="C657" s="119"/>
      <c r="D657" s="651">
        <f>SUM(D658,D660,D662)</f>
        <v>1259000</v>
      </c>
      <c r="E657" s="597"/>
      <c r="F657" s="125" t="s">
        <v>75</v>
      </c>
      <c r="G657" s="119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</row>
    <row r="658" spans="1:25">
      <c r="A658" s="119" t="s">
        <v>1515</v>
      </c>
      <c r="B658" s="119"/>
      <c r="C658" s="119"/>
      <c r="D658" s="651">
        <v>954000</v>
      </c>
      <c r="E658" s="597"/>
      <c r="F658" s="125" t="s">
        <v>75</v>
      </c>
      <c r="G658" s="119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1:25">
      <c r="A659" s="608" t="s">
        <v>513</v>
      </c>
      <c r="B659" s="608"/>
      <c r="C659" s="608"/>
      <c r="D659" s="123"/>
      <c r="E659" s="123"/>
      <c r="F659" s="117"/>
      <c r="G659" s="12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spans="1:25" outlineLevel="1">
      <c r="A660" s="119" t="s">
        <v>1535</v>
      </c>
      <c r="B660" s="119"/>
      <c r="C660" s="119"/>
      <c r="D660" s="651">
        <v>67100</v>
      </c>
      <c r="E660" s="597"/>
      <c r="F660" s="125" t="s">
        <v>75</v>
      </c>
      <c r="G660" s="119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</row>
    <row r="661" spans="1:25" outlineLevel="1">
      <c r="A661" s="608" t="s">
        <v>514</v>
      </c>
      <c r="B661" s="608"/>
      <c r="C661" s="608"/>
      <c r="D661" s="123"/>
      <c r="E661" s="141"/>
      <c r="F661" s="117"/>
      <c r="G661" s="124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</row>
    <row r="662" spans="1:25" outlineLevel="1">
      <c r="A662" s="119" t="s">
        <v>1536</v>
      </c>
      <c r="B662" s="119"/>
      <c r="C662" s="119"/>
      <c r="D662" s="651">
        <v>237900</v>
      </c>
      <c r="E662" s="597"/>
      <c r="F662" s="125" t="s">
        <v>75</v>
      </c>
      <c r="G662" s="119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</row>
    <row r="663" spans="1:25" outlineLevel="1">
      <c r="A663" s="608" t="s">
        <v>515</v>
      </c>
      <c r="B663" s="608"/>
      <c r="C663" s="608"/>
      <c r="D663" s="123"/>
      <c r="E663" s="123"/>
      <c r="F663" s="117"/>
      <c r="G663" s="124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</row>
    <row r="664" spans="1:25" outlineLevel="1">
      <c r="A664" s="608" t="s">
        <v>1324</v>
      </c>
      <c r="B664" s="608"/>
      <c r="C664" s="608"/>
      <c r="D664" s="123"/>
      <c r="E664" s="123"/>
      <c r="F664" s="117"/>
      <c r="G664" s="124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</row>
    <row r="665" spans="1:25" outlineLevel="1">
      <c r="A665" s="608" t="s">
        <v>1325</v>
      </c>
      <c r="B665" s="608"/>
      <c r="C665" s="608"/>
      <c r="D665" s="123"/>
      <c r="E665" s="123"/>
      <c r="F665" s="117"/>
      <c r="G665" s="124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</row>
    <row r="666" spans="1:25" outlineLevel="1">
      <c r="A666" s="123"/>
      <c r="B666" s="120"/>
      <c r="C666" s="121"/>
      <c r="D666" s="123"/>
      <c r="E666" s="123"/>
      <c r="F666" s="117"/>
      <c r="G666" s="124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</row>
    <row r="667" spans="1:25" outlineLevel="1">
      <c r="A667" s="142" t="s">
        <v>418</v>
      </c>
      <c r="B667" s="142"/>
      <c r="C667" s="142"/>
      <c r="D667" s="668">
        <f>SUM(F668:F672)</f>
        <v>317000</v>
      </c>
      <c r="E667" s="604"/>
      <c r="F667" s="144" t="s">
        <v>75</v>
      </c>
      <c r="G667" s="14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</row>
    <row r="668" spans="1:25" outlineLevel="1">
      <c r="A668" s="145"/>
      <c r="B668" s="145" t="s">
        <v>516</v>
      </c>
      <c r="C668" s="146" t="s">
        <v>517</v>
      </c>
      <c r="D668" s="145"/>
      <c r="E668" s="145"/>
      <c r="F668" s="147">
        <v>27600</v>
      </c>
      <c r="G668" s="148" t="s">
        <v>75</v>
      </c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</row>
    <row r="669" spans="1:25" outlineLevel="1">
      <c r="A669" s="145"/>
      <c r="B669" s="145" t="s">
        <v>518</v>
      </c>
      <c r="C669" s="669" t="s">
        <v>519</v>
      </c>
      <c r="D669" s="669"/>
      <c r="E669" s="669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</row>
    <row r="670" spans="1:25" outlineLevel="1">
      <c r="A670" s="145"/>
      <c r="B670" s="145"/>
      <c r="C670" s="669" t="s">
        <v>520</v>
      </c>
      <c r="D670" s="669"/>
      <c r="E670" s="669"/>
      <c r="F670" s="147">
        <v>226000</v>
      </c>
      <c r="G670" s="148" t="s">
        <v>75</v>
      </c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</row>
    <row r="671" spans="1:25" ht="23.25" customHeight="1" outlineLevel="1">
      <c r="A671" s="145"/>
      <c r="B671" s="145" t="s">
        <v>521</v>
      </c>
      <c r="C671" s="669" t="s">
        <v>522</v>
      </c>
      <c r="D671" s="669"/>
      <c r="E671" s="669"/>
      <c r="F671" s="147"/>
      <c r="G671" s="148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</row>
    <row r="672" spans="1:25" ht="23.25" customHeight="1" outlineLevel="1">
      <c r="A672" s="145"/>
      <c r="B672" s="145"/>
      <c r="C672" s="212" t="s">
        <v>523</v>
      </c>
      <c r="D672" s="212"/>
      <c r="E672" s="212"/>
      <c r="F672" s="147">
        <v>63400</v>
      </c>
      <c r="G672" s="148" t="s">
        <v>75</v>
      </c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</row>
    <row r="673" spans="1:25" ht="23.25" customHeight="1" outlineLevel="1">
      <c r="A673" s="145"/>
      <c r="B673" s="145"/>
      <c r="C673" s="212"/>
      <c r="D673" s="212"/>
      <c r="E673" s="212"/>
      <c r="F673" s="147"/>
      <c r="G673" s="148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</row>
    <row r="674" spans="1:25" outlineLevel="1">
      <c r="A674" s="120"/>
      <c r="B674" s="120"/>
      <c r="C674" s="659"/>
      <c r="D674" s="659"/>
      <c r="E674" s="659"/>
      <c r="F674" s="104"/>
      <c r="G674" s="104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</row>
    <row r="675" spans="1:25" outlineLevel="1">
      <c r="A675" s="120"/>
      <c r="B675" s="120"/>
      <c r="C675" s="209"/>
      <c r="D675" s="120"/>
      <c r="E675" s="120"/>
      <c r="F675" s="114"/>
      <c r="G675" s="12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</row>
    <row r="676" spans="1:25" ht="24" customHeight="1" outlineLevel="1">
      <c r="A676" s="120"/>
      <c r="B676" s="120"/>
      <c r="C676" s="608"/>
      <c r="D676" s="659"/>
      <c r="E676" s="659"/>
      <c r="F676" s="114"/>
      <c r="G676" s="12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</row>
    <row r="677" spans="1:25">
      <c r="A677" s="120"/>
      <c r="B677" s="120"/>
      <c r="C677" s="209"/>
      <c r="D677" s="120"/>
      <c r="E677" s="120"/>
      <c r="F677" s="114"/>
      <c r="G677" s="122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1:25">
      <c r="A678" s="120"/>
      <c r="B678" s="120"/>
      <c r="C678" s="659"/>
      <c r="D678" s="659"/>
      <c r="E678" s="659"/>
      <c r="F678" s="114"/>
      <c r="G678" s="122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1:25">
      <c r="A679" s="120"/>
      <c r="B679" s="120"/>
      <c r="C679" s="176"/>
      <c r="D679" s="120"/>
      <c r="E679" s="120"/>
      <c r="F679" s="114"/>
      <c r="G679" s="122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1:25" outlineLevel="1">
      <c r="A680" s="102" t="s">
        <v>108</v>
      </c>
      <c r="B680" s="102"/>
      <c r="C680" s="102"/>
      <c r="D680" s="102"/>
      <c r="E680" s="652">
        <f>SUM(D681,D698,D785,D796)</f>
        <v>251547500</v>
      </c>
      <c r="F680" s="652"/>
      <c r="G680" s="106" t="s">
        <v>75</v>
      </c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</row>
    <row r="681" spans="1:25" outlineLevel="1">
      <c r="A681" s="102" t="s">
        <v>405</v>
      </c>
      <c r="B681" s="102"/>
      <c r="C681" s="102"/>
      <c r="D681" s="653">
        <f>SUM(D682,D694)</f>
        <v>105575800</v>
      </c>
      <c r="E681" s="597"/>
      <c r="F681" s="106" t="s">
        <v>75</v>
      </c>
      <c r="G681" s="102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</row>
    <row r="682" spans="1:25" outlineLevel="1">
      <c r="A682" s="119" t="s">
        <v>406</v>
      </c>
      <c r="B682" s="119"/>
      <c r="C682" s="119"/>
      <c r="D682" s="651">
        <f>SUM(D683,D687,D691)</f>
        <v>97288100</v>
      </c>
      <c r="E682" s="597"/>
      <c r="F682" s="125" t="s">
        <v>75</v>
      </c>
      <c r="G682" s="119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</row>
    <row r="683" spans="1:25">
      <c r="A683" s="661" t="s">
        <v>407</v>
      </c>
      <c r="B683" s="661"/>
      <c r="C683" s="661"/>
      <c r="D683" s="651">
        <v>32640000</v>
      </c>
      <c r="E683" s="597"/>
      <c r="F683" s="125" t="s">
        <v>75</v>
      </c>
      <c r="G683" s="119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1:25" ht="24" customHeight="1">
      <c r="A684" s="123"/>
      <c r="B684" s="659" t="s">
        <v>1326</v>
      </c>
      <c r="C684" s="659"/>
      <c r="D684" s="659"/>
      <c r="E684" s="659"/>
      <c r="F684" s="117"/>
      <c r="G684" s="12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spans="1:25" ht="24" customHeight="1">
      <c r="A685" s="123"/>
      <c r="B685" s="659" t="s">
        <v>524</v>
      </c>
      <c r="C685" s="659"/>
      <c r="D685" s="659"/>
      <c r="E685" s="659"/>
      <c r="F685" s="117"/>
      <c r="G685" s="12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spans="1:25">
      <c r="A686" s="123"/>
      <c r="B686" s="608" t="s">
        <v>525</v>
      </c>
      <c r="C686" s="608"/>
      <c r="D686" s="123"/>
      <c r="E686" s="123"/>
      <c r="F686" s="117"/>
      <c r="G686" s="12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spans="1:25" outlineLevel="1">
      <c r="A687" s="661" t="s">
        <v>409</v>
      </c>
      <c r="B687" s="661"/>
      <c r="C687" s="661"/>
      <c r="D687" s="651">
        <v>55058800</v>
      </c>
      <c r="E687" s="597"/>
      <c r="F687" s="125" t="s">
        <v>75</v>
      </c>
      <c r="G687" s="119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</row>
    <row r="688" spans="1:25" outlineLevel="1">
      <c r="A688" s="119"/>
      <c r="B688" s="658" t="s">
        <v>526</v>
      </c>
      <c r="C688" s="658"/>
      <c r="D688" s="658"/>
      <c r="F688" s="125"/>
      <c r="G688" s="119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</row>
    <row r="689" spans="1:25" outlineLevel="1">
      <c r="A689" s="211"/>
      <c r="B689" s="658" t="s">
        <v>527</v>
      </c>
      <c r="C689" s="658"/>
      <c r="D689" s="658"/>
      <c r="F689" s="125"/>
      <c r="G689" s="119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</row>
    <row r="690" spans="1:25" outlineLevel="1">
      <c r="A690" s="123"/>
      <c r="B690" s="659" t="s">
        <v>1327</v>
      </c>
      <c r="C690" s="659"/>
      <c r="D690" s="659"/>
      <c r="E690" s="123"/>
      <c r="F690" s="114"/>
      <c r="G690" s="122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</row>
    <row r="691" spans="1:25" outlineLevel="1">
      <c r="A691" s="119" t="s">
        <v>413</v>
      </c>
      <c r="B691" s="119"/>
      <c r="C691" s="119"/>
      <c r="D691" s="651">
        <v>9589300</v>
      </c>
      <c r="E691" s="597"/>
      <c r="F691" s="125" t="s">
        <v>75</v>
      </c>
      <c r="G691" s="119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</row>
    <row r="692" spans="1:25" outlineLevel="1">
      <c r="A692" s="119"/>
      <c r="B692" s="658" t="s">
        <v>1328</v>
      </c>
      <c r="C692" s="658"/>
      <c r="D692" s="658"/>
      <c r="E692" s="658"/>
      <c r="F692" s="125"/>
      <c r="G692" s="119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</row>
    <row r="693" spans="1:25" outlineLevel="1">
      <c r="A693" s="119"/>
      <c r="B693" s="608" t="s">
        <v>1329</v>
      </c>
      <c r="C693" s="608"/>
      <c r="D693" s="608"/>
      <c r="E693" s="608"/>
      <c r="F693" s="125"/>
      <c r="G693" s="119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</row>
    <row r="694" spans="1:25" outlineLevel="1">
      <c r="A694" s="119" t="s">
        <v>414</v>
      </c>
      <c r="B694" s="119"/>
      <c r="C694" s="119"/>
      <c r="D694" s="651">
        <v>8287700</v>
      </c>
      <c r="E694" s="597"/>
      <c r="F694" s="125" t="s">
        <v>75</v>
      </c>
      <c r="G694" s="119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</row>
    <row r="695" spans="1:25" outlineLevel="1">
      <c r="A695" s="608" t="s">
        <v>528</v>
      </c>
      <c r="B695" s="608"/>
      <c r="C695" s="608"/>
      <c r="D695" s="123"/>
      <c r="E695" s="123"/>
      <c r="F695" s="117"/>
      <c r="G695" s="124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</row>
    <row r="696" spans="1:25" outlineLevel="1">
      <c r="A696" s="608" t="s">
        <v>529</v>
      </c>
      <c r="B696" s="608"/>
      <c r="C696" s="608"/>
      <c r="D696" s="123"/>
      <c r="E696" s="123"/>
      <c r="F696" s="117"/>
      <c r="G696" s="124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</row>
    <row r="697" spans="1:25" outlineLevel="1">
      <c r="A697" s="123"/>
      <c r="B697" s="120"/>
      <c r="C697" s="121"/>
      <c r="D697" s="123"/>
      <c r="E697" s="123"/>
      <c r="F697" s="117"/>
      <c r="G697" s="124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</row>
    <row r="698" spans="1:25" outlineLevel="1">
      <c r="A698" s="102" t="s">
        <v>416</v>
      </c>
      <c r="B698" s="102"/>
      <c r="C698" s="102"/>
      <c r="D698" s="653">
        <f>D699</f>
        <v>22223000</v>
      </c>
      <c r="E698" s="597"/>
      <c r="F698" s="106" t="s">
        <v>75</v>
      </c>
      <c r="G698" s="102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</row>
    <row r="699" spans="1:25" outlineLevel="1">
      <c r="A699" s="119" t="s">
        <v>530</v>
      </c>
      <c r="B699" s="119"/>
      <c r="C699" s="119"/>
      <c r="D699" s="651">
        <f>SUM(D700,D708)</f>
        <v>22223000</v>
      </c>
      <c r="E699" s="597"/>
      <c r="F699" s="125" t="s">
        <v>75</v>
      </c>
      <c r="G699" s="119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</row>
    <row r="700" spans="1:25" outlineLevel="1">
      <c r="A700" s="661" t="s">
        <v>531</v>
      </c>
      <c r="B700" s="661"/>
      <c r="C700" s="661"/>
      <c r="D700" s="651">
        <f>F706</f>
        <v>2664000</v>
      </c>
      <c r="E700" s="597"/>
      <c r="F700" s="125" t="s">
        <v>75</v>
      </c>
      <c r="G700" s="119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</row>
    <row r="701" spans="1:25" outlineLevel="1">
      <c r="A701" s="120"/>
      <c r="B701" s="120" t="s">
        <v>1330</v>
      </c>
      <c r="C701" s="608" t="s">
        <v>1496</v>
      </c>
      <c r="D701" s="659"/>
      <c r="E701" s="659"/>
      <c r="F701" s="114"/>
      <c r="G701" s="12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</row>
    <row r="702" spans="1:25" ht="24" customHeight="1" outlineLevel="1">
      <c r="A702" s="120"/>
      <c r="C702" s="659" t="s">
        <v>1331</v>
      </c>
      <c r="D702" s="660"/>
      <c r="E702" s="660"/>
      <c r="F702" s="120"/>
      <c r="G702" s="12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</row>
    <row r="703" spans="1:25" ht="24" customHeight="1" outlineLevel="1">
      <c r="A703" s="120"/>
      <c r="B703" s="209"/>
      <c r="C703" s="659" t="s">
        <v>1332</v>
      </c>
      <c r="D703" s="659"/>
      <c r="E703" s="209"/>
      <c r="F703" s="209"/>
      <c r="G703" s="12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</row>
    <row r="704" spans="1:25" outlineLevel="1">
      <c r="A704" s="120"/>
      <c r="B704" s="120"/>
      <c r="C704" s="176" t="s">
        <v>1333</v>
      </c>
      <c r="D704" s="120"/>
      <c r="E704" s="120"/>
      <c r="F704" s="114"/>
      <c r="G704" s="12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</row>
    <row r="705" spans="1:25" outlineLevel="1">
      <c r="A705" s="120"/>
      <c r="B705" s="120"/>
      <c r="C705" s="209" t="s">
        <v>1494</v>
      </c>
      <c r="D705" s="120"/>
      <c r="E705" s="120"/>
      <c r="F705" s="114"/>
      <c r="G705" s="12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</row>
    <row r="706" spans="1:25" outlineLevel="1">
      <c r="A706" s="120"/>
      <c r="B706" s="120"/>
      <c r="C706" s="209" t="s">
        <v>1495</v>
      </c>
      <c r="D706" s="120"/>
      <c r="E706" s="120"/>
      <c r="F706" s="114">
        <v>2664000</v>
      </c>
      <c r="G706" s="122" t="s">
        <v>75</v>
      </c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</row>
    <row r="707" spans="1:25" ht="24.75" customHeight="1" outlineLevel="1">
      <c r="A707" s="120"/>
      <c r="B707" s="120"/>
      <c r="C707" s="121"/>
      <c r="D707" s="120"/>
      <c r="E707" s="120"/>
      <c r="F707" s="114"/>
      <c r="G707" s="12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</row>
    <row r="708" spans="1:25" outlineLevel="1">
      <c r="A708" s="119" t="s">
        <v>532</v>
      </c>
      <c r="B708" s="119"/>
      <c r="C708" s="119"/>
      <c r="D708" s="651">
        <f>SUM(F709:F765)</f>
        <v>19559000</v>
      </c>
      <c r="E708" s="597"/>
      <c r="F708" s="125" t="s">
        <v>75</v>
      </c>
      <c r="G708" s="119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</row>
    <row r="709" spans="1:25" outlineLevel="1">
      <c r="A709" s="120"/>
      <c r="B709" s="120" t="s">
        <v>1334</v>
      </c>
      <c r="C709" s="348" t="s">
        <v>1340</v>
      </c>
      <c r="D709" s="120"/>
      <c r="E709" s="120"/>
      <c r="F709" s="114">
        <v>4238000</v>
      </c>
      <c r="G709" s="122" t="s">
        <v>75</v>
      </c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</row>
    <row r="710" spans="1:25" outlineLevel="1">
      <c r="A710" s="120"/>
      <c r="B710" s="120"/>
      <c r="C710" s="339" t="s">
        <v>1335</v>
      </c>
      <c r="D710" s="120"/>
      <c r="E710" s="120"/>
      <c r="F710" s="114"/>
      <c r="G710" s="12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</row>
    <row r="711" spans="1:25" outlineLevel="1">
      <c r="A711" s="120"/>
      <c r="B711" s="120"/>
      <c r="C711" s="339" t="s">
        <v>1336</v>
      </c>
      <c r="D711" s="120"/>
      <c r="E711" s="120"/>
      <c r="F711" s="114"/>
      <c r="G711" s="12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</row>
    <row r="712" spans="1:25" ht="24" customHeight="1" outlineLevel="1">
      <c r="A712" s="120"/>
      <c r="B712" s="120"/>
      <c r="C712" s="339" t="s">
        <v>1362</v>
      </c>
      <c r="D712" s="120"/>
      <c r="E712" s="120"/>
      <c r="F712" s="114"/>
      <c r="G712" s="12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</row>
    <row r="713" spans="1:25" ht="24" customHeight="1" outlineLevel="1">
      <c r="A713" s="120"/>
      <c r="B713" s="120"/>
      <c r="C713" s="339" t="s">
        <v>1363</v>
      </c>
      <c r="D713" s="120"/>
      <c r="E713" s="120"/>
      <c r="F713" s="114"/>
      <c r="G713" s="12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</row>
    <row r="714" spans="1:25" ht="24" customHeight="1" outlineLevel="1">
      <c r="A714" s="120"/>
      <c r="B714" s="120"/>
      <c r="C714" s="339"/>
      <c r="D714" s="120"/>
      <c r="E714" s="120"/>
      <c r="F714" s="114"/>
      <c r="G714" s="12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</row>
    <row r="715" spans="1:25" ht="24" customHeight="1" outlineLevel="1">
      <c r="A715" s="120"/>
      <c r="B715" s="120"/>
      <c r="C715" s="339"/>
      <c r="D715" s="120"/>
      <c r="E715" s="120"/>
      <c r="F715" s="114"/>
      <c r="G715" s="12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</row>
    <row r="716" spans="1:25" ht="24" customHeight="1" outlineLevel="1">
      <c r="A716" s="120"/>
      <c r="B716" s="120"/>
      <c r="C716" s="339" t="s">
        <v>1364</v>
      </c>
      <c r="D716" s="120"/>
      <c r="E716" s="120"/>
      <c r="F716" s="114"/>
      <c r="G716" s="12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</row>
    <row r="717" spans="1:25" ht="24" customHeight="1" outlineLevel="1">
      <c r="A717" s="120"/>
      <c r="B717" s="120"/>
      <c r="C717" s="339" t="s">
        <v>1368</v>
      </c>
      <c r="D717" s="120"/>
      <c r="E717" s="120"/>
      <c r="F717" s="114"/>
      <c r="G717" s="12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</row>
    <row r="718" spans="1:25" outlineLevel="1">
      <c r="A718" s="120"/>
      <c r="B718" s="120"/>
      <c r="C718" s="348" t="s">
        <v>1338</v>
      </c>
      <c r="D718" s="120"/>
      <c r="E718" s="120"/>
      <c r="F718" s="114"/>
      <c r="G718" s="12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</row>
    <row r="719" spans="1:25" outlineLevel="1">
      <c r="A719" s="120"/>
      <c r="B719" s="120"/>
      <c r="C719" s="348"/>
      <c r="D719" s="120"/>
      <c r="E719" s="120"/>
      <c r="F719" s="114"/>
      <c r="G719" s="12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</row>
    <row r="720" spans="1:25" outlineLevel="1">
      <c r="A720" s="120"/>
      <c r="B720" s="120" t="s">
        <v>1339</v>
      </c>
      <c r="C720" s="342" t="s">
        <v>1349</v>
      </c>
      <c r="D720" s="120"/>
      <c r="E720" s="120"/>
      <c r="F720" s="114">
        <v>2890000</v>
      </c>
      <c r="G720" s="122" t="s">
        <v>75</v>
      </c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</row>
    <row r="721" spans="1:25" outlineLevel="1">
      <c r="A721" s="120"/>
      <c r="B721" s="120"/>
      <c r="C721" s="340" t="s">
        <v>1335</v>
      </c>
      <c r="D721" s="120"/>
      <c r="E721" s="120"/>
      <c r="F721" s="114"/>
      <c r="G721" s="12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</row>
    <row r="722" spans="1:25" outlineLevel="1">
      <c r="A722" s="120"/>
      <c r="B722" s="120"/>
      <c r="C722" s="342" t="s">
        <v>1538</v>
      </c>
      <c r="D722" s="120"/>
      <c r="E722" s="120"/>
      <c r="F722" s="114"/>
      <c r="G722" s="12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</row>
    <row r="723" spans="1:25" outlineLevel="1">
      <c r="A723" s="120"/>
      <c r="B723" s="120"/>
      <c r="C723" s="340" t="s">
        <v>1539</v>
      </c>
      <c r="D723" s="120"/>
      <c r="E723" s="120"/>
      <c r="F723" s="114"/>
      <c r="G723" s="12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</row>
    <row r="724" spans="1:25" outlineLevel="1">
      <c r="A724" s="120"/>
      <c r="B724" s="120"/>
      <c r="C724" s="342" t="s">
        <v>1540</v>
      </c>
      <c r="D724" s="120"/>
      <c r="E724" s="120"/>
      <c r="F724" s="114"/>
      <c r="G724" s="12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</row>
    <row r="725" spans="1:25" outlineLevel="1">
      <c r="A725" s="120"/>
      <c r="B725" s="120"/>
      <c r="C725" s="195" t="s">
        <v>1537</v>
      </c>
      <c r="D725" s="120"/>
      <c r="E725" s="120"/>
      <c r="F725" s="114"/>
      <c r="G725" s="12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</row>
    <row r="726" spans="1:25" outlineLevel="1">
      <c r="A726" s="120"/>
      <c r="B726" s="120"/>
      <c r="C726" s="340" t="s">
        <v>1336</v>
      </c>
      <c r="D726" s="120"/>
      <c r="E726" s="120"/>
      <c r="F726" s="114"/>
      <c r="G726" s="12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</row>
    <row r="727" spans="1:25" outlineLevel="1">
      <c r="A727" s="120"/>
      <c r="B727" s="120"/>
      <c r="C727" s="342" t="s">
        <v>1541</v>
      </c>
      <c r="D727" s="120"/>
      <c r="E727" s="120"/>
      <c r="F727" s="114"/>
      <c r="G727" s="12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</row>
    <row r="728" spans="1:25" outlineLevel="1">
      <c r="A728" s="120"/>
      <c r="B728" s="120"/>
      <c r="C728" s="342" t="s">
        <v>1346</v>
      </c>
      <c r="D728" s="120"/>
      <c r="E728" s="120"/>
      <c r="F728" s="114"/>
      <c r="G728" s="12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</row>
    <row r="729" spans="1:25" outlineLevel="1">
      <c r="A729" s="120"/>
      <c r="B729" s="120"/>
      <c r="C729" s="342" t="s">
        <v>1347</v>
      </c>
      <c r="D729" s="120"/>
      <c r="E729" s="120"/>
      <c r="F729" s="114"/>
      <c r="G729" s="12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</row>
    <row r="730" spans="1:25" outlineLevel="1">
      <c r="A730" s="120"/>
      <c r="B730" s="120"/>
      <c r="C730" s="195" t="s">
        <v>1537</v>
      </c>
      <c r="D730" s="120"/>
      <c r="E730" s="120"/>
      <c r="F730" s="114"/>
      <c r="G730" s="12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</row>
    <row r="731" spans="1:25" outlineLevel="1">
      <c r="A731" s="120"/>
      <c r="B731" s="120"/>
      <c r="C731" s="342" t="s">
        <v>1348</v>
      </c>
      <c r="D731" s="120"/>
      <c r="E731" s="120"/>
      <c r="F731" s="114"/>
      <c r="G731" s="12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</row>
    <row r="732" spans="1:25" outlineLevel="1">
      <c r="A732" s="120"/>
      <c r="B732" s="120"/>
      <c r="C732" s="195" t="s">
        <v>1537</v>
      </c>
      <c r="D732" s="120"/>
      <c r="E732" s="120"/>
      <c r="F732" s="114"/>
      <c r="G732" s="12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</row>
    <row r="733" spans="1:25" outlineLevel="1">
      <c r="A733" s="120"/>
      <c r="B733" s="120"/>
      <c r="C733" s="195"/>
      <c r="D733" s="120"/>
      <c r="E733" s="120"/>
      <c r="F733" s="114"/>
      <c r="G733" s="12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</row>
    <row r="734" spans="1:25" outlineLevel="1">
      <c r="A734" s="120"/>
      <c r="B734" s="120" t="s">
        <v>1350</v>
      </c>
      <c r="C734" s="340" t="s">
        <v>1353</v>
      </c>
      <c r="D734" s="120"/>
      <c r="E734" s="120"/>
      <c r="F734" s="114">
        <v>1242000</v>
      </c>
      <c r="G734" s="122" t="s">
        <v>75</v>
      </c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</row>
    <row r="735" spans="1:25" outlineLevel="1">
      <c r="A735" s="120"/>
      <c r="B735" s="120"/>
      <c r="C735" s="340" t="s">
        <v>1351</v>
      </c>
      <c r="D735" s="120"/>
      <c r="E735" s="120"/>
      <c r="F735" s="114"/>
      <c r="G735" s="12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</row>
    <row r="736" spans="1:25" outlineLevel="1">
      <c r="A736" s="120"/>
      <c r="B736" s="120"/>
      <c r="C736" s="341" t="s">
        <v>1542</v>
      </c>
      <c r="D736" s="120"/>
      <c r="E736" s="120"/>
      <c r="F736" s="114"/>
      <c r="G736" s="12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</row>
    <row r="737" spans="1:25" outlineLevel="1">
      <c r="A737" s="120"/>
      <c r="B737" s="120"/>
      <c r="C737" s="341"/>
      <c r="D737" s="120"/>
      <c r="E737" s="120"/>
      <c r="F737" s="114"/>
      <c r="G737" s="12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</row>
    <row r="738" spans="1:25" outlineLevel="1">
      <c r="A738" s="120"/>
      <c r="B738" s="120" t="s">
        <v>1354</v>
      </c>
      <c r="C738" s="340" t="s">
        <v>1361</v>
      </c>
      <c r="E738" s="120"/>
      <c r="F738" s="114">
        <v>1873000</v>
      </c>
      <c r="G738" s="122" t="s">
        <v>75</v>
      </c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</row>
    <row r="739" spans="1:25" outlineLevel="1">
      <c r="A739" s="120"/>
      <c r="B739" s="120"/>
      <c r="C739" s="340" t="s">
        <v>1355</v>
      </c>
      <c r="E739" s="120"/>
      <c r="F739" s="114"/>
      <c r="G739" s="12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</row>
    <row r="740" spans="1:25" outlineLevel="1">
      <c r="A740" s="120"/>
      <c r="B740" s="120"/>
      <c r="C740" s="666" t="s">
        <v>1356</v>
      </c>
      <c r="D740" s="666"/>
      <c r="E740" s="120"/>
      <c r="F740" s="114"/>
      <c r="G740" s="12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</row>
    <row r="741" spans="1:25" outlineLevel="1">
      <c r="A741" s="120"/>
      <c r="B741" s="120"/>
      <c r="C741" s="667" t="s">
        <v>1357</v>
      </c>
      <c r="D741" s="667"/>
      <c r="E741" s="120"/>
      <c r="F741" s="114"/>
      <c r="G741" s="12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</row>
    <row r="742" spans="1:25" outlineLevel="1">
      <c r="A742" s="120"/>
      <c r="B742" s="120"/>
      <c r="C742" s="342" t="s">
        <v>1358</v>
      </c>
      <c r="E742" s="120"/>
      <c r="F742" s="114"/>
      <c r="G742" s="12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</row>
    <row r="743" spans="1:25" outlineLevel="1">
      <c r="A743" s="120"/>
      <c r="B743" s="120"/>
      <c r="C743" s="340" t="s">
        <v>1359</v>
      </c>
      <c r="E743" s="120"/>
      <c r="F743" s="114"/>
      <c r="G743" s="12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</row>
    <row r="744" spans="1:25" outlineLevel="1">
      <c r="A744" s="120"/>
      <c r="B744" s="120"/>
      <c r="C744" s="340" t="s">
        <v>1543</v>
      </c>
      <c r="E744" s="120"/>
      <c r="F744" s="114"/>
      <c r="G744" s="12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</row>
    <row r="745" spans="1:25" outlineLevel="1">
      <c r="A745" s="120"/>
      <c r="B745" s="120"/>
      <c r="C745" s="195"/>
      <c r="D745" s="120"/>
      <c r="E745" s="120"/>
      <c r="F745" s="114"/>
      <c r="G745" s="12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</row>
    <row r="746" spans="1:25" outlineLevel="1">
      <c r="A746" s="120"/>
      <c r="B746" s="120" t="s">
        <v>1366</v>
      </c>
      <c r="C746" s="342" t="s">
        <v>1372</v>
      </c>
      <c r="D746" s="120"/>
      <c r="E746" s="120"/>
      <c r="F746" s="114">
        <v>1675000</v>
      </c>
      <c r="G746" s="122" t="s">
        <v>75</v>
      </c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</row>
    <row r="747" spans="1:25" outlineLevel="1">
      <c r="A747" s="120"/>
      <c r="B747" s="120"/>
      <c r="C747" s="340" t="s">
        <v>1367</v>
      </c>
      <c r="D747" s="120"/>
      <c r="E747" s="120"/>
      <c r="F747" s="114"/>
      <c r="G747" s="12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</row>
    <row r="748" spans="1:25" outlineLevel="1">
      <c r="A748" s="120"/>
      <c r="B748" s="120"/>
      <c r="C748" s="195" t="s">
        <v>1368</v>
      </c>
      <c r="D748" s="120"/>
      <c r="E748" s="120"/>
      <c r="F748" s="114"/>
      <c r="G748" s="12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</row>
    <row r="749" spans="1:25" outlineLevel="1">
      <c r="A749" s="120"/>
      <c r="B749" s="120"/>
      <c r="C749" s="347" t="s">
        <v>1369</v>
      </c>
      <c r="D749" s="120"/>
      <c r="E749" s="120"/>
      <c r="F749" s="114"/>
      <c r="G749" s="12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</row>
    <row r="750" spans="1:25" outlineLevel="1">
      <c r="A750" s="120"/>
      <c r="B750" s="120"/>
      <c r="C750" s="103" t="s">
        <v>1368</v>
      </c>
      <c r="D750" s="120"/>
      <c r="E750" s="120"/>
      <c r="F750" s="114"/>
      <c r="G750" s="12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</row>
    <row r="751" spans="1:25" outlineLevel="1">
      <c r="A751" s="120"/>
      <c r="B751" s="120"/>
      <c r="D751" s="120"/>
      <c r="E751" s="120"/>
      <c r="F751" s="114"/>
      <c r="G751" s="12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</row>
    <row r="752" spans="1:25" outlineLevel="1">
      <c r="A752" s="120"/>
      <c r="B752" s="120"/>
      <c r="C752" s="347" t="s">
        <v>1370</v>
      </c>
      <c r="D752" s="120"/>
      <c r="E752" s="120"/>
      <c r="F752" s="114"/>
      <c r="G752" s="12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</row>
    <row r="753" spans="1:25" outlineLevel="1">
      <c r="A753" s="120"/>
      <c r="B753" s="120"/>
      <c r="C753" s="103" t="s">
        <v>1371</v>
      </c>
      <c r="D753" s="120"/>
      <c r="E753" s="120"/>
      <c r="F753" s="114"/>
      <c r="G753" s="12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</row>
    <row r="754" spans="1:25" outlineLevel="1">
      <c r="A754" s="120"/>
      <c r="B754" s="120"/>
      <c r="C754" s="195"/>
      <c r="D754" s="120"/>
      <c r="E754" s="120"/>
      <c r="F754" s="114"/>
      <c r="G754" s="12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</row>
    <row r="755" spans="1:25" outlineLevel="1">
      <c r="A755" s="120"/>
      <c r="B755" s="120" t="s">
        <v>1373</v>
      </c>
      <c r="C755" s="340" t="s">
        <v>1377</v>
      </c>
      <c r="E755" s="120"/>
      <c r="F755" s="114">
        <v>3455000</v>
      </c>
      <c r="G755" s="122" t="s">
        <v>75</v>
      </c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</row>
    <row r="756" spans="1:25" outlineLevel="1">
      <c r="A756" s="120"/>
      <c r="B756" s="120"/>
      <c r="C756" s="340" t="s">
        <v>1374</v>
      </c>
      <c r="E756" s="120"/>
      <c r="F756" s="114"/>
      <c r="G756" s="12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</row>
    <row r="757" spans="1:25" outlineLevel="1">
      <c r="A757" s="120"/>
      <c r="B757" s="120"/>
      <c r="C757" s="666" t="s">
        <v>1375</v>
      </c>
      <c r="D757" s="666"/>
      <c r="E757" s="120"/>
      <c r="F757" s="114"/>
      <c r="G757" s="12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</row>
    <row r="758" spans="1:25" outlineLevel="1">
      <c r="A758" s="120"/>
      <c r="B758" s="120"/>
      <c r="C758" s="667" t="s">
        <v>1376</v>
      </c>
      <c r="D758" s="667"/>
      <c r="E758" s="120"/>
      <c r="F758" s="114"/>
      <c r="G758" s="12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</row>
    <row r="759" spans="1:25" outlineLevel="1">
      <c r="A759" s="120"/>
      <c r="B759" s="120"/>
      <c r="C759" s="342" t="s">
        <v>1338</v>
      </c>
      <c r="E759" s="120"/>
      <c r="F759" s="114"/>
      <c r="G759" s="12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</row>
    <row r="760" spans="1:25" outlineLevel="1">
      <c r="A760" s="120"/>
      <c r="B760" s="120"/>
      <c r="C760" s="195"/>
      <c r="D760" s="120"/>
      <c r="E760" s="120"/>
      <c r="F760" s="114"/>
      <c r="G760" s="12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</row>
    <row r="761" spans="1:25" outlineLevel="1">
      <c r="A761" s="120"/>
      <c r="B761" s="120" t="s">
        <v>1378</v>
      </c>
      <c r="C761" s="342" t="s">
        <v>1385</v>
      </c>
      <c r="D761" s="120"/>
      <c r="E761" s="120"/>
      <c r="F761" s="114">
        <v>2010000</v>
      </c>
      <c r="G761" s="122" t="s">
        <v>75</v>
      </c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</row>
    <row r="762" spans="1:25" outlineLevel="1">
      <c r="A762" s="120"/>
      <c r="B762" s="120"/>
      <c r="C762" s="340" t="s">
        <v>1544</v>
      </c>
      <c r="D762" s="120"/>
      <c r="E762" s="120"/>
      <c r="F762" s="114"/>
      <c r="G762" s="12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</row>
    <row r="763" spans="1:25" outlineLevel="1">
      <c r="A763" s="120"/>
      <c r="B763" s="120"/>
      <c r="C763" s="340" t="s">
        <v>1545</v>
      </c>
      <c r="D763" s="120"/>
      <c r="E763" s="120"/>
      <c r="F763" s="114"/>
      <c r="G763" s="12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</row>
    <row r="764" spans="1:25" outlineLevel="1">
      <c r="A764" s="120"/>
      <c r="B764" s="120"/>
      <c r="C764" s="195"/>
      <c r="D764" s="120"/>
      <c r="E764" s="120"/>
      <c r="F764" s="114"/>
      <c r="G764" s="12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</row>
    <row r="765" spans="1:25" outlineLevel="1">
      <c r="A765" s="120"/>
      <c r="B765" s="120" t="s">
        <v>1386</v>
      </c>
      <c r="C765" s="340" t="s">
        <v>1390</v>
      </c>
      <c r="E765" s="120"/>
      <c r="F765" s="114">
        <v>2176000</v>
      </c>
      <c r="G765" s="122" t="s">
        <v>75</v>
      </c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</row>
    <row r="766" spans="1:25" outlineLevel="1">
      <c r="A766" s="120"/>
      <c r="B766" s="120"/>
      <c r="C766" s="340" t="s">
        <v>1337</v>
      </c>
      <c r="E766" s="120"/>
      <c r="F766" s="114"/>
      <c r="G766" s="12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</row>
    <row r="767" spans="1:25" outlineLevel="1">
      <c r="A767" s="120"/>
      <c r="B767" s="120"/>
      <c r="C767" s="666" t="s">
        <v>1538</v>
      </c>
      <c r="D767" s="666"/>
      <c r="E767" s="120"/>
      <c r="F767" s="114"/>
      <c r="G767" s="12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</row>
    <row r="768" spans="1:25" outlineLevel="1">
      <c r="A768" s="120"/>
      <c r="B768" s="120"/>
      <c r="C768" s="667" t="s">
        <v>1539</v>
      </c>
      <c r="D768" s="667"/>
      <c r="E768" s="120"/>
      <c r="F768" s="114"/>
      <c r="G768" s="12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</row>
    <row r="769" spans="1:25" outlineLevel="1">
      <c r="A769" s="120"/>
      <c r="B769" s="120"/>
      <c r="C769" s="350" t="s">
        <v>1546</v>
      </c>
      <c r="D769" s="350"/>
      <c r="E769" s="120"/>
      <c r="F769" s="114"/>
      <c r="G769" s="12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</row>
    <row r="770" spans="1:25" outlineLevel="1">
      <c r="A770" s="120"/>
      <c r="B770" s="120"/>
      <c r="C770" s="342" t="s">
        <v>1547</v>
      </c>
      <c r="E770" s="120"/>
      <c r="F770" s="114"/>
      <c r="G770" s="12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</row>
    <row r="771" spans="1:25" outlineLevel="1">
      <c r="A771" s="120"/>
      <c r="B771" s="120"/>
      <c r="C771" s="103" t="s">
        <v>1548</v>
      </c>
      <c r="E771" s="120"/>
      <c r="F771" s="114"/>
      <c r="G771" s="12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</row>
    <row r="772" spans="1:25" outlineLevel="1">
      <c r="A772" s="120"/>
      <c r="B772" s="120"/>
      <c r="C772" s="103" t="s">
        <v>1549</v>
      </c>
      <c r="E772" s="120"/>
      <c r="F772" s="114"/>
      <c r="G772" s="12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</row>
    <row r="773" spans="1:25" outlineLevel="1">
      <c r="A773" s="120"/>
      <c r="B773" s="120"/>
      <c r="C773" s="348"/>
      <c r="D773" s="120"/>
      <c r="E773" s="120"/>
      <c r="F773" s="114"/>
      <c r="G773" s="12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</row>
    <row r="774" spans="1:25" outlineLevel="1">
      <c r="A774" s="120"/>
      <c r="B774" s="120"/>
      <c r="C774" s="348"/>
      <c r="D774" s="120"/>
      <c r="E774" s="120"/>
      <c r="F774" s="114"/>
      <c r="G774" s="12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</row>
    <row r="775" spans="1:25" outlineLevel="1">
      <c r="A775" s="120"/>
      <c r="B775" s="120"/>
      <c r="C775" s="348"/>
      <c r="D775" s="120"/>
      <c r="E775" s="120"/>
      <c r="F775" s="114"/>
      <c r="G775" s="12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</row>
    <row r="776" spans="1:25" outlineLevel="1">
      <c r="A776" s="120"/>
      <c r="B776" s="120"/>
      <c r="C776" s="348"/>
      <c r="D776" s="120"/>
      <c r="E776" s="120"/>
      <c r="F776" s="114"/>
      <c r="G776" s="12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</row>
    <row r="777" spans="1:25" outlineLevel="1">
      <c r="A777" s="120"/>
      <c r="B777" s="120"/>
      <c r="C777" s="348"/>
      <c r="D777" s="120"/>
      <c r="E777" s="120"/>
      <c r="F777" s="114"/>
      <c r="G777" s="12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</row>
    <row r="778" spans="1:25" outlineLevel="1">
      <c r="A778" s="120"/>
      <c r="B778" s="120"/>
      <c r="C778" s="348"/>
      <c r="D778" s="120"/>
      <c r="E778" s="120"/>
      <c r="F778" s="114"/>
      <c r="G778" s="12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</row>
    <row r="779" spans="1:25" outlineLevel="1">
      <c r="A779" s="120"/>
      <c r="B779" s="120"/>
      <c r="C779" s="348"/>
      <c r="D779" s="120"/>
      <c r="E779" s="120"/>
      <c r="F779" s="114"/>
      <c r="G779" s="12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</row>
    <row r="780" spans="1:25" outlineLevel="1">
      <c r="A780" s="120"/>
      <c r="B780" s="120"/>
      <c r="C780" s="348"/>
      <c r="D780" s="120"/>
      <c r="E780" s="120"/>
      <c r="F780" s="114"/>
      <c r="G780" s="12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</row>
    <row r="781" spans="1:25" outlineLevel="1">
      <c r="A781" s="120"/>
      <c r="B781" s="120"/>
      <c r="C781" s="348"/>
      <c r="D781" s="120"/>
      <c r="E781" s="120"/>
      <c r="F781" s="114"/>
      <c r="G781" s="12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</row>
    <row r="782" spans="1:25" outlineLevel="1">
      <c r="A782" s="120"/>
      <c r="B782" s="120"/>
      <c r="C782" s="348"/>
      <c r="D782" s="120"/>
      <c r="E782" s="120"/>
      <c r="F782" s="114"/>
      <c r="G782" s="12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</row>
    <row r="783" spans="1:25" outlineLevel="1">
      <c r="A783" s="120"/>
      <c r="B783" s="120"/>
      <c r="C783" s="348"/>
      <c r="D783" s="120"/>
      <c r="E783" s="120"/>
      <c r="F783" s="114"/>
      <c r="G783" s="12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</row>
    <row r="784" spans="1:25" outlineLevel="1">
      <c r="A784" s="120"/>
      <c r="B784" s="120"/>
      <c r="C784" s="348"/>
      <c r="D784" s="120"/>
      <c r="E784" s="120"/>
      <c r="F784" s="114"/>
      <c r="G784" s="12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</row>
    <row r="785" spans="1:25" outlineLevel="1">
      <c r="A785" s="102" t="s">
        <v>533</v>
      </c>
      <c r="B785" s="102"/>
      <c r="C785" s="102"/>
      <c r="D785" s="653">
        <f>SUM(F786:F788)</f>
        <v>95897600</v>
      </c>
      <c r="E785" s="597"/>
      <c r="F785" s="106" t="s">
        <v>75</v>
      </c>
      <c r="G785" s="10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</row>
    <row r="786" spans="1:25" outlineLevel="1">
      <c r="A786" s="120"/>
      <c r="B786" s="120" t="s">
        <v>1391</v>
      </c>
      <c r="C786" s="662" t="s">
        <v>1392</v>
      </c>
      <c r="D786" s="659"/>
      <c r="E786" s="659"/>
      <c r="F786" s="114">
        <v>9314800</v>
      </c>
      <c r="G786" s="122" t="s">
        <v>75</v>
      </c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</row>
    <row r="787" spans="1:25">
      <c r="A787" s="120"/>
      <c r="B787" s="120" t="s">
        <v>534</v>
      </c>
      <c r="C787" s="662" t="s">
        <v>1393</v>
      </c>
      <c r="D787" s="659"/>
      <c r="E787" s="659"/>
      <c r="F787" s="114">
        <v>41402800</v>
      </c>
      <c r="G787" s="122" t="s">
        <v>75</v>
      </c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</row>
    <row r="788" spans="1:25" outlineLevel="1">
      <c r="B788" s="103" t="s">
        <v>535</v>
      </c>
      <c r="C788" s="347" t="s">
        <v>1394</v>
      </c>
      <c r="F788" s="114">
        <v>45180000</v>
      </c>
      <c r="G788" s="122" t="s">
        <v>75</v>
      </c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</row>
    <row r="789" spans="1:25" outlineLevel="1"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</row>
    <row r="790" spans="1:25" outlineLevel="1"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</row>
    <row r="791" spans="1:25" outlineLevel="1"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</row>
    <row r="792" spans="1:25" outlineLevel="1"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</row>
    <row r="793" spans="1:25" outlineLevel="1"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</row>
    <row r="794" spans="1:25" outlineLevel="1"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</row>
    <row r="795" spans="1:25" outlineLevel="1"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</row>
    <row r="796" spans="1:25" outlineLevel="1">
      <c r="A796" s="102" t="s">
        <v>536</v>
      </c>
      <c r="B796" s="102"/>
      <c r="C796" s="102"/>
      <c r="D796" s="653">
        <f>SUM(F797:F812)</f>
        <v>27851100</v>
      </c>
      <c r="E796" s="597"/>
      <c r="F796" s="106" t="s">
        <v>75</v>
      </c>
      <c r="G796" s="10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</row>
    <row r="797" spans="1:25" outlineLevel="1">
      <c r="A797" s="120"/>
      <c r="B797" s="120" t="s">
        <v>1395</v>
      </c>
      <c r="C797" s="120" t="s">
        <v>1411</v>
      </c>
      <c r="D797" s="120"/>
      <c r="E797" s="120"/>
      <c r="F797" s="114">
        <v>12699900</v>
      </c>
      <c r="G797" s="122" t="s">
        <v>75</v>
      </c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</row>
    <row r="798" spans="1:25" outlineLevel="1">
      <c r="A798" s="120"/>
      <c r="B798" s="120" t="s">
        <v>1396</v>
      </c>
      <c r="C798" s="670" t="s">
        <v>1410</v>
      </c>
      <c r="D798" s="670"/>
      <c r="E798" s="670"/>
      <c r="F798" s="114">
        <v>3205100</v>
      </c>
      <c r="G798" s="122" t="s">
        <v>75</v>
      </c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</row>
    <row r="799" spans="1:25" outlineLevel="1">
      <c r="A799" s="120"/>
      <c r="B799" s="120" t="s">
        <v>537</v>
      </c>
      <c r="C799" s="608" t="s">
        <v>1409</v>
      </c>
      <c r="D799" s="608"/>
      <c r="E799" s="608"/>
      <c r="F799" s="114"/>
      <c r="G799" s="12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</row>
    <row r="800" spans="1:25" outlineLevel="1">
      <c r="A800" s="120"/>
      <c r="B800" s="120"/>
      <c r="C800" s="608" t="s">
        <v>1397</v>
      </c>
      <c r="D800" s="659"/>
      <c r="E800" s="659"/>
      <c r="F800" s="114">
        <v>244200</v>
      </c>
      <c r="G800" s="122" t="s">
        <v>75</v>
      </c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</row>
    <row r="801" spans="1:25" outlineLevel="1">
      <c r="A801" s="120"/>
      <c r="B801" s="120" t="s">
        <v>538</v>
      </c>
      <c r="C801" s="662" t="s">
        <v>1408</v>
      </c>
      <c r="D801" s="659"/>
      <c r="E801" s="659"/>
      <c r="F801" s="114"/>
      <c r="G801" s="12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</row>
    <row r="802" spans="1:25" outlineLevel="1">
      <c r="A802" s="120"/>
      <c r="B802" s="120"/>
      <c r="C802" s="608" t="s">
        <v>1398</v>
      </c>
      <c r="D802" s="608"/>
      <c r="E802" s="608"/>
      <c r="F802" s="114">
        <v>82800</v>
      </c>
      <c r="G802" s="122" t="s">
        <v>75</v>
      </c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</row>
    <row r="803" spans="1:25" outlineLevel="1">
      <c r="A803" s="120"/>
      <c r="B803" s="120" t="s">
        <v>539</v>
      </c>
      <c r="C803" s="662" t="s">
        <v>1407</v>
      </c>
      <c r="D803" s="659"/>
      <c r="E803" s="659"/>
      <c r="F803" s="114"/>
      <c r="G803" s="12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</row>
    <row r="804" spans="1:25" ht="24" customHeight="1" outlineLevel="1">
      <c r="A804" s="120"/>
      <c r="B804" s="120"/>
      <c r="C804" s="659" t="s">
        <v>1406</v>
      </c>
      <c r="D804" s="659"/>
      <c r="E804" s="659"/>
      <c r="F804" s="114">
        <v>442700</v>
      </c>
      <c r="G804" s="122" t="s">
        <v>75</v>
      </c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</row>
    <row r="805" spans="1:25" outlineLevel="1">
      <c r="A805" s="120"/>
      <c r="B805" s="120" t="s">
        <v>420</v>
      </c>
      <c r="C805" s="662" t="s">
        <v>1405</v>
      </c>
      <c r="D805" s="659"/>
      <c r="E805" s="659"/>
      <c r="F805" s="114">
        <v>1056000</v>
      </c>
      <c r="G805" s="122" t="s">
        <v>75</v>
      </c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</row>
    <row r="806" spans="1:25" outlineLevel="1">
      <c r="A806" s="120"/>
      <c r="B806" s="120" t="s">
        <v>501</v>
      </c>
      <c r="C806" s="670" t="s">
        <v>1404</v>
      </c>
      <c r="D806" s="659"/>
      <c r="E806" s="659"/>
      <c r="F806" s="104"/>
      <c r="G806" s="104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</row>
    <row r="807" spans="1:25" outlineLevel="1">
      <c r="A807" s="120"/>
      <c r="B807" s="120"/>
      <c r="C807" s="659" t="s">
        <v>1403</v>
      </c>
      <c r="D807" s="659"/>
      <c r="E807" s="659"/>
      <c r="F807" s="114">
        <v>314400</v>
      </c>
      <c r="G807" s="122" t="s">
        <v>75</v>
      </c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</row>
    <row r="808" spans="1:25" outlineLevel="1">
      <c r="A808" s="120"/>
      <c r="B808" s="120" t="s">
        <v>491</v>
      </c>
      <c r="C808" s="209" t="s">
        <v>1402</v>
      </c>
      <c r="D808" s="209"/>
      <c r="E808" s="209"/>
      <c r="F808" s="114">
        <v>720000</v>
      </c>
      <c r="G808" s="122" t="s">
        <v>75</v>
      </c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</row>
    <row r="809" spans="1:25" outlineLevel="1">
      <c r="A809" s="120"/>
      <c r="B809" s="120" t="s">
        <v>505</v>
      </c>
      <c r="C809" s="209" t="s">
        <v>1401</v>
      </c>
      <c r="D809" s="120"/>
      <c r="E809" s="120"/>
      <c r="F809" s="114"/>
      <c r="G809" s="12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</row>
    <row r="810" spans="1:25" outlineLevel="1">
      <c r="A810" s="120"/>
      <c r="B810" s="120"/>
      <c r="C810" s="209" t="s">
        <v>1400</v>
      </c>
      <c r="D810" s="120"/>
      <c r="E810" s="120"/>
      <c r="F810" s="114">
        <v>50000</v>
      </c>
      <c r="G810" s="122" t="s">
        <v>75</v>
      </c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</row>
    <row r="811" spans="1:25" outlineLevel="1">
      <c r="A811" s="120"/>
      <c r="B811" s="120" t="s">
        <v>508</v>
      </c>
      <c r="C811" s="608" t="s">
        <v>1399</v>
      </c>
      <c r="D811" s="608"/>
      <c r="E811" s="608"/>
      <c r="F811" s="114"/>
      <c r="G811" s="12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</row>
    <row r="812" spans="1:25" outlineLevel="1">
      <c r="A812" s="120"/>
      <c r="B812" s="120"/>
      <c r="C812" s="176" t="s">
        <v>540</v>
      </c>
      <c r="D812" s="120"/>
      <c r="E812" s="120"/>
      <c r="F812" s="114">
        <v>9036000</v>
      </c>
      <c r="G812" s="122" t="s">
        <v>75</v>
      </c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</row>
    <row r="813" spans="1:25" outlineLevel="1">
      <c r="A813" s="120"/>
      <c r="B813" s="120"/>
      <c r="C813" s="176"/>
      <c r="D813" s="120"/>
      <c r="E813" s="120"/>
      <c r="F813" s="114"/>
      <c r="G813" s="12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</row>
    <row r="814" spans="1:25" outlineLevel="1">
      <c r="A814" s="120"/>
      <c r="B814" s="120"/>
      <c r="C814" s="659"/>
      <c r="D814" s="659"/>
      <c r="E814" s="659"/>
      <c r="F814" s="114"/>
      <c r="G814" s="12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</row>
    <row r="815" spans="1:25" outlineLevel="1">
      <c r="A815" s="120"/>
      <c r="B815" s="120"/>
      <c r="C815" s="659"/>
      <c r="D815" s="659"/>
      <c r="E815" s="659"/>
      <c r="F815" s="104"/>
      <c r="G815" s="104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</row>
    <row r="816" spans="1:25" outlineLevel="1">
      <c r="A816" s="120"/>
      <c r="B816" s="120"/>
      <c r="C816" s="660"/>
      <c r="D816" s="660"/>
      <c r="E816" s="660"/>
      <c r="F816" s="114"/>
      <c r="G816" s="12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</row>
    <row r="817" spans="1:25" outlineLevel="1">
      <c r="A817" s="120"/>
      <c r="B817" s="120"/>
      <c r="C817" s="659"/>
      <c r="D817" s="659"/>
      <c r="E817" s="659"/>
      <c r="F817" s="114"/>
      <c r="G817" s="12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</row>
    <row r="818" spans="1:25" s="102" customFormat="1">
      <c r="A818" s="120"/>
      <c r="B818" s="120"/>
      <c r="C818" s="659"/>
      <c r="D818" s="659"/>
      <c r="E818" s="659"/>
      <c r="F818" s="114"/>
      <c r="G818" s="122"/>
    </row>
    <row r="819" spans="1:25" s="102" customFormat="1">
      <c r="A819" s="120"/>
      <c r="B819" s="120"/>
      <c r="C819" s="659"/>
      <c r="D819" s="659"/>
      <c r="E819" s="659"/>
      <c r="F819" s="114"/>
      <c r="G819" s="122"/>
    </row>
    <row r="820" spans="1:25" s="102" customFormat="1">
      <c r="A820" s="120"/>
      <c r="B820" s="120"/>
      <c r="C820" s="659"/>
      <c r="D820" s="659"/>
      <c r="E820" s="659"/>
      <c r="F820" s="114"/>
      <c r="G820" s="122"/>
    </row>
    <row r="821" spans="1:25" s="102" customFormat="1">
      <c r="A821" s="120"/>
      <c r="B821" s="120"/>
      <c r="C821" s="659"/>
      <c r="D821" s="659"/>
      <c r="E821" s="659"/>
      <c r="F821" s="104"/>
      <c r="G821" s="104"/>
    </row>
    <row r="822" spans="1:25" s="102" customFormat="1">
      <c r="A822" s="120"/>
      <c r="B822" s="120"/>
      <c r="C822" s="659"/>
      <c r="D822" s="659"/>
      <c r="E822" s="659"/>
      <c r="F822" s="114"/>
      <c r="G822" s="122"/>
    </row>
    <row r="823" spans="1:25" s="102" customFormat="1">
      <c r="A823" s="120"/>
      <c r="B823" s="120"/>
      <c r="C823" s="176"/>
      <c r="D823" s="120"/>
      <c r="E823" s="120"/>
      <c r="F823" s="114"/>
      <c r="G823" s="122"/>
    </row>
    <row r="824" spans="1:25" s="102" customFormat="1">
      <c r="A824" s="120"/>
      <c r="B824" s="120"/>
      <c r="C824" s="176"/>
      <c r="D824" s="120"/>
      <c r="E824" s="120"/>
      <c r="F824" s="114"/>
      <c r="G824" s="122"/>
    </row>
    <row r="825" spans="1:25" s="102" customFormat="1">
      <c r="A825" s="120"/>
      <c r="B825" s="120"/>
      <c r="C825" s="176"/>
      <c r="D825" s="120"/>
      <c r="E825" s="120"/>
      <c r="F825" s="114"/>
      <c r="G825" s="122"/>
    </row>
    <row r="826" spans="1:25" s="102" customFormat="1">
      <c r="A826" s="120"/>
      <c r="B826" s="120"/>
      <c r="C826" s="176"/>
      <c r="D826" s="120"/>
      <c r="E826" s="120"/>
      <c r="F826" s="114"/>
      <c r="G826" s="122"/>
    </row>
    <row r="827" spans="1:25" s="102" customFormat="1">
      <c r="A827" s="123"/>
      <c r="B827" s="176"/>
      <c r="C827" s="176"/>
      <c r="D827" s="123"/>
      <c r="E827" s="123"/>
      <c r="F827" s="117"/>
      <c r="G827" s="124"/>
    </row>
    <row r="828" spans="1:25" outlineLevel="1">
      <c r="A828" s="102" t="s">
        <v>419</v>
      </c>
      <c r="B828" s="120"/>
      <c r="C828" s="121"/>
      <c r="D828" s="123"/>
      <c r="E828" s="123"/>
      <c r="F828" s="114"/>
      <c r="G828" s="12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</row>
    <row r="829" spans="1:25" outlineLevel="1">
      <c r="A829" s="102" t="s">
        <v>492</v>
      </c>
      <c r="E829" s="652"/>
      <c r="F829" s="597"/>
      <c r="G829" s="106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</row>
    <row r="830" spans="1:25" outlineLevel="1">
      <c r="A830" s="102" t="s">
        <v>493</v>
      </c>
      <c r="E830" s="109"/>
      <c r="F830" s="140">
        <v>400000</v>
      </c>
      <c r="G830" s="106" t="s">
        <v>75</v>
      </c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</row>
    <row r="831" spans="1:25" outlineLevel="1">
      <c r="A831" s="102" t="s">
        <v>130</v>
      </c>
      <c r="B831" s="102"/>
      <c r="C831" s="102"/>
      <c r="D831" s="653">
        <v>400000</v>
      </c>
      <c r="E831" s="597"/>
      <c r="F831" s="106" t="s">
        <v>75</v>
      </c>
      <c r="G831" s="10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</row>
    <row r="832" spans="1:25" outlineLevel="1">
      <c r="A832" s="120"/>
      <c r="B832" s="120" t="s">
        <v>420</v>
      </c>
      <c r="C832" s="659" t="s">
        <v>494</v>
      </c>
      <c r="D832" s="659"/>
      <c r="E832" s="659"/>
      <c r="F832" s="114"/>
      <c r="G832" s="12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</row>
    <row r="833" spans="1:16383" outlineLevel="1">
      <c r="A833" s="120"/>
      <c r="B833" s="120"/>
      <c r="C833" s="659" t="s">
        <v>495</v>
      </c>
      <c r="D833" s="659"/>
      <c r="E833" s="659"/>
      <c r="F833" s="114">
        <v>400000</v>
      </c>
      <c r="G833" s="122" t="s">
        <v>75</v>
      </c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</row>
    <row r="834" spans="1:16383" outlineLevel="1">
      <c r="A834" s="120"/>
      <c r="B834" s="120"/>
      <c r="C834" s="176"/>
      <c r="D834" s="120"/>
      <c r="E834" s="120"/>
      <c r="F834" s="114"/>
      <c r="G834" s="12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</row>
    <row r="835" spans="1:16383">
      <c r="A835" s="102" t="s">
        <v>1415</v>
      </c>
      <c r="B835" s="102"/>
      <c r="C835" s="102"/>
      <c r="D835" s="102"/>
      <c r="E835" s="652">
        <f>D837</f>
        <v>324600</v>
      </c>
      <c r="F835" s="652"/>
      <c r="G835" s="106" t="s">
        <v>75</v>
      </c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</row>
    <row r="836" spans="1:16383">
      <c r="A836" s="102" t="s">
        <v>1416</v>
      </c>
      <c r="B836" s="102"/>
      <c r="C836" s="102"/>
      <c r="D836" s="102"/>
      <c r="E836" s="109"/>
      <c r="F836" s="109"/>
      <c r="G836" s="106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</row>
    <row r="837" spans="1:16383">
      <c r="A837" s="102" t="s">
        <v>130</v>
      </c>
      <c r="B837" s="102"/>
      <c r="C837" s="102"/>
      <c r="D837" s="653">
        <f>F840</f>
        <v>324600</v>
      </c>
      <c r="E837" s="597"/>
      <c r="F837" s="106" t="s">
        <v>75</v>
      </c>
      <c r="G837" s="102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</row>
    <row r="838" spans="1:16383">
      <c r="A838" s="120"/>
      <c r="B838" s="120" t="s">
        <v>501</v>
      </c>
      <c r="C838" s="608" t="s">
        <v>1321</v>
      </c>
      <c r="D838" s="608"/>
      <c r="E838" s="608"/>
      <c r="F838" s="114"/>
      <c r="G838" s="122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</row>
    <row r="839" spans="1:16383">
      <c r="A839" s="120"/>
      <c r="B839" s="120"/>
      <c r="C839" s="608" t="s">
        <v>1322</v>
      </c>
      <c r="D839" s="608"/>
      <c r="E839" s="120"/>
      <c r="F839" s="114"/>
      <c r="G839" s="122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</row>
    <row r="840" spans="1:16383">
      <c r="A840" s="120"/>
      <c r="B840" s="120"/>
      <c r="C840" s="608" t="s">
        <v>1323</v>
      </c>
      <c r="D840" s="608"/>
      <c r="E840" s="608"/>
      <c r="F840" s="114">
        <v>324600</v>
      </c>
      <c r="G840" s="122" t="s">
        <v>75</v>
      </c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</row>
    <row r="841" spans="1:16383">
      <c r="A841" s="120"/>
      <c r="B841" s="120"/>
      <c r="C841" s="176"/>
      <c r="D841" s="176"/>
      <c r="E841" s="176"/>
      <c r="F841" s="114"/>
      <c r="G841" s="122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</row>
    <row r="842" spans="1:16383">
      <c r="A842" s="102" t="s">
        <v>101</v>
      </c>
      <c r="B842" s="120"/>
      <c r="C842" s="176"/>
      <c r="D842" s="102"/>
      <c r="E842" s="109"/>
      <c r="F842" s="109">
        <f t="shared" ref="F842" si="3">D843</f>
        <v>200000</v>
      </c>
      <c r="G842" s="106" t="s">
        <v>75</v>
      </c>
      <c r="H842" s="103"/>
      <c r="I842" s="102"/>
      <c r="J842" s="120"/>
      <c r="K842" s="176"/>
      <c r="L842" s="102"/>
      <c r="M842" s="109"/>
      <c r="N842" s="109"/>
      <c r="O842" s="106"/>
      <c r="P842" s="103"/>
      <c r="Q842" s="102"/>
      <c r="R842" s="120"/>
      <c r="S842" s="176"/>
      <c r="T842" s="102"/>
      <c r="U842" s="109"/>
      <c r="V842" s="109"/>
      <c r="W842" s="106"/>
      <c r="X842" s="103"/>
      <c r="Y842" s="102"/>
      <c r="Z842" s="120"/>
      <c r="AA842" s="176"/>
      <c r="AB842" s="102"/>
      <c r="AC842" s="109"/>
      <c r="AD842" s="109"/>
      <c r="AE842" s="106"/>
      <c r="AF842" s="103"/>
      <c r="AG842" s="102"/>
      <c r="AH842" s="120"/>
      <c r="AI842" s="176"/>
      <c r="AJ842" s="102"/>
      <c r="AK842" s="109"/>
      <c r="AL842" s="109"/>
      <c r="AM842" s="106"/>
      <c r="AN842" s="103"/>
      <c r="AO842" s="102"/>
      <c r="AP842" s="120"/>
      <c r="AQ842" s="176"/>
      <c r="AR842" s="102"/>
      <c r="AS842" s="109"/>
      <c r="AT842" s="109"/>
      <c r="AU842" s="106"/>
      <c r="AV842" s="103"/>
      <c r="AW842" s="102"/>
      <c r="AX842" s="120"/>
      <c r="AY842" s="176"/>
      <c r="AZ842" s="102"/>
      <c r="BA842" s="109"/>
      <c r="BB842" s="109"/>
      <c r="BC842" s="106"/>
      <c r="BD842" s="103"/>
      <c r="BE842" s="102"/>
      <c r="BF842" s="120"/>
      <c r="BG842" s="176"/>
      <c r="BH842" s="102"/>
      <c r="BI842" s="109"/>
      <c r="BJ842" s="109"/>
      <c r="BK842" s="106"/>
      <c r="BL842" s="103"/>
      <c r="BM842" s="102"/>
      <c r="BN842" s="120"/>
      <c r="BO842" s="176"/>
      <c r="BP842" s="102"/>
      <c r="BQ842" s="109"/>
      <c r="BR842" s="109"/>
      <c r="BS842" s="106"/>
      <c r="BT842" s="103"/>
      <c r="BU842" s="102"/>
      <c r="BV842" s="120"/>
      <c r="BW842" s="176"/>
      <c r="BX842" s="102"/>
      <c r="BY842" s="109"/>
      <c r="BZ842" s="109"/>
      <c r="CA842" s="106"/>
      <c r="CB842" s="103"/>
      <c r="CC842" s="102"/>
      <c r="CD842" s="120"/>
      <c r="CE842" s="176"/>
      <c r="CF842" s="102"/>
      <c r="CG842" s="109"/>
      <c r="CH842" s="109"/>
      <c r="CI842" s="106"/>
      <c r="CJ842" s="103"/>
      <c r="CK842" s="102"/>
      <c r="CL842" s="120"/>
      <c r="CM842" s="176"/>
      <c r="CN842" s="102"/>
      <c r="CO842" s="109"/>
      <c r="CP842" s="109"/>
      <c r="CQ842" s="106"/>
      <c r="CR842" s="103"/>
      <c r="CS842" s="102"/>
      <c r="CT842" s="120"/>
      <c r="CU842" s="176"/>
      <c r="CV842" s="102"/>
      <c r="CW842" s="109"/>
      <c r="CX842" s="109"/>
      <c r="CY842" s="106"/>
      <c r="CZ842" s="103"/>
      <c r="DA842" s="102"/>
      <c r="DB842" s="120"/>
      <c r="DC842" s="176"/>
      <c r="DD842" s="102"/>
      <c r="DE842" s="109"/>
      <c r="DF842" s="109"/>
      <c r="DG842" s="106"/>
      <c r="DH842" s="103"/>
      <c r="DI842" s="102"/>
      <c r="DJ842" s="120"/>
      <c r="DK842" s="176"/>
      <c r="DL842" s="102"/>
      <c r="DM842" s="109"/>
      <c r="DN842" s="109"/>
      <c r="DO842" s="106"/>
      <c r="DP842" s="103"/>
      <c r="DQ842" s="102"/>
      <c r="DR842" s="120"/>
      <c r="DS842" s="176"/>
      <c r="DT842" s="102"/>
      <c r="DU842" s="109"/>
      <c r="DV842" s="109"/>
      <c r="DW842" s="106"/>
      <c r="DX842" s="103"/>
      <c r="DY842" s="102"/>
      <c r="DZ842" s="120"/>
      <c r="EA842" s="176"/>
      <c r="EB842" s="102"/>
      <c r="EC842" s="109"/>
      <c r="ED842" s="109"/>
      <c r="EE842" s="106"/>
      <c r="EF842" s="103"/>
      <c r="EG842" s="102"/>
      <c r="EH842" s="120"/>
      <c r="EI842" s="176"/>
      <c r="EJ842" s="102"/>
      <c r="EK842" s="109"/>
      <c r="EL842" s="109"/>
      <c r="EM842" s="106"/>
      <c r="EN842" s="103"/>
      <c r="EO842" s="102"/>
      <c r="EP842" s="120"/>
      <c r="EQ842" s="176"/>
      <c r="ER842" s="102"/>
      <c r="ES842" s="109"/>
      <c r="ET842" s="109"/>
      <c r="EU842" s="106"/>
      <c r="EV842" s="103"/>
      <c r="EW842" s="102"/>
      <c r="EX842" s="120"/>
      <c r="EY842" s="176"/>
      <c r="EZ842" s="102"/>
      <c r="FA842" s="109"/>
      <c r="FB842" s="109"/>
      <c r="FC842" s="106"/>
      <c r="FD842" s="103"/>
      <c r="FE842" s="102"/>
      <c r="FF842" s="120"/>
      <c r="FG842" s="176"/>
      <c r="FH842" s="102"/>
      <c r="FI842" s="109"/>
      <c r="FJ842" s="109"/>
      <c r="FK842" s="106"/>
      <c r="FL842" s="103"/>
      <c r="FM842" s="102"/>
      <c r="FN842" s="120"/>
      <c r="FO842" s="176"/>
      <c r="FP842" s="102"/>
      <c r="FQ842" s="109"/>
      <c r="FR842" s="109"/>
      <c r="FS842" s="106"/>
      <c r="FT842" s="103"/>
      <c r="FU842" s="102"/>
      <c r="FV842" s="120"/>
      <c r="FW842" s="176"/>
      <c r="FX842" s="102"/>
      <c r="FY842" s="109"/>
      <c r="FZ842" s="109"/>
      <c r="GA842" s="106"/>
      <c r="GB842" s="103"/>
      <c r="GC842" s="102"/>
      <c r="GD842" s="120"/>
      <c r="GE842" s="176"/>
      <c r="GF842" s="102"/>
      <c r="GG842" s="109"/>
      <c r="GH842" s="109"/>
      <c r="GI842" s="106"/>
      <c r="GJ842" s="103"/>
      <c r="GK842" s="102"/>
      <c r="GL842" s="120"/>
      <c r="GM842" s="176"/>
      <c r="GN842" s="102"/>
      <c r="GO842" s="109"/>
      <c r="GP842" s="109"/>
      <c r="GQ842" s="106"/>
      <c r="GR842" s="103"/>
      <c r="GS842" s="102"/>
      <c r="GT842" s="120"/>
      <c r="GU842" s="176"/>
      <c r="GV842" s="102"/>
      <c r="GW842" s="109"/>
      <c r="GX842" s="109"/>
      <c r="GY842" s="106"/>
      <c r="GZ842" s="103"/>
      <c r="HA842" s="102"/>
      <c r="HB842" s="120"/>
      <c r="HC842" s="176"/>
      <c r="HD842" s="102"/>
      <c r="HE842" s="109"/>
      <c r="HF842" s="109"/>
      <c r="HG842" s="106"/>
      <c r="HH842" s="103"/>
      <c r="HI842" s="102"/>
      <c r="HJ842" s="120"/>
      <c r="HK842" s="176"/>
      <c r="HL842" s="102"/>
      <c r="HM842" s="109"/>
      <c r="HN842" s="109"/>
      <c r="HO842" s="106"/>
      <c r="HP842" s="103"/>
      <c r="HQ842" s="102"/>
      <c r="HR842" s="120"/>
      <c r="HS842" s="176"/>
      <c r="HT842" s="102"/>
      <c r="HU842" s="109"/>
      <c r="HV842" s="109"/>
      <c r="HW842" s="106"/>
      <c r="HX842" s="103"/>
      <c r="HY842" s="102"/>
      <c r="HZ842" s="120"/>
      <c r="IA842" s="176"/>
      <c r="IB842" s="102"/>
      <c r="IC842" s="109"/>
      <c r="ID842" s="109"/>
      <c r="IE842" s="106"/>
      <c r="IF842" s="103"/>
      <c r="IG842" s="102"/>
      <c r="IH842" s="120"/>
      <c r="II842" s="176"/>
      <c r="IJ842" s="102"/>
      <c r="IK842" s="109"/>
      <c r="IL842" s="109"/>
      <c r="IM842" s="106"/>
      <c r="IN842" s="103"/>
      <c r="IO842" s="102"/>
      <c r="IP842" s="120"/>
      <c r="IQ842" s="176"/>
      <c r="IR842" s="102"/>
      <c r="IS842" s="109"/>
      <c r="IT842" s="109"/>
      <c r="IU842" s="106"/>
      <c r="IV842" s="103"/>
      <c r="IW842" s="102"/>
      <c r="IX842" s="120"/>
      <c r="IY842" s="176"/>
      <c r="IZ842" s="102"/>
      <c r="JA842" s="109"/>
      <c r="JB842" s="109"/>
      <c r="JC842" s="106"/>
      <c r="JD842" s="103"/>
      <c r="JE842" s="102"/>
      <c r="JF842" s="120"/>
      <c r="JG842" s="176"/>
      <c r="JH842" s="102"/>
      <c r="JI842" s="109"/>
      <c r="JJ842" s="109"/>
      <c r="JK842" s="106"/>
      <c r="JL842" s="103"/>
      <c r="JM842" s="102"/>
      <c r="JN842" s="120"/>
      <c r="JO842" s="176"/>
      <c r="JP842" s="102"/>
      <c r="JQ842" s="109"/>
      <c r="JR842" s="109"/>
      <c r="JS842" s="106"/>
      <c r="JT842" s="103"/>
      <c r="JU842" s="102"/>
      <c r="JV842" s="120"/>
      <c r="JW842" s="176"/>
      <c r="JX842" s="102"/>
      <c r="JY842" s="109"/>
      <c r="JZ842" s="109"/>
      <c r="KA842" s="106"/>
      <c r="KB842" s="103"/>
      <c r="KC842" s="102"/>
      <c r="KD842" s="120"/>
      <c r="KE842" s="176"/>
      <c r="KF842" s="102"/>
      <c r="KG842" s="109"/>
      <c r="KH842" s="109"/>
      <c r="KI842" s="106"/>
      <c r="KJ842" s="103"/>
      <c r="KK842" s="102"/>
      <c r="KL842" s="120"/>
      <c r="KM842" s="176"/>
      <c r="KN842" s="102"/>
      <c r="KO842" s="109"/>
      <c r="KP842" s="109"/>
      <c r="KQ842" s="106"/>
      <c r="KR842" s="103"/>
      <c r="KS842" s="102"/>
      <c r="KT842" s="120"/>
      <c r="KU842" s="176"/>
      <c r="KV842" s="102"/>
      <c r="KW842" s="109"/>
      <c r="KX842" s="109"/>
      <c r="KY842" s="106"/>
      <c r="KZ842" s="103"/>
      <c r="LA842" s="102"/>
      <c r="LB842" s="120"/>
      <c r="LC842" s="176"/>
      <c r="LD842" s="102"/>
      <c r="LE842" s="109"/>
      <c r="LF842" s="109"/>
      <c r="LG842" s="106"/>
      <c r="LH842" s="103"/>
      <c r="LI842" s="102"/>
      <c r="LJ842" s="120"/>
      <c r="LK842" s="176"/>
      <c r="LL842" s="102"/>
      <c r="LM842" s="109"/>
      <c r="LN842" s="109"/>
      <c r="LO842" s="106"/>
      <c r="LP842" s="103"/>
      <c r="LQ842" s="102"/>
      <c r="LR842" s="120"/>
      <c r="LS842" s="176"/>
      <c r="LT842" s="102"/>
      <c r="LU842" s="109"/>
      <c r="LV842" s="109"/>
      <c r="LW842" s="106"/>
      <c r="LX842" s="103"/>
      <c r="LY842" s="102"/>
      <c r="LZ842" s="120"/>
      <c r="MA842" s="176"/>
      <c r="MB842" s="102"/>
      <c r="MC842" s="109"/>
      <c r="MD842" s="109"/>
      <c r="ME842" s="106"/>
      <c r="MF842" s="103"/>
      <c r="MG842" s="102"/>
      <c r="MH842" s="120"/>
      <c r="MI842" s="176"/>
      <c r="MJ842" s="102"/>
      <c r="MK842" s="109"/>
      <c r="ML842" s="109"/>
      <c r="MM842" s="106"/>
      <c r="MN842" s="103"/>
      <c r="MO842" s="102"/>
      <c r="MP842" s="120"/>
      <c r="MQ842" s="176"/>
      <c r="MR842" s="102"/>
      <c r="MS842" s="109"/>
      <c r="MT842" s="109"/>
      <c r="MU842" s="106"/>
      <c r="MV842" s="103"/>
      <c r="MW842" s="102"/>
      <c r="MX842" s="120"/>
      <c r="MY842" s="176"/>
      <c r="MZ842" s="102"/>
      <c r="NA842" s="109"/>
      <c r="NB842" s="109"/>
      <c r="NC842" s="106"/>
      <c r="ND842" s="103"/>
      <c r="NE842" s="102"/>
      <c r="NF842" s="120"/>
      <c r="NG842" s="176"/>
      <c r="NH842" s="102"/>
      <c r="NI842" s="109"/>
      <c r="NJ842" s="109"/>
      <c r="NK842" s="106"/>
      <c r="NL842" s="103"/>
      <c r="NM842" s="102"/>
      <c r="NN842" s="120"/>
      <c r="NO842" s="176"/>
      <c r="NP842" s="102"/>
      <c r="NQ842" s="109"/>
      <c r="NR842" s="109"/>
      <c r="NS842" s="106"/>
      <c r="NT842" s="103"/>
      <c r="NU842" s="102"/>
      <c r="NV842" s="120"/>
      <c r="NW842" s="176"/>
      <c r="NX842" s="102"/>
      <c r="NY842" s="109"/>
      <c r="NZ842" s="109"/>
      <c r="OA842" s="106"/>
      <c r="OB842" s="103"/>
      <c r="OC842" s="102"/>
      <c r="OD842" s="120"/>
      <c r="OE842" s="176"/>
      <c r="OF842" s="102"/>
      <c r="OG842" s="109"/>
      <c r="OH842" s="109"/>
      <c r="OI842" s="106"/>
      <c r="OJ842" s="103"/>
      <c r="OK842" s="102"/>
      <c r="OL842" s="120"/>
      <c r="OM842" s="176"/>
      <c r="ON842" s="102"/>
      <c r="OO842" s="109"/>
      <c r="OP842" s="109"/>
      <c r="OQ842" s="106"/>
      <c r="OR842" s="103"/>
      <c r="OS842" s="102"/>
      <c r="OT842" s="120"/>
      <c r="OU842" s="176"/>
      <c r="OV842" s="102"/>
      <c r="OW842" s="109"/>
      <c r="OX842" s="109"/>
      <c r="OY842" s="106"/>
      <c r="OZ842" s="103"/>
      <c r="PA842" s="102"/>
      <c r="PB842" s="120"/>
      <c r="PC842" s="176"/>
      <c r="PD842" s="102"/>
      <c r="PE842" s="109"/>
      <c r="PF842" s="109"/>
      <c r="PG842" s="106"/>
      <c r="PH842" s="103"/>
      <c r="PI842" s="102"/>
      <c r="PJ842" s="120"/>
      <c r="PK842" s="176"/>
      <c r="PL842" s="102"/>
      <c r="PM842" s="109"/>
      <c r="PN842" s="109"/>
      <c r="PO842" s="106"/>
      <c r="PP842" s="103"/>
      <c r="PQ842" s="102"/>
      <c r="PR842" s="120"/>
      <c r="PS842" s="176"/>
      <c r="PT842" s="102"/>
      <c r="PU842" s="109"/>
      <c r="PV842" s="109"/>
      <c r="PW842" s="106"/>
      <c r="PX842" s="103"/>
      <c r="PY842" s="102"/>
      <c r="PZ842" s="120"/>
      <c r="QA842" s="176"/>
      <c r="QB842" s="102"/>
      <c r="QC842" s="109"/>
      <c r="QD842" s="109"/>
      <c r="QE842" s="106"/>
      <c r="QF842" s="103"/>
      <c r="QG842" s="102"/>
      <c r="QH842" s="120"/>
      <c r="QI842" s="176"/>
      <c r="QJ842" s="102"/>
      <c r="QK842" s="109"/>
      <c r="QL842" s="109"/>
      <c r="QM842" s="106"/>
      <c r="QN842" s="103"/>
      <c r="QO842" s="102"/>
      <c r="QP842" s="120"/>
      <c r="QQ842" s="176"/>
      <c r="QR842" s="102"/>
      <c r="QS842" s="109"/>
      <c r="QT842" s="109"/>
      <c r="QU842" s="106"/>
      <c r="QV842" s="103"/>
      <c r="QW842" s="102"/>
      <c r="QX842" s="120"/>
      <c r="QY842" s="176"/>
      <c r="QZ842" s="102"/>
      <c r="RA842" s="109"/>
      <c r="RB842" s="109"/>
      <c r="RC842" s="106"/>
      <c r="RD842" s="103"/>
      <c r="RE842" s="102"/>
      <c r="RF842" s="120"/>
      <c r="RG842" s="176"/>
      <c r="RH842" s="102"/>
      <c r="RI842" s="109"/>
      <c r="RJ842" s="109"/>
      <c r="RK842" s="106"/>
      <c r="RL842" s="103"/>
      <c r="RM842" s="102"/>
      <c r="RN842" s="120"/>
      <c r="RO842" s="176"/>
      <c r="RP842" s="102"/>
      <c r="RQ842" s="109"/>
      <c r="RR842" s="109"/>
      <c r="RS842" s="106"/>
      <c r="RT842" s="103"/>
      <c r="RU842" s="102"/>
      <c r="RV842" s="120"/>
      <c r="RW842" s="176"/>
      <c r="RX842" s="102"/>
      <c r="RY842" s="109"/>
      <c r="RZ842" s="109"/>
      <c r="SA842" s="106"/>
      <c r="SB842" s="103"/>
      <c r="SC842" s="102"/>
      <c r="SD842" s="120"/>
      <c r="SE842" s="176"/>
      <c r="SF842" s="102"/>
      <c r="SG842" s="109"/>
      <c r="SH842" s="109"/>
      <c r="SI842" s="106"/>
      <c r="SJ842" s="103"/>
      <c r="SK842" s="102"/>
      <c r="SL842" s="120"/>
      <c r="SM842" s="176"/>
      <c r="SN842" s="102"/>
      <c r="SO842" s="109"/>
      <c r="SP842" s="109"/>
      <c r="SQ842" s="106"/>
      <c r="SR842" s="103"/>
      <c r="SS842" s="102"/>
      <c r="ST842" s="120"/>
      <c r="SU842" s="176"/>
      <c r="SV842" s="102"/>
      <c r="SW842" s="109"/>
      <c r="SX842" s="109"/>
      <c r="SY842" s="106"/>
      <c r="SZ842" s="103"/>
      <c r="TA842" s="102"/>
      <c r="TB842" s="120"/>
      <c r="TC842" s="176"/>
      <c r="TD842" s="102"/>
      <c r="TE842" s="109"/>
      <c r="TF842" s="109"/>
      <c r="TG842" s="106"/>
      <c r="TH842" s="103"/>
      <c r="TI842" s="102"/>
      <c r="TJ842" s="120"/>
      <c r="TK842" s="176"/>
      <c r="TL842" s="102"/>
      <c r="TM842" s="109"/>
      <c r="TN842" s="109"/>
      <c r="TO842" s="106"/>
      <c r="TP842" s="103"/>
      <c r="TQ842" s="102"/>
      <c r="TR842" s="120"/>
      <c r="TS842" s="176"/>
      <c r="TT842" s="102"/>
      <c r="TU842" s="109"/>
      <c r="TV842" s="109"/>
      <c r="TW842" s="106"/>
      <c r="TX842" s="103"/>
      <c r="TY842" s="102"/>
      <c r="TZ842" s="120"/>
      <c r="UA842" s="176"/>
      <c r="UB842" s="102"/>
      <c r="UC842" s="109"/>
      <c r="UD842" s="109"/>
      <c r="UE842" s="106"/>
      <c r="UF842" s="103"/>
      <c r="UG842" s="102"/>
      <c r="UH842" s="120"/>
      <c r="UI842" s="176"/>
      <c r="UJ842" s="102"/>
      <c r="UK842" s="109"/>
      <c r="UL842" s="109"/>
      <c r="UM842" s="106"/>
      <c r="UN842" s="103"/>
      <c r="UO842" s="102"/>
      <c r="UP842" s="120"/>
      <c r="UQ842" s="176"/>
      <c r="UR842" s="102"/>
      <c r="US842" s="109"/>
      <c r="UT842" s="109"/>
      <c r="UU842" s="106"/>
      <c r="UV842" s="103"/>
      <c r="UW842" s="102"/>
      <c r="UX842" s="120"/>
      <c r="UY842" s="176"/>
      <c r="UZ842" s="102"/>
      <c r="VA842" s="109"/>
      <c r="VB842" s="109"/>
      <c r="VC842" s="106"/>
      <c r="VD842" s="103"/>
      <c r="VE842" s="102"/>
      <c r="VF842" s="120"/>
      <c r="VG842" s="176"/>
      <c r="VH842" s="102"/>
      <c r="VI842" s="109"/>
      <c r="VJ842" s="109"/>
      <c r="VK842" s="106"/>
      <c r="VL842" s="103"/>
      <c r="VM842" s="102"/>
      <c r="VN842" s="120"/>
      <c r="VO842" s="176"/>
      <c r="VP842" s="102"/>
      <c r="VQ842" s="109"/>
      <c r="VR842" s="109"/>
      <c r="VS842" s="106"/>
      <c r="VT842" s="103"/>
      <c r="VU842" s="102"/>
      <c r="VV842" s="120"/>
      <c r="VW842" s="176"/>
      <c r="VX842" s="102"/>
      <c r="VY842" s="109"/>
      <c r="VZ842" s="109"/>
      <c r="WA842" s="106"/>
      <c r="WB842" s="103"/>
      <c r="WC842" s="102"/>
      <c r="WD842" s="120"/>
      <c r="WE842" s="176"/>
      <c r="WF842" s="102"/>
      <c r="WG842" s="109"/>
      <c r="WH842" s="109"/>
      <c r="WI842" s="106"/>
      <c r="WJ842" s="103"/>
      <c r="WK842" s="102"/>
      <c r="WL842" s="120"/>
      <c r="WM842" s="176"/>
      <c r="WN842" s="102"/>
      <c r="WO842" s="109"/>
      <c r="WP842" s="109"/>
      <c r="WQ842" s="106"/>
      <c r="WR842" s="103"/>
      <c r="WS842" s="102"/>
      <c r="WT842" s="120"/>
      <c r="WU842" s="176"/>
      <c r="WV842" s="102"/>
      <c r="WW842" s="109"/>
      <c r="WX842" s="109"/>
      <c r="WY842" s="106"/>
      <c r="WZ842" s="103"/>
      <c r="XA842" s="102"/>
      <c r="XB842" s="120"/>
      <c r="XC842" s="176"/>
      <c r="XD842" s="102"/>
      <c r="XE842" s="109"/>
      <c r="XF842" s="109"/>
      <c r="XG842" s="106"/>
      <c r="XH842" s="103"/>
      <c r="XI842" s="102"/>
      <c r="XJ842" s="120"/>
      <c r="XK842" s="176"/>
      <c r="XL842" s="102"/>
      <c r="XM842" s="109"/>
      <c r="XN842" s="109"/>
      <c r="XO842" s="106"/>
      <c r="XP842" s="103"/>
      <c r="XQ842" s="102"/>
      <c r="XR842" s="120"/>
      <c r="XS842" s="176"/>
      <c r="XT842" s="102"/>
      <c r="XU842" s="109"/>
      <c r="XV842" s="109"/>
      <c r="XW842" s="106"/>
      <c r="XX842" s="103"/>
      <c r="XY842" s="102"/>
      <c r="XZ842" s="120"/>
      <c r="YA842" s="176"/>
      <c r="YB842" s="102"/>
      <c r="YC842" s="109"/>
      <c r="YD842" s="109"/>
      <c r="YE842" s="106"/>
      <c r="YF842" s="103"/>
      <c r="YG842" s="102"/>
      <c r="YH842" s="120"/>
      <c r="YI842" s="176"/>
      <c r="YJ842" s="102"/>
      <c r="YK842" s="109"/>
      <c r="YL842" s="109"/>
      <c r="YM842" s="106"/>
      <c r="YN842" s="103"/>
      <c r="YO842" s="102"/>
      <c r="YP842" s="120"/>
      <c r="YQ842" s="176"/>
      <c r="YR842" s="102"/>
      <c r="YS842" s="109"/>
      <c r="YT842" s="109"/>
      <c r="YU842" s="106"/>
      <c r="YV842" s="103"/>
      <c r="YW842" s="102"/>
      <c r="YX842" s="120"/>
      <c r="YY842" s="176"/>
      <c r="YZ842" s="102"/>
      <c r="ZA842" s="109"/>
      <c r="ZB842" s="109"/>
      <c r="ZC842" s="106"/>
      <c r="ZD842" s="103"/>
      <c r="ZE842" s="102"/>
      <c r="ZF842" s="120"/>
      <c r="ZG842" s="176"/>
      <c r="ZH842" s="102"/>
      <c r="ZI842" s="109"/>
      <c r="ZJ842" s="109"/>
      <c r="ZK842" s="106"/>
      <c r="ZL842" s="103"/>
      <c r="ZM842" s="102"/>
      <c r="ZN842" s="120"/>
      <c r="ZO842" s="176"/>
      <c r="ZP842" s="102"/>
      <c r="ZQ842" s="109"/>
      <c r="ZR842" s="109"/>
      <c r="ZS842" s="106"/>
      <c r="ZT842" s="103"/>
      <c r="ZU842" s="102"/>
      <c r="ZV842" s="120"/>
      <c r="ZW842" s="176"/>
      <c r="ZX842" s="102"/>
      <c r="ZY842" s="109"/>
      <c r="ZZ842" s="109"/>
      <c r="AAA842" s="106"/>
      <c r="AAB842" s="103"/>
      <c r="AAC842" s="102"/>
      <c r="AAD842" s="120"/>
      <c r="AAE842" s="176"/>
      <c r="AAF842" s="102"/>
      <c r="AAG842" s="109"/>
      <c r="AAH842" s="109"/>
      <c r="AAI842" s="106"/>
      <c r="AAJ842" s="103"/>
      <c r="AAK842" s="102"/>
      <c r="AAL842" s="120"/>
      <c r="AAM842" s="176"/>
      <c r="AAN842" s="102"/>
      <c r="AAO842" s="109"/>
      <c r="AAP842" s="109"/>
      <c r="AAQ842" s="106"/>
      <c r="AAR842" s="103"/>
      <c r="AAS842" s="102"/>
      <c r="AAT842" s="120"/>
      <c r="AAU842" s="176"/>
      <c r="AAV842" s="102"/>
      <c r="AAW842" s="109"/>
      <c r="AAX842" s="109"/>
      <c r="AAY842" s="106"/>
      <c r="AAZ842" s="103"/>
      <c r="ABA842" s="102"/>
      <c r="ABB842" s="120"/>
      <c r="ABC842" s="176"/>
      <c r="ABD842" s="102"/>
      <c r="ABE842" s="109"/>
      <c r="ABF842" s="109"/>
      <c r="ABG842" s="106"/>
      <c r="ABH842" s="103"/>
      <c r="ABI842" s="102"/>
      <c r="ABJ842" s="120"/>
      <c r="ABK842" s="176"/>
      <c r="ABL842" s="102"/>
      <c r="ABM842" s="109"/>
      <c r="ABN842" s="109"/>
      <c r="ABO842" s="106"/>
      <c r="ABP842" s="103"/>
      <c r="ABQ842" s="102"/>
      <c r="ABR842" s="120"/>
      <c r="ABS842" s="176"/>
      <c r="ABT842" s="102"/>
      <c r="ABU842" s="109"/>
      <c r="ABV842" s="109"/>
      <c r="ABW842" s="106"/>
      <c r="ABX842" s="103"/>
      <c r="ABY842" s="102"/>
      <c r="ABZ842" s="120"/>
      <c r="ACA842" s="176"/>
      <c r="ACB842" s="102"/>
      <c r="ACC842" s="109"/>
      <c r="ACD842" s="109"/>
      <c r="ACE842" s="106"/>
      <c r="ACF842" s="103"/>
      <c r="ACG842" s="102"/>
      <c r="ACH842" s="120"/>
      <c r="ACI842" s="176"/>
      <c r="ACJ842" s="102"/>
      <c r="ACK842" s="109"/>
      <c r="ACL842" s="109"/>
      <c r="ACM842" s="106"/>
      <c r="ACN842" s="103"/>
      <c r="ACO842" s="102"/>
      <c r="ACP842" s="120"/>
      <c r="ACQ842" s="176"/>
      <c r="ACR842" s="102"/>
      <c r="ACS842" s="109"/>
      <c r="ACT842" s="109"/>
      <c r="ACU842" s="106"/>
      <c r="ACV842" s="103"/>
      <c r="ACW842" s="102"/>
      <c r="ACX842" s="120"/>
      <c r="ACY842" s="176"/>
      <c r="ACZ842" s="102"/>
      <c r="ADA842" s="109"/>
      <c r="ADB842" s="109"/>
      <c r="ADC842" s="106"/>
      <c r="ADD842" s="103"/>
      <c r="ADE842" s="102"/>
      <c r="ADF842" s="120"/>
      <c r="ADG842" s="176"/>
      <c r="ADH842" s="102"/>
      <c r="ADI842" s="109"/>
      <c r="ADJ842" s="109"/>
      <c r="ADK842" s="106"/>
      <c r="ADL842" s="103"/>
      <c r="ADM842" s="102"/>
      <c r="ADN842" s="120"/>
      <c r="ADO842" s="176"/>
      <c r="ADP842" s="102"/>
      <c r="ADQ842" s="109"/>
      <c r="ADR842" s="109"/>
      <c r="ADS842" s="106"/>
      <c r="ADT842" s="103"/>
      <c r="ADU842" s="102"/>
      <c r="ADV842" s="120"/>
      <c r="ADW842" s="176"/>
      <c r="ADX842" s="102"/>
      <c r="ADY842" s="109"/>
      <c r="ADZ842" s="109"/>
      <c r="AEA842" s="106"/>
      <c r="AEB842" s="103"/>
      <c r="AEC842" s="102"/>
      <c r="AED842" s="120"/>
      <c r="AEE842" s="176"/>
      <c r="AEF842" s="102"/>
      <c r="AEG842" s="109"/>
      <c r="AEH842" s="109"/>
      <c r="AEI842" s="106"/>
      <c r="AEJ842" s="103"/>
      <c r="AEK842" s="102"/>
      <c r="AEL842" s="120"/>
      <c r="AEM842" s="176"/>
      <c r="AEN842" s="102"/>
      <c r="AEO842" s="109"/>
      <c r="AEP842" s="109"/>
      <c r="AEQ842" s="106"/>
      <c r="AER842" s="103"/>
      <c r="AES842" s="102"/>
      <c r="AET842" s="120"/>
      <c r="AEU842" s="176"/>
      <c r="AEV842" s="102"/>
      <c r="AEW842" s="109"/>
      <c r="AEX842" s="109"/>
      <c r="AEY842" s="106"/>
      <c r="AEZ842" s="103"/>
      <c r="AFA842" s="102"/>
      <c r="AFB842" s="120"/>
      <c r="AFC842" s="176"/>
      <c r="AFD842" s="102"/>
      <c r="AFE842" s="109"/>
      <c r="AFF842" s="109"/>
      <c r="AFG842" s="106"/>
      <c r="AFH842" s="103"/>
      <c r="AFI842" s="102"/>
      <c r="AFJ842" s="120"/>
      <c r="AFK842" s="176"/>
      <c r="AFL842" s="102"/>
      <c r="AFM842" s="109"/>
      <c r="AFN842" s="109"/>
      <c r="AFO842" s="106"/>
      <c r="AFP842" s="103"/>
      <c r="AFQ842" s="102"/>
      <c r="AFR842" s="120"/>
      <c r="AFS842" s="176"/>
      <c r="AFT842" s="102"/>
      <c r="AFU842" s="109"/>
      <c r="AFV842" s="109"/>
      <c r="AFW842" s="106"/>
      <c r="AFX842" s="103"/>
      <c r="AFY842" s="102"/>
      <c r="AFZ842" s="120"/>
      <c r="AGA842" s="176"/>
      <c r="AGB842" s="102"/>
      <c r="AGC842" s="109"/>
      <c r="AGD842" s="109"/>
      <c r="AGE842" s="106"/>
      <c r="AGF842" s="103"/>
      <c r="AGG842" s="102"/>
      <c r="AGH842" s="120"/>
      <c r="AGI842" s="176"/>
      <c r="AGJ842" s="102"/>
      <c r="AGK842" s="109"/>
      <c r="AGL842" s="109"/>
      <c r="AGM842" s="106"/>
      <c r="AGN842" s="103"/>
      <c r="AGO842" s="102"/>
      <c r="AGP842" s="120"/>
      <c r="AGQ842" s="176"/>
      <c r="AGR842" s="102"/>
      <c r="AGS842" s="109"/>
      <c r="AGT842" s="109"/>
      <c r="AGU842" s="106"/>
      <c r="AGV842" s="103"/>
      <c r="AGW842" s="102"/>
      <c r="AGX842" s="120"/>
      <c r="AGY842" s="176"/>
      <c r="AGZ842" s="102"/>
      <c r="AHA842" s="109"/>
      <c r="AHB842" s="109"/>
      <c r="AHC842" s="106"/>
      <c r="AHD842" s="103"/>
      <c r="AHE842" s="102"/>
      <c r="AHF842" s="120"/>
      <c r="AHG842" s="176"/>
      <c r="AHH842" s="102"/>
      <c r="AHI842" s="109"/>
      <c r="AHJ842" s="109"/>
      <c r="AHK842" s="106"/>
      <c r="AHL842" s="103"/>
      <c r="AHM842" s="102"/>
      <c r="AHN842" s="120"/>
      <c r="AHO842" s="176"/>
      <c r="AHP842" s="102"/>
      <c r="AHQ842" s="109"/>
      <c r="AHR842" s="109"/>
      <c r="AHS842" s="106"/>
      <c r="AHT842" s="103"/>
      <c r="AHU842" s="102"/>
      <c r="AHV842" s="120"/>
      <c r="AHW842" s="176"/>
      <c r="AHX842" s="102"/>
      <c r="AHY842" s="109"/>
      <c r="AHZ842" s="109"/>
      <c r="AIA842" s="106"/>
      <c r="AIB842" s="103"/>
      <c r="AIC842" s="102"/>
      <c r="AID842" s="120"/>
      <c r="AIE842" s="176"/>
      <c r="AIF842" s="102"/>
      <c r="AIG842" s="109"/>
      <c r="AIH842" s="109"/>
      <c r="AII842" s="106"/>
      <c r="AIJ842" s="103"/>
      <c r="AIK842" s="102"/>
      <c r="AIL842" s="120"/>
      <c r="AIM842" s="176"/>
      <c r="AIN842" s="102"/>
      <c r="AIO842" s="109"/>
      <c r="AIP842" s="109"/>
      <c r="AIQ842" s="106"/>
      <c r="AIR842" s="103"/>
      <c r="AIS842" s="102"/>
      <c r="AIT842" s="120"/>
      <c r="AIU842" s="176"/>
      <c r="AIV842" s="102"/>
      <c r="AIW842" s="109"/>
      <c r="AIX842" s="109"/>
      <c r="AIY842" s="106"/>
      <c r="AIZ842" s="103"/>
      <c r="AJA842" s="102"/>
      <c r="AJB842" s="120"/>
      <c r="AJC842" s="176"/>
      <c r="AJD842" s="102"/>
      <c r="AJE842" s="109"/>
      <c r="AJF842" s="109"/>
      <c r="AJG842" s="106"/>
      <c r="AJH842" s="103"/>
      <c r="AJI842" s="102"/>
      <c r="AJJ842" s="120"/>
      <c r="AJK842" s="176"/>
      <c r="AJL842" s="102"/>
      <c r="AJM842" s="109"/>
      <c r="AJN842" s="109"/>
      <c r="AJO842" s="106"/>
      <c r="AJP842" s="103"/>
      <c r="AJQ842" s="102"/>
      <c r="AJR842" s="120"/>
      <c r="AJS842" s="176"/>
      <c r="AJT842" s="102"/>
      <c r="AJU842" s="109"/>
      <c r="AJV842" s="109"/>
      <c r="AJW842" s="106"/>
      <c r="AJX842" s="103"/>
      <c r="AJY842" s="102"/>
      <c r="AJZ842" s="120"/>
      <c r="AKA842" s="176"/>
      <c r="AKB842" s="102"/>
      <c r="AKC842" s="109"/>
      <c r="AKD842" s="109"/>
      <c r="AKE842" s="106"/>
      <c r="AKF842" s="103"/>
      <c r="AKG842" s="102"/>
      <c r="AKH842" s="120"/>
      <c r="AKI842" s="176"/>
      <c r="AKJ842" s="102"/>
      <c r="AKK842" s="109"/>
      <c r="AKL842" s="109"/>
      <c r="AKM842" s="106"/>
      <c r="AKN842" s="103"/>
      <c r="AKO842" s="102"/>
      <c r="AKP842" s="120"/>
      <c r="AKQ842" s="176"/>
      <c r="AKR842" s="102"/>
      <c r="AKS842" s="109"/>
      <c r="AKT842" s="109"/>
      <c r="AKU842" s="106"/>
      <c r="AKV842" s="103"/>
      <c r="AKW842" s="102"/>
      <c r="AKX842" s="120"/>
      <c r="AKY842" s="176"/>
      <c r="AKZ842" s="102"/>
      <c r="ALA842" s="109"/>
      <c r="ALB842" s="109"/>
      <c r="ALC842" s="106"/>
      <c r="ALD842" s="103"/>
      <c r="ALE842" s="102"/>
      <c r="ALF842" s="120"/>
      <c r="ALG842" s="176"/>
      <c r="ALH842" s="102"/>
      <c r="ALI842" s="109"/>
      <c r="ALJ842" s="109"/>
      <c r="ALK842" s="106"/>
      <c r="ALL842" s="103"/>
      <c r="ALM842" s="102"/>
      <c r="ALN842" s="120"/>
      <c r="ALO842" s="176"/>
      <c r="ALP842" s="102"/>
      <c r="ALQ842" s="109"/>
      <c r="ALR842" s="109"/>
      <c r="ALS842" s="106"/>
      <c r="ALT842" s="103"/>
      <c r="ALU842" s="102"/>
      <c r="ALV842" s="120"/>
      <c r="ALW842" s="176"/>
      <c r="ALX842" s="102"/>
      <c r="ALY842" s="109"/>
      <c r="ALZ842" s="109"/>
      <c r="AMA842" s="106"/>
      <c r="AMB842" s="103"/>
      <c r="AMC842" s="102"/>
      <c r="AMD842" s="120"/>
      <c r="AME842" s="176"/>
      <c r="AMF842" s="102"/>
      <c r="AMG842" s="109"/>
      <c r="AMH842" s="109"/>
      <c r="AMI842" s="106"/>
      <c r="AMJ842" s="103"/>
      <c r="AMK842" s="102"/>
      <c r="AML842" s="120"/>
      <c r="AMM842" s="176"/>
      <c r="AMN842" s="102"/>
      <c r="AMO842" s="109"/>
      <c r="AMP842" s="109"/>
      <c r="AMQ842" s="106"/>
      <c r="AMR842" s="103"/>
      <c r="AMS842" s="102"/>
      <c r="AMT842" s="120"/>
      <c r="AMU842" s="176"/>
      <c r="AMV842" s="102"/>
      <c r="AMW842" s="109"/>
      <c r="AMX842" s="109"/>
      <c r="AMY842" s="106"/>
      <c r="AMZ842" s="103"/>
      <c r="ANA842" s="102"/>
      <c r="ANB842" s="120"/>
      <c r="ANC842" s="176"/>
      <c r="AND842" s="102"/>
      <c r="ANE842" s="109"/>
      <c r="ANF842" s="109"/>
      <c r="ANG842" s="106"/>
      <c r="ANH842" s="103"/>
      <c r="ANI842" s="102"/>
      <c r="ANJ842" s="120"/>
      <c r="ANK842" s="176"/>
      <c r="ANL842" s="102"/>
      <c r="ANM842" s="109"/>
      <c r="ANN842" s="109"/>
      <c r="ANO842" s="106"/>
      <c r="ANP842" s="103"/>
      <c r="ANQ842" s="102"/>
      <c r="ANR842" s="120"/>
      <c r="ANS842" s="176"/>
      <c r="ANT842" s="102"/>
      <c r="ANU842" s="109"/>
      <c r="ANV842" s="109"/>
      <c r="ANW842" s="106"/>
      <c r="ANX842" s="103"/>
      <c r="ANY842" s="102"/>
      <c r="ANZ842" s="120"/>
      <c r="AOA842" s="176"/>
      <c r="AOB842" s="102"/>
      <c r="AOC842" s="109"/>
      <c r="AOD842" s="109"/>
      <c r="AOE842" s="106"/>
      <c r="AOF842" s="103"/>
      <c r="AOG842" s="102"/>
      <c r="AOH842" s="120"/>
      <c r="AOI842" s="176"/>
      <c r="AOJ842" s="102"/>
      <c r="AOK842" s="109"/>
      <c r="AOL842" s="109"/>
      <c r="AOM842" s="106"/>
      <c r="AON842" s="103"/>
      <c r="AOO842" s="102"/>
      <c r="AOP842" s="120"/>
      <c r="AOQ842" s="176"/>
      <c r="AOR842" s="102"/>
      <c r="AOS842" s="109"/>
      <c r="AOT842" s="109"/>
      <c r="AOU842" s="106"/>
      <c r="AOV842" s="103"/>
      <c r="AOW842" s="102"/>
      <c r="AOX842" s="120"/>
      <c r="AOY842" s="176"/>
      <c r="AOZ842" s="102"/>
      <c r="APA842" s="109"/>
      <c r="APB842" s="109"/>
      <c r="APC842" s="106"/>
      <c r="APD842" s="103"/>
      <c r="APE842" s="102"/>
      <c r="APF842" s="120"/>
      <c r="APG842" s="176"/>
      <c r="APH842" s="102"/>
      <c r="API842" s="109"/>
      <c r="APJ842" s="109"/>
      <c r="APK842" s="106"/>
      <c r="APL842" s="103"/>
      <c r="APM842" s="102"/>
      <c r="APN842" s="120"/>
      <c r="APO842" s="176"/>
      <c r="APP842" s="102"/>
      <c r="APQ842" s="109"/>
      <c r="APR842" s="109"/>
      <c r="APS842" s="106"/>
      <c r="APT842" s="103"/>
      <c r="APU842" s="102"/>
      <c r="APV842" s="120"/>
      <c r="APW842" s="176"/>
      <c r="APX842" s="102"/>
      <c r="APY842" s="109"/>
      <c r="APZ842" s="109"/>
      <c r="AQA842" s="106"/>
      <c r="AQB842" s="103"/>
      <c r="AQC842" s="102"/>
      <c r="AQD842" s="120"/>
      <c r="AQE842" s="176"/>
      <c r="AQF842" s="102"/>
      <c r="AQG842" s="109"/>
      <c r="AQH842" s="109"/>
      <c r="AQI842" s="106"/>
      <c r="AQJ842" s="103"/>
      <c r="AQK842" s="102"/>
      <c r="AQL842" s="120"/>
      <c r="AQM842" s="176"/>
      <c r="AQN842" s="102"/>
      <c r="AQO842" s="109"/>
      <c r="AQP842" s="109"/>
      <c r="AQQ842" s="106"/>
      <c r="AQR842" s="103"/>
      <c r="AQS842" s="102"/>
      <c r="AQT842" s="120"/>
      <c r="AQU842" s="176"/>
      <c r="AQV842" s="102"/>
      <c r="AQW842" s="109"/>
      <c r="AQX842" s="109"/>
      <c r="AQY842" s="106"/>
      <c r="AQZ842" s="103"/>
      <c r="ARA842" s="102"/>
      <c r="ARB842" s="120"/>
      <c r="ARC842" s="176"/>
      <c r="ARD842" s="102"/>
      <c r="ARE842" s="109"/>
      <c r="ARF842" s="109"/>
      <c r="ARG842" s="106"/>
      <c r="ARH842" s="103"/>
      <c r="ARI842" s="102"/>
      <c r="ARJ842" s="120"/>
      <c r="ARK842" s="176"/>
      <c r="ARL842" s="102"/>
      <c r="ARM842" s="109"/>
      <c r="ARN842" s="109"/>
      <c r="ARO842" s="106"/>
      <c r="ARP842" s="103"/>
      <c r="ARQ842" s="102"/>
      <c r="ARR842" s="120"/>
      <c r="ARS842" s="176"/>
      <c r="ART842" s="102"/>
      <c r="ARU842" s="109"/>
      <c r="ARV842" s="109"/>
      <c r="ARW842" s="106"/>
      <c r="ARX842" s="103"/>
      <c r="ARY842" s="102"/>
      <c r="ARZ842" s="120"/>
      <c r="ASA842" s="176"/>
      <c r="ASB842" s="102"/>
      <c r="ASC842" s="109"/>
      <c r="ASD842" s="109"/>
      <c r="ASE842" s="106"/>
      <c r="ASF842" s="103"/>
      <c r="ASG842" s="102"/>
      <c r="ASH842" s="120"/>
      <c r="ASI842" s="176"/>
      <c r="ASJ842" s="102"/>
      <c r="ASK842" s="109"/>
      <c r="ASL842" s="109"/>
      <c r="ASM842" s="106"/>
      <c r="ASN842" s="103"/>
      <c r="ASO842" s="102"/>
      <c r="ASP842" s="120"/>
      <c r="ASQ842" s="176"/>
      <c r="ASR842" s="102"/>
      <c r="ASS842" s="109"/>
      <c r="AST842" s="109"/>
      <c r="ASU842" s="106"/>
      <c r="ASV842" s="103"/>
      <c r="ASW842" s="102"/>
      <c r="ASX842" s="120"/>
      <c r="ASY842" s="176"/>
      <c r="ASZ842" s="102"/>
      <c r="ATA842" s="109"/>
      <c r="ATB842" s="109"/>
      <c r="ATC842" s="106"/>
      <c r="ATD842" s="103"/>
      <c r="ATE842" s="102"/>
      <c r="ATF842" s="120"/>
      <c r="ATG842" s="176"/>
      <c r="ATH842" s="102"/>
      <c r="ATI842" s="109"/>
      <c r="ATJ842" s="109"/>
      <c r="ATK842" s="106"/>
      <c r="ATL842" s="103"/>
      <c r="ATM842" s="102"/>
      <c r="ATN842" s="120"/>
      <c r="ATO842" s="176"/>
      <c r="ATP842" s="102"/>
      <c r="ATQ842" s="109"/>
      <c r="ATR842" s="109"/>
      <c r="ATS842" s="106"/>
      <c r="ATT842" s="103"/>
      <c r="ATU842" s="102"/>
      <c r="ATV842" s="120"/>
      <c r="ATW842" s="176"/>
      <c r="ATX842" s="102"/>
      <c r="ATY842" s="109"/>
      <c r="ATZ842" s="109"/>
      <c r="AUA842" s="106"/>
      <c r="AUB842" s="103"/>
      <c r="AUC842" s="102"/>
      <c r="AUD842" s="120"/>
      <c r="AUE842" s="176"/>
      <c r="AUF842" s="102"/>
      <c r="AUG842" s="109"/>
      <c r="AUH842" s="109"/>
      <c r="AUI842" s="106"/>
      <c r="AUJ842" s="103"/>
      <c r="AUK842" s="102"/>
      <c r="AUL842" s="120"/>
      <c r="AUM842" s="176"/>
      <c r="AUN842" s="102"/>
      <c r="AUO842" s="109"/>
      <c r="AUP842" s="109"/>
      <c r="AUQ842" s="106"/>
      <c r="AUR842" s="103"/>
      <c r="AUS842" s="102"/>
      <c r="AUT842" s="120"/>
      <c r="AUU842" s="176"/>
      <c r="AUV842" s="102"/>
      <c r="AUW842" s="109"/>
      <c r="AUX842" s="109"/>
      <c r="AUY842" s="106"/>
      <c r="AUZ842" s="103"/>
      <c r="AVA842" s="102"/>
      <c r="AVB842" s="120"/>
      <c r="AVC842" s="176"/>
      <c r="AVD842" s="102"/>
      <c r="AVE842" s="109"/>
      <c r="AVF842" s="109"/>
      <c r="AVG842" s="106"/>
      <c r="AVH842" s="103"/>
      <c r="AVI842" s="102"/>
      <c r="AVJ842" s="120"/>
      <c r="AVK842" s="176"/>
      <c r="AVL842" s="102"/>
      <c r="AVM842" s="109"/>
      <c r="AVN842" s="109"/>
      <c r="AVO842" s="106"/>
      <c r="AVP842" s="103"/>
      <c r="AVQ842" s="102"/>
      <c r="AVR842" s="120"/>
      <c r="AVS842" s="176"/>
      <c r="AVT842" s="102"/>
      <c r="AVU842" s="109"/>
      <c r="AVV842" s="109"/>
      <c r="AVW842" s="106"/>
      <c r="AVX842" s="103"/>
      <c r="AVY842" s="102"/>
      <c r="AVZ842" s="120"/>
      <c r="AWA842" s="176"/>
      <c r="AWB842" s="102"/>
      <c r="AWC842" s="109"/>
      <c r="AWD842" s="109"/>
      <c r="AWE842" s="106"/>
      <c r="AWF842" s="103"/>
      <c r="AWG842" s="102"/>
      <c r="AWH842" s="120"/>
      <c r="AWI842" s="176"/>
      <c r="AWJ842" s="102"/>
      <c r="AWK842" s="109"/>
      <c r="AWL842" s="109"/>
      <c r="AWM842" s="106"/>
      <c r="AWN842" s="103"/>
      <c r="AWO842" s="102"/>
      <c r="AWP842" s="120"/>
      <c r="AWQ842" s="176"/>
      <c r="AWR842" s="102"/>
      <c r="AWS842" s="109"/>
      <c r="AWT842" s="109"/>
      <c r="AWU842" s="106"/>
      <c r="AWV842" s="103"/>
      <c r="AWW842" s="102"/>
      <c r="AWX842" s="120"/>
      <c r="AWY842" s="176"/>
      <c r="AWZ842" s="102"/>
      <c r="AXA842" s="109"/>
      <c r="AXB842" s="109"/>
      <c r="AXC842" s="106"/>
      <c r="AXD842" s="103"/>
      <c r="AXE842" s="102"/>
      <c r="AXF842" s="120"/>
      <c r="AXG842" s="176"/>
      <c r="AXH842" s="102"/>
      <c r="AXI842" s="109"/>
      <c r="AXJ842" s="109"/>
      <c r="AXK842" s="106"/>
      <c r="AXL842" s="103"/>
      <c r="AXM842" s="102"/>
      <c r="AXN842" s="120"/>
      <c r="AXO842" s="176"/>
      <c r="AXP842" s="102"/>
      <c r="AXQ842" s="109"/>
      <c r="AXR842" s="109"/>
      <c r="AXS842" s="106"/>
      <c r="AXT842" s="103"/>
      <c r="AXU842" s="102"/>
      <c r="AXV842" s="120"/>
      <c r="AXW842" s="176"/>
      <c r="AXX842" s="102"/>
      <c r="AXY842" s="109"/>
      <c r="AXZ842" s="109"/>
      <c r="AYA842" s="106"/>
      <c r="AYB842" s="103"/>
      <c r="AYC842" s="102"/>
      <c r="AYD842" s="120"/>
      <c r="AYE842" s="176"/>
      <c r="AYF842" s="102"/>
      <c r="AYG842" s="109"/>
      <c r="AYH842" s="109"/>
      <c r="AYI842" s="106"/>
      <c r="AYJ842" s="103"/>
      <c r="AYK842" s="102"/>
      <c r="AYL842" s="120"/>
      <c r="AYM842" s="176"/>
      <c r="AYN842" s="102"/>
      <c r="AYO842" s="109"/>
      <c r="AYP842" s="109"/>
      <c r="AYQ842" s="106"/>
      <c r="AYR842" s="103"/>
      <c r="AYS842" s="102"/>
      <c r="AYT842" s="120"/>
      <c r="AYU842" s="176"/>
      <c r="AYV842" s="102"/>
      <c r="AYW842" s="109"/>
      <c r="AYX842" s="109"/>
      <c r="AYY842" s="106"/>
      <c r="AYZ842" s="103"/>
      <c r="AZA842" s="102"/>
      <c r="AZB842" s="120"/>
      <c r="AZC842" s="176"/>
      <c r="AZD842" s="102"/>
      <c r="AZE842" s="109"/>
      <c r="AZF842" s="109"/>
      <c r="AZG842" s="106"/>
      <c r="AZH842" s="103"/>
      <c r="AZI842" s="102"/>
      <c r="AZJ842" s="120"/>
      <c r="AZK842" s="176"/>
      <c r="AZL842" s="102"/>
      <c r="AZM842" s="109"/>
      <c r="AZN842" s="109"/>
      <c r="AZO842" s="106"/>
      <c r="AZP842" s="103"/>
      <c r="AZQ842" s="102"/>
      <c r="AZR842" s="120"/>
      <c r="AZS842" s="176"/>
      <c r="AZT842" s="102"/>
      <c r="AZU842" s="109"/>
      <c r="AZV842" s="109"/>
      <c r="AZW842" s="106"/>
      <c r="AZX842" s="103"/>
      <c r="AZY842" s="102"/>
      <c r="AZZ842" s="120"/>
      <c r="BAA842" s="176"/>
      <c r="BAB842" s="102"/>
      <c r="BAC842" s="109"/>
      <c r="BAD842" s="109"/>
      <c r="BAE842" s="106"/>
      <c r="BAF842" s="103"/>
      <c r="BAG842" s="102"/>
      <c r="BAH842" s="120"/>
      <c r="BAI842" s="176"/>
      <c r="BAJ842" s="102"/>
      <c r="BAK842" s="109"/>
      <c r="BAL842" s="109"/>
      <c r="BAM842" s="106"/>
      <c r="BAN842" s="103"/>
      <c r="BAO842" s="102"/>
      <c r="BAP842" s="120"/>
      <c r="BAQ842" s="176"/>
      <c r="BAR842" s="102"/>
      <c r="BAS842" s="109"/>
      <c r="BAT842" s="109"/>
      <c r="BAU842" s="106"/>
      <c r="BAV842" s="103"/>
      <c r="BAW842" s="102"/>
      <c r="BAX842" s="120"/>
      <c r="BAY842" s="176"/>
      <c r="BAZ842" s="102"/>
      <c r="BBA842" s="109"/>
      <c r="BBB842" s="109"/>
      <c r="BBC842" s="106"/>
      <c r="BBD842" s="103"/>
      <c r="BBE842" s="102"/>
      <c r="BBF842" s="120"/>
      <c r="BBG842" s="176"/>
      <c r="BBH842" s="102"/>
      <c r="BBI842" s="109"/>
      <c r="BBJ842" s="109"/>
      <c r="BBK842" s="106"/>
      <c r="BBL842" s="103"/>
      <c r="BBM842" s="102"/>
      <c r="BBN842" s="120"/>
      <c r="BBO842" s="176"/>
      <c r="BBP842" s="102"/>
      <c r="BBQ842" s="109"/>
      <c r="BBR842" s="109"/>
      <c r="BBS842" s="106"/>
      <c r="BBT842" s="103"/>
      <c r="BBU842" s="102"/>
      <c r="BBV842" s="120"/>
      <c r="BBW842" s="176"/>
      <c r="BBX842" s="102"/>
      <c r="BBY842" s="109"/>
      <c r="BBZ842" s="109"/>
      <c r="BCA842" s="106"/>
      <c r="BCB842" s="103"/>
      <c r="BCC842" s="102"/>
      <c r="BCD842" s="120"/>
      <c r="BCE842" s="176"/>
      <c r="BCF842" s="102"/>
      <c r="BCG842" s="109"/>
      <c r="BCH842" s="109"/>
      <c r="BCI842" s="106"/>
      <c r="BCJ842" s="103"/>
      <c r="BCK842" s="102"/>
      <c r="BCL842" s="120"/>
      <c r="BCM842" s="176"/>
      <c r="BCN842" s="102"/>
      <c r="BCO842" s="109"/>
      <c r="BCP842" s="109"/>
      <c r="BCQ842" s="106"/>
      <c r="BCR842" s="103"/>
      <c r="BCS842" s="102"/>
      <c r="BCT842" s="120"/>
      <c r="BCU842" s="176"/>
      <c r="BCV842" s="102"/>
      <c r="BCW842" s="109"/>
      <c r="BCX842" s="109"/>
      <c r="BCY842" s="106"/>
      <c r="BCZ842" s="103"/>
      <c r="BDA842" s="102"/>
      <c r="BDB842" s="120"/>
      <c r="BDC842" s="176"/>
      <c r="BDD842" s="102"/>
      <c r="BDE842" s="109"/>
      <c r="BDF842" s="109"/>
      <c r="BDG842" s="106"/>
      <c r="BDH842" s="103"/>
      <c r="BDI842" s="102"/>
      <c r="BDJ842" s="120"/>
      <c r="BDK842" s="176"/>
      <c r="BDL842" s="102"/>
      <c r="BDM842" s="109"/>
      <c r="BDN842" s="109"/>
      <c r="BDO842" s="106"/>
      <c r="BDP842" s="103"/>
      <c r="BDQ842" s="102"/>
      <c r="BDR842" s="120"/>
      <c r="BDS842" s="176"/>
      <c r="BDT842" s="102"/>
      <c r="BDU842" s="109"/>
      <c r="BDV842" s="109"/>
      <c r="BDW842" s="106"/>
      <c r="BDX842" s="103"/>
      <c r="BDY842" s="102"/>
      <c r="BDZ842" s="120"/>
      <c r="BEA842" s="176"/>
      <c r="BEB842" s="102"/>
      <c r="BEC842" s="109"/>
      <c r="BED842" s="109"/>
      <c r="BEE842" s="106"/>
      <c r="BEF842" s="103"/>
      <c r="BEG842" s="102"/>
      <c r="BEH842" s="120"/>
      <c r="BEI842" s="176"/>
      <c r="BEJ842" s="102"/>
      <c r="BEK842" s="109"/>
      <c r="BEL842" s="109"/>
      <c r="BEM842" s="106"/>
      <c r="BEN842" s="103"/>
      <c r="BEO842" s="102"/>
      <c r="BEP842" s="120"/>
      <c r="BEQ842" s="176"/>
      <c r="BER842" s="102"/>
      <c r="BES842" s="109"/>
      <c r="BET842" s="109"/>
      <c r="BEU842" s="106"/>
      <c r="BEV842" s="103"/>
      <c r="BEW842" s="102"/>
      <c r="BEX842" s="120"/>
      <c r="BEY842" s="176"/>
      <c r="BEZ842" s="102"/>
      <c r="BFA842" s="109"/>
      <c r="BFB842" s="109"/>
      <c r="BFC842" s="106"/>
      <c r="BFD842" s="103"/>
      <c r="BFE842" s="102"/>
      <c r="BFF842" s="120"/>
      <c r="BFG842" s="176"/>
      <c r="BFH842" s="102"/>
      <c r="BFI842" s="109"/>
      <c r="BFJ842" s="109"/>
      <c r="BFK842" s="106"/>
      <c r="BFL842" s="103"/>
      <c r="BFM842" s="102"/>
      <c r="BFN842" s="120"/>
      <c r="BFO842" s="176"/>
      <c r="BFP842" s="102"/>
      <c r="BFQ842" s="109"/>
      <c r="BFR842" s="109"/>
      <c r="BFS842" s="106"/>
      <c r="BFT842" s="103"/>
      <c r="BFU842" s="102"/>
      <c r="BFV842" s="120"/>
      <c r="BFW842" s="176"/>
      <c r="BFX842" s="102"/>
      <c r="BFY842" s="109"/>
      <c r="BFZ842" s="109"/>
      <c r="BGA842" s="106"/>
      <c r="BGB842" s="103"/>
      <c r="BGC842" s="102"/>
      <c r="BGD842" s="120"/>
      <c r="BGE842" s="176"/>
      <c r="BGF842" s="102"/>
      <c r="BGG842" s="109"/>
      <c r="BGH842" s="109"/>
      <c r="BGI842" s="106"/>
      <c r="BGJ842" s="103"/>
      <c r="BGK842" s="102"/>
      <c r="BGL842" s="120"/>
      <c r="BGM842" s="176"/>
      <c r="BGN842" s="102"/>
      <c r="BGO842" s="109"/>
      <c r="BGP842" s="109"/>
      <c r="BGQ842" s="106"/>
      <c r="BGR842" s="103"/>
      <c r="BGS842" s="102"/>
      <c r="BGT842" s="120"/>
      <c r="BGU842" s="176"/>
      <c r="BGV842" s="102"/>
      <c r="BGW842" s="109"/>
      <c r="BGX842" s="109"/>
      <c r="BGY842" s="106"/>
      <c r="BGZ842" s="103"/>
      <c r="BHA842" s="102"/>
      <c r="BHB842" s="120"/>
      <c r="BHC842" s="176"/>
      <c r="BHD842" s="102"/>
      <c r="BHE842" s="109"/>
      <c r="BHF842" s="109"/>
      <c r="BHG842" s="106"/>
      <c r="BHH842" s="103"/>
      <c r="BHI842" s="102"/>
      <c r="BHJ842" s="120"/>
      <c r="BHK842" s="176"/>
      <c r="BHL842" s="102"/>
      <c r="BHM842" s="109"/>
      <c r="BHN842" s="109"/>
      <c r="BHO842" s="106"/>
      <c r="BHP842" s="103"/>
      <c r="BHQ842" s="102"/>
      <c r="BHR842" s="120"/>
      <c r="BHS842" s="176"/>
      <c r="BHT842" s="102"/>
      <c r="BHU842" s="109"/>
      <c r="BHV842" s="109"/>
      <c r="BHW842" s="106"/>
      <c r="BHX842" s="103"/>
      <c r="BHY842" s="102"/>
      <c r="BHZ842" s="120"/>
      <c r="BIA842" s="176"/>
      <c r="BIB842" s="102"/>
      <c r="BIC842" s="109"/>
      <c r="BID842" s="109"/>
      <c r="BIE842" s="106"/>
      <c r="BIF842" s="103"/>
      <c r="BIG842" s="102"/>
      <c r="BIH842" s="120"/>
      <c r="BII842" s="176"/>
      <c r="BIJ842" s="102"/>
      <c r="BIK842" s="109"/>
      <c r="BIL842" s="109"/>
      <c r="BIM842" s="106"/>
      <c r="BIN842" s="103"/>
      <c r="BIO842" s="102"/>
      <c r="BIP842" s="120"/>
      <c r="BIQ842" s="176"/>
      <c r="BIR842" s="102"/>
      <c r="BIS842" s="109"/>
      <c r="BIT842" s="109"/>
      <c r="BIU842" s="106"/>
      <c r="BIV842" s="103"/>
      <c r="BIW842" s="102"/>
      <c r="BIX842" s="120"/>
      <c r="BIY842" s="176"/>
      <c r="BIZ842" s="102"/>
      <c r="BJA842" s="109"/>
      <c r="BJB842" s="109"/>
      <c r="BJC842" s="106"/>
      <c r="BJD842" s="103"/>
      <c r="BJE842" s="102"/>
      <c r="BJF842" s="120"/>
      <c r="BJG842" s="176"/>
      <c r="BJH842" s="102"/>
      <c r="BJI842" s="109"/>
      <c r="BJJ842" s="109"/>
      <c r="BJK842" s="106"/>
      <c r="BJL842" s="103"/>
      <c r="BJM842" s="102"/>
      <c r="BJN842" s="120"/>
      <c r="BJO842" s="176"/>
      <c r="BJP842" s="102"/>
      <c r="BJQ842" s="109"/>
      <c r="BJR842" s="109"/>
      <c r="BJS842" s="106"/>
      <c r="BJT842" s="103"/>
      <c r="BJU842" s="102"/>
      <c r="BJV842" s="120"/>
      <c r="BJW842" s="176"/>
      <c r="BJX842" s="102"/>
      <c r="BJY842" s="109"/>
      <c r="BJZ842" s="109"/>
      <c r="BKA842" s="106"/>
      <c r="BKB842" s="103"/>
      <c r="BKC842" s="102"/>
      <c r="BKD842" s="120"/>
      <c r="BKE842" s="176"/>
      <c r="BKF842" s="102"/>
      <c r="BKG842" s="109"/>
      <c r="BKH842" s="109"/>
      <c r="BKI842" s="106"/>
      <c r="BKJ842" s="103"/>
      <c r="BKK842" s="102"/>
      <c r="BKL842" s="120"/>
      <c r="BKM842" s="176"/>
      <c r="BKN842" s="102"/>
      <c r="BKO842" s="109"/>
      <c r="BKP842" s="109"/>
      <c r="BKQ842" s="106"/>
      <c r="BKR842" s="103"/>
      <c r="BKS842" s="102"/>
      <c r="BKT842" s="120"/>
      <c r="BKU842" s="176"/>
      <c r="BKV842" s="102"/>
      <c r="BKW842" s="109"/>
      <c r="BKX842" s="109"/>
      <c r="BKY842" s="106"/>
      <c r="BKZ842" s="103"/>
      <c r="BLA842" s="102"/>
      <c r="BLB842" s="120"/>
      <c r="BLC842" s="176"/>
      <c r="BLD842" s="102"/>
      <c r="BLE842" s="109"/>
      <c r="BLF842" s="109"/>
      <c r="BLG842" s="106"/>
      <c r="BLH842" s="103"/>
      <c r="BLI842" s="102"/>
      <c r="BLJ842" s="120"/>
      <c r="BLK842" s="176"/>
      <c r="BLL842" s="102"/>
      <c r="BLM842" s="109"/>
      <c r="BLN842" s="109"/>
      <c r="BLO842" s="106"/>
      <c r="BLP842" s="103"/>
      <c r="BLQ842" s="102"/>
      <c r="BLR842" s="120"/>
      <c r="BLS842" s="176"/>
      <c r="BLT842" s="102"/>
      <c r="BLU842" s="109"/>
      <c r="BLV842" s="109"/>
      <c r="BLW842" s="106"/>
      <c r="BLX842" s="103"/>
      <c r="BLY842" s="102"/>
      <c r="BLZ842" s="120"/>
      <c r="BMA842" s="176"/>
      <c r="BMB842" s="102"/>
      <c r="BMC842" s="109"/>
      <c r="BMD842" s="109"/>
      <c r="BME842" s="106"/>
      <c r="BMF842" s="103"/>
      <c r="BMG842" s="102"/>
      <c r="BMH842" s="120"/>
      <c r="BMI842" s="176"/>
      <c r="BMJ842" s="102"/>
      <c r="BMK842" s="109"/>
      <c r="BML842" s="109"/>
      <c r="BMM842" s="106"/>
      <c r="BMN842" s="103"/>
      <c r="BMO842" s="102"/>
      <c r="BMP842" s="120"/>
      <c r="BMQ842" s="176"/>
      <c r="BMR842" s="102"/>
      <c r="BMS842" s="109"/>
      <c r="BMT842" s="109"/>
      <c r="BMU842" s="106"/>
      <c r="BMV842" s="103"/>
      <c r="BMW842" s="102"/>
      <c r="BMX842" s="120"/>
      <c r="BMY842" s="176"/>
      <c r="BMZ842" s="102"/>
      <c r="BNA842" s="109"/>
      <c r="BNB842" s="109"/>
      <c r="BNC842" s="106"/>
      <c r="BND842" s="103"/>
      <c r="BNE842" s="102"/>
      <c r="BNF842" s="120"/>
      <c r="BNG842" s="176"/>
      <c r="BNH842" s="102"/>
      <c r="BNI842" s="109"/>
      <c r="BNJ842" s="109"/>
      <c r="BNK842" s="106"/>
      <c r="BNL842" s="103"/>
      <c r="BNM842" s="102"/>
      <c r="BNN842" s="120"/>
      <c r="BNO842" s="176"/>
      <c r="BNP842" s="102"/>
      <c r="BNQ842" s="109"/>
      <c r="BNR842" s="109"/>
      <c r="BNS842" s="106"/>
      <c r="BNT842" s="103"/>
      <c r="BNU842" s="102"/>
      <c r="BNV842" s="120"/>
      <c r="BNW842" s="176"/>
      <c r="BNX842" s="102"/>
      <c r="BNY842" s="109"/>
      <c r="BNZ842" s="109"/>
      <c r="BOA842" s="106"/>
      <c r="BOB842" s="103"/>
      <c r="BOC842" s="102"/>
      <c r="BOD842" s="120"/>
      <c r="BOE842" s="176"/>
      <c r="BOF842" s="102"/>
      <c r="BOG842" s="109"/>
      <c r="BOH842" s="109"/>
      <c r="BOI842" s="106"/>
      <c r="BOJ842" s="103"/>
      <c r="BOK842" s="102"/>
      <c r="BOL842" s="120"/>
      <c r="BOM842" s="176"/>
      <c r="BON842" s="102"/>
      <c r="BOO842" s="109"/>
      <c r="BOP842" s="109"/>
      <c r="BOQ842" s="106"/>
      <c r="BOR842" s="103"/>
      <c r="BOS842" s="102"/>
      <c r="BOT842" s="120"/>
      <c r="BOU842" s="176"/>
      <c r="BOV842" s="102"/>
      <c r="BOW842" s="109"/>
      <c r="BOX842" s="109"/>
      <c r="BOY842" s="106"/>
      <c r="BOZ842" s="103"/>
      <c r="BPA842" s="102"/>
      <c r="BPB842" s="120"/>
      <c r="BPC842" s="176"/>
      <c r="BPD842" s="102"/>
      <c r="BPE842" s="109"/>
      <c r="BPF842" s="109"/>
      <c r="BPG842" s="106"/>
      <c r="BPH842" s="103"/>
      <c r="BPI842" s="102"/>
      <c r="BPJ842" s="120"/>
      <c r="BPK842" s="176"/>
      <c r="BPL842" s="102"/>
      <c r="BPM842" s="109"/>
      <c r="BPN842" s="109"/>
      <c r="BPO842" s="106"/>
      <c r="BPP842" s="103"/>
      <c r="BPQ842" s="102"/>
      <c r="BPR842" s="120"/>
      <c r="BPS842" s="176"/>
      <c r="BPT842" s="102"/>
      <c r="BPU842" s="109"/>
      <c r="BPV842" s="109"/>
      <c r="BPW842" s="106"/>
      <c r="BPX842" s="103"/>
      <c r="BPY842" s="102"/>
      <c r="BPZ842" s="120"/>
      <c r="BQA842" s="176"/>
      <c r="BQB842" s="102"/>
      <c r="BQC842" s="109"/>
      <c r="BQD842" s="109"/>
      <c r="BQE842" s="106"/>
      <c r="BQF842" s="103"/>
      <c r="BQG842" s="102"/>
      <c r="BQH842" s="120"/>
      <c r="BQI842" s="176"/>
      <c r="BQJ842" s="102"/>
      <c r="BQK842" s="109"/>
      <c r="BQL842" s="109"/>
      <c r="BQM842" s="106"/>
      <c r="BQN842" s="103"/>
      <c r="BQO842" s="102"/>
      <c r="BQP842" s="120"/>
      <c r="BQQ842" s="176"/>
      <c r="BQR842" s="102"/>
      <c r="BQS842" s="109"/>
      <c r="BQT842" s="109"/>
      <c r="BQU842" s="106"/>
      <c r="BQV842" s="103"/>
      <c r="BQW842" s="102"/>
      <c r="BQX842" s="120"/>
      <c r="BQY842" s="176"/>
      <c r="BQZ842" s="102"/>
      <c r="BRA842" s="109"/>
      <c r="BRB842" s="109"/>
      <c r="BRC842" s="106"/>
      <c r="BRD842" s="103"/>
      <c r="BRE842" s="102"/>
      <c r="BRF842" s="120"/>
      <c r="BRG842" s="176"/>
      <c r="BRH842" s="102"/>
      <c r="BRI842" s="109"/>
      <c r="BRJ842" s="109"/>
      <c r="BRK842" s="106"/>
      <c r="BRL842" s="103"/>
      <c r="BRM842" s="102"/>
      <c r="BRN842" s="120"/>
      <c r="BRO842" s="176"/>
      <c r="BRP842" s="102"/>
      <c r="BRQ842" s="109"/>
      <c r="BRR842" s="109"/>
      <c r="BRS842" s="106"/>
      <c r="BRT842" s="103"/>
      <c r="BRU842" s="102"/>
      <c r="BRV842" s="120"/>
      <c r="BRW842" s="176"/>
      <c r="BRX842" s="102"/>
      <c r="BRY842" s="109"/>
      <c r="BRZ842" s="109"/>
      <c r="BSA842" s="106"/>
      <c r="BSB842" s="103"/>
      <c r="BSC842" s="102"/>
      <c r="BSD842" s="120"/>
      <c r="BSE842" s="176"/>
      <c r="BSF842" s="102"/>
      <c r="BSG842" s="109"/>
      <c r="BSH842" s="109"/>
      <c r="BSI842" s="106"/>
      <c r="BSJ842" s="103"/>
      <c r="BSK842" s="102"/>
      <c r="BSL842" s="120"/>
      <c r="BSM842" s="176"/>
      <c r="BSN842" s="102"/>
      <c r="BSO842" s="109"/>
      <c r="BSP842" s="109"/>
      <c r="BSQ842" s="106"/>
      <c r="BSR842" s="103"/>
      <c r="BSS842" s="102"/>
      <c r="BST842" s="120"/>
      <c r="BSU842" s="176"/>
      <c r="BSV842" s="102"/>
      <c r="BSW842" s="109"/>
      <c r="BSX842" s="109"/>
      <c r="BSY842" s="106"/>
      <c r="BSZ842" s="103"/>
      <c r="BTA842" s="102"/>
      <c r="BTB842" s="120"/>
      <c r="BTC842" s="176"/>
      <c r="BTD842" s="102"/>
      <c r="BTE842" s="109"/>
      <c r="BTF842" s="109"/>
      <c r="BTG842" s="106"/>
      <c r="BTH842" s="103"/>
      <c r="BTI842" s="102"/>
      <c r="BTJ842" s="120"/>
      <c r="BTK842" s="176"/>
      <c r="BTL842" s="102"/>
      <c r="BTM842" s="109"/>
      <c r="BTN842" s="109"/>
      <c r="BTO842" s="106"/>
      <c r="BTP842" s="103"/>
      <c r="BTQ842" s="102"/>
      <c r="BTR842" s="120"/>
      <c r="BTS842" s="176"/>
      <c r="BTT842" s="102"/>
      <c r="BTU842" s="109"/>
      <c r="BTV842" s="109"/>
      <c r="BTW842" s="106"/>
      <c r="BTX842" s="103"/>
      <c r="BTY842" s="102"/>
      <c r="BTZ842" s="120"/>
      <c r="BUA842" s="176"/>
      <c r="BUB842" s="102"/>
      <c r="BUC842" s="109"/>
      <c r="BUD842" s="109"/>
      <c r="BUE842" s="106"/>
      <c r="BUF842" s="103"/>
      <c r="BUG842" s="102"/>
      <c r="BUH842" s="120"/>
      <c r="BUI842" s="176"/>
      <c r="BUJ842" s="102"/>
      <c r="BUK842" s="109"/>
      <c r="BUL842" s="109"/>
      <c r="BUM842" s="106"/>
      <c r="BUN842" s="103"/>
      <c r="BUO842" s="102"/>
      <c r="BUP842" s="120"/>
      <c r="BUQ842" s="176"/>
      <c r="BUR842" s="102"/>
      <c r="BUS842" s="109"/>
      <c r="BUT842" s="109"/>
      <c r="BUU842" s="106"/>
      <c r="BUV842" s="103"/>
      <c r="BUW842" s="102"/>
      <c r="BUX842" s="120"/>
      <c r="BUY842" s="176"/>
      <c r="BUZ842" s="102"/>
      <c r="BVA842" s="109"/>
      <c r="BVB842" s="109"/>
      <c r="BVC842" s="106"/>
      <c r="BVD842" s="103"/>
      <c r="BVE842" s="102"/>
      <c r="BVF842" s="120"/>
      <c r="BVG842" s="176"/>
      <c r="BVH842" s="102"/>
      <c r="BVI842" s="109"/>
      <c r="BVJ842" s="109"/>
      <c r="BVK842" s="106"/>
      <c r="BVL842" s="103"/>
      <c r="BVM842" s="102"/>
      <c r="BVN842" s="120"/>
      <c r="BVO842" s="176"/>
      <c r="BVP842" s="102"/>
      <c r="BVQ842" s="109"/>
      <c r="BVR842" s="109"/>
      <c r="BVS842" s="106"/>
      <c r="BVT842" s="103"/>
      <c r="BVU842" s="102"/>
      <c r="BVV842" s="120"/>
      <c r="BVW842" s="176"/>
      <c r="BVX842" s="102"/>
      <c r="BVY842" s="109"/>
      <c r="BVZ842" s="109"/>
      <c r="BWA842" s="106"/>
      <c r="BWB842" s="103"/>
      <c r="BWC842" s="102"/>
      <c r="BWD842" s="120"/>
      <c r="BWE842" s="176"/>
      <c r="BWF842" s="102"/>
      <c r="BWG842" s="109"/>
      <c r="BWH842" s="109"/>
      <c r="BWI842" s="106"/>
      <c r="BWJ842" s="103"/>
      <c r="BWK842" s="102"/>
      <c r="BWL842" s="120"/>
      <c r="BWM842" s="176"/>
      <c r="BWN842" s="102"/>
      <c r="BWO842" s="109"/>
      <c r="BWP842" s="109"/>
      <c r="BWQ842" s="106"/>
      <c r="BWR842" s="103"/>
      <c r="BWS842" s="102"/>
      <c r="BWT842" s="120"/>
      <c r="BWU842" s="176"/>
      <c r="BWV842" s="102"/>
      <c r="BWW842" s="109"/>
      <c r="BWX842" s="109"/>
      <c r="BWY842" s="106"/>
      <c r="BWZ842" s="103"/>
      <c r="BXA842" s="102"/>
      <c r="BXB842" s="120"/>
      <c r="BXC842" s="176"/>
      <c r="BXD842" s="102"/>
      <c r="BXE842" s="109"/>
      <c r="BXF842" s="109"/>
      <c r="BXG842" s="106"/>
      <c r="BXH842" s="103"/>
      <c r="BXI842" s="102"/>
      <c r="BXJ842" s="120"/>
      <c r="BXK842" s="176"/>
      <c r="BXL842" s="102"/>
      <c r="BXM842" s="109"/>
      <c r="BXN842" s="109"/>
      <c r="BXO842" s="106"/>
      <c r="BXP842" s="103"/>
      <c r="BXQ842" s="102"/>
      <c r="BXR842" s="120"/>
      <c r="BXS842" s="176"/>
      <c r="BXT842" s="102"/>
      <c r="BXU842" s="109"/>
      <c r="BXV842" s="109"/>
      <c r="BXW842" s="106"/>
      <c r="BXX842" s="103"/>
      <c r="BXY842" s="102"/>
      <c r="BXZ842" s="120"/>
      <c r="BYA842" s="176"/>
      <c r="BYB842" s="102"/>
      <c r="BYC842" s="109"/>
      <c r="BYD842" s="109"/>
      <c r="BYE842" s="106"/>
      <c r="BYF842" s="103"/>
      <c r="BYG842" s="102"/>
      <c r="BYH842" s="120"/>
      <c r="BYI842" s="176"/>
      <c r="BYJ842" s="102"/>
      <c r="BYK842" s="109"/>
      <c r="BYL842" s="109"/>
      <c r="BYM842" s="106"/>
      <c r="BYN842" s="103"/>
      <c r="BYO842" s="102"/>
      <c r="BYP842" s="120"/>
      <c r="BYQ842" s="176"/>
      <c r="BYR842" s="102"/>
      <c r="BYS842" s="109"/>
      <c r="BYT842" s="109"/>
      <c r="BYU842" s="106"/>
      <c r="BYV842" s="103"/>
      <c r="BYW842" s="102"/>
      <c r="BYX842" s="120"/>
      <c r="BYY842" s="176"/>
      <c r="BYZ842" s="102"/>
      <c r="BZA842" s="109"/>
      <c r="BZB842" s="109"/>
      <c r="BZC842" s="106"/>
      <c r="BZD842" s="103"/>
      <c r="BZE842" s="102"/>
      <c r="BZF842" s="120"/>
      <c r="BZG842" s="176"/>
      <c r="BZH842" s="102"/>
      <c r="BZI842" s="109"/>
      <c r="BZJ842" s="109"/>
      <c r="BZK842" s="106"/>
      <c r="BZL842" s="103"/>
      <c r="BZM842" s="102"/>
      <c r="BZN842" s="120"/>
      <c r="BZO842" s="176"/>
      <c r="BZP842" s="102"/>
      <c r="BZQ842" s="109"/>
      <c r="BZR842" s="109"/>
      <c r="BZS842" s="106"/>
      <c r="BZT842" s="103"/>
      <c r="BZU842" s="102"/>
      <c r="BZV842" s="120"/>
      <c r="BZW842" s="176"/>
      <c r="BZX842" s="102"/>
      <c r="BZY842" s="109"/>
      <c r="BZZ842" s="109"/>
      <c r="CAA842" s="106"/>
      <c r="CAB842" s="103"/>
      <c r="CAC842" s="102"/>
      <c r="CAD842" s="120"/>
      <c r="CAE842" s="176"/>
      <c r="CAF842" s="102"/>
      <c r="CAG842" s="109"/>
      <c r="CAH842" s="109"/>
      <c r="CAI842" s="106"/>
      <c r="CAJ842" s="103"/>
      <c r="CAK842" s="102"/>
      <c r="CAL842" s="120"/>
      <c r="CAM842" s="176"/>
      <c r="CAN842" s="102"/>
      <c r="CAO842" s="109"/>
      <c r="CAP842" s="109"/>
      <c r="CAQ842" s="106"/>
      <c r="CAR842" s="103"/>
      <c r="CAS842" s="102"/>
      <c r="CAT842" s="120"/>
      <c r="CAU842" s="176"/>
      <c r="CAV842" s="102"/>
      <c r="CAW842" s="109"/>
      <c r="CAX842" s="109"/>
      <c r="CAY842" s="106"/>
      <c r="CAZ842" s="103"/>
      <c r="CBA842" s="102"/>
      <c r="CBB842" s="120"/>
      <c r="CBC842" s="176"/>
      <c r="CBD842" s="102"/>
      <c r="CBE842" s="109"/>
      <c r="CBF842" s="109"/>
      <c r="CBG842" s="106"/>
      <c r="CBH842" s="103"/>
      <c r="CBI842" s="102"/>
      <c r="CBJ842" s="120"/>
      <c r="CBK842" s="176"/>
      <c r="CBL842" s="102"/>
      <c r="CBM842" s="109"/>
      <c r="CBN842" s="109"/>
      <c r="CBO842" s="106"/>
      <c r="CBP842" s="103"/>
      <c r="CBQ842" s="102"/>
      <c r="CBR842" s="120"/>
      <c r="CBS842" s="176"/>
      <c r="CBT842" s="102"/>
      <c r="CBU842" s="109"/>
      <c r="CBV842" s="109"/>
      <c r="CBW842" s="106"/>
      <c r="CBX842" s="103"/>
      <c r="CBY842" s="102"/>
      <c r="CBZ842" s="120"/>
      <c r="CCA842" s="176"/>
      <c r="CCB842" s="102"/>
      <c r="CCC842" s="109"/>
      <c r="CCD842" s="109"/>
      <c r="CCE842" s="106"/>
      <c r="CCF842" s="103"/>
      <c r="CCG842" s="102"/>
      <c r="CCH842" s="120"/>
      <c r="CCI842" s="176"/>
      <c r="CCJ842" s="102"/>
      <c r="CCK842" s="109"/>
      <c r="CCL842" s="109"/>
      <c r="CCM842" s="106"/>
      <c r="CCN842" s="103"/>
      <c r="CCO842" s="102"/>
      <c r="CCP842" s="120"/>
      <c r="CCQ842" s="176"/>
      <c r="CCR842" s="102"/>
      <c r="CCS842" s="109"/>
      <c r="CCT842" s="109"/>
      <c r="CCU842" s="106"/>
      <c r="CCV842" s="103"/>
      <c r="CCW842" s="102"/>
      <c r="CCX842" s="120"/>
      <c r="CCY842" s="176"/>
      <c r="CCZ842" s="102"/>
      <c r="CDA842" s="109"/>
      <c r="CDB842" s="109"/>
      <c r="CDC842" s="106"/>
      <c r="CDD842" s="103"/>
      <c r="CDE842" s="102"/>
      <c r="CDF842" s="120"/>
      <c r="CDG842" s="176"/>
      <c r="CDH842" s="102"/>
      <c r="CDI842" s="109"/>
      <c r="CDJ842" s="109"/>
      <c r="CDK842" s="106"/>
      <c r="CDL842" s="103"/>
      <c r="CDM842" s="102"/>
      <c r="CDN842" s="120"/>
      <c r="CDO842" s="176"/>
      <c r="CDP842" s="102"/>
      <c r="CDQ842" s="109"/>
      <c r="CDR842" s="109"/>
      <c r="CDS842" s="106"/>
      <c r="CDT842" s="103"/>
      <c r="CDU842" s="102"/>
      <c r="CDV842" s="120"/>
      <c r="CDW842" s="176"/>
      <c r="CDX842" s="102"/>
      <c r="CDY842" s="109"/>
      <c r="CDZ842" s="109"/>
      <c r="CEA842" s="106"/>
      <c r="CEB842" s="103"/>
      <c r="CEC842" s="102"/>
      <c r="CED842" s="120"/>
      <c r="CEE842" s="176"/>
      <c r="CEF842" s="102"/>
      <c r="CEG842" s="109"/>
      <c r="CEH842" s="109"/>
      <c r="CEI842" s="106"/>
      <c r="CEJ842" s="103"/>
      <c r="CEK842" s="102"/>
      <c r="CEL842" s="120"/>
      <c r="CEM842" s="176"/>
      <c r="CEN842" s="102"/>
      <c r="CEO842" s="109"/>
      <c r="CEP842" s="109"/>
      <c r="CEQ842" s="106"/>
      <c r="CER842" s="103"/>
      <c r="CES842" s="102"/>
      <c r="CET842" s="120"/>
      <c r="CEU842" s="176"/>
      <c r="CEV842" s="102"/>
      <c r="CEW842" s="109"/>
      <c r="CEX842" s="109"/>
      <c r="CEY842" s="106"/>
      <c r="CEZ842" s="103"/>
      <c r="CFA842" s="102"/>
      <c r="CFB842" s="120"/>
      <c r="CFC842" s="176"/>
      <c r="CFD842" s="102"/>
      <c r="CFE842" s="109"/>
      <c r="CFF842" s="109"/>
      <c r="CFG842" s="106"/>
      <c r="CFH842" s="103"/>
      <c r="CFI842" s="102"/>
      <c r="CFJ842" s="120"/>
      <c r="CFK842" s="176"/>
      <c r="CFL842" s="102"/>
      <c r="CFM842" s="109"/>
      <c r="CFN842" s="109"/>
      <c r="CFO842" s="106"/>
      <c r="CFP842" s="103"/>
      <c r="CFQ842" s="102"/>
      <c r="CFR842" s="120"/>
      <c r="CFS842" s="176"/>
      <c r="CFT842" s="102"/>
      <c r="CFU842" s="109"/>
      <c r="CFV842" s="109"/>
      <c r="CFW842" s="106"/>
      <c r="CFX842" s="103"/>
      <c r="CFY842" s="102"/>
      <c r="CFZ842" s="120"/>
      <c r="CGA842" s="176"/>
      <c r="CGB842" s="102"/>
      <c r="CGC842" s="109"/>
      <c r="CGD842" s="109"/>
      <c r="CGE842" s="106"/>
      <c r="CGF842" s="103"/>
      <c r="CGG842" s="102"/>
      <c r="CGH842" s="120"/>
      <c r="CGI842" s="176"/>
      <c r="CGJ842" s="102"/>
      <c r="CGK842" s="109"/>
      <c r="CGL842" s="109"/>
      <c r="CGM842" s="106"/>
      <c r="CGN842" s="103"/>
      <c r="CGO842" s="102"/>
      <c r="CGP842" s="120"/>
      <c r="CGQ842" s="176"/>
      <c r="CGR842" s="102"/>
      <c r="CGS842" s="109"/>
      <c r="CGT842" s="109"/>
      <c r="CGU842" s="106"/>
      <c r="CGV842" s="103"/>
      <c r="CGW842" s="102"/>
      <c r="CGX842" s="120"/>
      <c r="CGY842" s="176"/>
      <c r="CGZ842" s="102"/>
      <c r="CHA842" s="109"/>
      <c r="CHB842" s="109"/>
      <c r="CHC842" s="106"/>
      <c r="CHD842" s="103"/>
      <c r="CHE842" s="102"/>
      <c r="CHF842" s="120"/>
      <c r="CHG842" s="176"/>
      <c r="CHH842" s="102"/>
      <c r="CHI842" s="109"/>
      <c r="CHJ842" s="109"/>
      <c r="CHK842" s="106"/>
      <c r="CHL842" s="103"/>
      <c r="CHM842" s="102"/>
      <c r="CHN842" s="120"/>
      <c r="CHO842" s="176"/>
      <c r="CHP842" s="102"/>
      <c r="CHQ842" s="109"/>
      <c r="CHR842" s="109"/>
      <c r="CHS842" s="106"/>
      <c r="CHT842" s="103"/>
      <c r="CHU842" s="102"/>
      <c r="CHV842" s="120"/>
      <c r="CHW842" s="176"/>
      <c r="CHX842" s="102"/>
      <c r="CHY842" s="109"/>
      <c r="CHZ842" s="109"/>
      <c r="CIA842" s="106"/>
      <c r="CIB842" s="103"/>
      <c r="CIC842" s="102"/>
      <c r="CID842" s="120"/>
      <c r="CIE842" s="176"/>
      <c r="CIF842" s="102"/>
      <c r="CIG842" s="109"/>
      <c r="CIH842" s="109"/>
      <c r="CII842" s="106"/>
      <c r="CIJ842" s="103"/>
      <c r="CIK842" s="102"/>
      <c r="CIL842" s="120"/>
      <c r="CIM842" s="176"/>
      <c r="CIN842" s="102"/>
      <c r="CIO842" s="109"/>
      <c r="CIP842" s="109"/>
      <c r="CIQ842" s="106"/>
      <c r="CIR842" s="103"/>
      <c r="CIS842" s="102"/>
      <c r="CIT842" s="120"/>
      <c r="CIU842" s="176"/>
      <c r="CIV842" s="102"/>
      <c r="CIW842" s="109"/>
      <c r="CIX842" s="109"/>
      <c r="CIY842" s="106"/>
      <c r="CIZ842" s="103"/>
      <c r="CJA842" s="102"/>
      <c r="CJB842" s="120"/>
      <c r="CJC842" s="176"/>
      <c r="CJD842" s="102"/>
      <c r="CJE842" s="109"/>
      <c r="CJF842" s="109"/>
      <c r="CJG842" s="106"/>
      <c r="CJH842" s="103"/>
      <c r="CJI842" s="102"/>
      <c r="CJJ842" s="120"/>
      <c r="CJK842" s="176"/>
      <c r="CJL842" s="102"/>
      <c r="CJM842" s="109"/>
      <c r="CJN842" s="109"/>
      <c r="CJO842" s="106"/>
      <c r="CJP842" s="103"/>
      <c r="CJQ842" s="102"/>
      <c r="CJR842" s="120"/>
      <c r="CJS842" s="176"/>
      <c r="CJT842" s="102"/>
      <c r="CJU842" s="109"/>
      <c r="CJV842" s="109"/>
      <c r="CJW842" s="106"/>
      <c r="CJX842" s="103"/>
      <c r="CJY842" s="102"/>
      <c r="CJZ842" s="120"/>
      <c r="CKA842" s="176"/>
      <c r="CKB842" s="102"/>
      <c r="CKC842" s="109"/>
      <c r="CKD842" s="109"/>
      <c r="CKE842" s="106"/>
      <c r="CKF842" s="103"/>
      <c r="CKG842" s="102"/>
      <c r="CKH842" s="120"/>
      <c r="CKI842" s="176"/>
      <c r="CKJ842" s="102"/>
      <c r="CKK842" s="109"/>
      <c r="CKL842" s="109"/>
      <c r="CKM842" s="106"/>
      <c r="CKN842" s="103"/>
      <c r="CKO842" s="102"/>
      <c r="CKP842" s="120"/>
      <c r="CKQ842" s="176"/>
      <c r="CKR842" s="102"/>
      <c r="CKS842" s="109"/>
      <c r="CKT842" s="109"/>
      <c r="CKU842" s="106"/>
      <c r="CKV842" s="103"/>
      <c r="CKW842" s="102"/>
      <c r="CKX842" s="120"/>
      <c r="CKY842" s="176"/>
      <c r="CKZ842" s="102"/>
      <c r="CLA842" s="109"/>
      <c r="CLB842" s="109"/>
      <c r="CLC842" s="106"/>
      <c r="CLD842" s="103"/>
      <c r="CLE842" s="102"/>
      <c r="CLF842" s="120"/>
      <c r="CLG842" s="176"/>
      <c r="CLH842" s="102"/>
      <c r="CLI842" s="109"/>
      <c r="CLJ842" s="109"/>
      <c r="CLK842" s="106"/>
      <c r="CLL842" s="103"/>
      <c r="CLM842" s="102"/>
      <c r="CLN842" s="120"/>
      <c r="CLO842" s="176"/>
      <c r="CLP842" s="102"/>
      <c r="CLQ842" s="109"/>
      <c r="CLR842" s="109"/>
      <c r="CLS842" s="106"/>
      <c r="CLT842" s="103"/>
      <c r="CLU842" s="102"/>
      <c r="CLV842" s="120"/>
      <c r="CLW842" s="176"/>
      <c r="CLX842" s="102"/>
      <c r="CLY842" s="109"/>
      <c r="CLZ842" s="109"/>
      <c r="CMA842" s="106"/>
      <c r="CMB842" s="103"/>
      <c r="CMC842" s="102"/>
      <c r="CMD842" s="120"/>
      <c r="CME842" s="176"/>
      <c r="CMF842" s="102"/>
      <c r="CMG842" s="109"/>
      <c r="CMH842" s="109"/>
      <c r="CMI842" s="106"/>
      <c r="CMJ842" s="103"/>
      <c r="CMK842" s="102"/>
      <c r="CML842" s="120"/>
      <c r="CMM842" s="176"/>
      <c r="CMN842" s="102"/>
      <c r="CMO842" s="109"/>
      <c r="CMP842" s="109"/>
      <c r="CMQ842" s="106"/>
      <c r="CMR842" s="103"/>
      <c r="CMS842" s="102"/>
      <c r="CMT842" s="120"/>
      <c r="CMU842" s="176"/>
      <c r="CMV842" s="102"/>
      <c r="CMW842" s="109"/>
      <c r="CMX842" s="109"/>
      <c r="CMY842" s="106"/>
      <c r="CMZ842" s="103"/>
      <c r="CNA842" s="102"/>
      <c r="CNB842" s="120"/>
      <c r="CNC842" s="176"/>
      <c r="CND842" s="102"/>
      <c r="CNE842" s="109"/>
      <c r="CNF842" s="109"/>
      <c r="CNG842" s="106"/>
      <c r="CNH842" s="103"/>
      <c r="CNI842" s="102"/>
      <c r="CNJ842" s="120"/>
      <c r="CNK842" s="176"/>
      <c r="CNL842" s="102"/>
      <c r="CNM842" s="109"/>
      <c r="CNN842" s="109"/>
      <c r="CNO842" s="106"/>
      <c r="CNP842" s="103"/>
      <c r="CNQ842" s="102"/>
      <c r="CNR842" s="120"/>
      <c r="CNS842" s="176"/>
      <c r="CNT842" s="102"/>
      <c r="CNU842" s="109"/>
      <c r="CNV842" s="109"/>
      <c r="CNW842" s="106"/>
      <c r="CNX842" s="103"/>
      <c r="CNY842" s="102"/>
      <c r="CNZ842" s="120"/>
      <c r="COA842" s="176"/>
      <c r="COB842" s="102"/>
      <c r="COC842" s="109"/>
      <c r="COD842" s="109"/>
      <c r="COE842" s="106"/>
      <c r="COF842" s="103"/>
      <c r="COG842" s="102"/>
      <c r="COH842" s="120"/>
      <c r="COI842" s="176"/>
      <c r="COJ842" s="102"/>
      <c r="COK842" s="109"/>
      <c r="COL842" s="109"/>
      <c r="COM842" s="106"/>
      <c r="CON842" s="103"/>
      <c r="COO842" s="102"/>
      <c r="COP842" s="120"/>
      <c r="COQ842" s="176"/>
      <c r="COR842" s="102"/>
      <c r="COS842" s="109"/>
      <c r="COT842" s="109"/>
      <c r="COU842" s="106"/>
      <c r="COV842" s="103"/>
      <c r="COW842" s="102"/>
      <c r="COX842" s="120"/>
      <c r="COY842" s="176"/>
      <c r="COZ842" s="102"/>
      <c r="CPA842" s="109"/>
      <c r="CPB842" s="109"/>
      <c r="CPC842" s="106"/>
      <c r="CPD842" s="103"/>
      <c r="CPE842" s="102"/>
      <c r="CPF842" s="120"/>
      <c r="CPG842" s="176"/>
      <c r="CPH842" s="102"/>
      <c r="CPI842" s="109"/>
      <c r="CPJ842" s="109"/>
      <c r="CPK842" s="106"/>
      <c r="CPL842" s="103"/>
      <c r="CPM842" s="102"/>
      <c r="CPN842" s="120"/>
      <c r="CPO842" s="176"/>
      <c r="CPP842" s="102"/>
      <c r="CPQ842" s="109"/>
      <c r="CPR842" s="109"/>
      <c r="CPS842" s="106"/>
      <c r="CPT842" s="103"/>
      <c r="CPU842" s="102"/>
      <c r="CPV842" s="120"/>
      <c r="CPW842" s="176"/>
      <c r="CPX842" s="102"/>
      <c r="CPY842" s="109"/>
      <c r="CPZ842" s="109"/>
      <c r="CQA842" s="106"/>
      <c r="CQB842" s="103"/>
      <c r="CQC842" s="102"/>
      <c r="CQD842" s="120"/>
      <c r="CQE842" s="176"/>
      <c r="CQF842" s="102"/>
      <c r="CQG842" s="109"/>
      <c r="CQH842" s="109"/>
      <c r="CQI842" s="106"/>
      <c r="CQJ842" s="103"/>
      <c r="CQK842" s="102"/>
      <c r="CQL842" s="120"/>
      <c r="CQM842" s="176"/>
      <c r="CQN842" s="102"/>
      <c r="CQO842" s="109"/>
      <c r="CQP842" s="109"/>
      <c r="CQQ842" s="106"/>
      <c r="CQR842" s="103"/>
      <c r="CQS842" s="102"/>
      <c r="CQT842" s="120"/>
      <c r="CQU842" s="176"/>
      <c r="CQV842" s="102"/>
      <c r="CQW842" s="109"/>
      <c r="CQX842" s="109"/>
      <c r="CQY842" s="106"/>
      <c r="CQZ842" s="103"/>
      <c r="CRA842" s="102"/>
      <c r="CRB842" s="120"/>
      <c r="CRC842" s="176"/>
      <c r="CRD842" s="102"/>
      <c r="CRE842" s="109"/>
      <c r="CRF842" s="109"/>
      <c r="CRG842" s="106"/>
      <c r="CRH842" s="103"/>
      <c r="CRI842" s="102"/>
      <c r="CRJ842" s="120"/>
      <c r="CRK842" s="176"/>
      <c r="CRL842" s="102"/>
      <c r="CRM842" s="109"/>
      <c r="CRN842" s="109"/>
      <c r="CRO842" s="106"/>
      <c r="CRP842" s="103"/>
      <c r="CRQ842" s="102"/>
      <c r="CRR842" s="120"/>
      <c r="CRS842" s="176"/>
      <c r="CRT842" s="102"/>
      <c r="CRU842" s="109"/>
      <c r="CRV842" s="109"/>
      <c r="CRW842" s="106"/>
      <c r="CRX842" s="103"/>
      <c r="CRY842" s="102"/>
      <c r="CRZ842" s="120"/>
      <c r="CSA842" s="176"/>
      <c r="CSB842" s="102"/>
      <c r="CSC842" s="109"/>
      <c r="CSD842" s="109"/>
      <c r="CSE842" s="106"/>
      <c r="CSF842" s="103"/>
      <c r="CSG842" s="102"/>
      <c r="CSH842" s="120"/>
      <c r="CSI842" s="176"/>
      <c r="CSJ842" s="102"/>
      <c r="CSK842" s="109"/>
      <c r="CSL842" s="109"/>
      <c r="CSM842" s="106"/>
      <c r="CSN842" s="103"/>
      <c r="CSO842" s="102"/>
      <c r="CSP842" s="120"/>
      <c r="CSQ842" s="176"/>
      <c r="CSR842" s="102"/>
      <c r="CSS842" s="109"/>
      <c r="CST842" s="109"/>
      <c r="CSU842" s="106"/>
      <c r="CSV842" s="103"/>
      <c r="CSW842" s="102"/>
      <c r="CSX842" s="120"/>
      <c r="CSY842" s="176"/>
      <c r="CSZ842" s="102"/>
      <c r="CTA842" s="109"/>
      <c r="CTB842" s="109"/>
      <c r="CTC842" s="106"/>
      <c r="CTD842" s="103"/>
      <c r="CTE842" s="102"/>
      <c r="CTF842" s="120"/>
      <c r="CTG842" s="176"/>
      <c r="CTH842" s="102"/>
      <c r="CTI842" s="109"/>
      <c r="CTJ842" s="109"/>
      <c r="CTK842" s="106"/>
      <c r="CTL842" s="103"/>
      <c r="CTM842" s="102"/>
      <c r="CTN842" s="120"/>
      <c r="CTO842" s="176"/>
      <c r="CTP842" s="102"/>
      <c r="CTQ842" s="109"/>
      <c r="CTR842" s="109"/>
      <c r="CTS842" s="106"/>
      <c r="CTT842" s="103"/>
      <c r="CTU842" s="102"/>
      <c r="CTV842" s="120"/>
      <c r="CTW842" s="176"/>
      <c r="CTX842" s="102"/>
      <c r="CTY842" s="109"/>
      <c r="CTZ842" s="109"/>
      <c r="CUA842" s="106"/>
      <c r="CUB842" s="103"/>
      <c r="CUC842" s="102"/>
      <c r="CUD842" s="120"/>
      <c r="CUE842" s="176"/>
      <c r="CUF842" s="102"/>
      <c r="CUG842" s="109"/>
      <c r="CUH842" s="109"/>
      <c r="CUI842" s="106"/>
      <c r="CUJ842" s="103"/>
      <c r="CUK842" s="102"/>
      <c r="CUL842" s="120"/>
      <c r="CUM842" s="176"/>
      <c r="CUN842" s="102"/>
      <c r="CUO842" s="109"/>
      <c r="CUP842" s="109"/>
      <c r="CUQ842" s="106"/>
      <c r="CUR842" s="103"/>
      <c r="CUS842" s="102"/>
      <c r="CUT842" s="120"/>
      <c r="CUU842" s="176"/>
      <c r="CUV842" s="102"/>
      <c r="CUW842" s="109"/>
      <c r="CUX842" s="109"/>
      <c r="CUY842" s="106"/>
      <c r="CUZ842" s="103"/>
      <c r="CVA842" s="102"/>
      <c r="CVB842" s="120"/>
      <c r="CVC842" s="176"/>
      <c r="CVD842" s="102"/>
      <c r="CVE842" s="109"/>
      <c r="CVF842" s="109"/>
      <c r="CVG842" s="106"/>
      <c r="CVH842" s="103"/>
      <c r="CVI842" s="102"/>
      <c r="CVJ842" s="120"/>
      <c r="CVK842" s="176"/>
      <c r="CVL842" s="102"/>
      <c r="CVM842" s="109"/>
      <c r="CVN842" s="109"/>
      <c r="CVO842" s="106"/>
      <c r="CVP842" s="103"/>
      <c r="CVQ842" s="102"/>
      <c r="CVR842" s="120"/>
      <c r="CVS842" s="176"/>
      <c r="CVT842" s="102"/>
      <c r="CVU842" s="109"/>
      <c r="CVV842" s="109"/>
      <c r="CVW842" s="106"/>
      <c r="CVX842" s="103"/>
      <c r="CVY842" s="102"/>
      <c r="CVZ842" s="120"/>
      <c r="CWA842" s="176"/>
      <c r="CWB842" s="102"/>
      <c r="CWC842" s="109"/>
      <c r="CWD842" s="109"/>
      <c r="CWE842" s="106"/>
      <c r="CWF842" s="103"/>
      <c r="CWG842" s="102"/>
      <c r="CWH842" s="120"/>
      <c r="CWI842" s="176"/>
      <c r="CWJ842" s="102"/>
      <c r="CWK842" s="109"/>
      <c r="CWL842" s="109"/>
      <c r="CWM842" s="106"/>
      <c r="CWN842" s="103"/>
      <c r="CWO842" s="102"/>
      <c r="CWP842" s="120"/>
      <c r="CWQ842" s="176"/>
      <c r="CWR842" s="102"/>
      <c r="CWS842" s="109"/>
      <c r="CWT842" s="109"/>
      <c r="CWU842" s="106"/>
      <c r="CWV842" s="103"/>
      <c r="CWW842" s="102"/>
      <c r="CWX842" s="120"/>
      <c r="CWY842" s="176"/>
      <c r="CWZ842" s="102"/>
      <c r="CXA842" s="109"/>
      <c r="CXB842" s="109"/>
      <c r="CXC842" s="106"/>
      <c r="CXD842" s="103"/>
      <c r="CXE842" s="102"/>
      <c r="CXF842" s="120"/>
      <c r="CXG842" s="176"/>
      <c r="CXH842" s="102"/>
      <c r="CXI842" s="109"/>
      <c r="CXJ842" s="109"/>
      <c r="CXK842" s="106"/>
      <c r="CXL842" s="103"/>
      <c r="CXM842" s="102"/>
      <c r="CXN842" s="120"/>
      <c r="CXO842" s="176"/>
      <c r="CXP842" s="102"/>
      <c r="CXQ842" s="109"/>
      <c r="CXR842" s="109"/>
      <c r="CXS842" s="106"/>
      <c r="CXT842" s="103"/>
      <c r="CXU842" s="102"/>
      <c r="CXV842" s="120"/>
      <c r="CXW842" s="176"/>
      <c r="CXX842" s="102"/>
      <c r="CXY842" s="109"/>
      <c r="CXZ842" s="109"/>
      <c r="CYA842" s="106"/>
      <c r="CYB842" s="103"/>
      <c r="CYC842" s="102"/>
      <c r="CYD842" s="120"/>
      <c r="CYE842" s="176"/>
      <c r="CYF842" s="102"/>
      <c r="CYG842" s="109"/>
      <c r="CYH842" s="109"/>
      <c r="CYI842" s="106"/>
      <c r="CYJ842" s="103"/>
      <c r="CYK842" s="102"/>
      <c r="CYL842" s="120"/>
      <c r="CYM842" s="176"/>
      <c r="CYN842" s="102"/>
      <c r="CYO842" s="109"/>
      <c r="CYP842" s="109"/>
      <c r="CYQ842" s="106"/>
      <c r="CYR842" s="103"/>
      <c r="CYS842" s="102"/>
      <c r="CYT842" s="120"/>
      <c r="CYU842" s="176"/>
      <c r="CYV842" s="102"/>
      <c r="CYW842" s="109"/>
      <c r="CYX842" s="109"/>
      <c r="CYY842" s="106"/>
      <c r="CYZ842" s="103"/>
      <c r="CZA842" s="102"/>
      <c r="CZB842" s="120"/>
      <c r="CZC842" s="176"/>
      <c r="CZD842" s="102"/>
      <c r="CZE842" s="109"/>
      <c r="CZF842" s="109"/>
      <c r="CZG842" s="106"/>
      <c r="CZH842" s="103"/>
      <c r="CZI842" s="102"/>
      <c r="CZJ842" s="120"/>
      <c r="CZK842" s="176"/>
      <c r="CZL842" s="102"/>
      <c r="CZM842" s="109"/>
      <c r="CZN842" s="109"/>
      <c r="CZO842" s="106"/>
      <c r="CZP842" s="103"/>
      <c r="CZQ842" s="102"/>
      <c r="CZR842" s="120"/>
      <c r="CZS842" s="176"/>
      <c r="CZT842" s="102"/>
      <c r="CZU842" s="109"/>
      <c r="CZV842" s="109"/>
      <c r="CZW842" s="106"/>
      <c r="CZX842" s="103"/>
      <c r="CZY842" s="102"/>
      <c r="CZZ842" s="120"/>
      <c r="DAA842" s="176"/>
      <c r="DAB842" s="102"/>
      <c r="DAC842" s="109"/>
      <c r="DAD842" s="109"/>
      <c r="DAE842" s="106"/>
      <c r="DAF842" s="103"/>
      <c r="DAG842" s="102"/>
      <c r="DAH842" s="120"/>
      <c r="DAI842" s="176"/>
      <c r="DAJ842" s="102"/>
      <c r="DAK842" s="109"/>
      <c r="DAL842" s="109"/>
      <c r="DAM842" s="106"/>
      <c r="DAN842" s="103"/>
      <c r="DAO842" s="102"/>
      <c r="DAP842" s="120"/>
      <c r="DAQ842" s="176"/>
      <c r="DAR842" s="102"/>
      <c r="DAS842" s="109"/>
      <c r="DAT842" s="109"/>
      <c r="DAU842" s="106"/>
      <c r="DAV842" s="103"/>
      <c r="DAW842" s="102"/>
      <c r="DAX842" s="120"/>
      <c r="DAY842" s="176"/>
      <c r="DAZ842" s="102"/>
      <c r="DBA842" s="109"/>
      <c r="DBB842" s="109"/>
      <c r="DBC842" s="106"/>
      <c r="DBD842" s="103"/>
      <c r="DBE842" s="102"/>
      <c r="DBF842" s="120"/>
      <c r="DBG842" s="176"/>
      <c r="DBH842" s="102"/>
      <c r="DBI842" s="109"/>
      <c r="DBJ842" s="109"/>
      <c r="DBK842" s="106"/>
      <c r="DBL842" s="103"/>
      <c r="DBM842" s="102"/>
      <c r="DBN842" s="120"/>
      <c r="DBO842" s="176"/>
      <c r="DBP842" s="102"/>
      <c r="DBQ842" s="109"/>
      <c r="DBR842" s="109"/>
      <c r="DBS842" s="106"/>
      <c r="DBT842" s="103"/>
      <c r="DBU842" s="102"/>
      <c r="DBV842" s="120"/>
      <c r="DBW842" s="176"/>
      <c r="DBX842" s="102"/>
      <c r="DBY842" s="109"/>
      <c r="DBZ842" s="109"/>
      <c r="DCA842" s="106"/>
      <c r="DCB842" s="103"/>
      <c r="DCC842" s="102"/>
      <c r="DCD842" s="120"/>
      <c r="DCE842" s="176"/>
      <c r="DCF842" s="102"/>
      <c r="DCG842" s="109"/>
      <c r="DCH842" s="109"/>
      <c r="DCI842" s="106"/>
      <c r="DCJ842" s="103"/>
      <c r="DCK842" s="102"/>
      <c r="DCL842" s="120"/>
      <c r="DCM842" s="176"/>
      <c r="DCN842" s="102"/>
      <c r="DCO842" s="109"/>
      <c r="DCP842" s="109"/>
      <c r="DCQ842" s="106"/>
      <c r="DCR842" s="103"/>
      <c r="DCS842" s="102"/>
      <c r="DCT842" s="120"/>
      <c r="DCU842" s="176"/>
      <c r="DCV842" s="102"/>
      <c r="DCW842" s="109"/>
      <c r="DCX842" s="109"/>
      <c r="DCY842" s="106"/>
      <c r="DCZ842" s="103"/>
      <c r="DDA842" s="102"/>
      <c r="DDB842" s="120"/>
      <c r="DDC842" s="176"/>
      <c r="DDD842" s="102"/>
      <c r="DDE842" s="109"/>
      <c r="DDF842" s="109"/>
      <c r="DDG842" s="106"/>
      <c r="DDH842" s="103"/>
      <c r="DDI842" s="102"/>
      <c r="DDJ842" s="120"/>
      <c r="DDK842" s="176"/>
      <c r="DDL842" s="102"/>
      <c r="DDM842" s="109"/>
      <c r="DDN842" s="109"/>
      <c r="DDO842" s="106"/>
      <c r="DDP842" s="103"/>
      <c r="DDQ842" s="102"/>
      <c r="DDR842" s="120"/>
      <c r="DDS842" s="176"/>
      <c r="DDT842" s="102"/>
      <c r="DDU842" s="109"/>
      <c r="DDV842" s="109"/>
      <c r="DDW842" s="106"/>
      <c r="DDX842" s="103"/>
      <c r="DDY842" s="102"/>
      <c r="DDZ842" s="120"/>
      <c r="DEA842" s="176"/>
      <c r="DEB842" s="102"/>
      <c r="DEC842" s="109"/>
      <c r="DED842" s="109"/>
      <c r="DEE842" s="106"/>
      <c r="DEF842" s="103"/>
      <c r="DEG842" s="102"/>
      <c r="DEH842" s="120"/>
      <c r="DEI842" s="176"/>
      <c r="DEJ842" s="102"/>
      <c r="DEK842" s="109"/>
      <c r="DEL842" s="109"/>
      <c r="DEM842" s="106"/>
      <c r="DEN842" s="103"/>
      <c r="DEO842" s="102"/>
      <c r="DEP842" s="120"/>
      <c r="DEQ842" s="176"/>
      <c r="DER842" s="102"/>
      <c r="DES842" s="109"/>
      <c r="DET842" s="109"/>
      <c r="DEU842" s="106"/>
      <c r="DEV842" s="103"/>
      <c r="DEW842" s="102"/>
      <c r="DEX842" s="120"/>
      <c r="DEY842" s="176"/>
      <c r="DEZ842" s="102"/>
      <c r="DFA842" s="109"/>
      <c r="DFB842" s="109"/>
      <c r="DFC842" s="106"/>
      <c r="DFD842" s="103"/>
      <c r="DFE842" s="102"/>
      <c r="DFF842" s="120"/>
      <c r="DFG842" s="176"/>
      <c r="DFH842" s="102"/>
      <c r="DFI842" s="109"/>
      <c r="DFJ842" s="109"/>
      <c r="DFK842" s="106"/>
      <c r="DFL842" s="103"/>
      <c r="DFM842" s="102"/>
      <c r="DFN842" s="120"/>
      <c r="DFO842" s="176"/>
      <c r="DFP842" s="102"/>
      <c r="DFQ842" s="109"/>
      <c r="DFR842" s="109"/>
      <c r="DFS842" s="106"/>
      <c r="DFT842" s="103"/>
      <c r="DFU842" s="102"/>
      <c r="DFV842" s="120"/>
      <c r="DFW842" s="176"/>
      <c r="DFX842" s="102"/>
      <c r="DFY842" s="109"/>
      <c r="DFZ842" s="109"/>
      <c r="DGA842" s="106"/>
      <c r="DGB842" s="103"/>
      <c r="DGC842" s="102"/>
      <c r="DGD842" s="120"/>
      <c r="DGE842" s="176"/>
      <c r="DGF842" s="102"/>
      <c r="DGG842" s="109"/>
      <c r="DGH842" s="109"/>
      <c r="DGI842" s="106"/>
      <c r="DGJ842" s="103"/>
      <c r="DGK842" s="102"/>
      <c r="DGL842" s="120"/>
      <c r="DGM842" s="176"/>
      <c r="DGN842" s="102"/>
      <c r="DGO842" s="109"/>
      <c r="DGP842" s="109"/>
      <c r="DGQ842" s="106"/>
      <c r="DGR842" s="103"/>
      <c r="DGS842" s="102"/>
      <c r="DGT842" s="120"/>
      <c r="DGU842" s="176"/>
      <c r="DGV842" s="102"/>
      <c r="DGW842" s="109"/>
      <c r="DGX842" s="109"/>
      <c r="DGY842" s="106"/>
      <c r="DGZ842" s="103"/>
      <c r="DHA842" s="102"/>
      <c r="DHB842" s="120"/>
      <c r="DHC842" s="176"/>
      <c r="DHD842" s="102"/>
      <c r="DHE842" s="109"/>
      <c r="DHF842" s="109"/>
      <c r="DHG842" s="106"/>
      <c r="DHH842" s="103"/>
      <c r="DHI842" s="102"/>
      <c r="DHJ842" s="120"/>
      <c r="DHK842" s="176"/>
      <c r="DHL842" s="102"/>
      <c r="DHM842" s="109"/>
      <c r="DHN842" s="109"/>
      <c r="DHO842" s="106"/>
      <c r="DHP842" s="103"/>
      <c r="DHQ842" s="102"/>
      <c r="DHR842" s="120"/>
      <c r="DHS842" s="176"/>
      <c r="DHT842" s="102"/>
      <c r="DHU842" s="109"/>
      <c r="DHV842" s="109"/>
      <c r="DHW842" s="106"/>
      <c r="DHX842" s="103"/>
      <c r="DHY842" s="102"/>
      <c r="DHZ842" s="120"/>
      <c r="DIA842" s="176"/>
      <c r="DIB842" s="102"/>
      <c r="DIC842" s="109"/>
      <c r="DID842" s="109"/>
      <c r="DIE842" s="106"/>
      <c r="DIF842" s="103"/>
      <c r="DIG842" s="102"/>
      <c r="DIH842" s="120"/>
      <c r="DII842" s="176"/>
      <c r="DIJ842" s="102"/>
      <c r="DIK842" s="109"/>
      <c r="DIL842" s="109"/>
      <c r="DIM842" s="106"/>
      <c r="DIN842" s="103"/>
      <c r="DIO842" s="102"/>
      <c r="DIP842" s="120"/>
      <c r="DIQ842" s="176"/>
      <c r="DIR842" s="102"/>
      <c r="DIS842" s="109"/>
      <c r="DIT842" s="109"/>
      <c r="DIU842" s="106"/>
      <c r="DIV842" s="103"/>
      <c r="DIW842" s="102"/>
      <c r="DIX842" s="120"/>
      <c r="DIY842" s="176"/>
      <c r="DIZ842" s="102"/>
      <c r="DJA842" s="109"/>
      <c r="DJB842" s="109"/>
      <c r="DJC842" s="106"/>
      <c r="DJD842" s="103"/>
      <c r="DJE842" s="102"/>
      <c r="DJF842" s="120"/>
      <c r="DJG842" s="176"/>
      <c r="DJH842" s="102"/>
      <c r="DJI842" s="109"/>
      <c r="DJJ842" s="109"/>
      <c r="DJK842" s="106"/>
      <c r="DJL842" s="103"/>
      <c r="DJM842" s="102"/>
      <c r="DJN842" s="120"/>
      <c r="DJO842" s="176"/>
      <c r="DJP842" s="102"/>
      <c r="DJQ842" s="109"/>
      <c r="DJR842" s="109"/>
      <c r="DJS842" s="106"/>
      <c r="DJT842" s="103"/>
      <c r="DJU842" s="102"/>
      <c r="DJV842" s="120"/>
      <c r="DJW842" s="176"/>
      <c r="DJX842" s="102"/>
      <c r="DJY842" s="109"/>
      <c r="DJZ842" s="109"/>
      <c r="DKA842" s="106"/>
      <c r="DKB842" s="103"/>
      <c r="DKC842" s="102"/>
      <c r="DKD842" s="120"/>
      <c r="DKE842" s="176"/>
      <c r="DKF842" s="102"/>
      <c r="DKG842" s="109"/>
      <c r="DKH842" s="109"/>
      <c r="DKI842" s="106"/>
      <c r="DKJ842" s="103"/>
      <c r="DKK842" s="102"/>
      <c r="DKL842" s="120"/>
      <c r="DKM842" s="176"/>
      <c r="DKN842" s="102"/>
      <c r="DKO842" s="109"/>
      <c r="DKP842" s="109"/>
      <c r="DKQ842" s="106"/>
      <c r="DKR842" s="103"/>
      <c r="DKS842" s="102"/>
      <c r="DKT842" s="120"/>
      <c r="DKU842" s="176"/>
      <c r="DKV842" s="102"/>
      <c r="DKW842" s="109"/>
      <c r="DKX842" s="109"/>
      <c r="DKY842" s="106"/>
      <c r="DKZ842" s="103"/>
      <c r="DLA842" s="102"/>
      <c r="DLB842" s="120"/>
      <c r="DLC842" s="176"/>
      <c r="DLD842" s="102"/>
      <c r="DLE842" s="109"/>
      <c r="DLF842" s="109"/>
      <c r="DLG842" s="106"/>
      <c r="DLH842" s="103"/>
      <c r="DLI842" s="102"/>
      <c r="DLJ842" s="120"/>
      <c r="DLK842" s="176"/>
      <c r="DLL842" s="102"/>
      <c r="DLM842" s="109"/>
      <c r="DLN842" s="109"/>
      <c r="DLO842" s="106"/>
      <c r="DLP842" s="103"/>
      <c r="DLQ842" s="102"/>
      <c r="DLR842" s="120"/>
      <c r="DLS842" s="176"/>
      <c r="DLT842" s="102"/>
      <c r="DLU842" s="109"/>
      <c r="DLV842" s="109"/>
      <c r="DLW842" s="106"/>
      <c r="DLX842" s="103"/>
      <c r="DLY842" s="102"/>
      <c r="DLZ842" s="120"/>
      <c r="DMA842" s="176"/>
      <c r="DMB842" s="102"/>
      <c r="DMC842" s="109"/>
      <c r="DMD842" s="109"/>
      <c r="DME842" s="106"/>
      <c r="DMF842" s="103"/>
      <c r="DMG842" s="102"/>
      <c r="DMH842" s="120"/>
      <c r="DMI842" s="176"/>
      <c r="DMJ842" s="102"/>
      <c r="DMK842" s="109"/>
      <c r="DML842" s="109"/>
      <c r="DMM842" s="106"/>
      <c r="DMN842" s="103"/>
      <c r="DMO842" s="102"/>
      <c r="DMP842" s="120"/>
      <c r="DMQ842" s="176"/>
      <c r="DMR842" s="102"/>
      <c r="DMS842" s="109"/>
      <c r="DMT842" s="109"/>
      <c r="DMU842" s="106"/>
      <c r="DMV842" s="103"/>
      <c r="DMW842" s="102"/>
      <c r="DMX842" s="120"/>
      <c r="DMY842" s="176"/>
      <c r="DMZ842" s="102"/>
      <c r="DNA842" s="109"/>
      <c r="DNB842" s="109"/>
      <c r="DNC842" s="106"/>
      <c r="DND842" s="103"/>
      <c r="DNE842" s="102"/>
      <c r="DNF842" s="120"/>
      <c r="DNG842" s="176"/>
      <c r="DNH842" s="102"/>
      <c r="DNI842" s="109"/>
      <c r="DNJ842" s="109"/>
      <c r="DNK842" s="106"/>
      <c r="DNL842" s="103"/>
      <c r="DNM842" s="102"/>
      <c r="DNN842" s="120"/>
      <c r="DNO842" s="176"/>
      <c r="DNP842" s="102"/>
      <c r="DNQ842" s="109"/>
      <c r="DNR842" s="109"/>
      <c r="DNS842" s="106"/>
      <c r="DNT842" s="103"/>
      <c r="DNU842" s="102"/>
      <c r="DNV842" s="120"/>
      <c r="DNW842" s="176"/>
      <c r="DNX842" s="102"/>
      <c r="DNY842" s="109"/>
      <c r="DNZ842" s="109"/>
      <c r="DOA842" s="106"/>
      <c r="DOB842" s="103"/>
      <c r="DOC842" s="102"/>
      <c r="DOD842" s="120"/>
      <c r="DOE842" s="176"/>
      <c r="DOF842" s="102"/>
      <c r="DOG842" s="109"/>
      <c r="DOH842" s="109"/>
      <c r="DOI842" s="106"/>
      <c r="DOJ842" s="103"/>
      <c r="DOK842" s="102"/>
      <c r="DOL842" s="120"/>
      <c r="DOM842" s="176"/>
      <c r="DON842" s="102"/>
      <c r="DOO842" s="109"/>
      <c r="DOP842" s="109"/>
      <c r="DOQ842" s="106"/>
      <c r="DOR842" s="103"/>
      <c r="DOS842" s="102"/>
      <c r="DOT842" s="120"/>
      <c r="DOU842" s="176"/>
      <c r="DOV842" s="102"/>
      <c r="DOW842" s="109"/>
      <c r="DOX842" s="109"/>
      <c r="DOY842" s="106"/>
      <c r="DOZ842" s="103"/>
      <c r="DPA842" s="102"/>
      <c r="DPB842" s="120"/>
      <c r="DPC842" s="176"/>
      <c r="DPD842" s="102"/>
      <c r="DPE842" s="109"/>
      <c r="DPF842" s="109"/>
      <c r="DPG842" s="106"/>
      <c r="DPH842" s="103"/>
      <c r="DPI842" s="102"/>
      <c r="DPJ842" s="120"/>
      <c r="DPK842" s="176"/>
      <c r="DPL842" s="102"/>
      <c r="DPM842" s="109"/>
      <c r="DPN842" s="109"/>
      <c r="DPO842" s="106"/>
      <c r="DPP842" s="103"/>
      <c r="DPQ842" s="102"/>
      <c r="DPR842" s="120"/>
      <c r="DPS842" s="176"/>
      <c r="DPT842" s="102"/>
      <c r="DPU842" s="109"/>
      <c r="DPV842" s="109"/>
      <c r="DPW842" s="106"/>
      <c r="DPX842" s="103"/>
      <c r="DPY842" s="102"/>
      <c r="DPZ842" s="120"/>
      <c r="DQA842" s="176"/>
      <c r="DQB842" s="102"/>
      <c r="DQC842" s="109"/>
      <c r="DQD842" s="109"/>
      <c r="DQE842" s="106"/>
      <c r="DQF842" s="103"/>
      <c r="DQG842" s="102"/>
      <c r="DQH842" s="120"/>
      <c r="DQI842" s="176"/>
      <c r="DQJ842" s="102"/>
      <c r="DQK842" s="109"/>
      <c r="DQL842" s="109"/>
      <c r="DQM842" s="106"/>
      <c r="DQN842" s="103"/>
      <c r="DQO842" s="102"/>
      <c r="DQP842" s="120"/>
      <c r="DQQ842" s="176"/>
      <c r="DQR842" s="102"/>
      <c r="DQS842" s="109"/>
      <c r="DQT842" s="109"/>
      <c r="DQU842" s="106"/>
      <c r="DQV842" s="103"/>
      <c r="DQW842" s="102"/>
      <c r="DQX842" s="120"/>
      <c r="DQY842" s="176"/>
      <c r="DQZ842" s="102"/>
      <c r="DRA842" s="109"/>
      <c r="DRB842" s="109"/>
      <c r="DRC842" s="106"/>
      <c r="DRD842" s="103"/>
      <c r="DRE842" s="102"/>
      <c r="DRF842" s="120"/>
      <c r="DRG842" s="176"/>
      <c r="DRH842" s="102"/>
      <c r="DRI842" s="109"/>
      <c r="DRJ842" s="109"/>
      <c r="DRK842" s="106"/>
      <c r="DRL842" s="103"/>
      <c r="DRM842" s="102"/>
      <c r="DRN842" s="120"/>
      <c r="DRO842" s="176"/>
      <c r="DRP842" s="102"/>
      <c r="DRQ842" s="109"/>
      <c r="DRR842" s="109"/>
      <c r="DRS842" s="106"/>
      <c r="DRT842" s="103"/>
      <c r="DRU842" s="102"/>
      <c r="DRV842" s="120"/>
      <c r="DRW842" s="176"/>
      <c r="DRX842" s="102"/>
      <c r="DRY842" s="109"/>
      <c r="DRZ842" s="109"/>
      <c r="DSA842" s="106"/>
      <c r="DSB842" s="103"/>
      <c r="DSC842" s="102"/>
      <c r="DSD842" s="120"/>
      <c r="DSE842" s="176"/>
      <c r="DSF842" s="102"/>
      <c r="DSG842" s="109"/>
      <c r="DSH842" s="109"/>
      <c r="DSI842" s="106"/>
      <c r="DSJ842" s="103"/>
      <c r="DSK842" s="102"/>
      <c r="DSL842" s="120"/>
      <c r="DSM842" s="176"/>
      <c r="DSN842" s="102"/>
      <c r="DSO842" s="109"/>
      <c r="DSP842" s="109"/>
      <c r="DSQ842" s="106"/>
      <c r="DSR842" s="103"/>
      <c r="DSS842" s="102"/>
      <c r="DST842" s="120"/>
      <c r="DSU842" s="176"/>
      <c r="DSV842" s="102"/>
      <c r="DSW842" s="109"/>
      <c r="DSX842" s="109"/>
      <c r="DSY842" s="106"/>
      <c r="DSZ842" s="103"/>
      <c r="DTA842" s="102"/>
      <c r="DTB842" s="120"/>
      <c r="DTC842" s="176"/>
      <c r="DTD842" s="102"/>
      <c r="DTE842" s="109"/>
      <c r="DTF842" s="109"/>
      <c r="DTG842" s="106"/>
      <c r="DTH842" s="103"/>
      <c r="DTI842" s="102"/>
      <c r="DTJ842" s="120"/>
      <c r="DTK842" s="176"/>
      <c r="DTL842" s="102"/>
      <c r="DTM842" s="109"/>
      <c r="DTN842" s="109"/>
      <c r="DTO842" s="106"/>
      <c r="DTP842" s="103"/>
      <c r="DTQ842" s="102"/>
      <c r="DTR842" s="120"/>
      <c r="DTS842" s="176"/>
      <c r="DTT842" s="102"/>
      <c r="DTU842" s="109"/>
      <c r="DTV842" s="109"/>
      <c r="DTW842" s="106"/>
      <c r="DTX842" s="103"/>
      <c r="DTY842" s="102"/>
      <c r="DTZ842" s="120"/>
      <c r="DUA842" s="176"/>
      <c r="DUB842" s="102"/>
      <c r="DUC842" s="109"/>
      <c r="DUD842" s="109"/>
      <c r="DUE842" s="106"/>
      <c r="DUF842" s="103"/>
      <c r="DUG842" s="102"/>
      <c r="DUH842" s="120"/>
      <c r="DUI842" s="176"/>
      <c r="DUJ842" s="102"/>
      <c r="DUK842" s="109"/>
      <c r="DUL842" s="109"/>
      <c r="DUM842" s="106"/>
      <c r="DUN842" s="103"/>
      <c r="DUO842" s="102"/>
      <c r="DUP842" s="120"/>
      <c r="DUQ842" s="176"/>
      <c r="DUR842" s="102"/>
      <c r="DUS842" s="109"/>
      <c r="DUT842" s="109"/>
      <c r="DUU842" s="106"/>
      <c r="DUV842" s="103"/>
      <c r="DUW842" s="102"/>
      <c r="DUX842" s="120"/>
      <c r="DUY842" s="176"/>
      <c r="DUZ842" s="102"/>
      <c r="DVA842" s="109"/>
      <c r="DVB842" s="109"/>
      <c r="DVC842" s="106"/>
      <c r="DVD842" s="103"/>
      <c r="DVE842" s="102"/>
      <c r="DVF842" s="120"/>
      <c r="DVG842" s="176"/>
      <c r="DVH842" s="102"/>
      <c r="DVI842" s="109"/>
      <c r="DVJ842" s="109"/>
      <c r="DVK842" s="106"/>
      <c r="DVL842" s="103"/>
      <c r="DVM842" s="102"/>
      <c r="DVN842" s="120"/>
      <c r="DVO842" s="176"/>
      <c r="DVP842" s="102"/>
      <c r="DVQ842" s="109"/>
      <c r="DVR842" s="109"/>
      <c r="DVS842" s="106"/>
      <c r="DVT842" s="103"/>
      <c r="DVU842" s="102"/>
      <c r="DVV842" s="120"/>
      <c r="DVW842" s="176"/>
      <c r="DVX842" s="102"/>
      <c r="DVY842" s="109"/>
      <c r="DVZ842" s="109"/>
      <c r="DWA842" s="106"/>
      <c r="DWB842" s="103"/>
      <c r="DWC842" s="102"/>
      <c r="DWD842" s="120"/>
      <c r="DWE842" s="176"/>
      <c r="DWF842" s="102"/>
      <c r="DWG842" s="109"/>
      <c r="DWH842" s="109"/>
      <c r="DWI842" s="106"/>
      <c r="DWJ842" s="103"/>
      <c r="DWK842" s="102"/>
      <c r="DWL842" s="120"/>
      <c r="DWM842" s="176"/>
      <c r="DWN842" s="102"/>
      <c r="DWO842" s="109"/>
      <c r="DWP842" s="109"/>
      <c r="DWQ842" s="106"/>
      <c r="DWR842" s="103"/>
      <c r="DWS842" s="102"/>
      <c r="DWT842" s="120"/>
      <c r="DWU842" s="176"/>
      <c r="DWV842" s="102"/>
      <c r="DWW842" s="109"/>
      <c r="DWX842" s="109"/>
      <c r="DWY842" s="106"/>
      <c r="DWZ842" s="103"/>
      <c r="DXA842" s="102"/>
      <c r="DXB842" s="120"/>
      <c r="DXC842" s="176"/>
      <c r="DXD842" s="102"/>
      <c r="DXE842" s="109"/>
      <c r="DXF842" s="109"/>
      <c r="DXG842" s="106"/>
      <c r="DXH842" s="103"/>
      <c r="DXI842" s="102"/>
      <c r="DXJ842" s="120"/>
      <c r="DXK842" s="176"/>
      <c r="DXL842" s="102"/>
      <c r="DXM842" s="109"/>
      <c r="DXN842" s="109"/>
      <c r="DXO842" s="106"/>
      <c r="DXP842" s="103"/>
      <c r="DXQ842" s="102"/>
      <c r="DXR842" s="120"/>
      <c r="DXS842" s="176"/>
      <c r="DXT842" s="102"/>
      <c r="DXU842" s="109"/>
      <c r="DXV842" s="109"/>
      <c r="DXW842" s="106"/>
      <c r="DXX842" s="103"/>
      <c r="DXY842" s="102"/>
      <c r="DXZ842" s="120"/>
      <c r="DYA842" s="176"/>
      <c r="DYB842" s="102"/>
      <c r="DYC842" s="109"/>
      <c r="DYD842" s="109"/>
      <c r="DYE842" s="106"/>
      <c r="DYF842" s="103"/>
      <c r="DYG842" s="102"/>
      <c r="DYH842" s="120"/>
      <c r="DYI842" s="176"/>
      <c r="DYJ842" s="102"/>
      <c r="DYK842" s="109"/>
      <c r="DYL842" s="109"/>
      <c r="DYM842" s="106"/>
      <c r="DYN842" s="103"/>
      <c r="DYO842" s="102"/>
      <c r="DYP842" s="120"/>
      <c r="DYQ842" s="176"/>
      <c r="DYR842" s="102"/>
      <c r="DYS842" s="109"/>
      <c r="DYT842" s="109"/>
      <c r="DYU842" s="106"/>
      <c r="DYV842" s="103"/>
      <c r="DYW842" s="102"/>
      <c r="DYX842" s="120"/>
      <c r="DYY842" s="176"/>
      <c r="DYZ842" s="102"/>
      <c r="DZA842" s="109"/>
      <c r="DZB842" s="109"/>
      <c r="DZC842" s="106"/>
      <c r="DZD842" s="103"/>
      <c r="DZE842" s="102"/>
      <c r="DZF842" s="120"/>
      <c r="DZG842" s="176"/>
      <c r="DZH842" s="102"/>
      <c r="DZI842" s="109"/>
      <c r="DZJ842" s="109"/>
      <c r="DZK842" s="106"/>
      <c r="DZL842" s="103"/>
      <c r="DZM842" s="102"/>
      <c r="DZN842" s="120"/>
      <c r="DZO842" s="176"/>
      <c r="DZP842" s="102"/>
      <c r="DZQ842" s="109"/>
      <c r="DZR842" s="109"/>
      <c r="DZS842" s="106"/>
      <c r="DZT842" s="103"/>
      <c r="DZU842" s="102"/>
      <c r="DZV842" s="120"/>
      <c r="DZW842" s="176"/>
      <c r="DZX842" s="102"/>
      <c r="DZY842" s="109"/>
      <c r="DZZ842" s="109"/>
      <c r="EAA842" s="106"/>
      <c r="EAB842" s="103"/>
      <c r="EAC842" s="102"/>
      <c r="EAD842" s="120"/>
      <c r="EAE842" s="176"/>
      <c r="EAF842" s="102"/>
      <c r="EAG842" s="109"/>
      <c r="EAH842" s="109"/>
      <c r="EAI842" s="106"/>
      <c r="EAJ842" s="103"/>
      <c r="EAK842" s="102"/>
      <c r="EAL842" s="120"/>
      <c r="EAM842" s="176"/>
      <c r="EAN842" s="102"/>
      <c r="EAO842" s="109"/>
      <c r="EAP842" s="109"/>
      <c r="EAQ842" s="106"/>
      <c r="EAR842" s="103"/>
      <c r="EAS842" s="102"/>
      <c r="EAT842" s="120"/>
      <c r="EAU842" s="176"/>
      <c r="EAV842" s="102"/>
      <c r="EAW842" s="109"/>
      <c r="EAX842" s="109"/>
      <c r="EAY842" s="106"/>
      <c r="EAZ842" s="103"/>
      <c r="EBA842" s="102"/>
      <c r="EBB842" s="120"/>
      <c r="EBC842" s="176"/>
      <c r="EBD842" s="102"/>
      <c r="EBE842" s="109"/>
      <c r="EBF842" s="109"/>
      <c r="EBG842" s="106"/>
      <c r="EBH842" s="103"/>
      <c r="EBI842" s="102"/>
      <c r="EBJ842" s="120"/>
      <c r="EBK842" s="176"/>
      <c r="EBL842" s="102"/>
      <c r="EBM842" s="109"/>
      <c r="EBN842" s="109"/>
      <c r="EBO842" s="106"/>
      <c r="EBP842" s="103"/>
      <c r="EBQ842" s="102"/>
      <c r="EBR842" s="120"/>
      <c r="EBS842" s="176"/>
      <c r="EBT842" s="102"/>
      <c r="EBU842" s="109"/>
      <c r="EBV842" s="109"/>
      <c r="EBW842" s="106"/>
      <c r="EBX842" s="103"/>
      <c r="EBY842" s="102"/>
      <c r="EBZ842" s="120"/>
      <c r="ECA842" s="176"/>
      <c r="ECB842" s="102"/>
      <c r="ECC842" s="109"/>
      <c r="ECD842" s="109"/>
      <c r="ECE842" s="106"/>
      <c r="ECF842" s="103"/>
      <c r="ECG842" s="102"/>
      <c r="ECH842" s="120"/>
      <c r="ECI842" s="176"/>
      <c r="ECJ842" s="102"/>
      <c r="ECK842" s="109"/>
      <c r="ECL842" s="109"/>
      <c r="ECM842" s="106"/>
      <c r="ECN842" s="103"/>
      <c r="ECO842" s="102"/>
      <c r="ECP842" s="120"/>
      <c r="ECQ842" s="176"/>
      <c r="ECR842" s="102"/>
      <c r="ECS842" s="109"/>
      <c r="ECT842" s="109"/>
      <c r="ECU842" s="106"/>
      <c r="ECV842" s="103"/>
      <c r="ECW842" s="102"/>
      <c r="ECX842" s="120"/>
      <c r="ECY842" s="176"/>
      <c r="ECZ842" s="102"/>
      <c r="EDA842" s="109"/>
      <c r="EDB842" s="109"/>
      <c r="EDC842" s="106"/>
      <c r="EDD842" s="103"/>
      <c r="EDE842" s="102"/>
      <c r="EDF842" s="120"/>
      <c r="EDG842" s="176"/>
      <c r="EDH842" s="102"/>
      <c r="EDI842" s="109"/>
      <c r="EDJ842" s="109"/>
      <c r="EDK842" s="106"/>
      <c r="EDL842" s="103"/>
      <c r="EDM842" s="102"/>
      <c r="EDN842" s="120"/>
      <c r="EDO842" s="176"/>
      <c r="EDP842" s="102"/>
      <c r="EDQ842" s="109"/>
      <c r="EDR842" s="109"/>
      <c r="EDS842" s="106"/>
      <c r="EDT842" s="103"/>
      <c r="EDU842" s="102"/>
      <c r="EDV842" s="120"/>
      <c r="EDW842" s="176"/>
      <c r="EDX842" s="102"/>
      <c r="EDY842" s="109"/>
      <c r="EDZ842" s="109"/>
      <c r="EEA842" s="106"/>
      <c r="EEB842" s="103"/>
      <c r="EEC842" s="102"/>
      <c r="EED842" s="120"/>
      <c r="EEE842" s="176"/>
      <c r="EEF842" s="102"/>
      <c r="EEG842" s="109"/>
      <c r="EEH842" s="109"/>
      <c r="EEI842" s="106"/>
      <c r="EEJ842" s="103"/>
      <c r="EEK842" s="102"/>
      <c r="EEL842" s="120"/>
      <c r="EEM842" s="176"/>
      <c r="EEN842" s="102"/>
      <c r="EEO842" s="109"/>
      <c r="EEP842" s="109"/>
      <c r="EEQ842" s="106"/>
      <c r="EER842" s="103"/>
      <c r="EES842" s="102"/>
      <c r="EET842" s="120"/>
      <c r="EEU842" s="176"/>
      <c r="EEV842" s="102"/>
      <c r="EEW842" s="109"/>
      <c r="EEX842" s="109"/>
      <c r="EEY842" s="106"/>
      <c r="EEZ842" s="103"/>
      <c r="EFA842" s="102"/>
      <c r="EFB842" s="120"/>
      <c r="EFC842" s="176"/>
      <c r="EFD842" s="102"/>
      <c r="EFE842" s="109"/>
      <c r="EFF842" s="109"/>
      <c r="EFG842" s="106"/>
      <c r="EFH842" s="103"/>
      <c r="EFI842" s="102"/>
      <c r="EFJ842" s="120"/>
      <c r="EFK842" s="176"/>
      <c r="EFL842" s="102"/>
      <c r="EFM842" s="109"/>
      <c r="EFN842" s="109"/>
      <c r="EFO842" s="106"/>
      <c r="EFP842" s="103"/>
      <c r="EFQ842" s="102"/>
      <c r="EFR842" s="120"/>
      <c r="EFS842" s="176"/>
      <c r="EFT842" s="102"/>
      <c r="EFU842" s="109"/>
      <c r="EFV842" s="109"/>
      <c r="EFW842" s="106"/>
      <c r="EFX842" s="103"/>
      <c r="EFY842" s="102"/>
      <c r="EFZ842" s="120"/>
      <c r="EGA842" s="176"/>
      <c r="EGB842" s="102"/>
      <c r="EGC842" s="109"/>
      <c r="EGD842" s="109"/>
      <c r="EGE842" s="106"/>
      <c r="EGF842" s="103"/>
      <c r="EGG842" s="102"/>
      <c r="EGH842" s="120"/>
      <c r="EGI842" s="176"/>
      <c r="EGJ842" s="102"/>
      <c r="EGK842" s="109"/>
      <c r="EGL842" s="109"/>
      <c r="EGM842" s="106"/>
      <c r="EGN842" s="103"/>
      <c r="EGO842" s="102"/>
      <c r="EGP842" s="120"/>
      <c r="EGQ842" s="176"/>
      <c r="EGR842" s="102"/>
      <c r="EGS842" s="109"/>
      <c r="EGT842" s="109"/>
      <c r="EGU842" s="106"/>
      <c r="EGV842" s="103"/>
      <c r="EGW842" s="102"/>
      <c r="EGX842" s="120"/>
      <c r="EGY842" s="176"/>
      <c r="EGZ842" s="102"/>
      <c r="EHA842" s="109"/>
      <c r="EHB842" s="109"/>
      <c r="EHC842" s="106"/>
      <c r="EHD842" s="103"/>
      <c r="EHE842" s="102"/>
      <c r="EHF842" s="120"/>
      <c r="EHG842" s="176"/>
      <c r="EHH842" s="102"/>
      <c r="EHI842" s="109"/>
      <c r="EHJ842" s="109"/>
      <c r="EHK842" s="106"/>
      <c r="EHL842" s="103"/>
      <c r="EHM842" s="102"/>
      <c r="EHN842" s="120"/>
      <c r="EHO842" s="176"/>
      <c r="EHP842" s="102"/>
      <c r="EHQ842" s="109"/>
      <c r="EHR842" s="109"/>
      <c r="EHS842" s="106"/>
      <c r="EHT842" s="103"/>
      <c r="EHU842" s="102"/>
      <c r="EHV842" s="120"/>
      <c r="EHW842" s="176"/>
      <c r="EHX842" s="102"/>
      <c r="EHY842" s="109"/>
      <c r="EHZ842" s="109"/>
      <c r="EIA842" s="106"/>
      <c r="EIB842" s="103"/>
      <c r="EIC842" s="102"/>
      <c r="EID842" s="120"/>
      <c r="EIE842" s="176"/>
      <c r="EIF842" s="102"/>
      <c r="EIG842" s="109"/>
      <c r="EIH842" s="109"/>
      <c r="EII842" s="106"/>
      <c r="EIJ842" s="103"/>
      <c r="EIK842" s="102"/>
      <c r="EIL842" s="120"/>
      <c r="EIM842" s="176"/>
      <c r="EIN842" s="102"/>
      <c r="EIO842" s="109"/>
      <c r="EIP842" s="109"/>
      <c r="EIQ842" s="106"/>
      <c r="EIR842" s="103"/>
      <c r="EIS842" s="102"/>
      <c r="EIT842" s="120"/>
      <c r="EIU842" s="176"/>
      <c r="EIV842" s="102"/>
      <c r="EIW842" s="109"/>
      <c r="EIX842" s="109"/>
      <c r="EIY842" s="106"/>
      <c r="EIZ842" s="103"/>
      <c r="EJA842" s="102"/>
      <c r="EJB842" s="120"/>
      <c r="EJC842" s="176"/>
      <c r="EJD842" s="102"/>
      <c r="EJE842" s="109"/>
      <c r="EJF842" s="109"/>
      <c r="EJG842" s="106"/>
      <c r="EJH842" s="103"/>
      <c r="EJI842" s="102"/>
      <c r="EJJ842" s="120"/>
      <c r="EJK842" s="176"/>
      <c r="EJL842" s="102"/>
      <c r="EJM842" s="109"/>
      <c r="EJN842" s="109"/>
      <c r="EJO842" s="106"/>
      <c r="EJP842" s="103"/>
      <c r="EJQ842" s="102"/>
      <c r="EJR842" s="120"/>
      <c r="EJS842" s="176"/>
      <c r="EJT842" s="102"/>
      <c r="EJU842" s="109"/>
      <c r="EJV842" s="109"/>
      <c r="EJW842" s="106"/>
      <c r="EJX842" s="103"/>
      <c r="EJY842" s="102"/>
      <c r="EJZ842" s="120"/>
      <c r="EKA842" s="176"/>
      <c r="EKB842" s="102"/>
      <c r="EKC842" s="109"/>
      <c r="EKD842" s="109"/>
      <c r="EKE842" s="106"/>
      <c r="EKF842" s="103"/>
      <c r="EKG842" s="102"/>
      <c r="EKH842" s="120"/>
      <c r="EKI842" s="176"/>
      <c r="EKJ842" s="102"/>
      <c r="EKK842" s="109"/>
      <c r="EKL842" s="109"/>
      <c r="EKM842" s="106"/>
      <c r="EKN842" s="103"/>
      <c r="EKO842" s="102"/>
      <c r="EKP842" s="120"/>
      <c r="EKQ842" s="176"/>
      <c r="EKR842" s="102"/>
      <c r="EKS842" s="109"/>
      <c r="EKT842" s="109"/>
      <c r="EKU842" s="106"/>
      <c r="EKV842" s="103"/>
      <c r="EKW842" s="102"/>
      <c r="EKX842" s="120"/>
      <c r="EKY842" s="176"/>
      <c r="EKZ842" s="102"/>
      <c r="ELA842" s="109"/>
      <c r="ELB842" s="109"/>
      <c r="ELC842" s="106"/>
      <c r="ELD842" s="103"/>
      <c r="ELE842" s="102"/>
      <c r="ELF842" s="120"/>
      <c r="ELG842" s="176"/>
      <c r="ELH842" s="102"/>
      <c r="ELI842" s="109"/>
      <c r="ELJ842" s="109"/>
      <c r="ELK842" s="106"/>
      <c r="ELL842" s="103"/>
      <c r="ELM842" s="102"/>
      <c r="ELN842" s="120"/>
      <c r="ELO842" s="176"/>
      <c r="ELP842" s="102"/>
      <c r="ELQ842" s="109"/>
      <c r="ELR842" s="109"/>
      <c r="ELS842" s="106"/>
      <c r="ELT842" s="103"/>
      <c r="ELU842" s="102"/>
      <c r="ELV842" s="120"/>
      <c r="ELW842" s="176"/>
      <c r="ELX842" s="102"/>
      <c r="ELY842" s="109"/>
      <c r="ELZ842" s="109"/>
      <c r="EMA842" s="106"/>
      <c r="EMB842" s="103"/>
      <c r="EMC842" s="102"/>
      <c r="EMD842" s="120"/>
      <c r="EME842" s="176"/>
      <c r="EMF842" s="102"/>
      <c r="EMG842" s="109"/>
      <c r="EMH842" s="109"/>
      <c r="EMI842" s="106"/>
      <c r="EMJ842" s="103"/>
      <c r="EMK842" s="102"/>
      <c r="EML842" s="120"/>
      <c r="EMM842" s="176"/>
      <c r="EMN842" s="102"/>
      <c r="EMO842" s="109"/>
      <c r="EMP842" s="109"/>
      <c r="EMQ842" s="106"/>
      <c r="EMR842" s="103"/>
      <c r="EMS842" s="102"/>
      <c r="EMT842" s="120"/>
      <c r="EMU842" s="176"/>
      <c r="EMV842" s="102"/>
      <c r="EMW842" s="109"/>
      <c r="EMX842" s="109"/>
      <c r="EMY842" s="106"/>
      <c r="EMZ842" s="103"/>
      <c r="ENA842" s="102"/>
      <c r="ENB842" s="120"/>
      <c r="ENC842" s="176"/>
      <c r="END842" s="102"/>
      <c r="ENE842" s="109"/>
      <c r="ENF842" s="109"/>
      <c r="ENG842" s="106"/>
      <c r="ENH842" s="103"/>
      <c r="ENI842" s="102"/>
      <c r="ENJ842" s="120"/>
      <c r="ENK842" s="176"/>
      <c r="ENL842" s="102"/>
      <c r="ENM842" s="109"/>
      <c r="ENN842" s="109"/>
      <c r="ENO842" s="106"/>
      <c r="ENP842" s="103"/>
      <c r="ENQ842" s="102"/>
      <c r="ENR842" s="120"/>
      <c r="ENS842" s="176"/>
      <c r="ENT842" s="102"/>
      <c r="ENU842" s="109"/>
      <c r="ENV842" s="109"/>
      <c r="ENW842" s="106"/>
      <c r="ENX842" s="103"/>
      <c r="ENY842" s="102"/>
      <c r="ENZ842" s="120"/>
      <c r="EOA842" s="176"/>
      <c r="EOB842" s="102"/>
      <c r="EOC842" s="109"/>
      <c r="EOD842" s="109"/>
      <c r="EOE842" s="106"/>
      <c r="EOF842" s="103"/>
      <c r="EOG842" s="102"/>
      <c r="EOH842" s="120"/>
      <c r="EOI842" s="176"/>
      <c r="EOJ842" s="102"/>
      <c r="EOK842" s="109"/>
      <c r="EOL842" s="109"/>
      <c r="EOM842" s="106"/>
      <c r="EON842" s="103"/>
      <c r="EOO842" s="102"/>
      <c r="EOP842" s="120"/>
      <c r="EOQ842" s="176"/>
      <c r="EOR842" s="102"/>
      <c r="EOS842" s="109"/>
      <c r="EOT842" s="109"/>
      <c r="EOU842" s="106"/>
      <c r="EOV842" s="103"/>
      <c r="EOW842" s="102"/>
      <c r="EOX842" s="120"/>
      <c r="EOY842" s="176"/>
      <c r="EOZ842" s="102"/>
      <c r="EPA842" s="109"/>
      <c r="EPB842" s="109"/>
      <c r="EPC842" s="106"/>
      <c r="EPD842" s="103"/>
      <c r="EPE842" s="102"/>
      <c r="EPF842" s="120"/>
      <c r="EPG842" s="176"/>
      <c r="EPH842" s="102"/>
      <c r="EPI842" s="109"/>
      <c r="EPJ842" s="109"/>
      <c r="EPK842" s="106"/>
      <c r="EPL842" s="103"/>
      <c r="EPM842" s="102"/>
      <c r="EPN842" s="120"/>
      <c r="EPO842" s="176"/>
      <c r="EPP842" s="102"/>
      <c r="EPQ842" s="109"/>
      <c r="EPR842" s="109"/>
      <c r="EPS842" s="106"/>
      <c r="EPT842" s="103"/>
      <c r="EPU842" s="102"/>
      <c r="EPV842" s="120"/>
      <c r="EPW842" s="176"/>
      <c r="EPX842" s="102"/>
      <c r="EPY842" s="109"/>
      <c r="EPZ842" s="109"/>
      <c r="EQA842" s="106"/>
      <c r="EQB842" s="103"/>
      <c r="EQC842" s="102"/>
      <c r="EQD842" s="120"/>
      <c r="EQE842" s="176"/>
      <c r="EQF842" s="102"/>
      <c r="EQG842" s="109"/>
      <c r="EQH842" s="109"/>
      <c r="EQI842" s="106"/>
      <c r="EQJ842" s="103"/>
      <c r="EQK842" s="102"/>
      <c r="EQL842" s="120"/>
      <c r="EQM842" s="176"/>
      <c r="EQN842" s="102"/>
      <c r="EQO842" s="109"/>
      <c r="EQP842" s="109"/>
      <c r="EQQ842" s="106"/>
      <c r="EQR842" s="103"/>
      <c r="EQS842" s="102"/>
      <c r="EQT842" s="120"/>
      <c r="EQU842" s="176"/>
      <c r="EQV842" s="102"/>
      <c r="EQW842" s="109"/>
      <c r="EQX842" s="109"/>
      <c r="EQY842" s="106"/>
      <c r="EQZ842" s="103"/>
      <c r="ERA842" s="102"/>
      <c r="ERB842" s="120"/>
      <c r="ERC842" s="176"/>
      <c r="ERD842" s="102"/>
      <c r="ERE842" s="109"/>
      <c r="ERF842" s="109"/>
      <c r="ERG842" s="106"/>
      <c r="ERH842" s="103"/>
      <c r="ERI842" s="102"/>
      <c r="ERJ842" s="120"/>
      <c r="ERK842" s="176"/>
      <c r="ERL842" s="102"/>
      <c r="ERM842" s="109"/>
      <c r="ERN842" s="109"/>
      <c r="ERO842" s="106"/>
      <c r="ERP842" s="103"/>
      <c r="ERQ842" s="102"/>
      <c r="ERR842" s="120"/>
      <c r="ERS842" s="176"/>
      <c r="ERT842" s="102"/>
      <c r="ERU842" s="109"/>
      <c r="ERV842" s="109"/>
      <c r="ERW842" s="106"/>
      <c r="ERX842" s="103"/>
      <c r="ERY842" s="102"/>
      <c r="ERZ842" s="120"/>
      <c r="ESA842" s="176"/>
      <c r="ESB842" s="102"/>
      <c r="ESC842" s="109"/>
      <c r="ESD842" s="109"/>
      <c r="ESE842" s="106"/>
      <c r="ESF842" s="103"/>
      <c r="ESG842" s="102"/>
      <c r="ESH842" s="120"/>
      <c r="ESI842" s="176"/>
      <c r="ESJ842" s="102"/>
      <c r="ESK842" s="109"/>
      <c r="ESL842" s="109"/>
      <c r="ESM842" s="106"/>
      <c r="ESN842" s="103"/>
      <c r="ESO842" s="102"/>
      <c r="ESP842" s="120"/>
      <c r="ESQ842" s="176"/>
      <c r="ESR842" s="102"/>
      <c r="ESS842" s="109"/>
      <c r="EST842" s="109"/>
      <c r="ESU842" s="106"/>
      <c r="ESV842" s="103"/>
      <c r="ESW842" s="102"/>
      <c r="ESX842" s="120"/>
      <c r="ESY842" s="176"/>
      <c r="ESZ842" s="102"/>
      <c r="ETA842" s="109"/>
      <c r="ETB842" s="109"/>
      <c r="ETC842" s="106"/>
      <c r="ETD842" s="103"/>
      <c r="ETE842" s="102"/>
      <c r="ETF842" s="120"/>
      <c r="ETG842" s="176"/>
      <c r="ETH842" s="102"/>
      <c r="ETI842" s="109"/>
      <c r="ETJ842" s="109"/>
      <c r="ETK842" s="106"/>
      <c r="ETL842" s="103"/>
      <c r="ETM842" s="102"/>
      <c r="ETN842" s="120"/>
      <c r="ETO842" s="176"/>
      <c r="ETP842" s="102"/>
      <c r="ETQ842" s="109"/>
      <c r="ETR842" s="109"/>
      <c r="ETS842" s="106"/>
      <c r="ETT842" s="103"/>
      <c r="ETU842" s="102"/>
      <c r="ETV842" s="120"/>
      <c r="ETW842" s="176"/>
      <c r="ETX842" s="102"/>
      <c r="ETY842" s="109"/>
      <c r="ETZ842" s="109"/>
      <c r="EUA842" s="106"/>
      <c r="EUB842" s="103"/>
      <c r="EUC842" s="102"/>
      <c r="EUD842" s="120"/>
      <c r="EUE842" s="176"/>
      <c r="EUF842" s="102"/>
      <c r="EUG842" s="109"/>
      <c r="EUH842" s="109"/>
      <c r="EUI842" s="106"/>
      <c r="EUJ842" s="103"/>
      <c r="EUK842" s="102"/>
      <c r="EUL842" s="120"/>
      <c r="EUM842" s="176"/>
      <c r="EUN842" s="102"/>
      <c r="EUO842" s="109"/>
      <c r="EUP842" s="109"/>
      <c r="EUQ842" s="106"/>
      <c r="EUR842" s="103"/>
      <c r="EUS842" s="102"/>
      <c r="EUT842" s="120"/>
      <c r="EUU842" s="176"/>
      <c r="EUV842" s="102"/>
      <c r="EUW842" s="109"/>
      <c r="EUX842" s="109"/>
      <c r="EUY842" s="106"/>
      <c r="EUZ842" s="103"/>
      <c r="EVA842" s="102"/>
      <c r="EVB842" s="120"/>
      <c r="EVC842" s="176"/>
      <c r="EVD842" s="102"/>
      <c r="EVE842" s="109"/>
      <c r="EVF842" s="109"/>
      <c r="EVG842" s="106"/>
      <c r="EVH842" s="103"/>
      <c r="EVI842" s="102"/>
      <c r="EVJ842" s="120"/>
      <c r="EVK842" s="176"/>
      <c r="EVL842" s="102"/>
      <c r="EVM842" s="109"/>
      <c r="EVN842" s="109"/>
      <c r="EVO842" s="106"/>
      <c r="EVP842" s="103"/>
      <c r="EVQ842" s="102"/>
      <c r="EVR842" s="120"/>
      <c r="EVS842" s="176"/>
      <c r="EVT842" s="102"/>
      <c r="EVU842" s="109"/>
      <c r="EVV842" s="109"/>
      <c r="EVW842" s="106"/>
      <c r="EVX842" s="103"/>
      <c r="EVY842" s="102"/>
      <c r="EVZ842" s="120"/>
      <c r="EWA842" s="176"/>
      <c r="EWB842" s="102"/>
      <c r="EWC842" s="109"/>
      <c r="EWD842" s="109"/>
      <c r="EWE842" s="106"/>
      <c r="EWF842" s="103"/>
      <c r="EWG842" s="102"/>
      <c r="EWH842" s="120"/>
      <c r="EWI842" s="176"/>
      <c r="EWJ842" s="102"/>
      <c r="EWK842" s="109"/>
      <c r="EWL842" s="109"/>
      <c r="EWM842" s="106"/>
      <c r="EWN842" s="103"/>
      <c r="EWO842" s="102"/>
      <c r="EWP842" s="120"/>
      <c r="EWQ842" s="176"/>
      <c r="EWR842" s="102"/>
      <c r="EWS842" s="109"/>
      <c r="EWT842" s="109"/>
      <c r="EWU842" s="106"/>
      <c r="EWV842" s="103"/>
      <c r="EWW842" s="102"/>
      <c r="EWX842" s="120"/>
      <c r="EWY842" s="176"/>
      <c r="EWZ842" s="102"/>
      <c r="EXA842" s="109"/>
      <c r="EXB842" s="109"/>
      <c r="EXC842" s="106"/>
      <c r="EXD842" s="103"/>
      <c r="EXE842" s="102"/>
      <c r="EXF842" s="120"/>
      <c r="EXG842" s="176"/>
      <c r="EXH842" s="102"/>
      <c r="EXI842" s="109"/>
      <c r="EXJ842" s="109"/>
      <c r="EXK842" s="106"/>
      <c r="EXL842" s="103"/>
      <c r="EXM842" s="102"/>
      <c r="EXN842" s="120"/>
      <c r="EXO842" s="176"/>
      <c r="EXP842" s="102"/>
      <c r="EXQ842" s="109"/>
      <c r="EXR842" s="109"/>
      <c r="EXS842" s="106"/>
      <c r="EXT842" s="103"/>
      <c r="EXU842" s="102"/>
      <c r="EXV842" s="120"/>
      <c r="EXW842" s="176"/>
      <c r="EXX842" s="102"/>
      <c r="EXY842" s="109"/>
      <c r="EXZ842" s="109"/>
      <c r="EYA842" s="106"/>
      <c r="EYB842" s="103"/>
      <c r="EYC842" s="102"/>
      <c r="EYD842" s="120"/>
      <c r="EYE842" s="176"/>
      <c r="EYF842" s="102"/>
      <c r="EYG842" s="109"/>
      <c r="EYH842" s="109"/>
      <c r="EYI842" s="106"/>
      <c r="EYJ842" s="103"/>
      <c r="EYK842" s="102"/>
      <c r="EYL842" s="120"/>
      <c r="EYM842" s="176"/>
      <c r="EYN842" s="102"/>
      <c r="EYO842" s="109"/>
      <c r="EYP842" s="109"/>
      <c r="EYQ842" s="106"/>
      <c r="EYR842" s="103"/>
      <c r="EYS842" s="102"/>
      <c r="EYT842" s="120"/>
      <c r="EYU842" s="176"/>
      <c r="EYV842" s="102"/>
      <c r="EYW842" s="109"/>
      <c r="EYX842" s="109"/>
      <c r="EYY842" s="106"/>
      <c r="EYZ842" s="103"/>
      <c r="EZA842" s="102"/>
      <c r="EZB842" s="120"/>
      <c r="EZC842" s="176"/>
      <c r="EZD842" s="102"/>
      <c r="EZE842" s="109"/>
      <c r="EZF842" s="109"/>
      <c r="EZG842" s="106"/>
      <c r="EZH842" s="103"/>
      <c r="EZI842" s="102"/>
      <c r="EZJ842" s="120"/>
      <c r="EZK842" s="176"/>
      <c r="EZL842" s="102"/>
      <c r="EZM842" s="109"/>
      <c r="EZN842" s="109"/>
      <c r="EZO842" s="106"/>
      <c r="EZP842" s="103"/>
      <c r="EZQ842" s="102"/>
      <c r="EZR842" s="120"/>
      <c r="EZS842" s="176"/>
      <c r="EZT842" s="102"/>
      <c r="EZU842" s="109"/>
      <c r="EZV842" s="109"/>
      <c r="EZW842" s="106"/>
      <c r="EZX842" s="103"/>
      <c r="EZY842" s="102"/>
      <c r="EZZ842" s="120"/>
      <c r="FAA842" s="176"/>
      <c r="FAB842" s="102"/>
      <c r="FAC842" s="109"/>
      <c r="FAD842" s="109"/>
      <c r="FAE842" s="106"/>
      <c r="FAF842" s="103"/>
      <c r="FAG842" s="102"/>
      <c r="FAH842" s="120"/>
      <c r="FAI842" s="176"/>
      <c r="FAJ842" s="102"/>
      <c r="FAK842" s="109"/>
      <c r="FAL842" s="109"/>
      <c r="FAM842" s="106"/>
      <c r="FAN842" s="103"/>
      <c r="FAO842" s="102"/>
      <c r="FAP842" s="120"/>
      <c r="FAQ842" s="176"/>
      <c r="FAR842" s="102"/>
      <c r="FAS842" s="109"/>
      <c r="FAT842" s="109"/>
      <c r="FAU842" s="106"/>
      <c r="FAV842" s="103"/>
      <c r="FAW842" s="102"/>
      <c r="FAX842" s="120"/>
      <c r="FAY842" s="176"/>
      <c r="FAZ842" s="102"/>
      <c r="FBA842" s="109"/>
      <c r="FBB842" s="109"/>
      <c r="FBC842" s="106"/>
      <c r="FBD842" s="103"/>
      <c r="FBE842" s="102"/>
      <c r="FBF842" s="120"/>
      <c r="FBG842" s="176"/>
      <c r="FBH842" s="102"/>
      <c r="FBI842" s="109"/>
      <c r="FBJ842" s="109"/>
      <c r="FBK842" s="106"/>
      <c r="FBL842" s="103"/>
      <c r="FBM842" s="102"/>
      <c r="FBN842" s="120"/>
      <c r="FBO842" s="176"/>
      <c r="FBP842" s="102"/>
      <c r="FBQ842" s="109"/>
      <c r="FBR842" s="109"/>
      <c r="FBS842" s="106"/>
      <c r="FBT842" s="103"/>
      <c r="FBU842" s="102"/>
      <c r="FBV842" s="120"/>
      <c r="FBW842" s="176"/>
      <c r="FBX842" s="102"/>
      <c r="FBY842" s="109"/>
      <c r="FBZ842" s="109"/>
      <c r="FCA842" s="106"/>
      <c r="FCB842" s="103"/>
      <c r="FCC842" s="102"/>
      <c r="FCD842" s="120"/>
      <c r="FCE842" s="176"/>
      <c r="FCF842" s="102"/>
      <c r="FCG842" s="109"/>
      <c r="FCH842" s="109"/>
      <c r="FCI842" s="106"/>
      <c r="FCJ842" s="103"/>
      <c r="FCK842" s="102"/>
      <c r="FCL842" s="120"/>
      <c r="FCM842" s="176"/>
      <c r="FCN842" s="102"/>
      <c r="FCO842" s="109"/>
      <c r="FCP842" s="109"/>
      <c r="FCQ842" s="106"/>
      <c r="FCR842" s="103"/>
      <c r="FCS842" s="102"/>
      <c r="FCT842" s="120"/>
      <c r="FCU842" s="176"/>
      <c r="FCV842" s="102"/>
      <c r="FCW842" s="109"/>
      <c r="FCX842" s="109"/>
      <c r="FCY842" s="106"/>
      <c r="FCZ842" s="103"/>
      <c r="FDA842" s="102"/>
      <c r="FDB842" s="120"/>
      <c r="FDC842" s="176"/>
      <c r="FDD842" s="102"/>
      <c r="FDE842" s="109"/>
      <c r="FDF842" s="109"/>
      <c r="FDG842" s="106"/>
      <c r="FDH842" s="103"/>
      <c r="FDI842" s="102"/>
      <c r="FDJ842" s="120"/>
      <c r="FDK842" s="176"/>
      <c r="FDL842" s="102"/>
      <c r="FDM842" s="109"/>
      <c r="FDN842" s="109"/>
      <c r="FDO842" s="106"/>
      <c r="FDP842" s="103"/>
      <c r="FDQ842" s="102"/>
      <c r="FDR842" s="120"/>
      <c r="FDS842" s="176"/>
      <c r="FDT842" s="102"/>
      <c r="FDU842" s="109"/>
      <c r="FDV842" s="109"/>
      <c r="FDW842" s="106"/>
      <c r="FDX842" s="103"/>
      <c r="FDY842" s="102"/>
      <c r="FDZ842" s="120"/>
      <c r="FEA842" s="176"/>
      <c r="FEB842" s="102"/>
      <c r="FEC842" s="109"/>
      <c r="FED842" s="109"/>
      <c r="FEE842" s="106"/>
      <c r="FEF842" s="103"/>
      <c r="FEG842" s="102"/>
      <c r="FEH842" s="120"/>
      <c r="FEI842" s="176"/>
      <c r="FEJ842" s="102"/>
      <c r="FEK842" s="109"/>
      <c r="FEL842" s="109"/>
      <c r="FEM842" s="106"/>
      <c r="FEN842" s="103"/>
      <c r="FEO842" s="102"/>
      <c r="FEP842" s="120"/>
      <c r="FEQ842" s="176"/>
      <c r="FER842" s="102"/>
      <c r="FES842" s="109"/>
      <c r="FET842" s="109"/>
      <c r="FEU842" s="106"/>
      <c r="FEV842" s="103"/>
      <c r="FEW842" s="102"/>
      <c r="FEX842" s="120"/>
      <c r="FEY842" s="176"/>
      <c r="FEZ842" s="102"/>
      <c r="FFA842" s="109"/>
      <c r="FFB842" s="109"/>
      <c r="FFC842" s="106"/>
      <c r="FFD842" s="103"/>
      <c r="FFE842" s="102"/>
      <c r="FFF842" s="120"/>
      <c r="FFG842" s="176"/>
      <c r="FFH842" s="102"/>
      <c r="FFI842" s="109"/>
      <c r="FFJ842" s="109"/>
      <c r="FFK842" s="106"/>
      <c r="FFL842" s="103"/>
      <c r="FFM842" s="102"/>
      <c r="FFN842" s="120"/>
      <c r="FFO842" s="176"/>
      <c r="FFP842" s="102"/>
      <c r="FFQ842" s="109"/>
      <c r="FFR842" s="109"/>
      <c r="FFS842" s="106"/>
      <c r="FFT842" s="103"/>
      <c r="FFU842" s="102"/>
      <c r="FFV842" s="120"/>
      <c r="FFW842" s="176"/>
      <c r="FFX842" s="102"/>
      <c r="FFY842" s="109"/>
      <c r="FFZ842" s="109"/>
      <c r="FGA842" s="106"/>
      <c r="FGB842" s="103"/>
      <c r="FGC842" s="102"/>
      <c r="FGD842" s="120"/>
      <c r="FGE842" s="176"/>
      <c r="FGF842" s="102"/>
      <c r="FGG842" s="109"/>
      <c r="FGH842" s="109"/>
      <c r="FGI842" s="106"/>
      <c r="FGJ842" s="103"/>
      <c r="FGK842" s="102"/>
      <c r="FGL842" s="120"/>
      <c r="FGM842" s="176"/>
      <c r="FGN842" s="102"/>
      <c r="FGO842" s="109"/>
      <c r="FGP842" s="109"/>
      <c r="FGQ842" s="106"/>
      <c r="FGR842" s="103"/>
      <c r="FGS842" s="102"/>
      <c r="FGT842" s="120"/>
      <c r="FGU842" s="176"/>
      <c r="FGV842" s="102"/>
      <c r="FGW842" s="109"/>
      <c r="FGX842" s="109"/>
      <c r="FGY842" s="106"/>
      <c r="FGZ842" s="103"/>
      <c r="FHA842" s="102"/>
      <c r="FHB842" s="120"/>
      <c r="FHC842" s="176"/>
      <c r="FHD842" s="102"/>
      <c r="FHE842" s="109"/>
      <c r="FHF842" s="109"/>
      <c r="FHG842" s="106"/>
      <c r="FHH842" s="103"/>
      <c r="FHI842" s="102"/>
      <c r="FHJ842" s="120"/>
      <c r="FHK842" s="176"/>
      <c r="FHL842" s="102"/>
      <c r="FHM842" s="109"/>
      <c r="FHN842" s="109"/>
      <c r="FHO842" s="106"/>
      <c r="FHP842" s="103"/>
      <c r="FHQ842" s="102"/>
      <c r="FHR842" s="120"/>
      <c r="FHS842" s="176"/>
      <c r="FHT842" s="102"/>
      <c r="FHU842" s="109"/>
      <c r="FHV842" s="109"/>
      <c r="FHW842" s="106"/>
      <c r="FHX842" s="103"/>
      <c r="FHY842" s="102"/>
      <c r="FHZ842" s="120"/>
      <c r="FIA842" s="176"/>
      <c r="FIB842" s="102"/>
      <c r="FIC842" s="109"/>
      <c r="FID842" s="109"/>
      <c r="FIE842" s="106"/>
      <c r="FIF842" s="103"/>
      <c r="FIG842" s="102"/>
      <c r="FIH842" s="120"/>
      <c r="FII842" s="176"/>
      <c r="FIJ842" s="102"/>
      <c r="FIK842" s="109"/>
      <c r="FIL842" s="109"/>
      <c r="FIM842" s="106"/>
      <c r="FIN842" s="103"/>
      <c r="FIO842" s="102"/>
      <c r="FIP842" s="120"/>
      <c r="FIQ842" s="176"/>
      <c r="FIR842" s="102"/>
      <c r="FIS842" s="109"/>
      <c r="FIT842" s="109"/>
      <c r="FIU842" s="106"/>
      <c r="FIV842" s="103"/>
      <c r="FIW842" s="102"/>
      <c r="FIX842" s="120"/>
      <c r="FIY842" s="176"/>
      <c r="FIZ842" s="102"/>
      <c r="FJA842" s="109"/>
      <c r="FJB842" s="109"/>
      <c r="FJC842" s="106"/>
      <c r="FJD842" s="103"/>
      <c r="FJE842" s="102"/>
      <c r="FJF842" s="120"/>
      <c r="FJG842" s="176"/>
      <c r="FJH842" s="102"/>
      <c r="FJI842" s="109"/>
      <c r="FJJ842" s="109"/>
      <c r="FJK842" s="106"/>
      <c r="FJL842" s="103"/>
      <c r="FJM842" s="102"/>
      <c r="FJN842" s="120"/>
      <c r="FJO842" s="176"/>
      <c r="FJP842" s="102"/>
      <c r="FJQ842" s="109"/>
      <c r="FJR842" s="109"/>
      <c r="FJS842" s="106"/>
      <c r="FJT842" s="103"/>
      <c r="FJU842" s="102"/>
      <c r="FJV842" s="120"/>
      <c r="FJW842" s="176"/>
      <c r="FJX842" s="102"/>
      <c r="FJY842" s="109"/>
      <c r="FJZ842" s="109"/>
      <c r="FKA842" s="106"/>
      <c r="FKB842" s="103"/>
      <c r="FKC842" s="102"/>
      <c r="FKD842" s="120"/>
      <c r="FKE842" s="176"/>
      <c r="FKF842" s="102"/>
      <c r="FKG842" s="109"/>
      <c r="FKH842" s="109"/>
      <c r="FKI842" s="106"/>
      <c r="FKJ842" s="103"/>
      <c r="FKK842" s="102"/>
      <c r="FKL842" s="120"/>
      <c r="FKM842" s="176"/>
      <c r="FKN842" s="102"/>
      <c r="FKO842" s="109"/>
      <c r="FKP842" s="109"/>
      <c r="FKQ842" s="106"/>
      <c r="FKR842" s="103"/>
      <c r="FKS842" s="102"/>
      <c r="FKT842" s="120"/>
      <c r="FKU842" s="176"/>
      <c r="FKV842" s="102"/>
      <c r="FKW842" s="109"/>
      <c r="FKX842" s="109"/>
      <c r="FKY842" s="106"/>
      <c r="FKZ842" s="103"/>
      <c r="FLA842" s="102"/>
      <c r="FLB842" s="120"/>
      <c r="FLC842" s="176"/>
      <c r="FLD842" s="102"/>
      <c r="FLE842" s="109"/>
      <c r="FLF842" s="109"/>
      <c r="FLG842" s="106"/>
      <c r="FLH842" s="103"/>
      <c r="FLI842" s="102"/>
      <c r="FLJ842" s="120"/>
      <c r="FLK842" s="176"/>
      <c r="FLL842" s="102"/>
      <c r="FLM842" s="109"/>
      <c r="FLN842" s="109"/>
      <c r="FLO842" s="106"/>
      <c r="FLP842" s="103"/>
      <c r="FLQ842" s="102"/>
      <c r="FLR842" s="120"/>
      <c r="FLS842" s="176"/>
      <c r="FLT842" s="102"/>
      <c r="FLU842" s="109"/>
      <c r="FLV842" s="109"/>
      <c r="FLW842" s="106"/>
      <c r="FLX842" s="103"/>
      <c r="FLY842" s="102"/>
      <c r="FLZ842" s="120"/>
      <c r="FMA842" s="176"/>
      <c r="FMB842" s="102"/>
      <c r="FMC842" s="109"/>
      <c r="FMD842" s="109"/>
      <c r="FME842" s="106"/>
      <c r="FMF842" s="103"/>
      <c r="FMG842" s="102"/>
      <c r="FMH842" s="120"/>
      <c r="FMI842" s="176"/>
      <c r="FMJ842" s="102"/>
      <c r="FMK842" s="109"/>
      <c r="FML842" s="109"/>
      <c r="FMM842" s="106"/>
      <c r="FMN842" s="103"/>
      <c r="FMO842" s="102"/>
      <c r="FMP842" s="120"/>
      <c r="FMQ842" s="176"/>
      <c r="FMR842" s="102"/>
      <c r="FMS842" s="109"/>
      <c r="FMT842" s="109"/>
      <c r="FMU842" s="106"/>
      <c r="FMV842" s="103"/>
      <c r="FMW842" s="102"/>
      <c r="FMX842" s="120"/>
      <c r="FMY842" s="176"/>
      <c r="FMZ842" s="102"/>
      <c r="FNA842" s="109"/>
      <c r="FNB842" s="109"/>
      <c r="FNC842" s="106"/>
      <c r="FND842" s="103"/>
      <c r="FNE842" s="102"/>
      <c r="FNF842" s="120"/>
      <c r="FNG842" s="176"/>
      <c r="FNH842" s="102"/>
      <c r="FNI842" s="109"/>
      <c r="FNJ842" s="109"/>
      <c r="FNK842" s="106"/>
      <c r="FNL842" s="103"/>
      <c r="FNM842" s="102"/>
      <c r="FNN842" s="120"/>
      <c r="FNO842" s="176"/>
      <c r="FNP842" s="102"/>
      <c r="FNQ842" s="109"/>
      <c r="FNR842" s="109"/>
      <c r="FNS842" s="106"/>
      <c r="FNT842" s="103"/>
      <c r="FNU842" s="102"/>
      <c r="FNV842" s="120"/>
      <c r="FNW842" s="176"/>
      <c r="FNX842" s="102"/>
      <c r="FNY842" s="109"/>
      <c r="FNZ842" s="109"/>
      <c r="FOA842" s="106"/>
      <c r="FOB842" s="103"/>
      <c r="FOC842" s="102"/>
      <c r="FOD842" s="120"/>
      <c r="FOE842" s="176"/>
      <c r="FOF842" s="102"/>
      <c r="FOG842" s="109"/>
      <c r="FOH842" s="109"/>
      <c r="FOI842" s="106"/>
      <c r="FOJ842" s="103"/>
      <c r="FOK842" s="102"/>
      <c r="FOL842" s="120"/>
      <c r="FOM842" s="176"/>
      <c r="FON842" s="102"/>
      <c r="FOO842" s="109"/>
      <c r="FOP842" s="109"/>
      <c r="FOQ842" s="106"/>
      <c r="FOR842" s="103"/>
      <c r="FOS842" s="102"/>
      <c r="FOT842" s="120"/>
      <c r="FOU842" s="176"/>
      <c r="FOV842" s="102"/>
      <c r="FOW842" s="109"/>
      <c r="FOX842" s="109"/>
      <c r="FOY842" s="106"/>
      <c r="FOZ842" s="103"/>
      <c r="FPA842" s="102"/>
      <c r="FPB842" s="120"/>
      <c r="FPC842" s="176"/>
      <c r="FPD842" s="102"/>
      <c r="FPE842" s="109"/>
      <c r="FPF842" s="109"/>
      <c r="FPG842" s="106"/>
      <c r="FPH842" s="103"/>
      <c r="FPI842" s="102"/>
      <c r="FPJ842" s="120"/>
      <c r="FPK842" s="176"/>
      <c r="FPL842" s="102"/>
      <c r="FPM842" s="109"/>
      <c r="FPN842" s="109"/>
      <c r="FPO842" s="106"/>
      <c r="FPP842" s="103"/>
      <c r="FPQ842" s="102"/>
      <c r="FPR842" s="120"/>
      <c r="FPS842" s="176"/>
      <c r="FPT842" s="102"/>
      <c r="FPU842" s="109"/>
      <c r="FPV842" s="109"/>
      <c r="FPW842" s="106"/>
      <c r="FPX842" s="103"/>
      <c r="FPY842" s="102"/>
      <c r="FPZ842" s="120"/>
      <c r="FQA842" s="176"/>
      <c r="FQB842" s="102"/>
      <c r="FQC842" s="109"/>
      <c r="FQD842" s="109"/>
      <c r="FQE842" s="106"/>
      <c r="FQF842" s="103"/>
      <c r="FQG842" s="102"/>
      <c r="FQH842" s="120"/>
      <c r="FQI842" s="176"/>
      <c r="FQJ842" s="102"/>
      <c r="FQK842" s="109"/>
      <c r="FQL842" s="109"/>
      <c r="FQM842" s="106"/>
      <c r="FQN842" s="103"/>
      <c r="FQO842" s="102"/>
      <c r="FQP842" s="120"/>
      <c r="FQQ842" s="176"/>
      <c r="FQR842" s="102"/>
      <c r="FQS842" s="109"/>
      <c r="FQT842" s="109"/>
      <c r="FQU842" s="106"/>
      <c r="FQV842" s="103"/>
      <c r="FQW842" s="102"/>
      <c r="FQX842" s="120"/>
      <c r="FQY842" s="176"/>
      <c r="FQZ842" s="102"/>
      <c r="FRA842" s="109"/>
      <c r="FRB842" s="109"/>
      <c r="FRC842" s="106"/>
      <c r="FRD842" s="103"/>
      <c r="FRE842" s="102"/>
      <c r="FRF842" s="120"/>
      <c r="FRG842" s="176"/>
      <c r="FRH842" s="102"/>
      <c r="FRI842" s="109"/>
      <c r="FRJ842" s="109"/>
      <c r="FRK842" s="106"/>
      <c r="FRL842" s="103"/>
      <c r="FRM842" s="102"/>
      <c r="FRN842" s="120"/>
      <c r="FRO842" s="176"/>
      <c r="FRP842" s="102"/>
      <c r="FRQ842" s="109"/>
      <c r="FRR842" s="109"/>
      <c r="FRS842" s="106"/>
      <c r="FRT842" s="103"/>
      <c r="FRU842" s="102"/>
      <c r="FRV842" s="120"/>
      <c r="FRW842" s="176"/>
      <c r="FRX842" s="102"/>
      <c r="FRY842" s="109"/>
      <c r="FRZ842" s="109"/>
      <c r="FSA842" s="106"/>
      <c r="FSB842" s="103"/>
      <c r="FSC842" s="102"/>
      <c r="FSD842" s="120"/>
      <c r="FSE842" s="176"/>
      <c r="FSF842" s="102"/>
      <c r="FSG842" s="109"/>
      <c r="FSH842" s="109"/>
      <c r="FSI842" s="106"/>
      <c r="FSJ842" s="103"/>
      <c r="FSK842" s="102"/>
      <c r="FSL842" s="120"/>
      <c r="FSM842" s="176"/>
      <c r="FSN842" s="102"/>
      <c r="FSO842" s="109"/>
      <c r="FSP842" s="109"/>
      <c r="FSQ842" s="106"/>
      <c r="FSR842" s="103"/>
      <c r="FSS842" s="102"/>
      <c r="FST842" s="120"/>
      <c r="FSU842" s="176"/>
      <c r="FSV842" s="102"/>
      <c r="FSW842" s="109"/>
      <c r="FSX842" s="109"/>
      <c r="FSY842" s="106"/>
      <c r="FSZ842" s="103"/>
      <c r="FTA842" s="102"/>
      <c r="FTB842" s="120"/>
      <c r="FTC842" s="176"/>
      <c r="FTD842" s="102"/>
      <c r="FTE842" s="109"/>
      <c r="FTF842" s="109"/>
      <c r="FTG842" s="106"/>
      <c r="FTH842" s="103"/>
      <c r="FTI842" s="102"/>
      <c r="FTJ842" s="120"/>
      <c r="FTK842" s="176"/>
      <c r="FTL842" s="102"/>
      <c r="FTM842" s="109"/>
      <c r="FTN842" s="109"/>
      <c r="FTO842" s="106"/>
      <c r="FTP842" s="103"/>
      <c r="FTQ842" s="102"/>
      <c r="FTR842" s="120"/>
      <c r="FTS842" s="176"/>
      <c r="FTT842" s="102"/>
      <c r="FTU842" s="109"/>
      <c r="FTV842" s="109"/>
      <c r="FTW842" s="106"/>
      <c r="FTX842" s="103"/>
      <c r="FTY842" s="102"/>
      <c r="FTZ842" s="120"/>
      <c r="FUA842" s="176"/>
      <c r="FUB842" s="102"/>
      <c r="FUC842" s="109"/>
      <c r="FUD842" s="109"/>
      <c r="FUE842" s="106"/>
      <c r="FUF842" s="103"/>
      <c r="FUG842" s="102"/>
      <c r="FUH842" s="120"/>
      <c r="FUI842" s="176"/>
      <c r="FUJ842" s="102"/>
      <c r="FUK842" s="109"/>
      <c r="FUL842" s="109"/>
      <c r="FUM842" s="106"/>
      <c r="FUN842" s="103"/>
      <c r="FUO842" s="102"/>
      <c r="FUP842" s="120"/>
      <c r="FUQ842" s="176"/>
      <c r="FUR842" s="102"/>
      <c r="FUS842" s="109"/>
      <c r="FUT842" s="109"/>
      <c r="FUU842" s="106"/>
      <c r="FUV842" s="103"/>
      <c r="FUW842" s="102"/>
      <c r="FUX842" s="120"/>
      <c r="FUY842" s="176"/>
      <c r="FUZ842" s="102"/>
      <c r="FVA842" s="109"/>
      <c r="FVB842" s="109"/>
      <c r="FVC842" s="106"/>
      <c r="FVD842" s="103"/>
      <c r="FVE842" s="102"/>
      <c r="FVF842" s="120"/>
      <c r="FVG842" s="176"/>
      <c r="FVH842" s="102"/>
      <c r="FVI842" s="109"/>
      <c r="FVJ842" s="109"/>
      <c r="FVK842" s="106"/>
      <c r="FVL842" s="103"/>
      <c r="FVM842" s="102"/>
      <c r="FVN842" s="120"/>
      <c r="FVO842" s="176"/>
      <c r="FVP842" s="102"/>
      <c r="FVQ842" s="109"/>
      <c r="FVR842" s="109"/>
      <c r="FVS842" s="106"/>
      <c r="FVT842" s="103"/>
      <c r="FVU842" s="102"/>
      <c r="FVV842" s="120"/>
      <c r="FVW842" s="176"/>
      <c r="FVX842" s="102"/>
      <c r="FVY842" s="109"/>
      <c r="FVZ842" s="109"/>
      <c r="FWA842" s="106"/>
      <c r="FWB842" s="103"/>
      <c r="FWC842" s="102"/>
      <c r="FWD842" s="120"/>
      <c r="FWE842" s="176"/>
      <c r="FWF842" s="102"/>
      <c r="FWG842" s="109"/>
      <c r="FWH842" s="109"/>
      <c r="FWI842" s="106"/>
      <c r="FWJ842" s="103"/>
      <c r="FWK842" s="102"/>
      <c r="FWL842" s="120"/>
      <c r="FWM842" s="176"/>
      <c r="FWN842" s="102"/>
      <c r="FWO842" s="109"/>
      <c r="FWP842" s="109"/>
      <c r="FWQ842" s="106"/>
      <c r="FWR842" s="103"/>
      <c r="FWS842" s="102"/>
      <c r="FWT842" s="120"/>
      <c r="FWU842" s="176"/>
      <c r="FWV842" s="102"/>
      <c r="FWW842" s="109"/>
      <c r="FWX842" s="109"/>
      <c r="FWY842" s="106"/>
      <c r="FWZ842" s="103"/>
      <c r="FXA842" s="102"/>
      <c r="FXB842" s="120"/>
      <c r="FXC842" s="176"/>
      <c r="FXD842" s="102"/>
      <c r="FXE842" s="109"/>
      <c r="FXF842" s="109"/>
      <c r="FXG842" s="106"/>
      <c r="FXH842" s="103"/>
      <c r="FXI842" s="102"/>
      <c r="FXJ842" s="120"/>
      <c r="FXK842" s="176"/>
      <c r="FXL842" s="102"/>
      <c r="FXM842" s="109"/>
      <c r="FXN842" s="109"/>
      <c r="FXO842" s="106"/>
      <c r="FXP842" s="103"/>
      <c r="FXQ842" s="102"/>
      <c r="FXR842" s="120"/>
      <c r="FXS842" s="176"/>
      <c r="FXT842" s="102"/>
      <c r="FXU842" s="109"/>
      <c r="FXV842" s="109"/>
      <c r="FXW842" s="106"/>
      <c r="FXX842" s="103"/>
      <c r="FXY842" s="102"/>
      <c r="FXZ842" s="120"/>
      <c r="FYA842" s="176"/>
      <c r="FYB842" s="102"/>
      <c r="FYC842" s="109"/>
      <c r="FYD842" s="109"/>
      <c r="FYE842" s="106"/>
      <c r="FYF842" s="103"/>
      <c r="FYG842" s="102"/>
      <c r="FYH842" s="120"/>
      <c r="FYI842" s="176"/>
      <c r="FYJ842" s="102"/>
      <c r="FYK842" s="109"/>
      <c r="FYL842" s="109"/>
      <c r="FYM842" s="106"/>
      <c r="FYN842" s="103"/>
      <c r="FYO842" s="102"/>
      <c r="FYP842" s="120"/>
      <c r="FYQ842" s="176"/>
      <c r="FYR842" s="102"/>
      <c r="FYS842" s="109"/>
      <c r="FYT842" s="109"/>
      <c r="FYU842" s="106"/>
      <c r="FYV842" s="103"/>
      <c r="FYW842" s="102"/>
      <c r="FYX842" s="120"/>
      <c r="FYY842" s="176"/>
      <c r="FYZ842" s="102"/>
      <c r="FZA842" s="109"/>
      <c r="FZB842" s="109"/>
      <c r="FZC842" s="106"/>
      <c r="FZD842" s="103"/>
      <c r="FZE842" s="102"/>
      <c r="FZF842" s="120"/>
      <c r="FZG842" s="176"/>
      <c r="FZH842" s="102"/>
      <c r="FZI842" s="109"/>
      <c r="FZJ842" s="109"/>
      <c r="FZK842" s="106"/>
      <c r="FZL842" s="103"/>
      <c r="FZM842" s="102"/>
      <c r="FZN842" s="120"/>
      <c r="FZO842" s="176"/>
      <c r="FZP842" s="102"/>
      <c r="FZQ842" s="109"/>
      <c r="FZR842" s="109"/>
      <c r="FZS842" s="106"/>
      <c r="FZT842" s="103"/>
      <c r="FZU842" s="102"/>
      <c r="FZV842" s="120"/>
      <c r="FZW842" s="176"/>
      <c r="FZX842" s="102"/>
      <c r="FZY842" s="109"/>
      <c r="FZZ842" s="109"/>
      <c r="GAA842" s="106"/>
      <c r="GAB842" s="103"/>
      <c r="GAC842" s="102"/>
      <c r="GAD842" s="120"/>
      <c r="GAE842" s="176"/>
      <c r="GAF842" s="102"/>
      <c r="GAG842" s="109"/>
      <c r="GAH842" s="109"/>
      <c r="GAI842" s="106"/>
      <c r="GAJ842" s="103"/>
      <c r="GAK842" s="102"/>
      <c r="GAL842" s="120"/>
      <c r="GAM842" s="176"/>
      <c r="GAN842" s="102"/>
      <c r="GAO842" s="109"/>
      <c r="GAP842" s="109"/>
      <c r="GAQ842" s="106"/>
      <c r="GAR842" s="103"/>
      <c r="GAS842" s="102"/>
      <c r="GAT842" s="120"/>
      <c r="GAU842" s="176"/>
      <c r="GAV842" s="102"/>
      <c r="GAW842" s="109"/>
      <c r="GAX842" s="109"/>
      <c r="GAY842" s="106"/>
      <c r="GAZ842" s="103"/>
      <c r="GBA842" s="102"/>
      <c r="GBB842" s="120"/>
      <c r="GBC842" s="176"/>
      <c r="GBD842" s="102"/>
      <c r="GBE842" s="109"/>
      <c r="GBF842" s="109"/>
      <c r="GBG842" s="106"/>
      <c r="GBH842" s="103"/>
      <c r="GBI842" s="102"/>
      <c r="GBJ842" s="120"/>
      <c r="GBK842" s="176"/>
      <c r="GBL842" s="102"/>
      <c r="GBM842" s="109"/>
      <c r="GBN842" s="109"/>
      <c r="GBO842" s="106"/>
      <c r="GBP842" s="103"/>
      <c r="GBQ842" s="102"/>
      <c r="GBR842" s="120"/>
      <c r="GBS842" s="176"/>
      <c r="GBT842" s="102"/>
      <c r="GBU842" s="109"/>
      <c r="GBV842" s="109"/>
      <c r="GBW842" s="106"/>
      <c r="GBX842" s="103"/>
      <c r="GBY842" s="102"/>
      <c r="GBZ842" s="120"/>
      <c r="GCA842" s="176"/>
      <c r="GCB842" s="102"/>
      <c r="GCC842" s="109"/>
      <c r="GCD842" s="109"/>
      <c r="GCE842" s="106"/>
      <c r="GCF842" s="103"/>
      <c r="GCG842" s="102"/>
      <c r="GCH842" s="120"/>
      <c r="GCI842" s="176"/>
      <c r="GCJ842" s="102"/>
      <c r="GCK842" s="109"/>
      <c r="GCL842" s="109"/>
      <c r="GCM842" s="106"/>
      <c r="GCN842" s="103"/>
      <c r="GCO842" s="102"/>
      <c r="GCP842" s="120"/>
      <c r="GCQ842" s="176"/>
      <c r="GCR842" s="102"/>
      <c r="GCS842" s="109"/>
      <c r="GCT842" s="109"/>
      <c r="GCU842" s="106"/>
      <c r="GCV842" s="103"/>
      <c r="GCW842" s="102"/>
      <c r="GCX842" s="120"/>
      <c r="GCY842" s="176"/>
      <c r="GCZ842" s="102"/>
      <c r="GDA842" s="109"/>
      <c r="GDB842" s="109"/>
      <c r="GDC842" s="106"/>
      <c r="GDD842" s="103"/>
      <c r="GDE842" s="102"/>
      <c r="GDF842" s="120"/>
      <c r="GDG842" s="176"/>
      <c r="GDH842" s="102"/>
      <c r="GDI842" s="109"/>
      <c r="GDJ842" s="109"/>
      <c r="GDK842" s="106"/>
      <c r="GDL842" s="103"/>
      <c r="GDM842" s="102"/>
      <c r="GDN842" s="120"/>
      <c r="GDO842" s="176"/>
      <c r="GDP842" s="102"/>
      <c r="GDQ842" s="109"/>
      <c r="GDR842" s="109"/>
      <c r="GDS842" s="106"/>
      <c r="GDT842" s="103"/>
      <c r="GDU842" s="102"/>
      <c r="GDV842" s="120"/>
      <c r="GDW842" s="176"/>
      <c r="GDX842" s="102"/>
      <c r="GDY842" s="109"/>
      <c r="GDZ842" s="109"/>
      <c r="GEA842" s="106"/>
      <c r="GEB842" s="103"/>
      <c r="GEC842" s="102"/>
      <c r="GED842" s="120"/>
      <c r="GEE842" s="176"/>
      <c r="GEF842" s="102"/>
      <c r="GEG842" s="109"/>
      <c r="GEH842" s="109"/>
      <c r="GEI842" s="106"/>
      <c r="GEJ842" s="103"/>
      <c r="GEK842" s="102"/>
      <c r="GEL842" s="120"/>
      <c r="GEM842" s="176"/>
      <c r="GEN842" s="102"/>
      <c r="GEO842" s="109"/>
      <c r="GEP842" s="109"/>
      <c r="GEQ842" s="106"/>
      <c r="GER842" s="103"/>
      <c r="GES842" s="102"/>
      <c r="GET842" s="120"/>
      <c r="GEU842" s="176"/>
      <c r="GEV842" s="102"/>
      <c r="GEW842" s="109"/>
      <c r="GEX842" s="109"/>
      <c r="GEY842" s="106"/>
      <c r="GEZ842" s="103"/>
      <c r="GFA842" s="102"/>
      <c r="GFB842" s="120"/>
      <c r="GFC842" s="176"/>
      <c r="GFD842" s="102"/>
      <c r="GFE842" s="109"/>
      <c r="GFF842" s="109"/>
      <c r="GFG842" s="106"/>
      <c r="GFH842" s="103"/>
      <c r="GFI842" s="102"/>
      <c r="GFJ842" s="120"/>
      <c r="GFK842" s="176"/>
      <c r="GFL842" s="102"/>
      <c r="GFM842" s="109"/>
      <c r="GFN842" s="109"/>
      <c r="GFO842" s="106"/>
      <c r="GFP842" s="103"/>
      <c r="GFQ842" s="102"/>
      <c r="GFR842" s="120"/>
      <c r="GFS842" s="176"/>
      <c r="GFT842" s="102"/>
      <c r="GFU842" s="109"/>
      <c r="GFV842" s="109"/>
      <c r="GFW842" s="106"/>
      <c r="GFX842" s="103"/>
      <c r="GFY842" s="102"/>
      <c r="GFZ842" s="120"/>
      <c r="GGA842" s="176"/>
      <c r="GGB842" s="102"/>
      <c r="GGC842" s="109"/>
      <c r="GGD842" s="109"/>
      <c r="GGE842" s="106"/>
      <c r="GGF842" s="103"/>
      <c r="GGG842" s="102"/>
      <c r="GGH842" s="120"/>
      <c r="GGI842" s="176"/>
      <c r="GGJ842" s="102"/>
      <c r="GGK842" s="109"/>
      <c r="GGL842" s="109"/>
      <c r="GGM842" s="106"/>
      <c r="GGN842" s="103"/>
      <c r="GGO842" s="102"/>
      <c r="GGP842" s="120"/>
      <c r="GGQ842" s="176"/>
      <c r="GGR842" s="102"/>
      <c r="GGS842" s="109"/>
      <c r="GGT842" s="109"/>
      <c r="GGU842" s="106"/>
      <c r="GGV842" s="103"/>
      <c r="GGW842" s="102"/>
      <c r="GGX842" s="120"/>
      <c r="GGY842" s="176"/>
      <c r="GGZ842" s="102"/>
      <c r="GHA842" s="109"/>
      <c r="GHB842" s="109"/>
      <c r="GHC842" s="106"/>
      <c r="GHD842" s="103"/>
      <c r="GHE842" s="102"/>
      <c r="GHF842" s="120"/>
      <c r="GHG842" s="176"/>
      <c r="GHH842" s="102"/>
      <c r="GHI842" s="109"/>
      <c r="GHJ842" s="109"/>
      <c r="GHK842" s="106"/>
      <c r="GHL842" s="103"/>
      <c r="GHM842" s="102"/>
      <c r="GHN842" s="120"/>
      <c r="GHO842" s="176"/>
      <c r="GHP842" s="102"/>
      <c r="GHQ842" s="109"/>
      <c r="GHR842" s="109"/>
      <c r="GHS842" s="106"/>
      <c r="GHT842" s="103"/>
      <c r="GHU842" s="102"/>
      <c r="GHV842" s="120"/>
      <c r="GHW842" s="176"/>
      <c r="GHX842" s="102"/>
      <c r="GHY842" s="109"/>
      <c r="GHZ842" s="109"/>
      <c r="GIA842" s="106"/>
      <c r="GIB842" s="103"/>
      <c r="GIC842" s="102"/>
      <c r="GID842" s="120"/>
      <c r="GIE842" s="176"/>
      <c r="GIF842" s="102"/>
      <c r="GIG842" s="109"/>
      <c r="GIH842" s="109"/>
      <c r="GII842" s="106"/>
      <c r="GIJ842" s="103"/>
      <c r="GIK842" s="102"/>
      <c r="GIL842" s="120"/>
      <c r="GIM842" s="176"/>
      <c r="GIN842" s="102"/>
      <c r="GIO842" s="109"/>
      <c r="GIP842" s="109"/>
      <c r="GIQ842" s="106"/>
      <c r="GIR842" s="103"/>
      <c r="GIS842" s="102"/>
      <c r="GIT842" s="120"/>
      <c r="GIU842" s="176"/>
      <c r="GIV842" s="102"/>
      <c r="GIW842" s="109"/>
      <c r="GIX842" s="109"/>
      <c r="GIY842" s="106"/>
      <c r="GIZ842" s="103"/>
      <c r="GJA842" s="102"/>
      <c r="GJB842" s="120"/>
      <c r="GJC842" s="176"/>
      <c r="GJD842" s="102"/>
      <c r="GJE842" s="109"/>
      <c r="GJF842" s="109"/>
      <c r="GJG842" s="106"/>
      <c r="GJH842" s="103"/>
      <c r="GJI842" s="102"/>
      <c r="GJJ842" s="120"/>
      <c r="GJK842" s="176"/>
      <c r="GJL842" s="102"/>
      <c r="GJM842" s="109"/>
      <c r="GJN842" s="109"/>
      <c r="GJO842" s="106"/>
      <c r="GJP842" s="103"/>
      <c r="GJQ842" s="102"/>
      <c r="GJR842" s="120"/>
      <c r="GJS842" s="176"/>
      <c r="GJT842" s="102"/>
      <c r="GJU842" s="109"/>
      <c r="GJV842" s="109"/>
      <c r="GJW842" s="106"/>
      <c r="GJX842" s="103"/>
      <c r="GJY842" s="102"/>
      <c r="GJZ842" s="120"/>
      <c r="GKA842" s="176"/>
      <c r="GKB842" s="102"/>
      <c r="GKC842" s="109"/>
      <c r="GKD842" s="109"/>
      <c r="GKE842" s="106"/>
      <c r="GKF842" s="103"/>
      <c r="GKG842" s="102"/>
      <c r="GKH842" s="120"/>
      <c r="GKI842" s="176"/>
      <c r="GKJ842" s="102"/>
      <c r="GKK842" s="109"/>
      <c r="GKL842" s="109"/>
      <c r="GKM842" s="106"/>
      <c r="GKN842" s="103"/>
      <c r="GKO842" s="102"/>
      <c r="GKP842" s="120"/>
      <c r="GKQ842" s="176"/>
      <c r="GKR842" s="102"/>
      <c r="GKS842" s="109"/>
      <c r="GKT842" s="109"/>
      <c r="GKU842" s="106"/>
      <c r="GKV842" s="103"/>
      <c r="GKW842" s="102"/>
      <c r="GKX842" s="120"/>
      <c r="GKY842" s="176"/>
      <c r="GKZ842" s="102"/>
      <c r="GLA842" s="109"/>
      <c r="GLB842" s="109"/>
      <c r="GLC842" s="106"/>
      <c r="GLD842" s="103"/>
      <c r="GLE842" s="102"/>
      <c r="GLF842" s="120"/>
      <c r="GLG842" s="176"/>
      <c r="GLH842" s="102"/>
      <c r="GLI842" s="109"/>
      <c r="GLJ842" s="109"/>
      <c r="GLK842" s="106"/>
      <c r="GLL842" s="103"/>
      <c r="GLM842" s="102"/>
      <c r="GLN842" s="120"/>
      <c r="GLO842" s="176"/>
      <c r="GLP842" s="102"/>
      <c r="GLQ842" s="109"/>
      <c r="GLR842" s="109"/>
      <c r="GLS842" s="106"/>
      <c r="GLT842" s="103"/>
      <c r="GLU842" s="102"/>
      <c r="GLV842" s="120"/>
      <c r="GLW842" s="176"/>
      <c r="GLX842" s="102"/>
      <c r="GLY842" s="109"/>
      <c r="GLZ842" s="109"/>
      <c r="GMA842" s="106"/>
      <c r="GMB842" s="103"/>
      <c r="GMC842" s="102"/>
      <c r="GMD842" s="120"/>
      <c r="GME842" s="176"/>
      <c r="GMF842" s="102"/>
      <c r="GMG842" s="109"/>
      <c r="GMH842" s="109"/>
      <c r="GMI842" s="106"/>
      <c r="GMJ842" s="103"/>
      <c r="GMK842" s="102"/>
      <c r="GML842" s="120"/>
      <c r="GMM842" s="176"/>
      <c r="GMN842" s="102"/>
      <c r="GMO842" s="109"/>
      <c r="GMP842" s="109"/>
      <c r="GMQ842" s="106"/>
      <c r="GMR842" s="103"/>
      <c r="GMS842" s="102"/>
      <c r="GMT842" s="120"/>
      <c r="GMU842" s="176"/>
      <c r="GMV842" s="102"/>
      <c r="GMW842" s="109"/>
      <c r="GMX842" s="109"/>
      <c r="GMY842" s="106"/>
      <c r="GMZ842" s="103"/>
      <c r="GNA842" s="102"/>
      <c r="GNB842" s="120"/>
      <c r="GNC842" s="176"/>
      <c r="GND842" s="102"/>
      <c r="GNE842" s="109"/>
      <c r="GNF842" s="109"/>
      <c r="GNG842" s="106"/>
      <c r="GNH842" s="103"/>
      <c r="GNI842" s="102"/>
      <c r="GNJ842" s="120"/>
      <c r="GNK842" s="176"/>
      <c r="GNL842" s="102"/>
      <c r="GNM842" s="109"/>
      <c r="GNN842" s="109"/>
      <c r="GNO842" s="106"/>
      <c r="GNP842" s="103"/>
      <c r="GNQ842" s="102"/>
      <c r="GNR842" s="120"/>
      <c r="GNS842" s="176"/>
      <c r="GNT842" s="102"/>
      <c r="GNU842" s="109"/>
      <c r="GNV842" s="109"/>
      <c r="GNW842" s="106"/>
      <c r="GNX842" s="103"/>
      <c r="GNY842" s="102"/>
      <c r="GNZ842" s="120"/>
      <c r="GOA842" s="176"/>
      <c r="GOB842" s="102"/>
      <c r="GOC842" s="109"/>
      <c r="GOD842" s="109"/>
      <c r="GOE842" s="106"/>
      <c r="GOF842" s="103"/>
      <c r="GOG842" s="102"/>
      <c r="GOH842" s="120"/>
      <c r="GOI842" s="176"/>
      <c r="GOJ842" s="102"/>
      <c r="GOK842" s="109"/>
      <c r="GOL842" s="109"/>
      <c r="GOM842" s="106"/>
      <c r="GON842" s="103"/>
      <c r="GOO842" s="102"/>
      <c r="GOP842" s="120"/>
      <c r="GOQ842" s="176"/>
      <c r="GOR842" s="102"/>
      <c r="GOS842" s="109"/>
      <c r="GOT842" s="109"/>
      <c r="GOU842" s="106"/>
      <c r="GOV842" s="103"/>
      <c r="GOW842" s="102"/>
      <c r="GOX842" s="120"/>
      <c r="GOY842" s="176"/>
      <c r="GOZ842" s="102"/>
      <c r="GPA842" s="109"/>
      <c r="GPB842" s="109"/>
      <c r="GPC842" s="106"/>
      <c r="GPD842" s="103"/>
      <c r="GPE842" s="102"/>
      <c r="GPF842" s="120"/>
      <c r="GPG842" s="176"/>
      <c r="GPH842" s="102"/>
      <c r="GPI842" s="109"/>
      <c r="GPJ842" s="109"/>
      <c r="GPK842" s="106"/>
      <c r="GPL842" s="103"/>
      <c r="GPM842" s="102"/>
      <c r="GPN842" s="120"/>
      <c r="GPO842" s="176"/>
      <c r="GPP842" s="102"/>
      <c r="GPQ842" s="109"/>
      <c r="GPR842" s="109"/>
      <c r="GPS842" s="106"/>
      <c r="GPT842" s="103"/>
      <c r="GPU842" s="102"/>
      <c r="GPV842" s="120"/>
      <c r="GPW842" s="176"/>
      <c r="GPX842" s="102"/>
      <c r="GPY842" s="109"/>
      <c r="GPZ842" s="109"/>
      <c r="GQA842" s="106"/>
      <c r="GQB842" s="103"/>
      <c r="GQC842" s="102"/>
      <c r="GQD842" s="120"/>
      <c r="GQE842" s="176"/>
      <c r="GQF842" s="102"/>
      <c r="GQG842" s="109"/>
      <c r="GQH842" s="109"/>
      <c r="GQI842" s="106"/>
      <c r="GQJ842" s="103"/>
      <c r="GQK842" s="102"/>
      <c r="GQL842" s="120"/>
      <c r="GQM842" s="176"/>
      <c r="GQN842" s="102"/>
      <c r="GQO842" s="109"/>
      <c r="GQP842" s="109"/>
      <c r="GQQ842" s="106"/>
      <c r="GQR842" s="103"/>
      <c r="GQS842" s="102"/>
      <c r="GQT842" s="120"/>
      <c r="GQU842" s="176"/>
      <c r="GQV842" s="102"/>
      <c r="GQW842" s="109"/>
      <c r="GQX842" s="109"/>
      <c r="GQY842" s="106"/>
      <c r="GQZ842" s="103"/>
      <c r="GRA842" s="102"/>
      <c r="GRB842" s="120"/>
      <c r="GRC842" s="176"/>
      <c r="GRD842" s="102"/>
      <c r="GRE842" s="109"/>
      <c r="GRF842" s="109"/>
      <c r="GRG842" s="106"/>
      <c r="GRH842" s="103"/>
      <c r="GRI842" s="102"/>
      <c r="GRJ842" s="120"/>
      <c r="GRK842" s="176"/>
      <c r="GRL842" s="102"/>
      <c r="GRM842" s="109"/>
      <c r="GRN842" s="109"/>
      <c r="GRO842" s="106"/>
      <c r="GRP842" s="103"/>
      <c r="GRQ842" s="102"/>
      <c r="GRR842" s="120"/>
      <c r="GRS842" s="176"/>
      <c r="GRT842" s="102"/>
      <c r="GRU842" s="109"/>
      <c r="GRV842" s="109"/>
      <c r="GRW842" s="106"/>
      <c r="GRX842" s="103"/>
      <c r="GRY842" s="102"/>
      <c r="GRZ842" s="120"/>
      <c r="GSA842" s="176"/>
      <c r="GSB842" s="102"/>
      <c r="GSC842" s="109"/>
      <c r="GSD842" s="109"/>
      <c r="GSE842" s="106"/>
      <c r="GSF842" s="103"/>
      <c r="GSG842" s="102"/>
      <c r="GSH842" s="120"/>
      <c r="GSI842" s="176"/>
      <c r="GSJ842" s="102"/>
      <c r="GSK842" s="109"/>
      <c r="GSL842" s="109"/>
      <c r="GSM842" s="106"/>
      <c r="GSN842" s="103"/>
      <c r="GSO842" s="102"/>
      <c r="GSP842" s="120"/>
      <c r="GSQ842" s="176"/>
      <c r="GSR842" s="102"/>
      <c r="GSS842" s="109"/>
      <c r="GST842" s="109"/>
      <c r="GSU842" s="106"/>
      <c r="GSV842" s="103"/>
      <c r="GSW842" s="102"/>
      <c r="GSX842" s="120"/>
      <c r="GSY842" s="176"/>
      <c r="GSZ842" s="102"/>
      <c r="GTA842" s="109"/>
      <c r="GTB842" s="109"/>
      <c r="GTC842" s="106"/>
      <c r="GTD842" s="103"/>
      <c r="GTE842" s="102"/>
      <c r="GTF842" s="120"/>
      <c r="GTG842" s="176"/>
      <c r="GTH842" s="102"/>
      <c r="GTI842" s="109"/>
      <c r="GTJ842" s="109"/>
      <c r="GTK842" s="106"/>
      <c r="GTL842" s="103"/>
      <c r="GTM842" s="102"/>
      <c r="GTN842" s="120"/>
      <c r="GTO842" s="176"/>
      <c r="GTP842" s="102"/>
      <c r="GTQ842" s="109"/>
      <c r="GTR842" s="109"/>
      <c r="GTS842" s="106"/>
      <c r="GTT842" s="103"/>
      <c r="GTU842" s="102"/>
      <c r="GTV842" s="120"/>
      <c r="GTW842" s="176"/>
      <c r="GTX842" s="102"/>
      <c r="GTY842" s="109"/>
      <c r="GTZ842" s="109"/>
      <c r="GUA842" s="106"/>
      <c r="GUB842" s="103"/>
      <c r="GUC842" s="102"/>
      <c r="GUD842" s="120"/>
      <c r="GUE842" s="176"/>
      <c r="GUF842" s="102"/>
      <c r="GUG842" s="109"/>
      <c r="GUH842" s="109"/>
      <c r="GUI842" s="106"/>
      <c r="GUJ842" s="103"/>
      <c r="GUK842" s="102"/>
      <c r="GUL842" s="120"/>
      <c r="GUM842" s="176"/>
      <c r="GUN842" s="102"/>
      <c r="GUO842" s="109"/>
      <c r="GUP842" s="109"/>
      <c r="GUQ842" s="106"/>
      <c r="GUR842" s="103"/>
      <c r="GUS842" s="102"/>
      <c r="GUT842" s="120"/>
      <c r="GUU842" s="176"/>
      <c r="GUV842" s="102"/>
      <c r="GUW842" s="109"/>
      <c r="GUX842" s="109"/>
      <c r="GUY842" s="106"/>
      <c r="GUZ842" s="103"/>
      <c r="GVA842" s="102"/>
      <c r="GVB842" s="120"/>
      <c r="GVC842" s="176"/>
      <c r="GVD842" s="102"/>
      <c r="GVE842" s="109"/>
      <c r="GVF842" s="109"/>
      <c r="GVG842" s="106"/>
      <c r="GVH842" s="103"/>
      <c r="GVI842" s="102"/>
      <c r="GVJ842" s="120"/>
      <c r="GVK842" s="176"/>
      <c r="GVL842" s="102"/>
      <c r="GVM842" s="109"/>
      <c r="GVN842" s="109"/>
      <c r="GVO842" s="106"/>
      <c r="GVP842" s="103"/>
      <c r="GVQ842" s="102"/>
      <c r="GVR842" s="120"/>
      <c r="GVS842" s="176"/>
      <c r="GVT842" s="102"/>
      <c r="GVU842" s="109"/>
      <c r="GVV842" s="109"/>
      <c r="GVW842" s="106"/>
      <c r="GVX842" s="103"/>
      <c r="GVY842" s="102"/>
      <c r="GVZ842" s="120"/>
      <c r="GWA842" s="176"/>
      <c r="GWB842" s="102"/>
      <c r="GWC842" s="109"/>
      <c r="GWD842" s="109"/>
      <c r="GWE842" s="106"/>
      <c r="GWF842" s="103"/>
      <c r="GWG842" s="102"/>
      <c r="GWH842" s="120"/>
      <c r="GWI842" s="176"/>
      <c r="GWJ842" s="102"/>
      <c r="GWK842" s="109"/>
      <c r="GWL842" s="109"/>
      <c r="GWM842" s="106"/>
      <c r="GWN842" s="103"/>
      <c r="GWO842" s="102"/>
      <c r="GWP842" s="120"/>
      <c r="GWQ842" s="176"/>
      <c r="GWR842" s="102"/>
      <c r="GWS842" s="109"/>
      <c r="GWT842" s="109"/>
      <c r="GWU842" s="106"/>
      <c r="GWV842" s="103"/>
      <c r="GWW842" s="102"/>
      <c r="GWX842" s="120"/>
      <c r="GWY842" s="176"/>
      <c r="GWZ842" s="102"/>
      <c r="GXA842" s="109"/>
      <c r="GXB842" s="109"/>
      <c r="GXC842" s="106"/>
      <c r="GXD842" s="103"/>
      <c r="GXE842" s="102"/>
      <c r="GXF842" s="120"/>
      <c r="GXG842" s="176"/>
      <c r="GXH842" s="102"/>
      <c r="GXI842" s="109"/>
      <c r="GXJ842" s="109"/>
      <c r="GXK842" s="106"/>
      <c r="GXL842" s="103"/>
      <c r="GXM842" s="102"/>
      <c r="GXN842" s="120"/>
      <c r="GXO842" s="176"/>
      <c r="GXP842" s="102"/>
      <c r="GXQ842" s="109"/>
      <c r="GXR842" s="109"/>
      <c r="GXS842" s="106"/>
      <c r="GXT842" s="103"/>
      <c r="GXU842" s="102"/>
      <c r="GXV842" s="120"/>
      <c r="GXW842" s="176"/>
      <c r="GXX842" s="102"/>
      <c r="GXY842" s="109"/>
      <c r="GXZ842" s="109"/>
      <c r="GYA842" s="106"/>
      <c r="GYB842" s="103"/>
      <c r="GYC842" s="102"/>
      <c r="GYD842" s="120"/>
      <c r="GYE842" s="176"/>
      <c r="GYF842" s="102"/>
      <c r="GYG842" s="109"/>
      <c r="GYH842" s="109"/>
      <c r="GYI842" s="106"/>
      <c r="GYJ842" s="103"/>
      <c r="GYK842" s="102"/>
      <c r="GYL842" s="120"/>
      <c r="GYM842" s="176"/>
      <c r="GYN842" s="102"/>
      <c r="GYO842" s="109"/>
      <c r="GYP842" s="109"/>
      <c r="GYQ842" s="106"/>
      <c r="GYR842" s="103"/>
      <c r="GYS842" s="102"/>
      <c r="GYT842" s="120"/>
      <c r="GYU842" s="176"/>
      <c r="GYV842" s="102"/>
      <c r="GYW842" s="109"/>
      <c r="GYX842" s="109"/>
      <c r="GYY842" s="106"/>
      <c r="GYZ842" s="103"/>
      <c r="GZA842" s="102"/>
      <c r="GZB842" s="120"/>
      <c r="GZC842" s="176"/>
      <c r="GZD842" s="102"/>
      <c r="GZE842" s="109"/>
      <c r="GZF842" s="109"/>
      <c r="GZG842" s="106"/>
      <c r="GZH842" s="103"/>
      <c r="GZI842" s="102"/>
      <c r="GZJ842" s="120"/>
      <c r="GZK842" s="176"/>
      <c r="GZL842" s="102"/>
      <c r="GZM842" s="109"/>
      <c r="GZN842" s="109"/>
      <c r="GZO842" s="106"/>
      <c r="GZP842" s="103"/>
      <c r="GZQ842" s="102"/>
      <c r="GZR842" s="120"/>
      <c r="GZS842" s="176"/>
      <c r="GZT842" s="102"/>
      <c r="GZU842" s="109"/>
      <c r="GZV842" s="109"/>
      <c r="GZW842" s="106"/>
      <c r="GZX842" s="103"/>
      <c r="GZY842" s="102"/>
      <c r="GZZ842" s="120"/>
      <c r="HAA842" s="176"/>
      <c r="HAB842" s="102"/>
      <c r="HAC842" s="109"/>
      <c r="HAD842" s="109"/>
      <c r="HAE842" s="106"/>
      <c r="HAF842" s="103"/>
      <c r="HAG842" s="102"/>
      <c r="HAH842" s="120"/>
      <c r="HAI842" s="176"/>
      <c r="HAJ842" s="102"/>
      <c r="HAK842" s="109"/>
      <c r="HAL842" s="109"/>
      <c r="HAM842" s="106"/>
      <c r="HAN842" s="103"/>
      <c r="HAO842" s="102"/>
      <c r="HAP842" s="120"/>
      <c r="HAQ842" s="176"/>
      <c r="HAR842" s="102"/>
      <c r="HAS842" s="109"/>
      <c r="HAT842" s="109"/>
      <c r="HAU842" s="106"/>
      <c r="HAV842" s="103"/>
      <c r="HAW842" s="102"/>
      <c r="HAX842" s="120"/>
      <c r="HAY842" s="176"/>
      <c r="HAZ842" s="102"/>
      <c r="HBA842" s="109"/>
      <c r="HBB842" s="109"/>
      <c r="HBC842" s="106"/>
      <c r="HBD842" s="103"/>
      <c r="HBE842" s="102"/>
      <c r="HBF842" s="120"/>
      <c r="HBG842" s="176"/>
      <c r="HBH842" s="102"/>
      <c r="HBI842" s="109"/>
      <c r="HBJ842" s="109"/>
      <c r="HBK842" s="106"/>
      <c r="HBL842" s="103"/>
      <c r="HBM842" s="102"/>
      <c r="HBN842" s="120"/>
      <c r="HBO842" s="176"/>
      <c r="HBP842" s="102"/>
      <c r="HBQ842" s="109"/>
      <c r="HBR842" s="109"/>
      <c r="HBS842" s="106"/>
      <c r="HBT842" s="103"/>
      <c r="HBU842" s="102"/>
      <c r="HBV842" s="120"/>
      <c r="HBW842" s="176"/>
      <c r="HBX842" s="102"/>
      <c r="HBY842" s="109"/>
      <c r="HBZ842" s="109"/>
      <c r="HCA842" s="106"/>
      <c r="HCB842" s="103"/>
      <c r="HCC842" s="102"/>
      <c r="HCD842" s="120"/>
      <c r="HCE842" s="176"/>
      <c r="HCF842" s="102"/>
      <c r="HCG842" s="109"/>
      <c r="HCH842" s="109"/>
      <c r="HCI842" s="106"/>
      <c r="HCJ842" s="103"/>
      <c r="HCK842" s="102"/>
      <c r="HCL842" s="120"/>
      <c r="HCM842" s="176"/>
      <c r="HCN842" s="102"/>
      <c r="HCO842" s="109"/>
      <c r="HCP842" s="109"/>
      <c r="HCQ842" s="106"/>
      <c r="HCR842" s="103"/>
      <c r="HCS842" s="102"/>
      <c r="HCT842" s="120"/>
      <c r="HCU842" s="176"/>
      <c r="HCV842" s="102"/>
      <c r="HCW842" s="109"/>
      <c r="HCX842" s="109"/>
      <c r="HCY842" s="106"/>
      <c r="HCZ842" s="103"/>
      <c r="HDA842" s="102"/>
      <c r="HDB842" s="120"/>
      <c r="HDC842" s="176"/>
      <c r="HDD842" s="102"/>
      <c r="HDE842" s="109"/>
      <c r="HDF842" s="109"/>
      <c r="HDG842" s="106"/>
      <c r="HDH842" s="103"/>
      <c r="HDI842" s="102"/>
      <c r="HDJ842" s="120"/>
      <c r="HDK842" s="176"/>
      <c r="HDL842" s="102"/>
      <c r="HDM842" s="109"/>
      <c r="HDN842" s="109"/>
      <c r="HDO842" s="106"/>
      <c r="HDP842" s="103"/>
      <c r="HDQ842" s="102"/>
      <c r="HDR842" s="120"/>
      <c r="HDS842" s="176"/>
      <c r="HDT842" s="102"/>
      <c r="HDU842" s="109"/>
      <c r="HDV842" s="109"/>
      <c r="HDW842" s="106"/>
      <c r="HDX842" s="103"/>
      <c r="HDY842" s="102"/>
      <c r="HDZ842" s="120"/>
      <c r="HEA842" s="176"/>
      <c r="HEB842" s="102"/>
      <c r="HEC842" s="109"/>
      <c r="HED842" s="109"/>
      <c r="HEE842" s="106"/>
      <c r="HEF842" s="103"/>
      <c r="HEG842" s="102"/>
      <c r="HEH842" s="120"/>
      <c r="HEI842" s="176"/>
      <c r="HEJ842" s="102"/>
      <c r="HEK842" s="109"/>
      <c r="HEL842" s="109"/>
      <c r="HEM842" s="106"/>
      <c r="HEN842" s="103"/>
      <c r="HEO842" s="102"/>
      <c r="HEP842" s="120"/>
      <c r="HEQ842" s="176"/>
      <c r="HER842" s="102"/>
      <c r="HES842" s="109"/>
      <c r="HET842" s="109"/>
      <c r="HEU842" s="106"/>
      <c r="HEV842" s="103"/>
      <c r="HEW842" s="102"/>
      <c r="HEX842" s="120"/>
      <c r="HEY842" s="176"/>
      <c r="HEZ842" s="102"/>
      <c r="HFA842" s="109"/>
      <c r="HFB842" s="109"/>
      <c r="HFC842" s="106"/>
      <c r="HFD842" s="103"/>
      <c r="HFE842" s="102"/>
      <c r="HFF842" s="120"/>
      <c r="HFG842" s="176"/>
      <c r="HFH842" s="102"/>
      <c r="HFI842" s="109"/>
      <c r="HFJ842" s="109"/>
      <c r="HFK842" s="106"/>
      <c r="HFL842" s="103"/>
      <c r="HFM842" s="102"/>
      <c r="HFN842" s="120"/>
      <c r="HFO842" s="176"/>
      <c r="HFP842" s="102"/>
      <c r="HFQ842" s="109"/>
      <c r="HFR842" s="109"/>
      <c r="HFS842" s="106"/>
      <c r="HFT842" s="103"/>
      <c r="HFU842" s="102"/>
      <c r="HFV842" s="120"/>
      <c r="HFW842" s="176"/>
      <c r="HFX842" s="102"/>
      <c r="HFY842" s="109"/>
      <c r="HFZ842" s="109"/>
      <c r="HGA842" s="106"/>
      <c r="HGB842" s="103"/>
      <c r="HGC842" s="102"/>
      <c r="HGD842" s="120"/>
      <c r="HGE842" s="176"/>
      <c r="HGF842" s="102"/>
      <c r="HGG842" s="109"/>
      <c r="HGH842" s="109"/>
      <c r="HGI842" s="106"/>
      <c r="HGJ842" s="103"/>
      <c r="HGK842" s="102"/>
      <c r="HGL842" s="120"/>
      <c r="HGM842" s="176"/>
      <c r="HGN842" s="102"/>
      <c r="HGO842" s="109"/>
      <c r="HGP842" s="109"/>
      <c r="HGQ842" s="106"/>
      <c r="HGR842" s="103"/>
      <c r="HGS842" s="102"/>
      <c r="HGT842" s="120"/>
      <c r="HGU842" s="176"/>
      <c r="HGV842" s="102"/>
      <c r="HGW842" s="109"/>
      <c r="HGX842" s="109"/>
      <c r="HGY842" s="106"/>
      <c r="HGZ842" s="103"/>
      <c r="HHA842" s="102"/>
      <c r="HHB842" s="120"/>
      <c r="HHC842" s="176"/>
      <c r="HHD842" s="102"/>
      <c r="HHE842" s="109"/>
      <c r="HHF842" s="109"/>
      <c r="HHG842" s="106"/>
      <c r="HHH842" s="103"/>
      <c r="HHI842" s="102"/>
      <c r="HHJ842" s="120"/>
      <c r="HHK842" s="176"/>
      <c r="HHL842" s="102"/>
      <c r="HHM842" s="109"/>
      <c r="HHN842" s="109"/>
      <c r="HHO842" s="106"/>
      <c r="HHP842" s="103"/>
      <c r="HHQ842" s="102"/>
      <c r="HHR842" s="120"/>
      <c r="HHS842" s="176"/>
      <c r="HHT842" s="102"/>
      <c r="HHU842" s="109"/>
      <c r="HHV842" s="109"/>
      <c r="HHW842" s="106"/>
      <c r="HHX842" s="103"/>
      <c r="HHY842" s="102"/>
      <c r="HHZ842" s="120"/>
      <c r="HIA842" s="176"/>
      <c r="HIB842" s="102"/>
      <c r="HIC842" s="109"/>
      <c r="HID842" s="109"/>
      <c r="HIE842" s="106"/>
      <c r="HIF842" s="103"/>
      <c r="HIG842" s="102"/>
      <c r="HIH842" s="120"/>
      <c r="HII842" s="176"/>
      <c r="HIJ842" s="102"/>
      <c r="HIK842" s="109"/>
      <c r="HIL842" s="109"/>
      <c r="HIM842" s="106"/>
      <c r="HIN842" s="103"/>
      <c r="HIO842" s="102"/>
      <c r="HIP842" s="120"/>
      <c r="HIQ842" s="176"/>
      <c r="HIR842" s="102"/>
      <c r="HIS842" s="109"/>
      <c r="HIT842" s="109"/>
      <c r="HIU842" s="106"/>
      <c r="HIV842" s="103"/>
      <c r="HIW842" s="102"/>
      <c r="HIX842" s="120"/>
      <c r="HIY842" s="176"/>
      <c r="HIZ842" s="102"/>
      <c r="HJA842" s="109"/>
      <c r="HJB842" s="109"/>
      <c r="HJC842" s="106"/>
      <c r="HJD842" s="103"/>
      <c r="HJE842" s="102"/>
      <c r="HJF842" s="120"/>
      <c r="HJG842" s="176"/>
      <c r="HJH842" s="102"/>
      <c r="HJI842" s="109"/>
      <c r="HJJ842" s="109"/>
      <c r="HJK842" s="106"/>
      <c r="HJL842" s="103"/>
      <c r="HJM842" s="102"/>
      <c r="HJN842" s="120"/>
      <c r="HJO842" s="176"/>
      <c r="HJP842" s="102"/>
      <c r="HJQ842" s="109"/>
      <c r="HJR842" s="109"/>
      <c r="HJS842" s="106"/>
      <c r="HJT842" s="103"/>
      <c r="HJU842" s="102"/>
      <c r="HJV842" s="120"/>
      <c r="HJW842" s="176"/>
      <c r="HJX842" s="102"/>
      <c r="HJY842" s="109"/>
      <c r="HJZ842" s="109"/>
      <c r="HKA842" s="106"/>
      <c r="HKB842" s="103"/>
      <c r="HKC842" s="102"/>
      <c r="HKD842" s="120"/>
      <c r="HKE842" s="176"/>
      <c r="HKF842" s="102"/>
      <c r="HKG842" s="109"/>
      <c r="HKH842" s="109"/>
      <c r="HKI842" s="106"/>
      <c r="HKJ842" s="103"/>
      <c r="HKK842" s="102"/>
      <c r="HKL842" s="120"/>
      <c r="HKM842" s="176"/>
      <c r="HKN842" s="102"/>
      <c r="HKO842" s="109"/>
      <c r="HKP842" s="109"/>
      <c r="HKQ842" s="106"/>
      <c r="HKR842" s="103"/>
      <c r="HKS842" s="102"/>
      <c r="HKT842" s="120"/>
      <c r="HKU842" s="176"/>
      <c r="HKV842" s="102"/>
      <c r="HKW842" s="109"/>
      <c r="HKX842" s="109"/>
      <c r="HKY842" s="106"/>
      <c r="HKZ842" s="103"/>
      <c r="HLA842" s="102"/>
      <c r="HLB842" s="120"/>
      <c r="HLC842" s="176"/>
      <c r="HLD842" s="102"/>
      <c r="HLE842" s="109"/>
      <c r="HLF842" s="109"/>
      <c r="HLG842" s="106"/>
      <c r="HLH842" s="103"/>
      <c r="HLI842" s="102"/>
      <c r="HLJ842" s="120"/>
      <c r="HLK842" s="176"/>
      <c r="HLL842" s="102"/>
      <c r="HLM842" s="109"/>
      <c r="HLN842" s="109"/>
      <c r="HLO842" s="106"/>
      <c r="HLP842" s="103"/>
      <c r="HLQ842" s="102"/>
      <c r="HLR842" s="120"/>
      <c r="HLS842" s="176"/>
      <c r="HLT842" s="102"/>
      <c r="HLU842" s="109"/>
      <c r="HLV842" s="109"/>
      <c r="HLW842" s="106"/>
      <c r="HLX842" s="103"/>
      <c r="HLY842" s="102"/>
      <c r="HLZ842" s="120"/>
      <c r="HMA842" s="176"/>
      <c r="HMB842" s="102"/>
      <c r="HMC842" s="109"/>
      <c r="HMD842" s="109"/>
      <c r="HME842" s="106"/>
      <c r="HMF842" s="103"/>
      <c r="HMG842" s="102"/>
      <c r="HMH842" s="120"/>
      <c r="HMI842" s="176"/>
      <c r="HMJ842" s="102"/>
      <c r="HMK842" s="109"/>
      <c r="HML842" s="109"/>
      <c r="HMM842" s="106"/>
      <c r="HMN842" s="103"/>
      <c r="HMO842" s="102"/>
      <c r="HMP842" s="120"/>
      <c r="HMQ842" s="176"/>
      <c r="HMR842" s="102"/>
      <c r="HMS842" s="109"/>
      <c r="HMT842" s="109"/>
      <c r="HMU842" s="106"/>
      <c r="HMV842" s="103"/>
      <c r="HMW842" s="102"/>
      <c r="HMX842" s="120"/>
      <c r="HMY842" s="176"/>
      <c r="HMZ842" s="102"/>
      <c r="HNA842" s="109"/>
      <c r="HNB842" s="109"/>
      <c r="HNC842" s="106"/>
      <c r="HND842" s="103"/>
      <c r="HNE842" s="102"/>
      <c r="HNF842" s="120"/>
      <c r="HNG842" s="176"/>
      <c r="HNH842" s="102"/>
      <c r="HNI842" s="109"/>
      <c r="HNJ842" s="109"/>
      <c r="HNK842" s="106"/>
      <c r="HNL842" s="103"/>
      <c r="HNM842" s="102"/>
      <c r="HNN842" s="120"/>
      <c r="HNO842" s="176"/>
      <c r="HNP842" s="102"/>
      <c r="HNQ842" s="109"/>
      <c r="HNR842" s="109"/>
      <c r="HNS842" s="106"/>
      <c r="HNT842" s="103"/>
      <c r="HNU842" s="102"/>
      <c r="HNV842" s="120"/>
      <c r="HNW842" s="176"/>
      <c r="HNX842" s="102"/>
      <c r="HNY842" s="109"/>
      <c r="HNZ842" s="109"/>
      <c r="HOA842" s="106"/>
      <c r="HOB842" s="103"/>
      <c r="HOC842" s="102"/>
      <c r="HOD842" s="120"/>
      <c r="HOE842" s="176"/>
      <c r="HOF842" s="102"/>
      <c r="HOG842" s="109"/>
      <c r="HOH842" s="109"/>
      <c r="HOI842" s="106"/>
      <c r="HOJ842" s="103"/>
      <c r="HOK842" s="102"/>
      <c r="HOL842" s="120"/>
      <c r="HOM842" s="176"/>
      <c r="HON842" s="102"/>
      <c r="HOO842" s="109"/>
      <c r="HOP842" s="109"/>
      <c r="HOQ842" s="106"/>
      <c r="HOR842" s="103"/>
      <c r="HOS842" s="102"/>
      <c r="HOT842" s="120"/>
      <c r="HOU842" s="176"/>
      <c r="HOV842" s="102"/>
      <c r="HOW842" s="109"/>
      <c r="HOX842" s="109"/>
      <c r="HOY842" s="106"/>
      <c r="HOZ842" s="103"/>
      <c r="HPA842" s="102"/>
      <c r="HPB842" s="120"/>
      <c r="HPC842" s="176"/>
      <c r="HPD842" s="102"/>
      <c r="HPE842" s="109"/>
      <c r="HPF842" s="109"/>
      <c r="HPG842" s="106"/>
      <c r="HPH842" s="103"/>
      <c r="HPI842" s="102"/>
      <c r="HPJ842" s="120"/>
      <c r="HPK842" s="176"/>
      <c r="HPL842" s="102"/>
      <c r="HPM842" s="109"/>
      <c r="HPN842" s="109"/>
      <c r="HPO842" s="106"/>
      <c r="HPP842" s="103"/>
      <c r="HPQ842" s="102"/>
      <c r="HPR842" s="120"/>
      <c r="HPS842" s="176"/>
      <c r="HPT842" s="102"/>
      <c r="HPU842" s="109"/>
      <c r="HPV842" s="109"/>
      <c r="HPW842" s="106"/>
      <c r="HPX842" s="103"/>
      <c r="HPY842" s="102"/>
      <c r="HPZ842" s="120"/>
      <c r="HQA842" s="176"/>
      <c r="HQB842" s="102"/>
      <c r="HQC842" s="109"/>
      <c r="HQD842" s="109"/>
      <c r="HQE842" s="106"/>
      <c r="HQF842" s="103"/>
      <c r="HQG842" s="102"/>
      <c r="HQH842" s="120"/>
      <c r="HQI842" s="176"/>
      <c r="HQJ842" s="102"/>
      <c r="HQK842" s="109"/>
      <c r="HQL842" s="109"/>
      <c r="HQM842" s="106"/>
      <c r="HQN842" s="103"/>
      <c r="HQO842" s="102"/>
      <c r="HQP842" s="120"/>
      <c r="HQQ842" s="176"/>
      <c r="HQR842" s="102"/>
      <c r="HQS842" s="109"/>
      <c r="HQT842" s="109"/>
      <c r="HQU842" s="106"/>
      <c r="HQV842" s="103"/>
      <c r="HQW842" s="102"/>
      <c r="HQX842" s="120"/>
      <c r="HQY842" s="176"/>
      <c r="HQZ842" s="102"/>
      <c r="HRA842" s="109"/>
      <c r="HRB842" s="109"/>
      <c r="HRC842" s="106"/>
      <c r="HRD842" s="103"/>
      <c r="HRE842" s="102"/>
      <c r="HRF842" s="120"/>
      <c r="HRG842" s="176"/>
      <c r="HRH842" s="102"/>
      <c r="HRI842" s="109"/>
      <c r="HRJ842" s="109"/>
      <c r="HRK842" s="106"/>
      <c r="HRL842" s="103"/>
      <c r="HRM842" s="102"/>
      <c r="HRN842" s="120"/>
      <c r="HRO842" s="176"/>
      <c r="HRP842" s="102"/>
      <c r="HRQ842" s="109"/>
      <c r="HRR842" s="109"/>
      <c r="HRS842" s="106"/>
      <c r="HRT842" s="103"/>
      <c r="HRU842" s="102"/>
      <c r="HRV842" s="120"/>
      <c r="HRW842" s="176"/>
      <c r="HRX842" s="102"/>
      <c r="HRY842" s="109"/>
      <c r="HRZ842" s="109"/>
      <c r="HSA842" s="106"/>
      <c r="HSB842" s="103"/>
      <c r="HSC842" s="102"/>
      <c r="HSD842" s="120"/>
      <c r="HSE842" s="176"/>
      <c r="HSF842" s="102"/>
      <c r="HSG842" s="109"/>
      <c r="HSH842" s="109"/>
      <c r="HSI842" s="106"/>
      <c r="HSJ842" s="103"/>
      <c r="HSK842" s="102"/>
      <c r="HSL842" s="120"/>
      <c r="HSM842" s="176"/>
      <c r="HSN842" s="102"/>
      <c r="HSO842" s="109"/>
      <c r="HSP842" s="109"/>
      <c r="HSQ842" s="106"/>
      <c r="HSR842" s="103"/>
      <c r="HSS842" s="102"/>
      <c r="HST842" s="120"/>
      <c r="HSU842" s="176"/>
      <c r="HSV842" s="102"/>
      <c r="HSW842" s="109"/>
      <c r="HSX842" s="109"/>
      <c r="HSY842" s="106"/>
      <c r="HSZ842" s="103"/>
      <c r="HTA842" s="102"/>
      <c r="HTB842" s="120"/>
      <c r="HTC842" s="176"/>
      <c r="HTD842" s="102"/>
      <c r="HTE842" s="109"/>
      <c r="HTF842" s="109"/>
      <c r="HTG842" s="106"/>
      <c r="HTH842" s="103"/>
      <c r="HTI842" s="102"/>
      <c r="HTJ842" s="120"/>
      <c r="HTK842" s="176"/>
      <c r="HTL842" s="102"/>
      <c r="HTM842" s="109"/>
      <c r="HTN842" s="109"/>
      <c r="HTO842" s="106"/>
      <c r="HTP842" s="103"/>
      <c r="HTQ842" s="102"/>
      <c r="HTR842" s="120"/>
      <c r="HTS842" s="176"/>
      <c r="HTT842" s="102"/>
      <c r="HTU842" s="109"/>
      <c r="HTV842" s="109"/>
      <c r="HTW842" s="106"/>
      <c r="HTX842" s="103"/>
      <c r="HTY842" s="102"/>
      <c r="HTZ842" s="120"/>
      <c r="HUA842" s="176"/>
      <c r="HUB842" s="102"/>
      <c r="HUC842" s="109"/>
      <c r="HUD842" s="109"/>
      <c r="HUE842" s="106"/>
      <c r="HUF842" s="103"/>
      <c r="HUG842" s="102"/>
      <c r="HUH842" s="120"/>
      <c r="HUI842" s="176"/>
      <c r="HUJ842" s="102"/>
      <c r="HUK842" s="109"/>
      <c r="HUL842" s="109"/>
      <c r="HUM842" s="106"/>
      <c r="HUN842" s="103"/>
      <c r="HUO842" s="102"/>
      <c r="HUP842" s="120"/>
      <c r="HUQ842" s="176"/>
      <c r="HUR842" s="102"/>
      <c r="HUS842" s="109"/>
      <c r="HUT842" s="109"/>
      <c r="HUU842" s="106"/>
      <c r="HUV842" s="103"/>
      <c r="HUW842" s="102"/>
      <c r="HUX842" s="120"/>
      <c r="HUY842" s="176"/>
      <c r="HUZ842" s="102"/>
      <c r="HVA842" s="109"/>
      <c r="HVB842" s="109"/>
      <c r="HVC842" s="106"/>
      <c r="HVD842" s="103"/>
      <c r="HVE842" s="102"/>
      <c r="HVF842" s="120"/>
      <c r="HVG842" s="176"/>
      <c r="HVH842" s="102"/>
      <c r="HVI842" s="109"/>
      <c r="HVJ842" s="109"/>
      <c r="HVK842" s="106"/>
      <c r="HVL842" s="103"/>
      <c r="HVM842" s="102"/>
      <c r="HVN842" s="120"/>
      <c r="HVO842" s="176"/>
      <c r="HVP842" s="102"/>
      <c r="HVQ842" s="109"/>
      <c r="HVR842" s="109"/>
      <c r="HVS842" s="106"/>
      <c r="HVT842" s="103"/>
      <c r="HVU842" s="102"/>
      <c r="HVV842" s="120"/>
      <c r="HVW842" s="176"/>
      <c r="HVX842" s="102"/>
      <c r="HVY842" s="109"/>
      <c r="HVZ842" s="109"/>
      <c r="HWA842" s="106"/>
      <c r="HWB842" s="103"/>
      <c r="HWC842" s="102"/>
      <c r="HWD842" s="120"/>
      <c r="HWE842" s="176"/>
      <c r="HWF842" s="102"/>
      <c r="HWG842" s="109"/>
      <c r="HWH842" s="109"/>
      <c r="HWI842" s="106"/>
      <c r="HWJ842" s="103"/>
      <c r="HWK842" s="102"/>
      <c r="HWL842" s="120"/>
      <c r="HWM842" s="176"/>
      <c r="HWN842" s="102"/>
      <c r="HWO842" s="109"/>
      <c r="HWP842" s="109"/>
      <c r="HWQ842" s="106"/>
      <c r="HWR842" s="103"/>
      <c r="HWS842" s="102"/>
      <c r="HWT842" s="120"/>
      <c r="HWU842" s="176"/>
      <c r="HWV842" s="102"/>
      <c r="HWW842" s="109"/>
      <c r="HWX842" s="109"/>
      <c r="HWY842" s="106"/>
      <c r="HWZ842" s="103"/>
      <c r="HXA842" s="102"/>
      <c r="HXB842" s="120"/>
      <c r="HXC842" s="176"/>
      <c r="HXD842" s="102"/>
      <c r="HXE842" s="109"/>
      <c r="HXF842" s="109"/>
      <c r="HXG842" s="106"/>
      <c r="HXH842" s="103"/>
      <c r="HXI842" s="102"/>
      <c r="HXJ842" s="120"/>
      <c r="HXK842" s="176"/>
      <c r="HXL842" s="102"/>
      <c r="HXM842" s="109"/>
      <c r="HXN842" s="109"/>
      <c r="HXO842" s="106"/>
      <c r="HXP842" s="103"/>
      <c r="HXQ842" s="102"/>
      <c r="HXR842" s="120"/>
      <c r="HXS842" s="176"/>
      <c r="HXT842" s="102"/>
      <c r="HXU842" s="109"/>
      <c r="HXV842" s="109"/>
      <c r="HXW842" s="106"/>
      <c r="HXX842" s="103"/>
      <c r="HXY842" s="102"/>
      <c r="HXZ842" s="120"/>
      <c r="HYA842" s="176"/>
      <c r="HYB842" s="102"/>
      <c r="HYC842" s="109"/>
      <c r="HYD842" s="109"/>
      <c r="HYE842" s="106"/>
      <c r="HYF842" s="103"/>
      <c r="HYG842" s="102"/>
      <c r="HYH842" s="120"/>
      <c r="HYI842" s="176"/>
      <c r="HYJ842" s="102"/>
      <c r="HYK842" s="109"/>
      <c r="HYL842" s="109"/>
      <c r="HYM842" s="106"/>
      <c r="HYN842" s="103"/>
      <c r="HYO842" s="102"/>
      <c r="HYP842" s="120"/>
      <c r="HYQ842" s="176"/>
      <c r="HYR842" s="102"/>
      <c r="HYS842" s="109"/>
      <c r="HYT842" s="109"/>
      <c r="HYU842" s="106"/>
      <c r="HYV842" s="103"/>
      <c r="HYW842" s="102"/>
      <c r="HYX842" s="120"/>
      <c r="HYY842" s="176"/>
      <c r="HYZ842" s="102"/>
      <c r="HZA842" s="109"/>
      <c r="HZB842" s="109"/>
      <c r="HZC842" s="106"/>
      <c r="HZD842" s="103"/>
      <c r="HZE842" s="102"/>
      <c r="HZF842" s="120"/>
      <c r="HZG842" s="176"/>
      <c r="HZH842" s="102"/>
      <c r="HZI842" s="109"/>
      <c r="HZJ842" s="109"/>
      <c r="HZK842" s="106"/>
      <c r="HZL842" s="103"/>
      <c r="HZM842" s="102"/>
      <c r="HZN842" s="120"/>
      <c r="HZO842" s="176"/>
      <c r="HZP842" s="102"/>
      <c r="HZQ842" s="109"/>
      <c r="HZR842" s="109"/>
      <c r="HZS842" s="106"/>
      <c r="HZT842" s="103"/>
      <c r="HZU842" s="102"/>
      <c r="HZV842" s="120"/>
      <c r="HZW842" s="176"/>
      <c r="HZX842" s="102"/>
      <c r="HZY842" s="109"/>
      <c r="HZZ842" s="109"/>
      <c r="IAA842" s="106"/>
      <c r="IAB842" s="103"/>
      <c r="IAC842" s="102"/>
      <c r="IAD842" s="120"/>
      <c r="IAE842" s="176"/>
      <c r="IAF842" s="102"/>
      <c r="IAG842" s="109"/>
      <c r="IAH842" s="109"/>
      <c r="IAI842" s="106"/>
      <c r="IAJ842" s="103"/>
      <c r="IAK842" s="102"/>
      <c r="IAL842" s="120"/>
      <c r="IAM842" s="176"/>
      <c r="IAN842" s="102"/>
      <c r="IAO842" s="109"/>
      <c r="IAP842" s="109"/>
      <c r="IAQ842" s="106"/>
      <c r="IAR842" s="103"/>
      <c r="IAS842" s="102"/>
      <c r="IAT842" s="120"/>
      <c r="IAU842" s="176"/>
      <c r="IAV842" s="102"/>
      <c r="IAW842" s="109"/>
      <c r="IAX842" s="109"/>
      <c r="IAY842" s="106"/>
      <c r="IAZ842" s="103"/>
      <c r="IBA842" s="102"/>
      <c r="IBB842" s="120"/>
      <c r="IBC842" s="176"/>
      <c r="IBD842" s="102"/>
      <c r="IBE842" s="109"/>
      <c r="IBF842" s="109"/>
      <c r="IBG842" s="106"/>
      <c r="IBH842" s="103"/>
      <c r="IBI842" s="102"/>
      <c r="IBJ842" s="120"/>
      <c r="IBK842" s="176"/>
      <c r="IBL842" s="102"/>
      <c r="IBM842" s="109"/>
      <c r="IBN842" s="109"/>
      <c r="IBO842" s="106"/>
      <c r="IBP842" s="103"/>
      <c r="IBQ842" s="102"/>
      <c r="IBR842" s="120"/>
      <c r="IBS842" s="176"/>
      <c r="IBT842" s="102"/>
      <c r="IBU842" s="109"/>
      <c r="IBV842" s="109"/>
      <c r="IBW842" s="106"/>
      <c r="IBX842" s="103"/>
      <c r="IBY842" s="102"/>
      <c r="IBZ842" s="120"/>
      <c r="ICA842" s="176"/>
      <c r="ICB842" s="102"/>
      <c r="ICC842" s="109"/>
      <c r="ICD842" s="109"/>
      <c r="ICE842" s="106"/>
      <c r="ICF842" s="103"/>
      <c r="ICG842" s="102"/>
      <c r="ICH842" s="120"/>
      <c r="ICI842" s="176"/>
      <c r="ICJ842" s="102"/>
      <c r="ICK842" s="109"/>
      <c r="ICL842" s="109"/>
      <c r="ICM842" s="106"/>
      <c r="ICN842" s="103"/>
      <c r="ICO842" s="102"/>
      <c r="ICP842" s="120"/>
      <c r="ICQ842" s="176"/>
      <c r="ICR842" s="102"/>
      <c r="ICS842" s="109"/>
      <c r="ICT842" s="109"/>
      <c r="ICU842" s="106"/>
      <c r="ICV842" s="103"/>
      <c r="ICW842" s="102"/>
      <c r="ICX842" s="120"/>
      <c r="ICY842" s="176"/>
      <c r="ICZ842" s="102"/>
      <c r="IDA842" s="109"/>
      <c r="IDB842" s="109"/>
      <c r="IDC842" s="106"/>
      <c r="IDD842" s="103"/>
      <c r="IDE842" s="102"/>
      <c r="IDF842" s="120"/>
      <c r="IDG842" s="176"/>
      <c r="IDH842" s="102"/>
      <c r="IDI842" s="109"/>
      <c r="IDJ842" s="109"/>
      <c r="IDK842" s="106"/>
      <c r="IDL842" s="103"/>
      <c r="IDM842" s="102"/>
      <c r="IDN842" s="120"/>
      <c r="IDO842" s="176"/>
      <c r="IDP842" s="102"/>
      <c r="IDQ842" s="109"/>
      <c r="IDR842" s="109"/>
      <c r="IDS842" s="106"/>
      <c r="IDT842" s="103"/>
      <c r="IDU842" s="102"/>
      <c r="IDV842" s="120"/>
      <c r="IDW842" s="176"/>
      <c r="IDX842" s="102"/>
      <c r="IDY842" s="109"/>
      <c r="IDZ842" s="109"/>
      <c r="IEA842" s="106"/>
      <c r="IEB842" s="103"/>
      <c r="IEC842" s="102"/>
      <c r="IED842" s="120"/>
      <c r="IEE842" s="176"/>
      <c r="IEF842" s="102"/>
      <c r="IEG842" s="109"/>
      <c r="IEH842" s="109"/>
      <c r="IEI842" s="106"/>
      <c r="IEJ842" s="103"/>
      <c r="IEK842" s="102"/>
      <c r="IEL842" s="120"/>
      <c r="IEM842" s="176"/>
      <c r="IEN842" s="102"/>
      <c r="IEO842" s="109"/>
      <c r="IEP842" s="109"/>
      <c r="IEQ842" s="106"/>
      <c r="IER842" s="103"/>
      <c r="IES842" s="102"/>
      <c r="IET842" s="120"/>
      <c r="IEU842" s="176"/>
      <c r="IEV842" s="102"/>
      <c r="IEW842" s="109"/>
      <c r="IEX842" s="109"/>
      <c r="IEY842" s="106"/>
      <c r="IEZ842" s="103"/>
      <c r="IFA842" s="102"/>
      <c r="IFB842" s="120"/>
      <c r="IFC842" s="176"/>
      <c r="IFD842" s="102"/>
      <c r="IFE842" s="109"/>
      <c r="IFF842" s="109"/>
      <c r="IFG842" s="106"/>
      <c r="IFH842" s="103"/>
      <c r="IFI842" s="102"/>
      <c r="IFJ842" s="120"/>
      <c r="IFK842" s="176"/>
      <c r="IFL842" s="102"/>
      <c r="IFM842" s="109"/>
      <c r="IFN842" s="109"/>
      <c r="IFO842" s="106"/>
      <c r="IFP842" s="103"/>
      <c r="IFQ842" s="102"/>
      <c r="IFR842" s="120"/>
      <c r="IFS842" s="176"/>
      <c r="IFT842" s="102"/>
      <c r="IFU842" s="109"/>
      <c r="IFV842" s="109"/>
      <c r="IFW842" s="106"/>
      <c r="IFX842" s="103"/>
      <c r="IFY842" s="102"/>
      <c r="IFZ842" s="120"/>
      <c r="IGA842" s="176"/>
      <c r="IGB842" s="102"/>
      <c r="IGC842" s="109"/>
      <c r="IGD842" s="109"/>
      <c r="IGE842" s="106"/>
      <c r="IGF842" s="103"/>
      <c r="IGG842" s="102"/>
      <c r="IGH842" s="120"/>
      <c r="IGI842" s="176"/>
      <c r="IGJ842" s="102"/>
      <c r="IGK842" s="109"/>
      <c r="IGL842" s="109"/>
      <c r="IGM842" s="106"/>
      <c r="IGN842" s="103"/>
      <c r="IGO842" s="102"/>
      <c r="IGP842" s="120"/>
      <c r="IGQ842" s="176"/>
      <c r="IGR842" s="102"/>
      <c r="IGS842" s="109"/>
      <c r="IGT842" s="109"/>
      <c r="IGU842" s="106"/>
      <c r="IGV842" s="103"/>
      <c r="IGW842" s="102"/>
      <c r="IGX842" s="120"/>
      <c r="IGY842" s="176"/>
      <c r="IGZ842" s="102"/>
      <c r="IHA842" s="109"/>
      <c r="IHB842" s="109"/>
      <c r="IHC842" s="106"/>
      <c r="IHD842" s="103"/>
      <c r="IHE842" s="102"/>
      <c r="IHF842" s="120"/>
      <c r="IHG842" s="176"/>
      <c r="IHH842" s="102"/>
      <c r="IHI842" s="109"/>
      <c r="IHJ842" s="109"/>
      <c r="IHK842" s="106"/>
      <c r="IHL842" s="103"/>
      <c r="IHM842" s="102"/>
      <c r="IHN842" s="120"/>
      <c r="IHO842" s="176"/>
      <c r="IHP842" s="102"/>
      <c r="IHQ842" s="109"/>
      <c r="IHR842" s="109"/>
      <c r="IHS842" s="106"/>
      <c r="IHT842" s="103"/>
      <c r="IHU842" s="102"/>
      <c r="IHV842" s="120"/>
      <c r="IHW842" s="176"/>
      <c r="IHX842" s="102"/>
      <c r="IHY842" s="109"/>
      <c r="IHZ842" s="109"/>
      <c r="IIA842" s="106"/>
      <c r="IIB842" s="103"/>
      <c r="IIC842" s="102"/>
      <c r="IID842" s="120"/>
      <c r="IIE842" s="176"/>
      <c r="IIF842" s="102"/>
      <c r="IIG842" s="109"/>
      <c r="IIH842" s="109"/>
      <c r="III842" s="106"/>
      <c r="IIJ842" s="103"/>
      <c r="IIK842" s="102"/>
      <c r="IIL842" s="120"/>
      <c r="IIM842" s="176"/>
      <c r="IIN842" s="102"/>
      <c r="IIO842" s="109"/>
      <c r="IIP842" s="109"/>
      <c r="IIQ842" s="106"/>
      <c r="IIR842" s="103"/>
      <c r="IIS842" s="102"/>
      <c r="IIT842" s="120"/>
      <c r="IIU842" s="176"/>
      <c r="IIV842" s="102"/>
      <c r="IIW842" s="109"/>
      <c r="IIX842" s="109"/>
      <c r="IIY842" s="106"/>
      <c r="IIZ842" s="103"/>
      <c r="IJA842" s="102"/>
      <c r="IJB842" s="120"/>
      <c r="IJC842" s="176"/>
      <c r="IJD842" s="102"/>
      <c r="IJE842" s="109"/>
      <c r="IJF842" s="109"/>
      <c r="IJG842" s="106"/>
      <c r="IJH842" s="103"/>
      <c r="IJI842" s="102"/>
      <c r="IJJ842" s="120"/>
      <c r="IJK842" s="176"/>
      <c r="IJL842" s="102"/>
      <c r="IJM842" s="109"/>
      <c r="IJN842" s="109"/>
      <c r="IJO842" s="106"/>
      <c r="IJP842" s="103"/>
      <c r="IJQ842" s="102"/>
      <c r="IJR842" s="120"/>
      <c r="IJS842" s="176"/>
      <c r="IJT842" s="102"/>
      <c r="IJU842" s="109"/>
      <c r="IJV842" s="109"/>
      <c r="IJW842" s="106"/>
      <c r="IJX842" s="103"/>
      <c r="IJY842" s="102"/>
      <c r="IJZ842" s="120"/>
      <c r="IKA842" s="176"/>
      <c r="IKB842" s="102"/>
      <c r="IKC842" s="109"/>
      <c r="IKD842" s="109"/>
      <c r="IKE842" s="106"/>
      <c r="IKF842" s="103"/>
      <c r="IKG842" s="102"/>
      <c r="IKH842" s="120"/>
      <c r="IKI842" s="176"/>
      <c r="IKJ842" s="102"/>
      <c r="IKK842" s="109"/>
      <c r="IKL842" s="109"/>
      <c r="IKM842" s="106"/>
      <c r="IKN842" s="103"/>
      <c r="IKO842" s="102"/>
      <c r="IKP842" s="120"/>
      <c r="IKQ842" s="176"/>
      <c r="IKR842" s="102"/>
      <c r="IKS842" s="109"/>
      <c r="IKT842" s="109"/>
      <c r="IKU842" s="106"/>
      <c r="IKV842" s="103"/>
      <c r="IKW842" s="102"/>
      <c r="IKX842" s="120"/>
      <c r="IKY842" s="176"/>
      <c r="IKZ842" s="102"/>
      <c r="ILA842" s="109"/>
      <c r="ILB842" s="109"/>
      <c r="ILC842" s="106"/>
      <c r="ILD842" s="103"/>
      <c r="ILE842" s="102"/>
      <c r="ILF842" s="120"/>
      <c r="ILG842" s="176"/>
      <c r="ILH842" s="102"/>
      <c r="ILI842" s="109"/>
      <c r="ILJ842" s="109"/>
      <c r="ILK842" s="106"/>
      <c r="ILL842" s="103"/>
      <c r="ILM842" s="102"/>
      <c r="ILN842" s="120"/>
      <c r="ILO842" s="176"/>
      <c r="ILP842" s="102"/>
      <c r="ILQ842" s="109"/>
      <c r="ILR842" s="109"/>
      <c r="ILS842" s="106"/>
      <c r="ILT842" s="103"/>
      <c r="ILU842" s="102"/>
      <c r="ILV842" s="120"/>
      <c r="ILW842" s="176"/>
      <c r="ILX842" s="102"/>
      <c r="ILY842" s="109"/>
      <c r="ILZ842" s="109"/>
      <c r="IMA842" s="106"/>
      <c r="IMB842" s="103"/>
      <c r="IMC842" s="102"/>
      <c r="IMD842" s="120"/>
      <c r="IME842" s="176"/>
      <c r="IMF842" s="102"/>
      <c r="IMG842" s="109"/>
      <c r="IMH842" s="109"/>
      <c r="IMI842" s="106"/>
      <c r="IMJ842" s="103"/>
      <c r="IMK842" s="102"/>
      <c r="IML842" s="120"/>
      <c r="IMM842" s="176"/>
      <c r="IMN842" s="102"/>
      <c r="IMO842" s="109"/>
      <c r="IMP842" s="109"/>
      <c r="IMQ842" s="106"/>
      <c r="IMR842" s="103"/>
      <c r="IMS842" s="102"/>
      <c r="IMT842" s="120"/>
      <c r="IMU842" s="176"/>
      <c r="IMV842" s="102"/>
      <c r="IMW842" s="109"/>
      <c r="IMX842" s="109"/>
      <c r="IMY842" s="106"/>
      <c r="IMZ842" s="103"/>
      <c r="INA842" s="102"/>
      <c r="INB842" s="120"/>
      <c r="INC842" s="176"/>
      <c r="IND842" s="102"/>
      <c r="INE842" s="109"/>
      <c r="INF842" s="109"/>
      <c r="ING842" s="106"/>
      <c r="INH842" s="103"/>
      <c r="INI842" s="102"/>
      <c r="INJ842" s="120"/>
      <c r="INK842" s="176"/>
      <c r="INL842" s="102"/>
      <c r="INM842" s="109"/>
      <c r="INN842" s="109"/>
      <c r="INO842" s="106"/>
      <c r="INP842" s="103"/>
      <c r="INQ842" s="102"/>
      <c r="INR842" s="120"/>
      <c r="INS842" s="176"/>
      <c r="INT842" s="102"/>
      <c r="INU842" s="109"/>
      <c r="INV842" s="109"/>
      <c r="INW842" s="106"/>
      <c r="INX842" s="103"/>
      <c r="INY842" s="102"/>
      <c r="INZ842" s="120"/>
      <c r="IOA842" s="176"/>
      <c r="IOB842" s="102"/>
      <c r="IOC842" s="109"/>
      <c r="IOD842" s="109"/>
      <c r="IOE842" s="106"/>
      <c r="IOF842" s="103"/>
      <c r="IOG842" s="102"/>
      <c r="IOH842" s="120"/>
      <c r="IOI842" s="176"/>
      <c r="IOJ842" s="102"/>
      <c r="IOK842" s="109"/>
      <c r="IOL842" s="109"/>
      <c r="IOM842" s="106"/>
      <c r="ION842" s="103"/>
      <c r="IOO842" s="102"/>
      <c r="IOP842" s="120"/>
      <c r="IOQ842" s="176"/>
      <c r="IOR842" s="102"/>
      <c r="IOS842" s="109"/>
      <c r="IOT842" s="109"/>
      <c r="IOU842" s="106"/>
      <c r="IOV842" s="103"/>
      <c r="IOW842" s="102"/>
      <c r="IOX842" s="120"/>
      <c r="IOY842" s="176"/>
      <c r="IOZ842" s="102"/>
      <c r="IPA842" s="109"/>
      <c r="IPB842" s="109"/>
      <c r="IPC842" s="106"/>
      <c r="IPD842" s="103"/>
      <c r="IPE842" s="102"/>
      <c r="IPF842" s="120"/>
      <c r="IPG842" s="176"/>
      <c r="IPH842" s="102"/>
      <c r="IPI842" s="109"/>
      <c r="IPJ842" s="109"/>
      <c r="IPK842" s="106"/>
      <c r="IPL842" s="103"/>
      <c r="IPM842" s="102"/>
      <c r="IPN842" s="120"/>
      <c r="IPO842" s="176"/>
      <c r="IPP842" s="102"/>
      <c r="IPQ842" s="109"/>
      <c r="IPR842" s="109"/>
      <c r="IPS842" s="106"/>
      <c r="IPT842" s="103"/>
      <c r="IPU842" s="102"/>
      <c r="IPV842" s="120"/>
      <c r="IPW842" s="176"/>
      <c r="IPX842" s="102"/>
      <c r="IPY842" s="109"/>
      <c r="IPZ842" s="109"/>
      <c r="IQA842" s="106"/>
      <c r="IQB842" s="103"/>
      <c r="IQC842" s="102"/>
      <c r="IQD842" s="120"/>
      <c r="IQE842" s="176"/>
      <c r="IQF842" s="102"/>
      <c r="IQG842" s="109"/>
      <c r="IQH842" s="109"/>
      <c r="IQI842" s="106"/>
      <c r="IQJ842" s="103"/>
      <c r="IQK842" s="102"/>
      <c r="IQL842" s="120"/>
      <c r="IQM842" s="176"/>
      <c r="IQN842" s="102"/>
      <c r="IQO842" s="109"/>
      <c r="IQP842" s="109"/>
      <c r="IQQ842" s="106"/>
      <c r="IQR842" s="103"/>
      <c r="IQS842" s="102"/>
      <c r="IQT842" s="120"/>
      <c r="IQU842" s="176"/>
      <c r="IQV842" s="102"/>
      <c r="IQW842" s="109"/>
      <c r="IQX842" s="109"/>
      <c r="IQY842" s="106"/>
      <c r="IQZ842" s="103"/>
      <c r="IRA842" s="102"/>
      <c r="IRB842" s="120"/>
      <c r="IRC842" s="176"/>
      <c r="IRD842" s="102"/>
      <c r="IRE842" s="109"/>
      <c r="IRF842" s="109"/>
      <c r="IRG842" s="106"/>
      <c r="IRH842" s="103"/>
      <c r="IRI842" s="102"/>
      <c r="IRJ842" s="120"/>
      <c r="IRK842" s="176"/>
      <c r="IRL842" s="102"/>
      <c r="IRM842" s="109"/>
      <c r="IRN842" s="109"/>
      <c r="IRO842" s="106"/>
      <c r="IRP842" s="103"/>
      <c r="IRQ842" s="102"/>
      <c r="IRR842" s="120"/>
      <c r="IRS842" s="176"/>
      <c r="IRT842" s="102"/>
      <c r="IRU842" s="109"/>
      <c r="IRV842" s="109"/>
      <c r="IRW842" s="106"/>
      <c r="IRX842" s="103"/>
      <c r="IRY842" s="102"/>
      <c r="IRZ842" s="120"/>
      <c r="ISA842" s="176"/>
      <c r="ISB842" s="102"/>
      <c r="ISC842" s="109"/>
      <c r="ISD842" s="109"/>
      <c r="ISE842" s="106"/>
      <c r="ISF842" s="103"/>
      <c r="ISG842" s="102"/>
      <c r="ISH842" s="120"/>
      <c r="ISI842" s="176"/>
      <c r="ISJ842" s="102"/>
      <c r="ISK842" s="109"/>
      <c r="ISL842" s="109"/>
      <c r="ISM842" s="106"/>
      <c r="ISN842" s="103"/>
      <c r="ISO842" s="102"/>
      <c r="ISP842" s="120"/>
      <c r="ISQ842" s="176"/>
      <c r="ISR842" s="102"/>
      <c r="ISS842" s="109"/>
      <c r="IST842" s="109"/>
      <c r="ISU842" s="106"/>
      <c r="ISV842" s="103"/>
      <c r="ISW842" s="102"/>
      <c r="ISX842" s="120"/>
      <c r="ISY842" s="176"/>
      <c r="ISZ842" s="102"/>
      <c r="ITA842" s="109"/>
      <c r="ITB842" s="109"/>
      <c r="ITC842" s="106"/>
      <c r="ITD842" s="103"/>
      <c r="ITE842" s="102"/>
      <c r="ITF842" s="120"/>
      <c r="ITG842" s="176"/>
      <c r="ITH842" s="102"/>
      <c r="ITI842" s="109"/>
      <c r="ITJ842" s="109"/>
      <c r="ITK842" s="106"/>
      <c r="ITL842" s="103"/>
      <c r="ITM842" s="102"/>
      <c r="ITN842" s="120"/>
      <c r="ITO842" s="176"/>
      <c r="ITP842" s="102"/>
      <c r="ITQ842" s="109"/>
      <c r="ITR842" s="109"/>
      <c r="ITS842" s="106"/>
      <c r="ITT842" s="103"/>
      <c r="ITU842" s="102"/>
      <c r="ITV842" s="120"/>
      <c r="ITW842" s="176"/>
      <c r="ITX842" s="102"/>
      <c r="ITY842" s="109"/>
      <c r="ITZ842" s="109"/>
      <c r="IUA842" s="106"/>
      <c r="IUB842" s="103"/>
      <c r="IUC842" s="102"/>
      <c r="IUD842" s="120"/>
      <c r="IUE842" s="176"/>
      <c r="IUF842" s="102"/>
      <c r="IUG842" s="109"/>
      <c r="IUH842" s="109"/>
      <c r="IUI842" s="106"/>
      <c r="IUJ842" s="103"/>
      <c r="IUK842" s="102"/>
      <c r="IUL842" s="120"/>
      <c r="IUM842" s="176"/>
      <c r="IUN842" s="102"/>
      <c r="IUO842" s="109"/>
      <c r="IUP842" s="109"/>
      <c r="IUQ842" s="106"/>
      <c r="IUR842" s="103"/>
      <c r="IUS842" s="102"/>
      <c r="IUT842" s="120"/>
      <c r="IUU842" s="176"/>
      <c r="IUV842" s="102"/>
      <c r="IUW842" s="109"/>
      <c r="IUX842" s="109"/>
      <c r="IUY842" s="106"/>
      <c r="IUZ842" s="103"/>
      <c r="IVA842" s="102"/>
      <c r="IVB842" s="120"/>
      <c r="IVC842" s="176"/>
      <c r="IVD842" s="102"/>
      <c r="IVE842" s="109"/>
      <c r="IVF842" s="109"/>
      <c r="IVG842" s="106"/>
      <c r="IVH842" s="103"/>
      <c r="IVI842" s="102"/>
      <c r="IVJ842" s="120"/>
      <c r="IVK842" s="176"/>
      <c r="IVL842" s="102"/>
      <c r="IVM842" s="109"/>
      <c r="IVN842" s="109"/>
      <c r="IVO842" s="106"/>
      <c r="IVP842" s="103"/>
      <c r="IVQ842" s="102"/>
      <c r="IVR842" s="120"/>
      <c r="IVS842" s="176"/>
      <c r="IVT842" s="102"/>
      <c r="IVU842" s="109"/>
      <c r="IVV842" s="109"/>
      <c r="IVW842" s="106"/>
      <c r="IVX842" s="103"/>
      <c r="IVY842" s="102"/>
      <c r="IVZ842" s="120"/>
      <c r="IWA842" s="176"/>
      <c r="IWB842" s="102"/>
      <c r="IWC842" s="109"/>
      <c r="IWD842" s="109"/>
      <c r="IWE842" s="106"/>
      <c r="IWF842" s="103"/>
      <c r="IWG842" s="102"/>
      <c r="IWH842" s="120"/>
      <c r="IWI842" s="176"/>
      <c r="IWJ842" s="102"/>
      <c r="IWK842" s="109"/>
      <c r="IWL842" s="109"/>
      <c r="IWM842" s="106"/>
      <c r="IWN842" s="103"/>
      <c r="IWO842" s="102"/>
      <c r="IWP842" s="120"/>
      <c r="IWQ842" s="176"/>
      <c r="IWR842" s="102"/>
      <c r="IWS842" s="109"/>
      <c r="IWT842" s="109"/>
      <c r="IWU842" s="106"/>
      <c r="IWV842" s="103"/>
      <c r="IWW842" s="102"/>
      <c r="IWX842" s="120"/>
      <c r="IWY842" s="176"/>
      <c r="IWZ842" s="102"/>
      <c r="IXA842" s="109"/>
      <c r="IXB842" s="109"/>
      <c r="IXC842" s="106"/>
      <c r="IXD842" s="103"/>
      <c r="IXE842" s="102"/>
      <c r="IXF842" s="120"/>
      <c r="IXG842" s="176"/>
      <c r="IXH842" s="102"/>
      <c r="IXI842" s="109"/>
      <c r="IXJ842" s="109"/>
      <c r="IXK842" s="106"/>
      <c r="IXL842" s="103"/>
      <c r="IXM842" s="102"/>
      <c r="IXN842" s="120"/>
      <c r="IXO842" s="176"/>
      <c r="IXP842" s="102"/>
      <c r="IXQ842" s="109"/>
      <c r="IXR842" s="109"/>
      <c r="IXS842" s="106"/>
      <c r="IXT842" s="103"/>
      <c r="IXU842" s="102"/>
      <c r="IXV842" s="120"/>
      <c r="IXW842" s="176"/>
      <c r="IXX842" s="102"/>
      <c r="IXY842" s="109"/>
      <c r="IXZ842" s="109"/>
      <c r="IYA842" s="106"/>
      <c r="IYB842" s="103"/>
      <c r="IYC842" s="102"/>
      <c r="IYD842" s="120"/>
      <c r="IYE842" s="176"/>
      <c r="IYF842" s="102"/>
      <c r="IYG842" s="109"/>
      <c r="IYH842" s="109"/>
      <c r="IYI842" s="106"/>
      <c r="IYJ842" s="103"/>
      <c r="IYK842" s="102"/>
      <c r="IYL842" s="120"/>
      <c r="IYM842" s="176"/>
      <c r="IYN842" s="102"/>
      <c r="IYO842" s="109"/>
      <c r="IYP842" s="109"/>
      <c r="IYQ842" s="106"/>
      <c r="IYR842" s="103"/>
      <c r="IYS842" s="102"/>
      <c r="IYT842" s="120"/>
      <c r="IYU842" s="176"/>
      <c r="IYV842" s="102"/>
      <c r="IYW842" s="109"/>
      <c r="IYX842" s="109"/>
      <c r="IYY842" s="106"/>
      <c r="IYZ842" s="103"/>
      <c r="IZA842" s="102"/>
      <c r="IZB842" s="120"/>
      <c r="IZC842" s="176"/>
      <c r="IZD842" s="102"/>
      <c r="IZE842" s="109"/>
      <c r="IZF842" s="109"/>
      <c r="IZG842" s="106"/>
      <c r="IZH842" s="103"/>
      <c r="IZI842" s="102"/>
      <c r="IZJ842" s="120"/>
      <c r="IZK842" s="176"/>
      <c r="IZL842" s="102"/>
      <c r="IZM842" s="109"/>
      <c r="IZN842" s="109"/>
      <c r="IZO842" s="106"/>
      <c r="IZP842" s="103"/>
      <c r="IZQ842" s="102"/>
      <c r="IZR842" s="120"/>
      <c r="IZS842" s="176"/>
      <c r="IZT842" s="102"/>
      <c r="IZU842" s="109"/>
      <c r="IZV842" s="109"/>
      <c r="IZW842" s="106"/>
      <c r="IZX842" s="103"/>
      <c r="IZY842" s="102"/>
      <c r="IZZ842" s="120"/>
      <c r="JAA842" s="176"/>
      <c r="JAB842" s="102"/>
      <c r="JAC842" s="109"/>
      <c r="JAD842" s="109"/>
      <c r="JAE842" s="106"/>
      <c r="JAF842" s="103"/>
      <c r="JAG842" s="102"/>
      <c r="JAH842" s="120"/>
      <c r="JAI842" s="176"/>
      <c r="JAJ842" s="102"/>
      <c r="JAK842" s="109"/>
      <c r="JAL842" s="109"/>
      <c r="JAM842" s="106"/>
      <c r="JAN842" s="103"/>
      <c r="JAO842" s="102"/>
      <c r="JAP842" s="120"/>
      <c r="JAQ842" s="176"/>
      <c r="JAR842" s="102"/>
      <c r="JAS842" s="109"/>
      <c r="JAT842" s="109"/>
      <c r="JAU842" s="106"/>
      <c r="JAV842" s="103"/>
      <c r="JAW842" s="102"/>
      <c r="JAX842" s="120"/>
      <c r="JAY842" s="176"/>
      <c r="JAZ842" s="102"/>
      <c r="JBA842" s="109"/>
      <c r="JBB842" s="109"/>
      <c r="JBC842" s="106"/>
      <c r="JBD842" s="103"/>
      <c r="JBE842" s="102"/>
      <c r="JBF842" s="120"/>
      <c r="JBG842" s="176"/>
      <c r="JBH842" s="102"/>
      <c r="JBI842" s="109"/>
      <c r="JBJ842" s="109"/>
      <c r="JBK842" s="106"/>
      <c r="JBL842" s="103"/>
      <c r="JBM842" s="102"/>
      <c r="JBN842" s="120"/>
      <c r="JBO842" s="176"/>
      <c r="JBP842" s="102"/>
      <c r="JBQ842" s="109"/>
      <c r="JBR842" s="109"/>
      <c r="JBS842" s="106"/>
      <c r="JBT842" s="103"/>
      <c r="JBU842" s="102"/>
      <c r="JBV842" s="120"/>
      <c r="JBW842" s="176"/>
      <c r="JBX842" s="102"/>
      <c r="JBY842" s="109"/>
      <c r="JBZ842" s="109"/>
      <c r="JCA842" s="106"/>
      <c r="JCB842" s="103"/>
      <c r="JCC842" s="102"/>
      <c r="JCD842" s="120"/>
      <c r="JCE842" s="176"/>
      <c r="JCF842" s="102"/>
      <c r="JCG842" s="109"/>
      <c r="JCH842" s="109"/>
      <c r="JCI842" s="106"/>
      <c r="JCJ842" s="103"/>
      <c r="JCK842" s="102"/>
      <c r="JCL842" s="120"/>
      <c r="JCM842" s="176"/>
      <c r="JCN842" s="102"/>
      <c r="JCO842" s="109"/>
      <c r="JCP842" s="109"/>
      <c r="JCQ842" s="106"/>
      <c r="JCR842" s="103"/>
      <c r="JCS842" s="102"/>
      <c r="JCT842" s="120"/>
      <c r="JCU842" s="176"/>
      <c r="JCV842" s="102"/>
      <c r="JCW842" s="109"/>
      <c r="JCX842" s="109"/>
      <c r="JCY842" s="106"/>
      <c r="JCZ842" s="103"/>
      <c r="JDA842" s="102"/>
      <c r="JDB842" s="120"/>
      <c r="JDC842" s="176"/>
      <c r="JDD842" s="102"/>
      <c r="JDE842" s="109"/>
      <c r="JDF842" s="109"/>
      <c r="JDG842" s="106"/>
      <c r="JDH842" s="103"/>
      <c r="JDI842" s="102"/>
      <c r="JDJ842" s="120"/>
      <c r="JDK842" s="176"/>
      <c r="JDL842" s="102"/>
      <c r="JDM842" s="109"/>
      <c r="JDN842" s="109"/>
      <c r="JDO842" s="106"/>
      <c r="JDP842" s="103"/>
      <c r="JDQ842" s="102"/>
      <c r="JDR842" s="120"/>
      <c r="JDS842" s="176"/>
      <c r="JDT842" s="102"/>
      <c r="JDU842" s="109"/>
      <c r="JDV842" s="109"/>
      <c r="JDW842" s="106"/>
      <c r="JDX842" s="103"/>
      <c r="JDY842" s="102"/>
      <c r="JDZ842" s="120"/>
      <c r="JEA842" s="176"/>
      <c r="JEB842" s="102"/>
      <c r="JEC842" s="109"/>
      <c r="JED842" s="109"/>
      <c r="JEE842" s="106"/>
      <c r="JEF842" s="103"/>
      <c r="JEG842" s="102"/>
      <c r="JEH842" s="120"/>
      <c r="JEI842" s="176"/>
      <c r="JEJ842" s="102"/>
      <c r="JEK842" s="109"/>
      <c r="JEL842" s="109"/>
      <c r="JEM842" s="106"/>
      <c r="JEN842" s="103"/>
      <c r="JEO842" s="102"/>
      <c r="JEP842" s="120"/>
      <c r="JEQ842" s="176"/>
      <c r="JER842" s="102"/>
      <c r="JES842" s="109"/>
      <c r="JET842" s="109"/>
      <c r="JEU842" s="106"/>
      <c r="JEV842" s="103"/>
      <c r="JEW842" s="102"/>
      <c r="JEX842" s="120"/>
      <c r="JEY842" s="176"/>
      <c r="JEZ842" s="102"/>
      <c r="JFA842" s="109"/>
      <c r="JFB842" s="109"/>
      <c r="JFC842" s="106"/>
      <c r="JFD842" s="103"/>
      <c r="JFE842" s="102"/>
      <c r="JFF842" s="120"/>
      <c r="JFG842" s="176"/>
      <c r="JFH842" s="102"/>
      <c r="JFI842" s="109"/>
      <c r="JFJ842" s="109"/>
      <c r="JFK842" s="106"/>
      <c r="JFL842" s="103"/>
      <c r="JFM842" s="102"/>
      <c r="JFN842" s="120"/>
      <c r="JFO842" s="176"/>
      <c r="JFP842" s="102"/>
      <c r="JFQ842" s="109"/>
      <c r="JFR842" s="109"/>
      <c r="JFS842" s="106"/>
      <c r="JFT842" s="103"/>
      <c r="JFU842" s="102"/>
      <c r="JFV842" s="120"/>
      <c r="JFW842" s="176"/>
      <c r="JFX842" s="102"/>
      <c r="JFY842" s="109"/>
      <c r="JFZ842" s="109"/>
      <c r="JGA842" s="106"/>
      <c r="JGB842" s="103"/>
      <c r="JGC842" s="102"/>
      <c r="JGD842" s="120"/>
      <c r="JGE842" s="176"/>
      <c r="JGF842" s="102"/>
      <c r="JGG842" s="109"/>
      <c r="JGH842" s="109"/>
      <c r="JGI842" s="106"/>
      <c r="JGJ842" s="103"/>
      <c r="JGK842" s="102"/>
      <c r="JGL842" s="120"/>
      <c r="JGM842" s="176"/>
      <c r="JGN842" s="102"/>
      <c r="JGO842" s="109"/>
      <c r="JGP842" s="109"/>
      <c r="JGQ842" s="106"/>
      <c r="JGR842" s="103"/>
      <c r="JGS842" s="102"/>
      <c r="JGT842" s="120"/>
      <c r="JGU842" s="176"/>
      <c r="JGV842" s="102"/>
      <c r="JGW842" s="109"/>
      <c r="JGX842" s="109"/>
      <c r="JGY842" s="106"/>
      <c r="JGZ842" s="103"/>
      <c r="JHA842" s="102"/>
      <c r="JHB842" s="120"/>
      <c r="JHC842" s="176"/>
      <c r="JHD842" s="102"/>
      <c r="JHE842" s="109"/>
      <c r="JHF842" s="109"/>
      <c r="JHG842" s="106"/>
      <c r="JHH842" s="103"/>
      <c r="JHI842" s="102"/>
      <c r="JHJ842" s="120"/>
      <c r="JHK842" s="176"/>
      <c r="JHL842" s="102"/>
      <c r="JHM842" s="109"/>
      <c r="JHN842" s="109"/>
      <c r="JHO842" s="106"/>
      <c r="JHP842" s="103"/>
      <c r="JHQ842" s="102"/>
      <c r="JHR842" s="120"/>
      <c r="JHS842" s="176"/>
      <c r="JHT842" s="102"/>
      <c r="JHU842" s="109"/>
      <c r="JHV842" s="109"/>
      <c r="JHW842" s="106"/>
      <c r="JHX842" s="103"/>
      <c r="JHY842" s="102"/>
      <c r="JHZ842" s="120"/>
      <c r="JIA842" s="176"/>
      <c r="JIB842" s="102"/>
      <c r="JIC842" s="109"/>
      <c r="JID842" s="109"/>
      <c r="JIE842" s="106"/>
      <c r="JIF842" s="103"/>
      <c r="JIG842" s="102"/>
      <c r="JIH842" s="120"/>
      <c r="JII842" s="176"/>
      <c r="JIJ842" s="102"/>
      <c r="JIK842" s="109"/>
      <c r="JIL842" s="109"/>
      <c r="JIM842" s="106"/>
      <c r="JIN842" s="103"/>
      <c r="JIO842" s="102"/>
      <c r="JIP842" s="120"/>
      <c r="JIQ842" s="176"/>
      <c r="JIR842" s="102"/>
      <c r="JIS842" s="109"/>
      <c r="JIT842" s="109"/>
      <c r="JIU842" s="106"/>
      <c r="JIV842" s="103"/>
      <c r="JIW842" s="102"/>
      <c r="JIX842" s="120"/>
      <c r="JIY842" s="176"/>
      <c r="JIZ842" s="102"/>
      <c r="JJA842" s="109"/>
      <c r="JJB842" s="109"/>
      <c r="JJC842" s="106"/>
      <c r="JJD842" s="103"/>
      <c r="JJE842" s="102"/>
      <c r="JJF842" s="120"/>
      <c r="JJG842" s="176"/>
      <c r="JJH842" s="102"/>
      <c r="JJI842" s="109"/>
      <c r="JJJ842" s="109"/>
      <c r="JJK842" s="106"/>
      <c r="JJL842" s="103"/>
      <c r="JJM842" s="102"/>
      <c r="JJN842" s="120"/>
      <c r="JJO842" s="176"/>
      <c r="JJP842" s="102"/>
      <c r="JJQ842" s="109"/>
      <c r="JJR842" s="109"/>
      <c r="JJS842" s="106"/>
      <c r="JJT842" s="103"/>
      <c r="JJU842" s="102"/>
      <c r="JJV842" s="120"/>
      <c r="JJW842" s="176"/>
      <c r="JJX842" s="102"/>
      <c r="JJY842" s="109"/>
      <c r="JJZ842" s="109"/>
      <c r="JKA842" s="106"/>
      <c r="JKB842" s="103"/>
      <c r="JKC842" s="102"/>
      <c r="JKD842" s="120"/>
      <c r="JKE842" s="176"/>
      <c r="JKF842" s="102"/>
      <c r="JKG842" s="109"/>
      <c r="JKH842" s="109"/>
      <c r="JKI842" s="106"/>
      <c r="JKJ842" s="103"/>
      <c r="JKK842" s="102"/>
      <c r="JKL842" s="120"/>
      <c r="JKM842" s="176"/>
      <c r="JKN842" s="102"/>
      <c r="JKO842" s="109"/>
      <c r="JKP842" s="109"/>
      <c r="JKQ842" s="106"/>
      <c r="JKR842" s="103"/>
      <c r="JKS842" s="102"/>
      <c r="JKT842" s="120"/>
      <c r="JKU842" s="176"/>
      <c r="JKV842" s="102"/>
      <c r="JKW842" s="109"/>
      <c r="JKX842" s="109"/>
      <c r="JKY842" s="106"/>
      <c r="JKZ842" s="103"/>
      <c r="JLA842" s="102"/>
      <c r="JLB842" s="120"/>
      <c r="JLC842" s="176"/>
      <c r="JLD842" s="102"/>
      <c r="JLE842" s="109"/>
      <c r="JLF842" s="109"/>
      <c r="JLG842" s="106"/>
      <c r="JLH842" s="103"/>
      <c r="JLI842" s="102"/>
      <c r="JLJ842" s="120"/>
      <c r="JLK842" s="176"/>
      <c r="JLL842" s="102"/>
      <c r="JLM842" s="109"/>
      <c r="JLN842" s="109"/>
      <c r="JLO842" s="106"/>
      <c r="JLP842" s="103"/>
      <c r="JLQ842" s="102"/>
      <c r="JLR842" s="120"/>
      <c r="JLS842" s="176"/>
      <c r="JLT842" s="102"/>
      <c r="JLU842" s="109"/>
      <c r="JLV842" s="109"/>
      <c r="JLW842" s="106"/>
      <c r="JLX842" s="103"/>
      <c r="JLY842" s="102"/>
      <c r="JLZ842" s="120"/>
      <c r="JMA842" s="176"/>
      <c r="JMB842" s="102"/>
      <c r="JMC842" s="109"/>
      <c r="JMD842" s="109"/>
      <c r="JME842" s="106"/>
      <c r="JMF842" s="103"/>
      <c r="JMG842" s="102"/>
      <c r="JMH842" s="120"/>
      <c r="JMI842" s="176"/>
      <c r="JMJ842" s="102"/>
      <c r="JMK842" s="109"/>
      <c r="JML842" s="109"/>
      <c r="JMM842" s="106"/>
      <c r="JMN842" s="103"/>
      <c r="JMO842" s="102"/>
      <c r="JMP842" s="120"/>
      <c r="JMQ842" s="176"/>
      <c r="JMR842" s="102"/>
      <c r="JMS842" s="109"/>
      <c r="JMT842" s="109"/>
      <c r="JMU842" s="106"/>
      <c r="JMV842" s="103"/>
      <c r="JMW842" s="102"/>
      <c r="JMX842" s="120"/>
      <c r="JMY842" s="176"/>
      <c r="JMZ842" s="102"/>
      <c r="JNA842" s="109"/>
      <c r="JNB842" s="109"/>
      <c r="JNC842" s="106"/>
      <c r="JND842" s="103"/>
      <c r="JNE842" s="102"/>
      <c r="JNF842" s="120"/>
      <c r="JNG842" s="176"/>
      <c r="JNH842" s="102"/>
      <c r="JNI842" s="109"/>
      <c r="JNJ842" s="109"/>
      <c r="JNK842" s="106"/>
      <c r="JNL842" s="103"/>
      <c r="JNM842" s="102"/>
      <c r="JNN842" s="120"/>
      <c r="JNO842" s="176"/>
      <c r="JNP842" s="102"/>
      <c r="JNQ842" s="109"/>
      <c r="JNR842" s="109"/>
      <c r="JNS842" s="106"/>
      <c r="JNT842" s="103"/>
      <c r="JNU842" s="102"/>
      <c r="JNV842" s="120"/>
      <c r="JNW842" s="176"/>
      <c r="JNX842" s="102"/>
      <c r="JNY842" s="109"/>
      <c r="JNZ842" s="109"/>
      <c r="JOA842" s="106"/>
      <c r="JOB842" s="103"/>
      <c r="JOC842" s="102"/>
      <c r="JOD842" s="120"/>
      <c r="JOE842" s="176"/>
      <c r="JOF842" s="102"/>
      <c r="JOG842" s="109"/>
      <c r="JOH842" s="109"/>
      <c r="JOI842" s="106"/>
      <c r="JOJ842" s="103"/>
      <c r="JOK842" s="102"/>
      <c r="JOL842" s="120"/>
      <c r="JOM842" s="176"/>
      <c r="JON842" s="102"/>
      <c r="JOO842" s="109"/>
      <c r="JOP842" s="109"/>
      <c r="JOQ842" s="106"/>
      <c r="JOR842" s="103"/>
      <c r="JOS842" s="102"/>
      <c r="JOT842" s="120"/>
      <c r="JOU842" s="176"/>
      <c r="JOV842" s="102"/>
      <c r="JOW842" s="109"/>
      <c r="JOX842" s="109"/>
      <c r="JOY842" s="106"/>
      <c r="JOZ842" s="103"/>
      <c r="JPA842" s="102"/>
      <c r="JPB842" s="120"/>
      <c r="JPC842" s="176"/>
      <c r="JPD842" s="102"/>
      <c r="JPE842" s="109"/>
      <c r="JPF842" s="109"/>
      <c r="JPG842" s="106"/>
      <c r="JPH842" s="103"/>
      <c r="JPI842" s="102"/>
      <c r="JPJ842" s="120"/>
      <c r="JPK842" s="176"/>
      <c r="JPL842" s="102"/>
      <c r="JPM842" s="109"/>
      <c r="JPN842" s="109"/>
      <c r="JPO842" s="106"/>
      <c r="JPP842" s="103"/>
      <c r="JPQ842" s="102"/>
      <c r="JPR842" s="120"/>
      <c r="JPS842" s="176"/>
      <c r="JPT842" s="102"/>
      <c r="JPU842" s="109"/>
      <c r="JPV842" s="109"/>
      <c r="JPW842" s="106"/>
      <c r="JPX842" s="103"/>
      <c r="JPY842" s="102"/>
      <c r="JPZ842" s="120"/>
      <c r="JQA842" s="176"/>
      <c r="JQB842" s="102"/>
      <c r="JQC842" s="109"/>
      <c r="JQD842" s="109"/>
      <c r="JQE842" s="106"/>
      <c r="JQF842" s="103"/>
      <c r="JQG842" s="102"/>
      <c r="JQH842" s="120"/>
      <c r="JQI842" s="176"/>
      <c r="JQJ842" s="102"/>
      <c r="JQK842" s="109"/>
      <c r="JQL842" s="109"/>
      <c r="JQM842" s="106"/>
      <c r="JQN842" s="103"/>
      <c r="JQO842" s="102"/>
      <c r="JQP842" s="120"/>
      <c r="JQQ842" s="176"/>
      <c r="JQR842" s="102"/>
      <c r="JQS842" s="109"/>
      <c r="JQT842" s="109"/>
      <c r="JQU842" s="106"/>
      <c r="JQV842" s="103"/>
      <c r="JQW842" s="102"/>
      <c r="JQX842" s="120"/>
      <c r="JQY842" s="176"/>
      <c r="JQZ842" s="102"/>
      <c r="JRA842" s="109"/>
      <c r="JRB842" s="109"/>
      <c r="JRC842" s="106"/>
      <c r="JRD842" s="103"/>
      <c r="JRE842" s="102"/>
      <c r="JRF842" s="120"/>
      <c r="JRG842" s="176"/>
      <c r="JRH842" s="102"/>
      <c r="JRI842" s="109"/>
      <c r="JRJ842" s="109"/>
      <c r="JRK842" s="106"/>
      <c r="JRL842" s="103"/>
      <c r="JRM842" s="102"/>
      <c r="JRN842" s="120"/>
      <c r="JRO842" s="176"/>
      <c r="JRP842" s="102"/>
      <c r="JRQ842" s="109"/>
      <c r="JRR842" s="109"/>
      <c r="JRS842" s="106"/>
      <c r="JRT842" s="103"/>
      <c r="JRU842" s="102"/>
      <c r="JRV842" s="120"/>
      <c r="JRW842" s="176"/>
      <c r="JRX842" s="102"/>
      <c r="JRY842" s="109"/>
      <c r="JRZ842" s="109"/>
      <c r="JSA842" s="106"/>
      <c r="JSB842" s="103"/>
      <c r="JSC842" s="102"/>
      <c r="JSD842" s="120"/>
      <c r="JSE842" s="176"/>
      <c r="JSF842" s="102"/>
      <c r="JSG842" s="109"/>
      <c r="JSH842" s="109"/>
      <c r="JSI842" s="106"/>
      <c r="JSJ842" s="103"/>
      <c r="JSK842" s="102"/>
      <c r="JSL842" s="120"/>
      <c r="JSM842" s="176"/>
      <c r="JSN842" s="102"/>
      <c r="JSO842" s="109"/>
      <c r="JSP842" s="109"/>
      <c r="JSQ842" s="106"/>
      <c r="JSR842" s="103"/>
      <c r="JSS842" s="102"/>
      <c r="JST842" s="120"/>
      <c r="JSU842" s="176"/>
      <c r="JSV842" s="102"/>
      <c r="JSW842" s="109"/>
      <c r="JSX842" s="109"/>
      <c r="JSY842" s="106"/>
      <c r="JSZ842" s="103"/>
      <c r="JTA842" s="102"/>
      <c r="JTB842" s="120"/>
      <c r="JTC842" s="176"/>
      <c r="JTD842" s="102"/>
      <c r="JTE842" s="109"/>
      <c r="JTF842" s="109"/>
      <c r="JTG842" s="106"/>
      <c r="JTH842" s="103"/>
      <c r="JTI842" s="102"/>
      <c r="JTJ842" s="120"/>
      <c r="JTK842" s="176"/>
      <c r="JTL842" s="102"/>
      <c r="JTM842" s="109"/>
      <c r="JTN842" s="109"/>
      <c r="JTO842" s="106"/>
      <c r="JTP842" s="103"/>
      <c r="JTQ842" s="102"/>
      <c r="JTR842" s="120"/>
      <c r="JTS842" s="176"/>
      <c r="JTT842" s="102"/>
      <c r="JTU842" s="109"/>
      <c r="JTV842" s="109"/>
      <c r="JTW842" s="106"/>
      <c r="JTX842" s="103"/>
      <c r="JTY842" s="102"/>
      <c r="JTZ842" s="120"/>
      <c r="JUA842" s="176"/>
      <c r="JUB842" s="102"/>
      <c r="JUC842" s="109"/>
      <c r="JUD842" s="109"/>
      <c r="JUE842" s="106"/>
      <c r="JUF842" s="103"/>
      <c r="JUG842" s="102"/>
      <c r="JUH842" s="120"/>
      <c r="JUI842" s="176"/>
      <c r="JUJ842" s="102"/>
      <c r="JUK842" s="109"/>
      <c r="JUL842" s="109"/>
      <c r="JUM842" s="106"/>
      <c r="JUN842" s="103"/>
      <c r="JUO842" s="102"/>
      <c r="JUP842" s="120"/>
      <c r="JUQ842" s="176"/>
      <c r="JUR842" s="102"/>
      <c r="JUS842" s="109"/>
      <c r="JUT842" s="109"/>
      <c r="JUU842" s="106"/>
      <c r="JUV842" s="103"/>
      <c r="JUW842" s="102"/>
      <c r="JUX842" s="120"/>
      <c r="JUY842" s="176"/>
      <c r="JUZ842" s="102"/>
      <c r="JVA842" s="109"/>
      <c r="JVB842" s="109"/>
      <c r="JVC842" s="106"/>
      <c r="JVD842" s="103"/>
      <c r="JVE842" s="102"/>
      <c r="JVF842" s="120"/>
      <c r="JVG842" s="176"/>
      <c r="JVH842" s="102"/>
      <c r="JVI842" s="109"/>
      <c r="JVJ842" s="109"/>
      <c r="JVK842" s="106"/>
      <c r="JVL842" s="103"/>
      <c r="JVM842" s="102"/>
      <c r="JVN842" s="120"/>
      <c r="JVO842" s="176"/>
      <c r="JVP842" s="102"/>
      <c r="JVQ842" s="109"/>
      <c r="JVR842" s="109"/>
      <c r="JVS842" s="106"/>
      <c r="JVT842" s="103"/>
      <c r="JVU842" s="102"/>
      <c r="JVV842" s="120"/>
      <c r="JVW842" s="176"/>
      <c r="JVX842" s="102"/>
      <c r="JVY842" s="109"/>
      <c r="JVZ842" s="109"/>
      <c r="JWA842" s="106"/>
      <c r="JWB842" s="103"/>
      <c r="JWC842" s="102"/>
      <c r="JWD842" s="120"/>
      <c r="JWE842" s="176"/>
      <c r="JWF842" s="102"/>
      <c r="JWG842" s="109"/>
      <c r="JWH842" s="109"/>
      <c r="JWI842" s="106"/>
      <c r="JWJ842" s="103"/>
      <c r="JWK842" s="102"/>
      <c r="JWL842" s="120"/>
      <c r="JWM842" s="176"/>
      <c r="JWN842" s="102"/>
      <c r="JWO842" s="109"/>
      <c r="JWP842" s="109"/>
      <c r="JWQ842" s="106"/>
      <c r="JWR842" s="103"/>
      <c r="JWS842" s="102"/>
      <c r="JWT842" s="120"/>
      <c r="JWU842" s="176"/>
      <c r="JWV842" s="102"/>
      <c r="JWW842" s="109"/>
      <c r="JWX842" s="109"/>
      <c r="JWY842" s="106"/>
      <c r="JWZ842" s="103"/>
      <c r="JXA842" s="102"/>
      <c r="JXB842" s="120"/>
      <c r="JXC842" s="176"/>
      <c r="JXD842" s="102"/>
      <c r="JXE842" s="109"/>
      <c r="JXF842" s="109"/>
      <c r="JXG842" s="106"/>
      <c r="JXH842" s="103"/>
      <c r="JXI842" s="102"/>
      <c r="JXJ842" s="120"/>
      <c r="JXK842" s="176"/>
      <c r="JXL842" s="102"/>
      <c r="JXM842" s="109"/>
      <c r="JXN842" s="109"/>
      <c r="JXO842" s="106"/>
      <c r="JXP842" s="103"/>
      <c r="JXQ842" s="102"/>
      <c r="JXR842" s="120"/>
      <c r="JXS842" s="176"/>
      <c r="JXT842" s="102"/>
      <c r="JXU842" s="109"/>
      <c r="JXV842" s="109"/>
      <c r="JXW842" s="106"/>
      <c r="JXX842" s="103"/>
      <c r="JXY842" s="102"/>
      <c r="JXZ842" s="120"/>
      <c r="JYA842" s="176"/>
      <c r="JYB842" s="102"/>
      <c r="JYC842" s="109"/>
      <c r="JYD842" s="109"/>
      <c r="JYE842" s="106"/>
      <c r="JYF842" s="103"/>
      <c r="JYG842" s="102"/>
      <c r="JYH842" s="120"/>
      <c r="JYI842" s="176"/>
      <c r="JYJ842" s="102"/>
      <c r="JYK842" s="109"/>
      <c r="JYL842" s="109"/>
      <c r="JYM842" s="106"/>
      <c r="JYN842" s="103"/>
      <c r="JYO842" s="102"/>
      <c r="JYP842" s="120"/>
      <c r="JYQ842" s="176"/>
      <c r="JYR842" s="102"/>
      <c r="JYS842" s="109"/>
      <c r="JYT842" s="109"/>
      <c r="JYU842" s="106"/>
      <c r="JYV842" s="103"/>
      <c r="JYW842" s="102"/>
      <c r="JYX842" s="120"/>
      <c r="JYY842" s="176"/>
      <c r="JYZ842" s="102"/>
      <c r="JZA842" s="109"/>
      <c r="JZB842" s="109"/>
      <c r="JZC842" s="106"/>
      <c r="JZD842" s="103"/>
      <c r="JZE842" s="102"/>
      <c r="JZF842" s="120"/>
      <c r="JZG842" s="176"/>
      <c r="JZH842" s="102"/>
      <c r="JZI842" s="109"/>
      <c r="JZJ842" s="109"/>
      <c r="JZK842" s="106"/>
      <c r="JZL842" s="103"/>
      <c r="JZM842" s="102"/>
      <c r="JZN842" s="120"/>
      <c r="JZO842" s="176"/>
      <c r="JZP842" s="102"/>
      <c r="JZQ842" s="109"/>
      <c r="JZR842" s="109"/>
      <c r="JZS842" s="106"/>
      <c r="JZT842" s="103"/>
      <c r="JZU842" s="102"/>
      <c r="JZV842" s="120"/>
      <c r="JZW842" s="176"/>
      <c r="JZX842" s="102"/>
      <c r="JZY842" s="109"/>
      <c r="JZZ842" s="109"/>
      <c r="KAA842" s="106"/>
      <c r="KAB842" s="103"/>
      <c r="KAC842" s="102"/>
      <c r="KAD842" s="120"/>
      <c r="KAE842" s="176"/>
      <c r="KAF842" s="102"/>
      <c r="KAG842" s="109"/>
      <c r="KAH842" s="109"/>
      <c r="KAI842" s="106"/>
      <c r="KAJ842" s="103"/>
      <c r="KAK842" s="102"/>
      <c r="KAL842" s="120"/>
      <c r="KAM842" s="176"/>
      <c r="KAN842" s="102"/>
      <c r="KAO842" s="109"/>
      <c r="KAP842" s="109"/>
      <c r="KAQ842" s="106"/>
      <c r="KAR842" s="103"/>
      <c r="KAS842" s="102"/>
      <c r="KAT842" s="120"/>
      <c r="KAU842" s="176"/>
      <c r="KAV842" s="102"/>
      <c r="KAW842" s="109"/>
      <c r="KAX842" s="109"/>
      <c r="KAY842" s="106"/>
      <c r="KAZ842" s="103"/>
      <c r="KBA842" s="102"/>
      <c r="KBB842" s="120"/>
      <c r="KBC842" s="176"/>
      <c r="KBD842" s="102"/>
      <c r="KBE842" s="109"/>
      <c r="KBF842" s="109"/>
      <c r="KBG842" s="106"/>
      <c r="KBH842" s="103"/>
      <c r="KBI842" s="102"/>
      <c r="KBJ842" s="120"/>
      <c r="KBK842" s="176"/>
      <c r="KBL842" s="102"/>
      <c r="KBM842" s="109"/>
      <c r="KBN842" s="109"/>
      <c r="KBO842" s="106"/>
      <c r="KBP842" s="103"/>
      <c r="KBQ842" s="102"/>
      <c r="KBR842" s="120"/>
      <c r="KBS842" s="176"/>
      <c r="KBT842" s="102"/>
      <c r="KBU842" s="109"/>
      <c r="KBV842" s="109"/>
      <c r="KBW842" s="106"/>
      <c r="KBX842" s="103"/>
      <c r="KBY842" s="102"/>
      <c r="KBZ842" s="120"/>
      <c r="KCA842" s="176"/>
      <c r="KCB842" s="102"/>
      <c r="KCC842" s="109"/>
      <c r="KCD842" s="109"/>
      <c r="KCE842" s="106"/>
      <c r="KCF842" s="103"/>
      <c r="KCG842" s="102"/>
      <c r="KCH842" s="120"/>
      <c r="KCI842" s="176"/>
      <c r="KCJ842" s="102"/>
      <c r="KCK842" s="109"/>
      <c r="KCL842" s="109"/>
      <c r="KCM842" s="106"/>
      <c r="KCN842" s="103"/>
      <c r="KCO842" s="102"/>
      <c r="KCP842" s="120"/>
      <c r="KCQ842" s="176"/>
      <c r="KCR842" s="102"/>
      <c r="KCS842" s="109"/>
      <c r="KCT842" s="109"/>
      <c r="KCU842" s="106"/>
      <c r="KCV842" s="103"/>
      <c r="KCW842" s="102"/>
      <c r="KCX842" s="120"/>
      <c r="KCY842" s="176"/>
      <c r="KCZ842" s="102"/>
      <c r="KDA842" s="109"/>
      <c r="KDB842" s="109"/>
      <c r="KDC842" s="106"/>
      <c r="KDD842" s="103"/>
      <c r="KDE842" s="102"/>
      <c r="KDF842" s="120"/>
      <c r="KDG842" s="176"/>
      <c r="KDH842" s="102"/>
      <c r="KDI842" s="109"/>
      <c r="KDJ842" s="109"/>
      <c r="KDK842" s="106"/>
      <c r="KDL842" s="103"/>
      <c r="KDM842" s="102"/>
      <c r="KDN842" s="120"/>
      <c r="KDO842" s="176"/>
      <c r="KDP842" s="102"/>
      <c r="KDQ842" s="109"/>
      <c r="KDR842" s="109"/>
      <c r="KDS842" s="106"/>
      <c r="KDT842" s="103"/>
      <c r="KDU842" s="102"/>
      <c r="KDV842" s="120"/>
      <c r="KDW842" s="176"/>
      <c r="KDX842" s="102"/>
      <c r="KDY842" s="109"/>
      <c r="KDZ842" s="109"/>
      <c r="KEA842" s="106"/>
      <c r="KEB842" s="103"/>
      <c r="KEC842" s="102"/>
      <c r="KED842" s="120"/>
      <c r="KEE842" s="176"/>
      <c r="KEF842" s="102"/>
      <c r="KEG842" s="109"/>
      <c r="KEH842" s="109"/>
      <c r="KEI842" s="106"/>
      <c r="KEJ842" s="103"/>
      <c r="KEK842" s="102"/>
      <c r="KEL842" s="120"/>
      <c r="KEM842" s="176"/>
      <c r="KEN842" s="102"/>
      <c r="KEO842" s="109"/>
      <c r="KEP842" s="109"/>
      <c r="KEQ842" s="106"/>
      <c r="KER842" s="103"/>
      <c r="KES842" s="102"/>
      <c r="KET842" s="120"/>
      <c r="KEU842" s="176"/>
      <c r="KEV842" s="102"/>
      <c r="KEW842" s="109"/>
      <c r="KEX842" s="109"/>
      <c r="KEY842" s="106"/>
      <c r="KEZ842" s="103"/>
      <c r="KFA842" s="102"/>
      <c r="KFB842" s="120"/>
      <c r="KFC842" s="176"/>
      <c r="KFD842" s="102"/>
      <c r="KFE842" s="109"/>
      <c r="KFF842" s="109"/>
      <c r="KFG842" s="106"/>
      <c r="KFH842" s="103"/>
      <c r="KFI842" s="102"/>
      <c r="KFJ842" s="120"/>
      <c r="KFK842" s="176"/>
      <c r="KFL842" s="102"/>
      <c r="KFM842" s="109"/>
      <c r="KFN842" s="109"/>
      <c r="KFO842" s="106"/>
      <c r="KFP842" s="103"/>
      <c r="KFQ842" s="102"/>
      <c r="KFR842" s="120"/>
      <c r="KFS842" s="176"/>
      <c r="KFT842" s="102"/>
      <c r="KFU842" s="109"/>
      <c r="KFV842" s="109"/>
      <c r="KFW842" s="106"/>
      <c r="KFX842" s="103"/>
      <c r="KFY842" s="102"/>
      <c r="KFZ842" s="120"/>
      <c r="KGA842" s="176"/>
      <c r="KGB842" s="102"/>
      <c r="KGC842" s="109"/>
      <c r="KGD842" s="109"/>
      <c r="KGE842" s="106"/>
      <c r="KGF842" s="103"/>
      <c r="KGG842" s="102"/>
      <c r="KGH842" s="120"/>
      <c r="KGI842" s="176"/>
      <c r="KGJ842" s="102"/>
      <c r="KGK842" s="109"/>
      <c r="KGL842" s="109"/>
      <c r="KGM842" s="106"/>
      <c r="KGN842" s="103"/>
      <c r="KGO842" s="102"/>
      <c r="KGP842" s="120"/>
      <c r="KGQ842" s="176"/>
      <c r="KGR842" s="102"/>
      <c r="KGS842" s="109"/>
      <c r="KGT842" s="109"/>
      <c r="KGU842" s="106"/>
      <c r="KGV842" s="103"/>
      <c r="KGW842" s="102"/>
      <c r="KGX842" s="120"/>
      <c r="KGY842" s="176"/>
      <c r="KGZ842" s="102"/>
      <c r="KHA842" s="109"/>
      <c r="KHB842" s="109"/>
      <c r="KHC842" s="106"/>
      <c r="KHD842" s="103"/>
      <c r="KHE842" s="102"/>
      <c r="KHF842" s="120"/>
      <c r="KHG842" s="176"/>
      <c r="KHH842" s="102"/>
      <c r="KHI842" s="109"/>
      <c r="KHJ842" s="109"/>
      <c r="KHK842" s="106"/>
      <c r="KHL842" s="103"/>
      <c r="KHM842" s="102"/>
      <c r="KHN842" s="120"/>
      <c r="KHO842" s="176"/>
      <c r="KHP842" s="102"/>
      <c r="KHQ842" s="109"/>
      <c r="KHR842" s="109"/>
      <c r="KHS842" s="106"/>
      <c r="KHT842" s="103"/>
      <c r="KHU842" s="102"/>
      <c r="KHV842" s="120"/>
      <c r="KHW842" s="176"/>
      <c r="KHX842" s="102"/>
      <c r="KHY842" s="109"/>
      <c r="KHZ842" s="109"/>
      <c r="KIA842" s="106"/>
      <c r="KIB842" s="103"/>
      <c r="KIC842" s="102"/>
      <c r="KID842" s="120"/>
      <c r="KIE842" s="176"/>
      <c r="KIF842" s="102"/>
      <c r="KIG842" s="109"/>
      <c r="KIH842" s="109"/>
      <c r="KII842" s="106"/>
      <c r="KIJ842" s="103"/>
      <c r="KIK842" s="102"/>
      <c r="KIL842" s="120"/>
      <c r="KIM842" s="176"/>
      <c r="KIN842" s="102"/>
      <c r="KIO842" s="109"/>
      <c r="KIP842" s="109"/>
      <c r="KIQ842" s="106"/>
      <c r="KIR842" s="103"/>
      <c r="KIS842" s="102"/>
      <c r="KIT842" s="120"/>
      <c r="KIU842" s="176"/>
      <c r="KIV842" s="102"/>
      <c r="KIW842" s="109"/>
      <c r="KIX842" s="109"/>
      <c r="KIY842" s="106"/>
      <c r="KIZ842" s="103"/>
      <c r="KJA842" s="102"/>
      <c r="KJB842" s="120"/>
      <c r="KJC842" s="176"/>
      <c r="KJD842" s="102"/>
      <c r="KJE842" s="109"/>
      <c r="KJF842" s="109"/>
      <c r="KJG842" s="106"/>
      <c r="KJH842" s="103"/>
      <c r="KJI842" s="102"/>
      <c r="KJJ842" s="120"/>
      <c r="KJK842" s="176"/>
      <c r="KJL842" s="102"/>
      <c r="KJM842" s="109"/>
      <c r="KJN842" s="109"/>
      <c r="KJO842" s="106"/>
      <c r="KJP842" s="103"/>
      <c r="KJQ842" s="102"/>
      <c r="KJR842" s="120"/>
      <c r="KJS842" s="176"/>
      <c r="KJT842" s="102"/>
      <c r="KJU842" s="109"/>
      <c r="KJV842" s="109"/>
      <c r="KJW842" s="106"/>
      <c r="KJX842" s="103"/>
      <c r="KJY842" s="102"/>
      <c r="KJZ842" s="120"/>
      <c r="KKA842" s="176"/>
      <c r="KKB842" s="102"/>
      <c r="KKC842" s="109"/>
      <c r="KKD842" s="109"/>
      <c r="KKE842" s="106"/>
      <c r="KKF842" s="103"/>
      <c r="KKG842" s="102"/>
      <c r="KKH842" s="120"/>
      <c r="KKI842" s="176"/>
      <c r="KKJ842" s="102"/>
      <c r="KKK842" s="109"/>
      <c r="KKL842" s="109"/>
      <c r="KKM842" s="106"/>
      <c r="KKN842" s="103"/>
      <c r="KKO842" s="102"/>
      <c r="KKP842" s="120"/>
      <c r="KKQ842" s="176"/>
      <c r="KKR842" s="102"/>
      <c r="KKS842" s="109"/>
      <c r="KKT842" s="109"/>
      <c r="KKU842" s="106"/>
      <c r="KKV842" s="103"/>
      <c r="KKW842" s="102"/>
      <c r="KKX842" s="120"/>
      <c r="KKY842" s="176"/>
      <c r="KKZ842" s="102"/>
      <c r="KLA842" s="109"/>
      <c r="KLB842" s="109"/>
      <c r="KLC842" s="106"/>
      <c r="KLD842" s="103"/>
      <c r="KLE842" s="102"/>
      <c r="KLF842" s="120"/>
      <c r="KLG842" s="176"/>
      <c r="KLH842" s="102"/>
      <c r="KLI842" s="109"/>
      <c r="KLJ842" s="109"/>
      <c r="KLK842" s="106"/>
      <c r="KLL842" s="103"/>
      <c r="KLM842" s="102"/>
      <c r="KLN842" s="120"/>
      <c r="KLO842" s="176"/>
      <c r="KLP842" s="102"/>
      <c r="KLQ842" s="109"/>
      <c r="KLR842" s="109"/>
      <c r="KLS842" s="106"/>
      <c r="KLT842" s="103"/>
      <c r="KLU842" s="102"/>
      <c r="KLV842" s="120"/>
      <c r="KLW842" s="176"/>
      <c r="KLX842" s="102"/>
      <c r="KLY842" s="109"/>
      <c r="KLZ842" s="109"/>
      <c r="KMA842" s="106"/>
      <c r="KMB842" s="103"/>
      <c r="KMC842" s="102"/>
      <c r="KMD842" s="120"/>
      <c r="KME842" s="176"/>
      <c r="KMF842" s="102"/>
      <c r="KMG842" s="109"/>
      <c r="KMH842" s="109"/>
      <c r="KMI842" s="106"/>
      <c r="KMJ842" s="103"/>
      <c r="KMK842" s="102"/>
      <c r="KML842" s="120"/>
      <c r="KMM842" s="176"/>
      <c r="KMN842" s="102"/>
      <c r="KMO842" s="109"/>
      <c r="KMP842" s="109"/>
      <c r="KMQ842" s="106"/>
      <c r="KMR842" s="103"/>
      <c r="KMS842" s="102"/>
      <c r="KMT842" s="120"/>
      <c r="KMU842" s="176"/>
      <c r="KMV842" s="102"/>
      <c r="KMW842" s="109"/>
      <c r="KMX842" s="109"/>
      <c r="KMY842" s="106"/>
      <c r="KMZ842" s="103"/>
      <c r="KNA842" s="102"/>
      <c r="KNB842" s="120"/>
      <c r="KNC842" s="176"/>
      <c r="KND842" s="102"/>
      <c r="KNE842" s="109"/>
      <c r="KNF842" s="109"/>
      <c r="KNG842" s="106"/>
      <c r="KNH842" s="103"/>
      <c r="KNI842" s="102"/>
      <c r="KNJ842" s="120"/>
      <c r="KNK842" s="176"/>
      <c r="KNL842" s="102"/>
      <c r="KNM842" s="109"/>
      <c r="KNN842" s="109"/>
      <c r="KNO842" s="106"/>
      <c r="KNP842" s="103"/>
      <c r="KNQ842" s="102"/>
      <c r="KNR842" s="120"/>
      <c r="KNS842" s="176"/>
      <c r="KNT842" s="102"/>
      <c r="KNU842" s="109"/>
      <c r="KNV842" s="109"/>
      <c r="KNW842" s="106"/>
      <c r="KNX842" s="103"/>
      <c r="KNY842" s="102"/>
      <c r="KNZ842" s="120"/>
      <c r="KOA842" s="176"/>
      <c r="KOB842" s="102"/>
      <c r="KOC842" s="109"/>
      <c r="KOD842" s="109"/>
      <c r="KOE842" s="106"/>
      <c r="KOF842" s="103"/>
      <c r="KOG842" s="102"/>
      <c r="KOH842" s="120"/>
      <c r="KOI842" s="176"/>
      <c r="KOJ842" s="102"/>
      <c r="KOK842" s="109"/>
      <c r="KOL842" s="109"/>
      <c r="KOM842" s="106"/>
      <c r="KON842" s="103"/>
      <c r="KOO842" s="102"/>
      <c r="KOP842" s="120"/>
      <c r="KOQ842" s="176"/>
      <c r="KOR842" s="102"/>
      <c r="KOS842" s="109"/>
      <c r="KOT842" s="109"/>
      <c r="KOU842" s="106"/>
      <c r="KOV842" s="103"/>
      <c r="KOW842" s="102"/>
      <c r="KOX842" s="120"/>
      <c r="KOY842" s="176"/>
      <c r="KOZ842" s="102"/>
      <c r="KPA842" s="109"/>
      <c r="KPB842" s="109"/>
      <c r="KPC842" s="106"/>
      <c r="KPD842" s="103"/>
      <c r="KPE842" s="102"/>
      <c r="KPF842" s="120"/>
      <c r="KPG842" s="176"/>
      <c r="KPH842" s="102"/>
      <c r="KPI842" s="109"/>
      <c r="KPJ842" s="109"/>
      <c r="KPK842" s="106"/>
      <c r="KPL842" s="103"/>
      <c r="KPM842" s="102"/>
      <c r="KPN842" s="120"/>
      <c r="KPO842" s="176"/>
      <c r="KPP842" s="102"/>
      <c r="KPQ842" s="109"/>
      <c r="KPR842" s="109"/>
      <c r="KPS842" s="106"/>
      <c r="KPT842" s="103"/>
      <c r="KPU842" s="102"/>
      <c r="KPV842" s="120"/>
      <c r="KPW842" s="176"/>
      <c r="KPX842" s="102"/>
      <c r="KPY842" s="109"/>
      <c r="KPZ842" s="109"/>
      <c r="KQA842" s="106"/>
      <c r="KQB842" s="103"/>
      <c r="KQC842" s="102"/>
      <c r="KQD842" s="120"/>
      <c r="KQE842" s="176"/>
      <c r="KQF842" s="102"/>
      <c r="KQG842" s="109"/>
      <c r="KQH842" s="109"/>
      <c r="KQI842" s="106"/>
      <c r="KQJ842" s="103"/>
      <c r="KQK842" s="102"/>
      <c r="KQL842" s="120"/>
      <c r="KQM842" s="176"/>
      <c r="KQN842" s="102"/>
      <c r="KQO842" s="109"/>
      <c r="KQP842" s="109"/>
      <c r="KQQ842" s="106"/>
      <c r="KQR842" s="103"/>
      <c r="KQS842" s="102"/>
      <c r="KQT842" s="120"/>
      <c r="KQU842" s="176"/>
      <c r="KQV842" s="102"/>
      <c r="KQW842" s="109"/>
      <c r="KQX842" s="109"/>
      <c r="KQY842" s="106"/>
      <c r="KQZ842" s="103"/>
      <c r="KRA842" s="102"/>
      <c r="KRB842" s="120"/>
      <c r="KRC842" s="176"/>
      <c r="KRD842" s="102"/>
      <c r="KRE842" s="109"/>
      <c r="KRF842" s="109"/>
      <c r="KRG842" s="106"/>
      <c r="KRH842" s="103"/>
      <c r="KRI842" s="102"/>
      <c r="KRJ842" s="120"/>
      <c r="KRK842" s="176"/>
      <c r="KRL842" s="102"/>
      <c r="KRM842" s="109"/>
      <c r="KRN842" s="109"/>
      <c r="KRO842" s="106"/>
      <c r="KRP842" s="103"/>
      <c r="KRQ842" s="102"/>
      <c r="KRR842" s="120"/>
      <c r="KRS842" s="176"/>
      <c r="KRT842" s="102"/>
      <c r="KRU842" s="109"/>
      <c r="KRV842" s="109"/>
      <c r="KRW842" s="106"/>
      <c r="KRX842" s="103"/>
      <c r="KRY842" s="102"/>
      <c r="KRZ842" s="120"/>
      <c r="KSA842" s="176"/>
      <c r="KSB842" s="102"/>
      <c r="KSC842" s="109"/>
      <c r="KSD842" s="109"/>
      <c r="KSE842" s="106"/>
      <c r="KSF842" s="103"/>
      <c r="KSG842" s="102"/>
      <c r="KSH842" s="120"/>
      <c r="KSI842" s="176"/>
      <c r="KSJ842" s="102"/>
      <c r="KSK842" s="109"/>
      <c r="KSL842" s="109"/>
      <c r="KSM842" s="106"/>
      <c r="KSN842" s="103"/>
      <c r="KSO842" s="102"/>
      <c r="KSP842" s="120"/>
      <c r="KSQ842" s="176"/>
      <c r="KSR842" s="102"/>
      <c r="KSS842" s="109"/>
      <c r="KST842" s="109"/>
      <c r="KSU842" s="106"/>
      <c r="KSV842" s="103"/>
      <c r="KSW842" s="102"/>
      <c r="KSX842" s="120"/>
      <c r="KSY842" s="176"/>
      <c r="KSZ842" s="102"/>
      <c r="KTA842" s="109"/>
      <c r="KTB842" s="109"/>
      <c r="KTC842" s="106"/>
      <c r="KTD842" s="103"/>
      <c r="KTE842" s="102"/>
      <c r="KTF842" s="120"/>
      <c r="KTG842" s="176"/>
      <c r="KTH842" s="102"/>
      <c r="KTI842" s="109"/>
      <c r="KTJ842" s="109"/>
      <c r="KTK842" s="106"/>
      <c r="KTL842" s="103"/>
      <c r="KTM842" s="102"/>
      <c r="KTN842" s="120"/>
      <c r="KTO842" s="176"/>
      <c r="KTP842" s="102"/>
      <c r="KTQ842" s="109"/>
      <c r="KTR842" s="109"/>
      <c r="KTS842" s="106"/>
      <c r="KTT842" s="103"/>
      <c r="KTU842" s="102"/>
      <c r="KTV842" s="120"/>
      <c r="KTW842" s="176"/>
      <c r="KTX842" s="102"/>
      <c r="KTY842" s="109"/>
      <c r="KTZ842" s="109"/>
      <c r="KUA842" s="106"/>
      <c r="KUB842" s="103"/>
      <c r="KUC842" s="102"/>
      <c r="KUD842" s="120"/>
      <c r="KUE842" s="176"/>
      <c r="KUF842" s="102"/>
      <c r="KUG842" s="109"/>
      <c r="KUH842" s="109"/>
      <c r="KUI842" s="106"/>
      <c r="KUJ842" s="103"/>
      <c r="KUK842" s="102"/>
      <c r="KUL842" s="120"/>
      <c r="KUM842" s="176"/>
      <c r="KUN842" s="102"/>
      <c r="KUO842" s="109"/>
      <c r="KUP842" s="109"/>
      <c r="KUQ842" s="106"/>
      <c r="KUR842" s="103"/>
      <c r="KUS842" s="102"/>
      <c r="KUT842" s="120"/>
      <c r="KUU842" s="176"/>
      <c r="KUV842" s="102"/>
      <c r="KUW842" s="109"/>
      <c r="KUX842" s="109"/>
      <c r="KUY842" s="106"/>
      <c r="KUZ842" s="103"/>
      <c r="KVA842" s="102"/>
      <c r="KVB842" s="120"/>
      <c r="KVC842" s="176"/>
      <c r="KVD842" s="102"/>
      <c r="KVE842" s="109"/>
      <c r="KVF842" s="109"/>
      <c r="KVG842" s="106"/>
      <c r="KVH842" s="103"/>
      <c r="KVI842" s="102"/>
      <c r="KVJ842" s="120"/>
      <c r="KVK842" s="176"/>
      <c r="KVL842" s="102"/>
      <c r="KVM842" s="109"/>
      <c r="KVN842" s="109"/>
      <c r="KVO842" s="106"/>
      <c r="KVP842" s="103"/>
      <c r="KVQ842" s="102"/>
      <c r="KVR842" s="120"/>
      <c r="KVS842" s="176"/>
      <c r="KVT842" s="102"/>
      <c r="KVU842" s="109"/>
      <c r="KVV842" s="109"/>
      <c r="KVW842" s="106"/>
      <c r="KVX842" s="103"/>
      <c r="KVY842" s="102"/>
      <c r="KVZ842" s="120"/>
      <c r="KWA842" s="176"/>
      <c r="KWB842" s="102"/>
      <c r="KWC842" s="109"/>
      <c r="KWD842" s="109"/>
      <c r="KWE842" s="106"/>
      <c r="KWF842" s="103"/>
      <c r="KWG842" s="102"/>
      <c r="KWH842" s="120"/>
      <c r="KWI842" s="176"/>
      <c r="KWJ842" s="102"/>
      <c r="KWK842" s="109"/>
      <c r="KWL842" s="109"/>
      <c r="KWM842" s="106"/>
      <c r="KWN842" s="103"/>
      <c r="KWO842" s="102"/>
      <c r="KWP842" s="120"/>
      <c r="KWQ842" s="176"/>
      <c r="KWR842" s="102"/>
      <c r="KWS842" s="109"/>
      <c r="KWT842" s="109"/>
      <c r="KWU842" s="106"/>
      <c r="KWV842" s="103"/>
      <c r="KWW842" s="102"/>
      <c r="KWX842" s="120"/>
      <c r="KWY842" s="176"/>
      <c r="KWZ842" s="102"/>
      <c r="KXA842" s="109"/>
      <c r="KXB842" s="109"/>
      <c r="KXC842" s="106"/>
      <c r="KXD842" s="103"/>
      <c r="KXE842" s="102"/>
      <c r="KXF842" s="120"/>
      <c r="KXG842" s="176"/>
      <c r="KXH842" s="102"/>
      <c r="KXI842" s="109"/>
      <c r="KXJ842" s="109"/>
      <c r="KXK842" s="106"/>
      <c r="KXL842" s="103"/>
      <c r="KXM842" s="102"/>
      <c r="KXN842" s="120"/>
      <c r="KXO842" s="176"/>
      <c r="KXP842" s="102"/>
      <c r="KXQ842" s="109"/>
      <c r="KXR842" s="109"/>
      <c r="KXS842" s="106"/>
      <c r="KXT842" s="103"/>
      <c r="KXU842" s="102"/>
      <c r="KXV842" s="120"/>
      <c r="KXW842" s="176"/>
      <c r="KXX842" s="102"/>
      <c r="KXY842" s="109"/>
      <c r="KXZ842" s="109"/>
      <c r="KYA842" s="106"/>
      <c r="KYB842" s="103"/>
      <c r="KYC842" s="102"/>
      <c r="KYD842" s="120"/>
      <c r="KYE842" s="176"/>
      <c r="KYF842" s="102"/>
      <c r="KYG842" s="109"/>
      <c r="KYH842" s="109"/>
      <c r="KYI842" s="106"/>
      <c r="KYJ842" s="103"/>
      <c r="KYK842" s="102"/>
      <c r="KYL842" s="120"/>
      <c r="KYM842" s="176"/>
      <c r="KYN842" s="102"/>
      <c r="KYO842" s="109"/>
      <c r="KYP842" s="109"/>
      <c r="KYQ842" s="106"/>
      <c r="KYR842" s="103"/>
      <c r="KYS842" s="102"/>
      <c r="KYT842" s="120"/>
      <c r="KYU842" s="176"/>
      <c r="KYV842" s="102"/>
      <c r="KYW842" s="109"/>
      <c r="KYX842" s="109"/>
      <c r="KYY842" s="106"/>
      <c r="KYZ842" s="103"/>
      <c r="KZA842" s="102"/>
      <c r="KZB842" s="120"/>
      <c r="KZC842" s="176"/>
      <c r="KZD842" s="102"/>
      <c r="KZE842" s="109"/>
      <c r="KZF842" s="109"/>
      <c r="KZG842" s="106"/>
      <c r="KZH842" s="103"/>
      <c r="KZI842" s="102"/>
      <c r="KZJ842" s="120"/>
      <c r="KZK842" s="176"/>
      <c r="KZL842" s="102"/>
      <c r="KZM842" s="109"/>
      <c r="KZN842" s="109"/>
      <c r="KZO842" s="106"/>
      <c r="KZP842" s="103"/>
      <c r="KZQ842" s="102"/>
      <c r="KZR842" s="120"/>
      <c r="KZS842" s="176"/>
      <c r="KZT842" s="102"/>
      <c r="KZU842" s="109"/>
      <c r="KZV842" s="109"/>
      <c r="KZW842" s="106"/>
      <c r="KZX842" s="103"/>
      <c r="KZY842" s="102"/>
      <c r="KZZ842" s="120"/>
      <c r="LAA842" s="176"/>
      <c r="LAB842" s="102"/>
      <c r="LAC842" s="109"/>
      <c r="LAD842" s="109"/>
      <c r="LAE842" s="106"/>
      <c r="LAF842" s="103"/>
      <c r="LAG842" s="102"/>
      <c r="LAH842" s="120"/>
      <c r="LAI842" s="176"/>
      <c r="LAJ842" s="102"/>
      <c r="LAK842" s="109"/>
      <c r="LAL842" s="109"/>
      <c r="LAM842" s="106"/>
      <c r="LAN842" s="103"/>
      <c r="LAO842" s="102"/>
      <c r="LAP842" s="120"/>
      <c r="LAQ842" s="176"/>
      <c r="LAR842" s="102"/>
      <c r="LAS842" s="109"/>
      <c r="LAT842" s="109"/>
      <c r="LAU842" s="106"/>
      <c r="LAV842" s="103"/>
      <c r="LAW842" s="102"/>
      <c r="LAX842" s="120"/>
      <c r="LAY842" s="176"/>
      <c r="LAZ842" s="102"/>
      <c r="LBA842" s="109"/>
      <c r="LBB842" s="109"/>
      <c r="LBC842" s="106"/>
      <c r="LBD842" s="103"/>
      <c r="LBE842" s="102"/>
      <c r="LBF842" s="120"/>
      <c r="LBG842" s="176"/>
      <c r="LBH842" s="102"/>
      <c r="LBI842" s="109"/>
      <c r="LBJ842" s="109"/>
      <c r="LBK842" s="106"/>
      <c r="LBL842" s="103"/>
      <c r="LBM842" s="102"/>
      <c r="LBN842" s="120"/>
      <c r="LBO842" s="176"/>
      <c r="LBP842" s="102"/>
      <c r="LBQ842" s="109"/>
      <c r="LBR842" s="109"/>
      <c r="LBS842" s="106"/>
      <c r="LBT842" s="103"/>
      <c r="LBU842" s="102"/>
      <c r="LBV842" s="120"/>
      <c r="LBW842" s="176"/>
      <c r="LBX842" s="102"/>
      <c r="LBY842" s="109"/>
      <c r="LBZ842" s="109"/>
      <c r="LCA842" s="106"/>
      <c r="LCB842" s="103"/>
      <c r="LCC842" s="102"/>
      <c r="LCD842" s="120"/>
      <c r="LCE842" s="176"/>
      <c r="LCF842" s="102"/>
      <c r="LCG842" s="109"/>
      <c r="LCH842" s="109"/>
      <c r="LCI842" s="106"/>
      <c r="LCJ842" s="103"/>
      <c r="LCK842" s="102"/>
      <c r="LCL842" s="120"/>
      <c r="LCM842" s="176"/>
      <c r="LCN842" s="102"/>
      <c r="LCO842" s="109"/>
      <c r="LCP842" s="109"/>
      <c r="LCQ842" s="106"/>
      <c r="LCR842" s="103"/>
      <c r="LCS842" s="102"/>
      <c r="LCT842" s="120"/>
      <c r="LCU842" s="176"/>
      <c r="LCV842" s="102"/>
      <c r="LCW842" s="109"/>
      <c r="LCX842" s="109"/>
      <c r="LCY842" s="106"/>
      <c r="LCZ842" s="103"/>
      <c r="LDA842" s="102"/>
      <c r="LDB842" s="120"/>
      <c r="LDC842" s="176"/>
      <c r="LDD842" s="102"/>
      <c r="LDE842" s="109"/>
      <c r="LDF842" s="109"/>
      <c r="LDG842" s="106"/>
      <c r="LDH842" s="103"/>
      <c r="LDI842" s="102"/>
      <c r="LDJ842" s="120"/>
      <c r="LDK842" s="176"/>
      <c r="LDL842" s="102"/>
      <c r="LDM842" s="109"/>
      <c r="LDN842" s="109"/>
      <c r="LDO842" s="106"/>
      <c r="LDP842" s="103"/>
      <c r="LDQ842" s="102"/>
      <c r="LDR842" s="120"/>
      <c r="LDS842" s="176"/>
      <c r="LDT842" s="102"/>
      <c r="LDU842" s="109"/>
      <c r="LDV842" s="109"/>
      <c r="LDW842" s="106"/>
      <c r="LDX842" s="103"/>
      <c r="LDY842" s="102"/>
      <c r="LDZ842" s="120"/>
      <c r="LEA842" s="176"/>
      <c r="LEB842" s="102"/>
      <c r="LEC842" s="109"/>
      <c r="LED842" s="109"/>
      <c r="LEE842" s="106"/>
      <c r="LEF842" s="103"/>
      <c r="LEG842" s="102"/>
      <c r="LEH842" s="120"/>
      <c r="LEI842" s="176"/>
      <c r="LEJ842" s="102"/>
      <c r="LEK842" s="109"/>
      <c r="LEL842" s="109"/>
      <c r="LEM842" s="106"/>
      <c r="LEN842" s="103"/>
      <c r="LEO842" s="102"/>
      <c r="LEP842" s="120"/>
      <c r="LEQ842" s="176"/>
      <c r="LER842" s="102"/>
      <c r="LES842" s="109"/>
      <c r="LET842" s="109"/>
      <c r="LEU842" s="106"/>
      <c r="LEV842" s="103"/>
      <c r="LEW842" s="102"/>
      <c r="LEX842" s="120"/>
      <c r="LEY842" s="176"/>
      <c r="LEZ842" s="102"/>
      <c r="LFA842" s="109"/>
      <c r="LFB842" s="109"/>
      <c r="LFC842" s="106"/>
      <c r="LFD842" s="103"/>
      <c r="LFE842" s="102"/>
      <c r="LFF842" s="120"/>
      <c r="LFG842" s="176"/>
      <c r="LFH842" s="102"/>
      <c r="LFI842" s="109"/>
      <c r="LFJ842" s="109"/>
      <c r="LFK842" s="106"/>
      <c r="LFL842" s="103"/>
      <c r="LFM842" s="102"/>
      <c r="LFN842" s="120"/>
      <c r="LFO842" s="176"/>
      <c r="LFP842" s="102"/>
      <c r="LFQ842" s="109"/>
      <c r="LFR842" s="109"/>
      <c r="LFS842" s="106"/>
      <c r="LFT842" s="103"/>
      <c r="LFU842" s="102"/>
      <c r="LFV842" s="120"/>
      <c r="LFW842" s="176"/>
      <c r="LFX842" s="102"/>
      <c r="LFY842" s="109"/>
      <c r="LFZ842" s="109"/>
      <c r="LGA842" s="106"/>
      <c r="LGB842" s="103"/>
      <c r="LGC842" s="102"/>
      <c r="LGD842" s="120"/>
      <c r="LGE842" s="176"/>
      <c r="LGF842" s="102"/>
      <c r="LGG842" s="109"/>
      <c r="LGH842" s="109"/>
      <c r="LGI842" s="106"/>
      <c r="LGJ842" s="103"/>
      <c r="LGK842" s="102"/>
      <c r="LGL842" s="120"/>
      <c r="LGM842" s="176"/>
      <c r="LGN842" s="102"/>
      <c r="LGO842" s="109"/>
      <c r="LGP842" s="109"/>
      <c r="LGQ842" s="106"/>
      <c r="LGR842" s="103"/>
      <c r="LGS842" s="102"/>
      <c r="LGT842" s="120"/>
      <c r="LGU842" s="176"/>
      <c r="LGV842" s="102"/>
      <c r="LGW842" s="109"/>
      <c r="LGX842" s="109"/>
      <c r="LGY842" s="106"/>
      <c r="LGZ842" s="103"/>
      <c r="LHA842" s="102"/>
      <c r="LHB842" s="120"/>
      <c r="LHC842" s="176"/>
      <c r="LHD842" s="102"/>
      <c r="LHE842" s="109"/>
      <c r="LHF842" s="109"/>
      <c r="LHG842" s="106"/>
      <c r="LHH842" s="103"/>
      <c r="LHI842" s="102"/>
      <c r="LHJ842" s="120"/>
      <c r="LHK842" s="176"/>
      <c r="LHL842" s="102"/>
      <c r="LHM842" s="109"/>
      <c r="LHN842" s="109"/>
      <c r="LHO842" s="106"/>
      <c r="LHP842" s="103"/>
      <c r="LHQ842" s="102"/>
      <c r="LHR842" s="120"/>
      <c r="LHS842" s="176"/>
      <c r="LHT842" s="102"/>
      <c r="LHU842" s="109"/>
      <c r="LHV842" s="109"/>
      <c r="LHW842" s="106"/>
      <c r="LHX842" s="103"/>
      <c r="LHY842" s="102"/>
      <c r="LHZ842" s="120"/>
      <c r="LIA842" s="176"/>
      <c r="LIB842" s="102"/>
      <c r="LIC842" s="109"/>
      <c r="LID842" s="109"/>
      <c r="LIE842" s="106"/>
      <c r="LIF842" s="103"/>
      <c r="LIG842" s="102"/>
      <c r="LIH842" s="120"/>
      <c r="LII842" s="176"/>
      <c r="LIJ842" s="102"/>
      <c r="LIK842" s="109"/>
      <c r="LIL842" s="109"/>
      <c r="LIM842" s="106"/>
      <c r="LIN842" s="103"/>
      <c r="LIO842" s="102"/>
      <c r="LIP842" s="120"/>
      <c r="LIQ842" s="176"/>
      <c r="LIR842" s="102"/>
      <c r="LIS842" s="109"/>
      <c r="LIT842" s="109"/>
      <c r="LIU842" s="106"/>
      <c r="LIV842" s="103"/>
      <c r="LIW842" s="102"/>
      <c r="LIX842" s="120"/>
      <c r="LIY842" s="176"/>
      <c r="LIZ842" s="102"/>
      <c r="LJA842" s="109"/>
      <c r="LJB842" s="109"/>
      <c r="LJC842" s="106"/>
      <c r="LJD842" s="103"/>
      <c r="LJE842" s="102"/>
      <c r="LJF842" s="120"/>
      <c r="LJG842" s="176"/>
      <c r="LJH842" s="102"/>
      <c r="LJI842" s="109"/>
      <c r="LJJ842" s="109"/>
      <c r="LJK842" s="106"/>
      <c r="LJL842" s="103"/>
      <c r="LJM842" s="102"/>
      <c r="LJN842" s="120"/>
      <c r="LJO842" s="176"/>
      <c r="LJP842" s="102"/>
      <c r="LJQ842" s="109"/>
      <c r="LJR842" s="109"/>
      <c r="LJS842" s="106"/>
      <c r="LJT842" s="103"/>
      <c r="LJU842" s="102"/>
      <c r="LJV842" s="120"/>
      <c r="LJW842" s="176"/>
      <c r="LJX842" s="102"/>
      <c r="LJY842" s="109"/>
      <c r="LJZ842" s="109"/>
      <c r="LKA842" s="106"/>
      <c r="LKB842" s="103"/>
      <c r="LKC842" s="102"/>
      <c r="LKD842" s="120"/>
      <c r="LKE842" s="176"/>
      <c r="LKF842" s="102"/>
      <c r="LKG842" s="109"/>
      <c r="LKH842" s="109"/>
      <c r="LKI842" s="106"/>
      <c r="LKJ842" s="103"/>
      <c r="LKK842" s="102"/>
      <c r="LKL842" s="120"/>
      <c r="LKM842" s="176"/>
      <c r="LKN842" s="102"/>
      <c r="LKO842" s="109"/>
      <c r="LKP842" s="109"/>
      <c r="LKQ842" s="106"/>
      <c r="LKR842" s="103"/>
      <c r="LKS842" s="102"/>
      <c r="LKT842" s="120"/>
      <c r="LKU842" s="176"/>
      <c r="LKV842" s="102"/>
      <c r="LKW842" s="109"/>
      <c r="LKX842" s="109"/>
      <c r="LKY842" s="106"/>
      <c r="LKZ842" s="103"/>
      <c r="LLA842" s="102"/>
      <c r="LLB842" s="120"/>
      <c r="LLC842" s="176"/>
      <c r="LLD842" s="102"/>
      <c r="LLE842" s="109"/>
      <c r="LLF842" s="109"/>
      <c r="LLG842" s="106"/>
      <c r="LLH842" s="103"/>
      <c r="LLI842" s="102"/>
      <c r="LLJ842" s="120"/>
      <c r="LLK842" s="176"/>
      <c r="LLL842" s="102"/>
      <c r="LLM842" s="109"/>
      <c r="LLN842" s="109"/>
      <c r="LLO842" s="106"/>
      <c r="LLP842" s="103"/>
      <c r="LLQ842" s="102"/>
      <c r="LLR842" s="120"/>
      <c r="LLS842" s="176"/>
      <c r="LLT842" s="102"/>
      <c r="LLU842" s="109"/>
      <c r="LLV842" s="109"/>
      <c r="LLW842" s="106"/>
      <c r="LLX842" s="103"/>
      <c r="LLY842" s="102"/>
      <c r="LLZ842" s="120"/>
      <c r="LMA842" s="176"/>
      <c r="LMB842" s="102"/>
      <c r="LMC842" s="109"/>
      <c r="LMD842" s="109"/>
      <c r="LME842" s="106"/>
      <c r="LMF842" s="103"/>
      <c r="LMG842" s="102"/>
      <c r="LMH842" s="120"/>
      <c r="LMI842" s="176"/>
      <c r="LMJ842" s="102"/>
      <c r="LMK842" s="109"/>
      <c r="LML842" s="109"/>
      <c r="LMM842" s="106"/>
      <c r="LMN842" s="103"/>
      <c r="LMO842" s="102"/>
      <c r="LMP842" s="120"/>
      <c r="LMQ842" s="176"/>
      <c r="LMR842" s="102"/>
      <c r="LMS842" s="109"/>
      <c r="LMT842" s="109"/>
      <c r="LMU842" s="106"/>
      <c r="LMV842" s="103"/>
      <c r="LMW842" s="102"/>
      <c r="LMX842" s="120"/>
      <c r="LMY842" s="176"/>
      <c r="LMZ842" s="102"/>
      <c r="LNA842" s="109"/>
      <c r="LNB842" s="109"/>
      <c r="LNC842" s="106"/>
      <c r="LND842" s="103"/>
      <c r="LNE842" s="102"/>
      <c r="LNF842" s="120"/>
      <c r="LNG842" s="176"/>
      <c r="LNH842" s="102"/>
      <c r="LNI842" s="109"/>
      <c r="LNJ842" s="109"/>
      <c r="LNK842" s="106"/>
      <c r="LNL842" s="103"/>
      <c r="LNM842" s="102"/>
      <c r="LNN842" s="120"/>
      <c r="LNO842" s="176"/>
      <c r="LNP842" s="102"/>
      <c r="LNQ842" s="109"/>
      <c r="LNR842" s="109"/>
      <c r="LNS842" s="106"/>
      <c r="LNT842" s="103"/>
      <c r="LNU842" s="102"/>
      <c r="LNV842" s="120"/>
      <c r="LNW842" s="176"/>
      <c r="LNX842" s="102"/>
      <c r="LNY842" s="109"/>
      <c r="LNZ842" s="109"/>
      <c r="LOA842" s="106"/>
      <c r="LOB842" s="103"/>
      <c r="LOC842" s="102"/>
      <c r="LOD842" s="120"/>
      <c r="LOE842" s="176"/>
      <c r="LOF842" s="102"/>
      <c r="LOG842" s="109"/>
      <c r="LOH842" s="109"/>
      <c r="LOI842" s="106"/>
      <c r="LOJ842" s="103"/>
      <c r="LOK842" s="102"/>
      <c r="LOL842" s="120"/>
      <c r="LOM842" s="176"/>
      <c r="LON842" s="102"/>
      <c r="LOO842" s="109"/>
      <c r="LOP842" s="109"/>
      <c r="LOQ842" s="106"/>
      <c r="LOR842" s="103"/>
      <c r="LOS842" s="102"/>
      <c r="LOT842" s="120"/>
      <c r="LOU842" s="176"/>
      <c r="LOV842" s="102"/>
      <c r="LOW842" s="109"/>
      <c r="LOX842" s="109"/>
      <c r="LOY842" s="106"/>
      <c r="LOZ842" s="103"/>
      <c r="LPA842" s="102"/>
      <c r="LPB842" s="120"/>
      <c r="LPC842" s="176"/>
      <c r="LPD842" s="102"/>
      <c r="LPE842" s="109"/>
      <c r="LPF842" s="109"/>
      <c r="LPG842" s="106"/>
      <c r="LPH842" s="103"/>
      <c r="LPI842" s="102"/>
      <c r="LPJ842" s="120"/>
      <c r="LPK842" s="176"/>
      <c r="LPL842" s="102"/>
      <c r="LPM842" s="109"/>
      <c r="LPN842" s="109"/>
      <c r="LPO842" s="106"/>
      <c r="LPP842" s="103"/>
      <c r="LPQ842" s="102"/>
      <c r="LPR842" s="120"/>
      <c r="LPS842" s="176"/>
      <c r="LPT842" s="102"/>
      <c r="LPU842" s="109"/>
      <c r="LPV842" s="109"/>
      <c r="LPW842" s="106"/>
      <c r="LPX842" s="103"/>
      <c r="LPY842" s="102"/>
      <c r="LPZ842" s="120"/>
      <c r="LQA842" s="176"/>
      <c r="LQB842" s="102"/>
      <c r="LQC842" s="109"/>
      <c r="LQD842" s="109"/>
      <c r="LQE842" s="106"/>
      <c r="LQF842" s="103"/>
      <c r="LQG842" s="102"/>
      <c r="LQH842" s="120"/>
      <c r="LQI842" s="176"/>
      <c r="LQJ842" s="102"/>
      <c r="LQK842" s="109"/>
      <c r="LQL842" s="109"/>
      <c r="LQM842" s="106"/>
      <c r="LQN842" s="103"/>
      <c r="LQO842" s="102"/>
      <c r="LQP842" s="120"/>
      <c r="LQQ842" s="176"/>
      <c r="LQR842" s="102"/>
      <c r="LQS842" s="109"/>
      <c r="LQT842" s="109"/>
      <c r="LQU842" s="106"/>
      <c r="LQV842" s="103"/>
      <c r="LQW842" s="102"/>
      <c r="LQX842" s="120"/>
      <c r="LQY842" s="176"/>
      <c r="LQZ842" s="102"/>
      <c r="LRA842" s="109"/>
      <c r="LRB842" s="109"/>
      <c r="LRC842" s="106"/>
      <c r="LRD842" s="103"/>
      <c r="LRE842" s="102"/>
      <c r="LRF842" s="120"/>
      <c r="LRG842" s="176"/>
      <c r="LRH842" s="102"/>
      <c r="LRI842" s="109"/>
      <c r="LRJ842" s="109"/>
      <c r="LRK842" s="106"/>
      <c r="LRL842" s="103"/>
      <c r="LRM842" s="102"/>
      <c r="LRN842" s="120"/>
      <c r="LRO842" s="176"/>
      <c r="LRP842" s="102"/>
      <c r="LRQ842" s="109"/>
      <c r="LRR842" s="109"/>
      <c r="LRS842" s="106"/>
      <c r="LRT842" s="103"/>
      <c r="LRU842" s="102"/>
      <c r="LRV842" s="120"/>
      <c r="LRW842" s="176"/>
      <c r="LRX842" s="102"/>
      <c r="LRY842" s="109"/>
      <c r="LRZ842" s="109"/>
      <c r="LSA842" s="106"/>
      <c r="LSB842" s="103"/>
      <c r="LSC842" s="102"/>
      <c r="LSD842" s="120"/>
      <c r="LSE842" s="176"/>
      <c r="LSF842" s="102"/>
      <c r="LSG842" s="109"/>
      <c r="LSH842" s="109"/>
      <c r="LSI842" s="106"/>
      <c r="LSJ842" s="103"/>
      <c r="LSK842" s="102"/>
      <c r="LSL842" s="120"/>
      <c r="LSM842" s="176"/>
      <c r="LSN842" s="102"/>
      <c r="LSO842" s="109"/>
      <c r="LSP842" s="109"/>
      <c r="LSQ842" s="106"/>
      <c r="LSR842" s="103"/>
      <c r="LSS842" s="102"/>
      <c r="LST842" s="120"/>
      <c r="LSU842" s="176"/>
      <c r="LSV842" s="102"/>
      <c r="LSW842" s="109"/>
      <c r="LSX842" s="109"/>
      <c r="LSY842" s="106"/>
      <c r="LSZ842" s="103"/>
      <c r="LTA842" s="102"/>
      <c r="LTB842" s="120"/>
      <c r="LTC842" s="176"/>
      <c r="LTD842" s="102"/>
      <c r="LTE842" s="109"/>
      <c r="LTF842" s="109"/>
      <c r="LTG842" s="106"/>
      <c r="LTH842" s="103"/>
      <c r="LTI842" s="102"/>
      <c r="LTJ842" s="120"/>
      <c r="LTK842" s="176"/>
      <c r="LTL842" s="102"/>
      <c r="LTM842" s="109"/>
      <c r="LTN842" s="109"/>
      <c r="LTO842" s="106"/>
      <c r="LTP842" s="103"/>
      <c r="LTQ842" s="102"/>
      <c r="LTR842" s="120"/>
      <c r="LTS842" s="176"/>
      <c r="LTT842" s="102"/>
      <c r="LTU842" s="109"/>
      <c r="LTV842" s="109"/>
      <c r="LTW842" s="106"/>
      <c r="LTX842" s="103"/>
      <c r="LTY842" s="102"/>
      <c r="LTZ842" s="120"/>
      <c r="LUA842" s="176"/>
      <c r="LUB842" s="102"/>
      <c r="LUC842" s="109"/>
      <c r="LUD842" s="109"/>
      <c r="LUE842" s="106"/>
      <c r="LUF842" s="103"/>
      <c r="LUG842" s="102"/>
      <c r="LUH842" s="120"/>
      <c r="LUI842" s="176"/>
      <c r="LUJ842" s="102"/>
      <c r="LUK842" s="109"/>
      <c r="LUL842" s="109"/>
      <c r="LUM842" s="106"/>
      <c r="LUN842" s="103"/>
      <c r="LUO842" s="102"/>
      <c r="LUP842" s="120"/>
      <c r="LUQ842" s="176"/>
      <c r="LUR842" s="102"/>
      <c r="LUS842" s="109"/>
      <c r="LUT842" s="109"/>
      <c r="LUU842" s="106"/>
      <c r="LUV842" s="103"/>
      <c r="LUW842" s="102"/>
      <c r="LUX842" s="120"/>
      <c r="LUY842" s="176"/>
      <c r="LUZ842" s="102"/>
      <c r="LVA842" s="109"/>
      <c r="LVB842" s="109"/>
      <c r="LVC842" s="106"/>
      <c r="LVD842" s="103"/>
      <c r="LVE842" s="102"/>
      <c r="LVF842" s="120"/>
      <c r="LVG842" s="176"/>
      <c r="LVH842" s="102"/>
      <c r="LVI842" s="109"/>
      <c r="LVJ842" s="109"/>
      <c r="LVK842" s="106"/>
      <c r="LVL842" s="103"/>
      <c r="LVM842" s="102"/>
      <c r="LVN842" s="120"/>
      <c r="LVO842" s="176"/>
      <c r="LVP842" s="102"/>
      <c r="LVQ842" s="109"/>
      <c r="LVR842" s="109"/>
      <c r="LVS842" s="106"/>
      <c r="LVT842" s="103"/>
      <c r="LVU842" s="102"/>
      <c r="LVV842" s="120"/>
      <c r="LVW842" s="176"/>
      <c r="LVX842" s="102"/>
      <c r="LVY842" s="109"/>
      <c r="LVZ842" s="109"/>
      <c r="LWA842" s="106"/>
      <c r="LWB842" s="103"/>
      <c r="LWC842" s="102"/>
      <c r="LWD842" s="120"/>
      <c r="LWE842" s="176"/>
      <c r="LWF842" s="102"/>
      <c r="LWG842" s="109"/>
      <c r="LWH842" s="109"/>
      <c r="LWI842" s="106"/>
      <c r="LWJ842" s="103"/>
      <c r="LWK842" s="102"/>
      <c r="LWL842" s="120"/>
      <c r="LWM842" s="176"/>
      <c r="LWN842" s="102"/>
      <c r="LWO842" s="109"/>
      <c r="LWP842" s="109"/>
      <c r="LWQ842" s="106"/>
      <c r="LWR842" s="103"/>
      <c r="LWS842" s="102"/>
      <c r="LWT842" s="120"/>
      <c r="LWU842" s="176"/>
      <c r="LWV842" s="102"/>
      <c r="LWW842" s="109"/>
      <c r="LWX842" s="109"/>
      <c r="LWY842" s="106"/>
      <c r="LWZ842" s="103"/>
      <c r="LXA842" s="102"/>
      <c r="LXB842" s="120"/>
      <c r="LXC842" s="176"/>
      <c r="LXD842" s="102"/>
      <c r="LXE842" s="109"/>
      <c r="LXF842" s="109"/>
      <c r="LXG842" s="106"/>
      <c r="LXH842" s="103"/>
      <c r="LXI842" s="102"/>
      <c r="LXJ842" s="120"/>
      <c r="LXK842" s="176"/>
      <c r="LXL842" s="102"/>
      <c r="LXM842" s="109"/>
      <c r="LXN842" s="109"/>
      <c r="LXO842" s="106"/>
      <c r="LXP842" s="103"/>
      <c r="LXQ842" s="102"/>
      <c r="LXR842" s="120"/>
      <c r="LXS842" s="176"/>
      <c r="LXT842" s="102"/>
      <c r="LXU842" s="109"/>
      <c r="LXV842" s="109"/>
      <c r="LXW842" s="106"/>
      <c r="LXX842" s="103"/>
      <c r="LXY842" s="102"/>
      <c r="LXZ842" s="120"/>
      <c r="LYA842" s="176"/>
      <c r="LYB842" s="102"/>
      <c r="LYC842" s="109"/>
      <c r="LYD842" s="109"/>
      <c r="LYE842" s="106"/>
      <c r="LYF842" s="103"/>
      <c r="LYG842" s="102"/>
      <c r="LYH842" s="120"/>
      <c r="LYI842" s="176"/>
      <c r="LYJ842" s="102"/>
      <c r="LYK842" s="109"/>
      <c r="LYL842" s="109"/>
      <c r="LYM842" s="106"/>
      <c r="LYN842" s="103"/>
      <c r="LYO842" s="102"/>
      <c r="LYP842" s="120"/>
      <c r="LYQ842" s="176"/>
      <c r="LYR842" s="102"/>
      <c r="LYS842" s="109"/>
      <c r="LYT842" s="109"/>
      <c r="LYU842" s="106"/>
      <c r="LYV842" s="103"/>
      <c r="LYW842" s="102"/>
      <c r="LYX842" s="120"/>
      <c r="LYY842" s="176"/>
      <c r="LYZ842" s="102"/>
      <c r="LZA842" s="109"/>
      <c r="LZB842" s="109"/>
      <c r="LZC842" s="106"/>
      <c r="LZD842" s="103"/>
      <c r="LZE842" s="102"/>
      <c r="LZF842" s="120"/>
      <c r="LZG842" s="176"/>
      <c r="LZH842" s="102"/>
      <c r="LZI842" s="109"/>
      <c r="LZJ842" s="109"/>
      <c r="LZK842" s="106"/>
      <c r="LZL842" s="103"/>
      <c r="LZM842" s="102"/>
      <c r="LZN842" s="120"/>
      <c r="LZO842" s="176"/>
      <c r="LZP842" s="102"/>
      <c r="LZQ842" s="109"/>
      <c r="LZR842" s="109"/>
      <c r="LZS842" s="106"/>
      <c r="LZT842" s="103"/>
      <c r="LZU842" s="102"/>
      <c r="LZV842" s="120"/>
      <c r="LZW842" s="176"/>
      <c r="LZX842" s="102"/>
      <c r="LZY842" s="109"/>
      <c r="LZZ842" s="109"/>
      <c r="MAA842" s="106"/>
      <c r="MAB842" s="103"/>
      <c r="MAC842" s="102"/>
      <c r="MAD842" s="120"/>
      <c r="MAE842" s="176"/>
      <c r="MAF842" s="102"/>
      <c r="MAG842" s="109"/>
      <c r="MAH842" s="109"/>
      <c r="MAI842" s="106"/>
      <c r="MAJ842" s="103"/>
      <c r="MAK842" s="102"/>
      <c r="MAL842" s="120"/>
      <c r="MAM842" s="176"/>
      <c r="MAN842" s="102"/>
      <c r="MAO842" s="109"/>
      <c r="MAP842" s="109"/>
      <c r="MAQ842" s="106"/>
      <c r="MAR842" s="103"/>
      <c r="MAS842" s="102"/>
      <c r="MAT842" s="120"/>
      <c r="MAU842" s="176"/>
      <c r="MAV842" s="102"/>
      <c r="MAW842" s="109"/>
      <c r="MAX842" s="109"/>
      <c r="MAY842" s="106"/>
      <c r="MAZ842" s="103"/>
      <c r="MBA842" s="102"/>
      <c r="MBB842" s="120"/>
      <c r="MBC842" s="176"/>
      <c r="MBD842" s="102"/>
      <c r="MBE842" s="109"/>
      <c r="MBF842" s="109"/>
      <c r="MBG842" s="106"/>
      <c r="MBH842" s="103"/>
      <c r="MBI842" s="102"/>
      <c r="MBJ842" s="120"/>
      <c r="MBK842" s="176"/>
      <c r="MBL842" s="102"/>
      <c r="MBM842" s="109"/>
      <c r="MBN842" s="109"/>
      <c r="MBO842" s="106"/>
      <c r="MBP842" s="103"/>
      <c r="MBQ842" s="102"/>
      <c r="MBR842" s="120"/>
      <c r="MBS842" s="176"/>
      <c r="MBT842" s="102"/>
      <c r="MBU842" s="109"/>
      <c r="MBV842" s="109"/>
      <c r="MBW842" s="106"/>
      <c r="MBX842" s="103"/>
      <c r="MBY842" s="102"/>
      <c r="MBZ842" s="120"/>
      <c r="MCA842" s="176"/>
      <c r="MCB842" s="102"/>
      <c r="MCC842" s="109"/>
      <c r="MCD842" s="109"/>
      <c r="MCE842" s="106"/>
      <c r="MCF842" s="103"/>
      <c r="MCG842" s="102"/>
      <c r="MCH842" s="120"/>
      <c r="MCI842" s="176"/>
      <c r="MCJ842" s="102"/>
      <c r="MCK842" s="109"/>
      <c r="MCL842" s="109"/>
      <c r="MCM842" s="106"/>
      <c r="MCN842" s="103"/>
      <c r="MCO842" s="102"/>
      <c r="MCP842" s="120"/>
      <c r="MCQ842" s="176"/>
      <c r="MCR842" s="102"/>
      <c r="MCS842" s="109"/>
      <c r="MCT842" s="109"/>
      <c r="MCU842" s="106"/>
      <c r="MCV842" s="103"/>
      <c r="MCW842" s="102"/>
      <c r="MCX842" s="120"/>
      <c r="MCY842" s="176"/>
      <c r="MCZ842" s="102"/>
      <c r="MDA842" s="109"/>
      <c r="MDB842" s="109"/>
      <c r="MDC842" s="106"/>
      <c r="MDD842" s="103"/>
      <c r="MDE842" s="102"/>
      <c r="MDF842" s="120"/>
      <c r="MDG842" s="176"/>
      <c r="MDH842" s="102"/>
      <c r="MDI842" s="109"/>
      <c r="MDJ842" s="109"/>
      <c r="MDK842" s="106"/>
      <c r="MDL842" s="103"/>
      <c r="MDM842" s="102"/>
      <c r="MDN842" s="120"/>
      <c r="MDO842" s="176"/>
      <c r="MDP842" s="102"/>
      <c r="MDQ842" s="109"/>
      <c r="MDR842" s="109"/>
      <c r="MDS842" s="106"/>
      <c r="MDT842" s="103"/>
      <c r="MDU842" s="102"/>
      <c r="MDV842" s="120"/>
      <c r="MDW842" s="176"/>
      <c r="MDX842" s="102"/>
      <c r="MDY842" s="109"/>
      <c r="MDZ842" s="109"/>
      <c r="MEA842" s="106"/>
      <c r="MEB842" s="103"/>
      <c r="MEC842" s="102"/>
      <c r="MED842" s="120"/>
      <c r="MEE842" s="176"/>
      <c r="MEF842" s="102"/>
      <c r="MEG842" s="109"/>
      <c r="MEH842" s="109"/>
      <c r="MEI842" s="106"/>
      <c r="MEJ842" s="103"/>
      <c r="MEK842" s="102"/>
      <c r="MEL842" s="120"/>
      <c r="MEM842" s="176"/>
      <c r="MEN842" s="102"/>
      <c r="MEO842" s="109"/>
      <c r="MEP842" s="109"/>
      <c r="MEQ842" s="106"/>
      <c r="MER842" s="103"/>
      <c r="MES842" s="102"/>
      <c r="MET842" s="120"/>
      <c r="MEU842" s="176"/>
      <c r="MEV842" s="102"/>
      <c r="MEW842" s="109"/>
      <c r="MEX842" s="109"/>
      <c r="MEY842" s="106"/>
      <c r="MEZ842" s="103"/>
      <c r="MFA842" s="102"/>
      <c r="MFB842" s="120"/>
      <c r="MFC842" s="176"/>
      <c r="MFD842" s="102"/>
      <c r="MFE842" s="109"/>
      <c r="MFF842" s="109"/>
      <c r="MFG842" s="106"/>
      <c r="MFH842" s="103"/>
      <c r="MFI842" s="102"/>
      <c r="MFJ842" s="120"/>
      <c r="MFK842" s="176"/>
      <c r="MFL842" s="102"/>
      <c r="MFM842" s="109"/>
      <c r="MFN842" s="109"/>
      <c r="MFO842" s="106"/>
      <c r="MFP842" s="103"/>
      <c r="MFQ842" s="102"/>
      <c r="MFR842" s="120"/>
      <c r="MFS842" s="176"/>
      <c r="MFT842" s="102"/>
      <c r="MFU842" s="109"/>
      <c r="MFV842" s="109"/>
      <c r="MFW842" s="106"/>
      <c r="MFX842" s="103"/>
      <c r="MFY842" s="102"/>
      <c r="MFZ842" s="120"/>
      <c r="MGA842" s="176"/>
      <c r="MGB842" s="102"/>
      <c r="MGC842" s="109"/>
      <c r="MGD842" s="109"/>
      <c r="MGE842" s="106"/>
      <c r="MGF842" s="103"/>
      <c r="MGG842" s="102"/>
      <c r="MGH842" s="120"/>
      <c r="MGI842" s="176"/>
      <c r="MGJ842" s="102"/>
      <c r="MGK842" s="109"/>
      <c r="MGL842" s="109"/>
      <c r="MGM842" s="106"/>
      <c r="MGN842" s="103"/>
      <c r="MGO842" s="102"/>
      <c r="MGP842" s="120"/>
      <c r="MGQ842" s="176"/>
      <c r="MGR842" s="102"/>
      <c r="MGS842" s="109"/>
      <c r="MGT842" s="109"/>
      <c r="MGU842" s="106"/>
      <c r="MGV842" s="103"/>
      <c r="MGW842" s="102"/>
      <c r="MGX842" s="120"/>
      <c r="MGY842" s="176"/>
      <c r="MGZ842" s="102"/>
      <c r="MHA842" s="109"/>
      <c r="MHB842" s="109"/>
      <c r="MHC842" s="106"/>
      <c r="MHD842" s="103"/>
      <c r="MHE842" s="102"/>
      <c r="MHF842" s="120"/>
      <c r="MHG842" s="176"/>
      <c r="MHH842" s="102"/>
      <c r="MHI842" s="109"/>
      <c r="MHJ842" s="109"/>
      <c r="MHK842" s="106"/>
      <c r="MHL842" s="103"/>
      <c r="MHM842" s="102"/>
      <c r="MHN842" s="120"/>
      <c r="MHO842" s="176"/>
      <c r="MHP842" s="102"/>
      <c r="MHQ842" s="109"/>
      <c r="MHR842" s="109"/>
      <c r="MHS842" s="106"/>
      <c r="MHT842" s="103"/>
      <c r="MHU842" s="102"/>
      <c r="MHV842" s="120"/>
      <c r="MHW842" s="176"/>
      <c r="MHX842" s="102"/>
      <c r="MHY842" s="109"/>
      <c r="MHZ842" s="109"/>
      <c r="MIA842" s="106"/>
      <c r="MIB842" s="103"/>
      <c r="MIC842" s="102"/>
      <c r="MID842" s="120"/>
      <c r="MIE842" s="176"/>
      <c r="MIF842" s="102"/>
      <c r="MIG842" s="109"/>
      <c r="MIH842" s="109"/>
      <c r="MII842" s="106"/>
      <c r="MIJ842" s="103"/>
      <c r="MIK842" s="102"/>
      <c r="MIL842" s="120"/>
      <c r="MIM842" s="176"/>
      <c r="MIN842" s="102"/>
      <c r="MIO842" s="109"/>
      <c r="MIP842" s="109"/>
      <c r="MIQ842" s="106"/>
      <c r="MIR842" s="103"/>
      <c r="MIS842" s="102"/>
      <c r="MIT842" s="120"/>
      <c r="MIU842" s="176"/>
      <c r="MIV842" s="102"/>
      <c r="MIW842" s="109"/>
      <c r="MIX842" s="109"/>
      <c r="MIY842" s="106"/>
      <c r="MIZ842" s="103"/>
      <c r="MJA842" s="102"/>
      <c r="MJB842" s="120"/>
      <c r="MJC842" s="176"/>
      <c r="MJD842" s="102"/>
      <c r="MJE842" s="109"/>
      <c r="MJF842" s="109"/>
      <c r="MJG842" s="106"/>
      <c r="MJH842" s="103"/>
      <c r="MJI842" s="102"/>
      <c r="MJJ842" s="120"/>
      <c r="MJK842" s="176"/>
      <c r="MJL842" s="102"/>
      <c r="MJM842" s="109"/>
      <c r="MJN842" s="109"/>
      <c r="MJO842" s="106"/>
      <c r="MJP842" s="103"/>
      <c r="MJQ842" s="102"/>
      <c r="MJR842" s="120"/>
      <c r="MJS842" s="176"/>
      <c r="MJT842" s="102"/>
      <c r="MJU842" s="109"/>
      <c r="MJV842" s="109"/>
      <c r="MJW842" s="106"/>
      <c r="MJX842" s="103"/>
      <c r="MJY842" s="102"/>
      <c r="MJZ842" s="120"/>
      <c r="MKA842" s="176"/>
      <c r="MKB842" s="102"/>
      <c r="MKC842" s="109"/>
      <c r="MKD842" s="109"/>
      <c r="MKE842" s="106"/>
      <c r="MKF842" s="103"/>
      <c r="MKG842" s="102"/>
      <c r="MKH842" s="120"/>
      <c r="MKI842" s="176"/>
      <c r="MKJ842" s="102"/>
      <c r="MKK842" s="109"/>
      <c r="MKL842" s="109"/>
      <c r="MKM842" s="106"/>
      <c r="MKN842" s="103"/>
      <c r="MKO842" s="102"/>
      <c r="MKP842" s="120"/>
      <c r="MKQ842" s="176"/>
      <c r="MKR842" s="102"/>
      <c r="MKS842" s="109"/>
      <c r="MKT842" s="109"/>
      <c r="MKU842" s="106"/>
      <c r="MKV842" s="103"/>
      <c r="MKW842" s="102"/>
      <c r="MKX842" s="120"/>
      <c r="MKY842" s="176"/>
      <c r="MKZ842" s="102"/>
      <c r="MLA842" s="109"/>
      <c r="MLB842" s="109"/>
      <c r="MLC842" s="106"/>
      <c r="MLD842" s="103"/>
      <c r="MLE842" s="102"/>
      <c r="MLF842" s="120"/>
      <c r="MLG842" s="176"/>
      <c r="MLH842" s="102"/>
      <c r="MLI842" s="109"/>
      <c r="MLJ842" s="109"/>
      <c r="MLK842" s="106"/>
      <c r="MLL842" s="103"/>
      <c r="MLM842" s="102"/>
      <c r="MLN842" s="120"/>
      <c r="MLO842" s="176"/>
      <c r="MLP842" s="102"/>
      <c r="MLQ842" s="109"/>
      <c r="MLR842" s="109"/>
      <c r="MLS842" s="106"/>
      <c r="MLT842" s="103"/>
      <c r="MLU842" s="102"/>
      <c r="MLV842" s="120"/>
      <c r="MLW842" s="176"/>
      <c r="MLX842" s="102"/>
      <c r="MLY842" s="109"/>
      <c r="MLZ842" s="109"/>
      <c r="MMA842" s="106"/>
      <c r="MMB842" s="103"/>
      <c r="MMC842" s="102"/>
      <c r="MMD842" s="120"/>
      <c r="MME842" s="176"/>
      <c r="MMF842" s="102"/>
      <c r="MMG842" s="109"/>
      <c r="MMH842" s="109"/>
      <c r="MMI842" s="106"/>
      <c r="MMJ842" s="103"/>
      <c r="MMK842" s="102"/>
      <c r="MML842" s="120"/>
      <c r="MMM842" s="176"/>
      <c r="MMN842" s="102"/>
      <c r="MMO842" s="109"/>
      <c r="MMP842" s="109"/>
      <c r="MMQ842" s="106"/>
      <c r="MMR842" s="103"/>
      <c r="MMS842" s="102"/>
      <c r="MMT842" s="120"/>
      <c r="MMU842" s="176"/>
      <c r="MMV842" s="102"/>
      <c r="MMW842" s="109"/>
      <c r="MMX842" s="109"/>
      <c r="MMY842" s="106"/>
      <c r="MMZ842" s="103"/>
      <c r="MNA842" s="102"/>
      <c r="MNB842" s="120"/>
      <c r="MNC842" s="176"/>
      <c r="MND842" s="102"/>
      <c r="MNE842" s="109"/>
      <c r="MNF842" s="109"/>
      <c r="MNG842" s="106"/>
      <c r="MNH842" s="103"/>
      <c r="MNI842" s="102"/>
      <c r="MNJ842" s="120"/>
      <c r="MNK842" s="176"/>
      <c r="MNL842" s="102"/>
      <c r="MNM842" s="109"/>
      <c r="MNN842" s="109"/>
      <c r="MNO842" s="106"/>
      <c r="MNP842" s="103"/>
      <c r="MNQ842" s="102"/>
      <c r="MNR842" s="120"/>
      <c r="MNS842" s="176"/>
      <c r="MNT842" s="102"/>
      <c r="MNU842" s="109"/>
      <c r="MNV842" s="109"/>
      <c r="MNW842" s="106"/>
      <c r="MNX842" s="103"/>
      <c r="MNY842" s="102"/>
      <c r="MNZ842" s="120"/>
      <c r="MOA842" s="176"/>
      <c r="MOB842" s="102"/>
      <c r="MOC842" s="109"/>
      <c r="MOD842" s="109"/>
      <c r="MOE842" s="106"/>
      <c r="MOF842" s="103"/>
      <c r="MOG842" s="102"/>
      <c r="MOH842" s="120"/>
      <c r="MOI842" s="176"/>
      <c r="MOJ842" s="102"/>
      <c r="MOK842" s="109"/>
      <c r="MOL842" s="109"/>
      <c r="MOM842" s="106"/>
      <c r="MON842" s="103"/>
      <c r="MOO842" s="102"/>
      <c r="MOP842" s="120"/>
      <c r="MOQ842" s="176"/>
      <c r="MOR842" s="102"/>
      <c r="MOS842" s="109"/>
      <c r="MOT842" s="109"/>
      <c r="MOU842" s="106"/>
      <c r="MOV842" s="103"/>
      <c r="MOW842" s="102"/>
      <c r="MOX842" s="120"/>
      <c r="MOY842" s="176"/>
      <c r="MOZ842" s="102"/>
      <c r="MPA842" s="109"/>
      <c r="MPB842" s="109"/>
      <c r="MPC842" s="106"/>
      <c r="MPD842" s="103"/>
      <c r="MPE842" s="102"/>
      <c r="MPF842" s="120"/>
      <c r="MPG842" s="176"/>
      <c r="MPH842" s="102"/>
      <c r="MPI842" s="109"/>
      <c r="MPJ842" s="109"/>
      <c r="MPK842" s="106"/>
      <c r="MPL842" s="103"/>
      <c r="MPM842" s="102"/>
      <c r="MPN842" s="120"/>
      <c r="MPO842" s="176"/>
      <c r="MPP842" s="102"/>
      <c r="MPQ842" s="109"/>
      <c r="MPR842" s="109"/>
      <c r="MPS842" s="106"/>
      <c r="MPT842" s="103"/>
      <c r="MPU842" s="102"/>
      <c r="MPV842" s="120"/>
      <c r="MPW842" s="176"/>
      <c r="MPX842" s="102"/>
      <c r="MPY842" s="109"/>
      <c r="MPZ842" s="109"/>
      <c r="MQA842" s="106"/>
      <c r="MQB842" s="103"/>
      <c r="MQC842" s="102"/>
      <c r="MQD842" s="120"/>
      <c r="MQE842" s="176"/>
      <c r="MQF842" s="102"/>
      <c r="MQG842" s="109"/>
      <c r="MQH842" s="109"/>
      <c r="MQI842" s="106"/>
      <c r="MQJ842" s="103"/>
      <c r="MQK842" s="102"/>
      <c r="MQL842" s="120"/>
      <c r="MQM842" s="176"/>
      <c r="MQN842" s="102"/>
      <c r="MQO842" s="109"/>
      <c r="MQP842" s="109"/>
      <c r="MQQ842" s="106"/>
      <c r="MQR842" s="103"/>
      <c r="MQS842" s="102"/>
      <c r="MQT842" s="120"/>
      <c r="MQU842" s="176"/>
      <c r="MQV842" s="102"/>
      <c r="MQW842" s="109"/>
      <c r="MQX842" s="109"/>
      <c r="MQY842" s="106"/>
      <c r="MQZ842" s="103"/>
      <c r="MRA842" s="102"/>
      <c r="MRB842" s="120"/>
      <c r="MRC842" s="176"/>
      <c r="MRD842" s="102"/>
      <c r="MRE842" s="109"/>
      <c r="MRF842" s="109"/>
      <c r="MRG842" s="106"/>
      <c r="MRH842" s="103"/>
      <c r="MRI842" s="102"/>
      <c r="MRJ842" s="120"/>
      <c r="MRK842" s="176"/>
      <c r="MRL842" s="102"/>
      <c r="MRM842" s="109"/>
      <c r="MRN842" s="109"/>
      <c r="MRO842" s="106"/>
      <c r="MRP842" s="103"/>
      <c r="MRQ842" s="102"/>
      <c r="MRR842" s="120"/>
      <c r="MRS842" s="176"/>
      <c r="MRT842" s="102"/>
      <c r="MRU842" s="109"/>
      <c r="MRV842" s="109"/>
      <c r="MRW842" s="106"/>
      <c r="MRX842" s="103"/>
      <c r="MRY842" s="102"/>
      <c r="MRZ842" s="120"/>
      <c r="MSA842" s="176"/>
      <c r="MSB842" s="102"/>
      <c r="MSC842" s="109"/>
      <c r="MSD842" s="109"/>
      <c r="MSE842" s="106"/>
      <c r="MSF842" s="103"/>
      <c r="MSG842" s="102"/>
      <c r="MSH842" s="120"/>
      <c r="MSI842" s="176"/>
      <c r="MSJ842" s="102"/>
      <c r="MSK842" s="109"/>
      <c r="MSL842" s="109"/>
      <c r="MSM842" s="106"/>
      <c r="MSN842" s="103"/>
      <c r="MSO842" s="102"/>
      <c r="MSP842" s="120"/>
      <c r="MSQ842" s="176"/>
      <c r="MSR842" s="102"/>
      <c r="MSS842" s="109"/>
      <c r="MST842" s="109"/>
      <c r="MSU842" s="106"/>
      <c r="MSV842" s="103"/>
      <c r="MSW842" s="102"/>
      <c r="MSX842" s="120"/>
      <c r="MSY842" s="176"/>
      <c r="MSZ842" s="102"/>
      <c r="MTA842" s="109"/>
      <c r="MTB842" s="109"/>
      <c r="MTC842" s="106"/>
      <c r="MTD842" s="103"/>
      <c r="MTE842" s="102"/>
      <c r="MTF842" s="120"/>
      <c r="MTG842" s="176"/>
      <c r="MTH842" s="102"/>
      <c r="MTI842" s="109"/>
      <c r="MTJ842" s="109"/>
      <c r="MTK842" s="106"/>
      <c r="MTL842" s="103"/>
      <c r="MTM842" s="102"/>
      <c r="MTN842" s="120"/>
      <c r="MTO842" s="176"/>
      <c r="MTP842" s="102"/>
      <c r="MTQ842" s="109"/>
      <c r="MTR842" s="109"/>
      <c r="MTS842" s="106"/>
      <c r="MTT842" s="103"/>
      <c r="MTU842" s="102"/>
      <c r="MTV842" s="120"/>
      <c r="MTW842" s="176"/>
      <c r="MTX842" s="102"/>
      <c r="MTY842" s="109"/>
      <c r="MTZ842" s="109"/>
      <c r="MUA842" s="106"/>
      <c r="MUB842" s="103"/>
      <c r="MUC842" s="102"/>
      <c r="MUD842" s="120"/>
      <c r="MUE842" s="176"/>
      <c r="MUF842" s="102"/>
      <c r="MUG842" s="109"/>
      <c r="MUH842" s="109"/>
      <c r="MUI842" s="106"/>
      <c r="MUJ842" s="103"/>
      <c r="MUK842" s="102"/>
      <c r="MUL842" s="120"/>
      <c r="MUM842" s="176"/>
      <c r="MUN842" s="102"/>
      <c r="MUO842" s="109"/>
      <c r="MUP842" s="109"/>
      <c r="MUQ842" s="106"/>
      <c r="MUR842" s="103"/>
      <c r="MUS842" s="102"/>
      <c r="MUT842" s="120"/>
      <c r="MUU842" s="176"/>
      <c r="MUV842" s="102"/>
      <c r="MUW842" s="109"/>
      <c r="MUX842" s="109"/>
      <c r="MUY842" s="106"/>
      <c r="MUZ842" s="103"/>
      <c r="MVA842" s="102"/>
      <c r="MVB842" s="120"/>
      <c r="MVC842" s="176"/>
      <c r="MVD842" s="102"/>
      <c r="MVE842" s="109"/>
      <c r="MVF842" s="109"/>
      <c r="MVG842" s="106"/>
      <c r="MVH842" s="103"/>
      <c r="MVI842" s="102"/>
      <c r="MVJ842" s="120"/>
      <c r="MVK842" s="176"/>
      <c r="MVL842" s="102"/>
      <c r="MVM842" s="109"/>
      <c r="MVN842" s="109"/>
      <c r="MVO842" s="106"/>
      <c r="MVP842" s="103"/>
      <c r="MVQ842" s="102"/>
      <c r="MVR842" s="120"/>
      <c r="MVS842" s="176"/>
      <c r="MVT842" s="102"/>
      <c r="MVU842" s="109"/>
      <c r="MVV842" s="109"/>
      <c r="MVW842" s="106"/>
      <c r="MVX842" s="103"/>
      <c r="MVY842" s="102"/>
      <c r="MVZ842" s="120"/>
      <c r="MWA842" s="176"/>
      <c r="MWB842" s="102"/>
      <c r="MWC842" s="109"/>
      <c r="MWD842" s="109"/>
      <c r="MWE842" s="106"/>
      <c r="MWF842" s="103"/>
      <c r="MWG842" s="102"/>
      <c r="MWH842" s="120"/>
      <c r="MWI842" s="176"/>
      <c r="MWJ842" s="102"/>
      <c r="MWK842" s="109"/>
      <c r="MWL842" s="109"/>
      <c r="MWM842" s="106"/>
      <c r="MWN842" s="103"/>
      <c r="MWO842" s="102"/>
      <c r="MWP842" s="120"/>
      <c r="MWQ842" s="176"/>
      <c r="MWR842" s="102"/>
      <c r="MWS842" s="109"/>
      <c r="MWT842" s="109"/>
      <c r="MWU842" s="106"/>
      <c r="MWV842" s="103"/>
      <c r="MWW842" s="102"/>
      <c r="MWX842" s="120"/>
      <c r="MWY842" s="176"/>
      <c r="MWZ842" s="102"/>
      <c r="MXA842" s="109"/>
      <c r="MXB842" s="109"/>
      <c r="MXC842" s="106"/>
      <c r="MXD842" s="103"/>
      <c r="MXE842" s="102"/>
      <c r="MXF842" s="120"/>
      <c r="MXG842" s="176"/>
      <c r="MXH842" s="102"/>
      <c r="MXI842" s="109"/>
      <c r="MXJ842" s="109"/>
      <c r="MXK842" s="106"/>
      <c r="MXL842" s="103"/>
      <c r="MXM842" s="102"/>
      <c r="MXN842" s="120"/>
      <c r="MXO842" s="176"/>
      <c r="MXP842" s="102"/>
      <c r="MXQ842" s="109"/>
      <c r="MXR842" s="109"/>
      <c r="MXS842" s="106"/>
      <c r="MXT842" s="103"/>
      <c r="MXU842" s="102"/>
      <c r="MXV842" s="120"/>
      <c r="MXW842" s="176"/>
      <c r="MXX842" s="102"/>
      <c r="MXY842" s="109"/>
      <c r="MXZ842" s="109"/>
      <c r="MYA842" s="106"/>
      <c r="MYB842" s="103"/>
      <c r="MYC842" s="102"/>
      <c r="MYD842" s="120"/>
      <c r="MYE842" s="176"/>
      <c r="MYF842" s="102"/>
      <c r="MYG842" s="109"/>
      <c r="MYH842" s="109"/>
      <c r="MYI842" s="106"/>
      <c r="MYJ842" s="103"/>
      <c r="MYK842" s="102"/>
      <c r="MYL842" s="120"/>
      <c r="MYM842" s="176"/>
      <c r="MYN842" s="102"/>
      <c r="MYO842" s="109"/>
      <c r="MYP842" s="109"/>
      <c r="MYQ842" s="106"/>
      <c r="MYR842" s="103"/>
      <c r="MYS842" s="102"/>
      <c r="MYT842" s="120"/>
      <c r="MYU842" s="176"/>
      <c r="MYV842" s="102"/>
      <c r="MYW842" s="109"/>
      <c r="MYX842" s="109"/>
      <c r="MYY842" s="106"/>
      <c r="MYZ842" s="103"/>
      <c r="MZA842" s="102"/>
      <c r="MZB842" s="120"/>
      <c r="MZC842" s="176"/>
      <c r="MZD842" s="102"/>
      <c r="MZE842" s="109"/>
      <c r="MZF842" s="109"/>
      <c r="MZG842" s="106"/>
      <c r="MZH842" s="103"/>
      <c r="MZI842" s="102"/>
      <c r="MZJ842" s="120"/>
      <c r="MZK842" s="176"/>
      <c r="MZL842" s="102"/>
      <c r="MZM842" s="109"/>
      <c r="MZN842" s="109"/>
      <c r="MZO842" s="106"/>
      <c r="MZP842" s="103"/>
      <c r="MZQ842" s="102"/>
      <c r="MZR842" s="120"/>
      <c r="MZS842" s="176"/>
      <c r="MZT842" s="102"/>
      <c r="MZU842" s="109"/>
      <c r="MZV842" s="109"/>
      <c r="MZW842" s="106"/>
      <c r="MZX842" s="103"/>
      <c r="MZY842" s="102"/>
      <c r="MZZ842" s="120"/>
      <c r="NAA842" s="176"/>
      <c r="NAB842" s="102"/>
      <c r="NAC842" s="109"/>
      <c r="NAD842" s="109"/>
      <c r="NAE842" s="106"/>
      <c r="NAF842" s="103"/>
      <c r="NAG842" s="102"/>
      <c r="NAH842" s="120"/>
      <c r="NAI842" s="176"/>
      <c r="NAJ842" s="102"/>
      <c r="NAK842" s="109"/>
      <c r="NAL842" s="109"/>
      <c r="NAM842" s="106"/>
      <c r="NAN842" s="103"/>
      <c r="NAO842" s="102"/>
      <c r="NAP842" s="120"/>
      <c r="NAQ842" s="176"/>
      <c r="NAR842" s="102"/>
      <c r="NAS842" s="109"/>
      <c r="NAT842" s="109"/>
      <c r="NAU842" s="106"/>
      <c r="NAV842" s="103"/>
      <c r="NAW842" s="102"/>
      <c r="NAX842" s="120"/>
      <c r="NAY842" s="176"/>
      <c r="NAZ842" s="102"/>
      <c r="NBA842" s="109"/>
      <c r="NBB842" s="109"/>
      <c r="NBC842" s="106"/>
      <c r="NBD842" s="103"/>
      <c r="NBE842" s="102"/>
      <c r="NBF842" s="120"/>
      <c r="NBG842" s="176"/>
      <c r="NBH842" s="102"/>
      <c r="NBI842" s="109"/>
      <c r="NBJ842" s="109"/>
      <c r="NBK842" s="106"/>
      <c r="NBL842" s="103"/>
      <c r="NBM842" s="102"/>
      <c r="NBN842" s="120"/>
      <c r="NBO842" s="176"/>
      <c r="NBP842" s="102"/>
      <c r="NBQ842" s="109"/>
      <c r="NBR842" s="109"/>
      <c r="NBS842" s="106"/>
      <c r="NBT842" s="103"/>
      <c r="NBU842" s="102"/>
      <c r="NBV842" s="120"/>
      <c r="NBW842" s="176"/>
      <c r="NBX842" s="102"/>
      <c r="NBY842" s="109"/>
      <c r="NBZ842" s="109"/>
      <c r="NCA842" s="106"/>
      <c r="NCB842" s="103"/>
      <c r="NCC842" s="102"/>
      <c r="NCD842" s="120"/>
      <c r="NCE842" s="176"/>
      <c r="NCF842" s="102"/>
      <c r="NCG842" s="109"/>
      <c r="NCH842" s="109"/>
      <c r="NCI842" s="106"/>
      <c r="NCJ842" s="103"/>
      <c r="NCK842" s="102"/>
      <c r="NCL842" s="120"/>
      <c r="NCM842" s="176"/>
      <c r="NCN842" s="102"/>
      <c r="NCO842" s="109"/>
      <c r="NCP842" s="109"/>
      <c r="NCQ842" s="106"/>
      <c r="NCR842" s="103"/>
      <c r="NCS842" s="102"/>
      <c r="NCT842" s="120"/>
      <c r="NCU842" s="176"/>
      <c r="NCV842" s="102"/>
      <c r="NCW842" s="109"/>
      <c r="NCX842" s="109"/>
      <c r="NCY842" s="106"/>
      <c r="NCZ842" s="103"/>
      <c r="NDA842" s="102"/>
      <c r="NDB842" s="120"/>
      <c r="NDC842" s="176"/>
      <c r="NDD842" s="102"/>
      <c r="NDE842" s="109"/>
      <c r="NDF842" s="109"/>
      <c r="NDG842" s="106"/>
      <c r="NDH842" s="103"/>
      <c r="NDI842" s="102"/>
      <c r="NDJ842" s="120"/>
      <c r="NDK842" s="176"/>
      <c r="NDL842" s="102"/>
      <c r="NDM842" s="109"/>
      <c r="NDN842" s="109"/>
      <c r="NDO842" s="106"/>
      <c r="NDP842" s="103"/>
      <c r="NDQ842" s="102"/>
      <c r="NDR842" s="120"/>
      <c r="NDS842" s="176"/>
      <c r="NDT842" s="102"/>
      <c r="NDU842" s="109"/>
      <c r="NDV842" s="109"/>
      <c r="NDW842" s="106"/>
      <c r="NDX842" s="103"/>
      <c r="NDY842" s="102"/>
      <c r="NDZ842" s="120"/>
      <c r="NEA842" s="176"/>
      <c r="NEB842" s="102"/>
      <c r="NEC842" s="109"/>
      <c r="NED842" s="109"/>
      <c r="NEE842" s="106"/>
      <c r="NEF842" s="103"/>
      <c r="NEG842" s="102"/>
      <c r="NEH842" s="120"/>
      <c r="NEI842" s="176"/>
      <c r="NEJ842" s="102"/>
      <c r="NEK842" s="109"/>
      <c r="NEL842" s="109"/>
      <c r="NEM842" s="106"/>
      <c r="NEN842" s="103"/>
      <c r="NEO842" s="102"/>
      <c r="NEP842" s="120"/>
      <c r="NEQ842" s="176"/>
      <c r="NER842" s="102"/>
      <c r="NES842" s="109"/>
      <c r="NET842" s="109"/>
      <c r="NEU842" s="106"/>
      <c r="NEV842" s="103"/>
      <c r="NEW842" s="102"/>
      <c r="NEX842" s="120"/>
      <c r="NEY842" s="176"/>
      <c r="NEZ842" s="102"/>
      <c r="NFA842" s="109"/>
      <c r="NFB842" s="109"/>
      <c r="NFC842" s="106"/>
      <c r="NFD842" s="103"/>
      <c r="NFE842" s="102"/>
      <c r="NFF842" s="120"/>
      <c r="NFG842" s="176"/>
      <c r="NFH842" s="102"/>
      <c r="NFI842" s="109"/>
      <c r="NFJ842" s="109"/>
      <c r="NFK842" s="106"/>
      <c r="NFL842" s="103"/>
      <c r="NFM842" s="102"/>
      <c r="NFN842" s="120"/>
      <c r="NFO842" s="176"/>
      <c r="NFP842" s="102"/>
      <c r="NFQ842" s="109"/>
      <c r="NFR842" s="109"/>
      <c r="NFS842" s="106"/>
      <c r="NFT842" s="103"/>
      <c r="NFU842" s="102"/>
      <c r="NFV842" s="120"/>
      <c r="NFW842" s="176"/>
      <c r="NFX842" s="102"/>
      <c r="NFY842" s="109"/>
      <c r="NFZ842" s="109"/>
      <c r="NGA842" s="106"/>
      <c r="NGB842" s="103"/>
      <c r="NGC842" s="102"/>
      <c r="NGD842" s="120"/>
      <c r="NGE842" s="176"/>
      <c r="NGF842" s="102"/>
      <c r="NGG842" s="109"/>
      <c r="NGH842" s="109"/>
      <c r="NGI842" s="106"/>
      <c r="NGJ842" s="103"/>
      <c r="NGK842" s="102"/>
      <c r="NGL842" s="120"/>
      <c r="NGM842" s="176"/>
      <c r="NGN842" s="102"/>
      <c r="NGO842" s="109"/>
      <c r="NGP842" s="109"/>
      <c r="NGQ842" s="106"/>
      <c r="NGR842" s="103"/>
      <c r="NGS842" s="102"/>
      <c r="NGT842" s="120"/>
      <c r="NGU842" s="176"/>
      <c r="NGV842" s="102"/>
      <c r="NGW842" s="109"/>
      <c r="NGX842" s="109"/>
      <c r="NGY842" s="106"/>
      <c r="NGZ842" s="103"/>
      <c r="NHA842" s="102"/>
      <c r="NHB842" s="120"/>
      <c r="NHC842" s="176"/>
      <c r="NHD842" s="102"/>
      <c r="NHE842" s="109"/>
      <c r="NHF842" s="109"/>
      <c r="NHG842" s="106"/>
      <c r="NHH842" s="103"/>
      <c r="NHI842" s="102"/>
      <c r="NHJ842" s="120"/>
      <c r="NHK842" s="176"/>
      <c r="NHL842" s="102"/>
      <c r="NHM842" s="109"/>
      <c r="NHN842" s="109"/>
      <c r="NHO842" s="106"/>
      <c r="NHP842" s="103"/>
      <c r="NHQ842" s="102"/>
      <c r="NHR842" s="120"/>
      <c r="NHS842" s="176"/>
      <c r="NHT842" s="102"/>
      <c r="NHU842" s="109"/>
      <c r="NHV842" s="109"/>
      <c r="NHW842" s="106"/>
      <c r="NHX842" s="103"/>
      <c r="NHY842" s="102"/>
      <c r="NHZ842" s="120"/>
      <c r="NIA842" s="176"/>
      <c r="NIB842" s="102"/>
      <c r="NIC842" s="109"/>
      <c r="NID842" s="109"/>
      <c r="NIE842" s="106"/>
      <c r="NIF842" s="103"/>
      <c r="NIG842" s="102"/>
      <c r="NIH842" s="120"/>
      <c r="NII842" s="176"/>
      <c r="NIJ842" s="102"/>
      <c r="NIK842" s="109"/>
      <c r="NIL842" s="109"/>
      <c r="NIM842" s="106"/>
      <c r="NIN842" s="103"/>
      <c r="NIO842" s="102"/>
      <c r="NIP842" s="120"/>
      <c r="NIQ842" s="176"/>
      <c r="NIR842" s="102"/>
      <c r="NIS842" s="109"/>
      <c r="NIT842" s="109"/>
      <c r="NIU842" s="106"/>
      <c r="NIV842" s="103"/>
      <c r="NIW842" s="102"/>
      <c r="NIX842" s="120"/>
      <c r="NIY842" s="176"/>
      <c r="NIZ842" s="102"/>
      <c r="NJA842" s="109"/>
      <c r="NJB842" s="109"/>
      <c r="NJC842" s="106"/>
      <c r="NJD842" s="103"/>
      <c r="NJE842" s="102"/>
      <c r="NJF842" s="120"/>
      <c r="NJG842" s="176"/>
      <c r="NJH842" s="102"/>
      <c r="NJI842" s="109"/>
      <c r="NJJ842" s="109"/>
      <c r="NJK842" s="106"/>
      <c r="NJL842" s="103"/>
      <c r="NJM842" s="102"/>
      <c r="NJN842" s="120"/>
      <c r="NJO842" s="176"/>
      <c r="NJP842" s="102"/>
      <c r="NJQ842" s="109"/>
      <c r="NJR842" s="109"/>
      <c r="NJS842" s="106"/>
      <c r="NJT842" s="103"/>
      <c r="NJU842" s="102"/>
      <c r="NJV842" s="120"/>
      <c r="NJW842" s="176"/>
      <c r="NJX842" s="102"/>
      <c r="NJY842" s="109"/>
      <c r="NJZ842" s="109"/>
      <c r="NKA842" s="106"/>
      <c r="NKB842" s="103"/>
      <c r="NKC842" s="102"/>
      <c r="NKD842" s="120"/>
      <c r="NKE842" s="176"/>
      <c r="NKF842" s="102"/>
      <c r="NKG842" s="109"/>
      <c r="NKH842" s="109"/>
      <c r="NKI842" s="106"/>
      <c r="NKJ842" s="103"/>
      <c r="NKK842" s="102"/>
      <c r="NKL842" s="120"/>
      <c r="NKM842" s="176"/>
      <c r="NKN842" s="102"/>
      <c r="NKO842" s="109"/>
      <c r="NKP842" s="109"/>
      <c r="NKQ842" s="106"/>
      <c r="NKR842" s="103"/>
      <c r="NKS842" s="102"/>
      <c r="NKT842" s="120"/>
      <c r="NKU842" s="176"/>
      <c r="NKV842" s="102"/>
      <c r="NKW842" s="109"/>
      <c r="NKX842" s="109"/>
      <c r="NKY842" s="106"/>
      <c r="NKZ842" s="103"/>
      <c r="NLA842" s="102"/>
      <c r="NLB842" s="120"/>
      <c r="NLC842" s="176"/>
      <c r="NLD842" s="102"/>
      <c r="NLE842" s="109"/>
      <c r="NLF842" s="109"/>
      <c r="NLG842" s="106"/>
      <c r="NLH842" s="103"/>
      <c r="NLI842" s="102"/>
      <c r="NLJ842" s="120"/>
      <c r="NLK842" s="176"/>
      <c r="NLL842" s="102"/>
      <c r="NLM842" s="109"/>
      <c r="NLN842" s="109"/>
      <c r="NLO842" s="106"/>
      <c r="NLP842" s="103"/>
      <c r="NLQ842" s="102"/>
      <c r="NLR842" s="120"/>
      <c r="NLS842" s="176"/>
      <c r="NLT842" s="102"/>
      <c r="NLU842" s="109"/>
      <c r="NLV842" s="109"/>
      <c r="NLW842" s="106"/>
      <c r="NLX842" s="103"/>
      <c r="NLY842" s="102"/>
      <c r="NLZ842" s="120"/>
      <c r="NMA842" s="176"/>
      <c r="NMB842" s="102"/>
      <c r="NMC842" s="109"/>
      <c r="NMD842" s="109"/>
      <c r="NME842" s="106"/>
      <c r="NMF842" s="103"/>
      <c r="NMG842" s="102"/>
      <c r="NMH842" s="120"/>
      <c r="NMI842" s="176"/>
      <c r="NMJ842" s="102"/>
      <c r="NMK842" s="109"/>
      <c r="NML842" s="109"/>
      <c r="NMM842" s="106"/>
      <c r="NMN842" s="103"/>
      <c r="NMO842" s="102"/>
      <c r="NMP842" s="120"/>
      <c r="NMQ842" s="176"/>
      <c r="NMR842" s="102"/>
      <c r="NMS842" s="109"/>
      <c r="NMT842" s="109"/>
      <c r="NMU842" s="106"/>
      <c r="NMV842" s="103"/>
      <c r="NMW842" s="102"/>
      <c r="NMX842" s="120"/>
      <c r="NMY842" s="176"/>
      <c r="NMZ842" s="102"/>
      <c r="NNA842" s="109"/>
      <c r="NNB842" s="109"/>
      <c r="NNC842" s="106"/>
      <c r="NND842" s="103"/>
      <c r="NNE842" s="102"/>
      <c r="NNF842" s="120"/>
      <c r="NNG842" s="176"/>
      <c r="NNH842" s="102"/>
      <c r="NNI842" s="109"/>
      <c r="NNJ842" s="109"/>
      <c r="NNK842" s="106"/>
      <c r="NNL842" s="103"/>
      <c r="NNM842" s="102"/>
      <c r="NNN842" s="120"/>
      <c r="NNO842" s="176"/>
      <c r="NNP842" s="102"/>
      <c r="NNQ842" s="109"/>
      <c r="NNR842" s="109"/>
      <c r="NNS842" s="106"/>
      <c r="NNT842" s="103"/>
      <c r="NNU842" s="102"/>
      <c r="NNV842" s="120"/>
      <c r="NNW842" s="176"/>
      <c r="NNX842" s="102"/>
      <c r="NNY842" s="109"/>
      <c r="NNZ842" s="109"/>
      <c r="NOA842" s="106"/>
      <c r="NOB842" s="103"/>
      <c r="NOC842" s="102"/>
      <c r="NOD842" s="120"/>
      <c r="NOE842" s="176"/>
      <c r="NOF842" s="102"/>
      <c r="NOG842" s="109"/>
      <c r="NOH842" s="109"/>
      <c r="NOI842" s="106"/>
      <c r="NOJ842" s="103"/>
      <c r="NOK842" s="102"/>
      <c r="NOL842" s="120"/>
      <c r="NOM842" s="176"/>
      <c r="NON842" s="102"/>
      <c r="NOO842" s="109"/>
      <c r="NOP842" s="109"/>
      <c r="NOQ842" s="106"/>
      <c r="NOR842" s="103"/>
      <c r="NOS842" s="102"/>
      <c r="NOT842" s="120"/>
      <c r="NOU842" s="176"/>
      <c r="NOV842" s="102"/>
      <c r="NOW842" s="109"/>
      <c r="NOX842" s="109"/>
      <c r="NOY842" s="106"/>
      <c r="NOZ842" s="103"/>
      <c r="NPA842" s="102"/>
      <c r="NPB842" s="120"/>
      <c r="NPC842" s="176"/>
      <c r="NPD842" s="102"/>
      <c r="NPE842" s="109"/>
      <c r="NPF842" s="109"/>
      <c r="NPG842" s="106"/>
      <c r="NPH842" s="103"/>
      <c r="NPI842" s="102"/>
      <c r="NPJ842" s="120"/>
      <c r="NPK842" s="176"/>
      <c r="NPL842" s="102"/>
      <c r="NPM842" s="109"/>
      <c r="NPN842" s="109"/>
      <c r="NPO842" s="106"/>
      <c r="NPP842" s="103"/>
      <c r="NPQ842" s="102"/>
      <c r="NPR842" s="120"/>
      <c r="NPS842" s="176"/>
      <c r="NPT842" s="102"/>
      <c r="NPU842" s="109"/>
      <c r="NPV842" s="109"/>
      <c r="NPW842" s="106"/>
      <c r="NPX842" s="103"/>
      <c r="NPY842" s="102"/>
      <c r="NPZ842" s="120"/>
      <c r="NQA842" s="176"/>
      <c r="NQB842" s="102"/>
      <c r="NQC842" s="109"/>
      <c r="NQD842" s="109"/>
      <c r="NQE842" s="106"/>
      <c r="NQF842" s="103"/>
      <c r="NQG842" s="102"/>
      <c r="NQH842" s="120"/>
      <c r="NQI842" s="176"/>
      <c r="NQJ842" s="102"/>
      <c r="NQK842" s="109"/>
      <c r="NQL842" s="109"/>
      <c r="NQM842" s="106"/>
      <c r="NQN842" s="103"/>
      <c r="NQO842" s="102"/>
      <c r="NQP842" s="120"/>
      <c r="NQQ842" s="176"/>
      <c r="NQR842" s="102"/>
      <c r="NQS842" s="109"/>
      <c r="NQT842" s="109"/>
      <c r="NQU842" s="106"/>
      <c r="NQV842" s="103"/>
      <c r="NQW842" s="102"/>
      <c r="NQX842" s="120"/>
      <c r="NQY842" s="176"/>
      <c r="NQZ842" s="102"/>
      <c r="NRA842" s="109"/>
      <c r="NRB842" s="109"/>
      <c r="NRC842" s="106"/>
      <c r="NRD842" s="103"/>
      <c r="NRE842" s="102"/>
      <c r="NRF842" s="120"/>
      <c r="NRG842" s="176"/>
      <c r="NRH842" s="102"/>
      <c r="NRI842" s="109"/>
      <c r="NRJ842" s="109"/>
      <c r="NRK842" s="106"/>
      <c r="NRL842" s="103"/>
      <c r="NRM842" s="102"/>
      <c r="NRN842" s="120"/>
      <c r="NRO842" s="176"/>
      <c r="NRP842" s="102"/>
      <c r="NRQ842" s="109"/>
      <c r="NRR842" s="109"/>
      <c r="NRS842" s="106"/>
      <c r="NRT842" s="103"/>
      <c r="NRU842" s="102"/>
      <c r="NRV842" s="120"/>
      <c r="NRW842" s="176"/>
      <c r="NRX842" s="102"/>
      <c r="NRY842" s="109"/>
      <c r="NRZ842" s="109"/>
      <c r="NSA842" s="106"/>
      <c r="NSB842" s="103"/>
      <c r="NSC842" s="102"/>
      <c r="NSD842" s="120"/>
      <c r="NSE842" s="176"/>
      <c r="NSF842" s="102"/>
      <c r="NSG842" s="109"/>
      <c r="NSH842" s="109"/>
      <c r="NSI842" s="106"/>
      <c r="NSJ842" s="103"/>
      <c r="NSK842" s="102"/>
      <c r="NSL842" s="120"/>
      <c r="NSM842" s="176"/>
      <c r="NSN842" s="102"/>
      <c r="NSO842" s="109"/>
      <c r="NSP842" s="109"/>
      <c r="NSQ842" s="106"/>
      <c r="NSR842" s="103"/>
      <c r="NSS842" s="102"/>
      <c r="NST842" s="120"/>
      <c r="NSU842" s="176"/>
      <c r="NSV842" s="102"/>
      <c r="NSW842" s="109"/>
      <c r="NSX842" s="109"/>
      <c r="NSY842" s="106"/>
      <c r="NSZ842" s="103"/>
      <c r="NTA842" s="102"/>
      <c r="NTB842" s="120"/>
      <c r="NTC842" s="176"/>
      <c r="NTD842" s="102"/>
      <c r="NTE842" s="109"/>
      <c r="NTF842" s="109"/>
      <c r="NTG842" s="106"/>
      <c r="NTH842" s="103"/>
      <c r="NTI842" s="102"/>
      <c r="NTJ842" s="120"/>
      <c r="NTK842" s="176"/>
      <c r="NTL842" s="102"/>
      <c r="NTM842" s="109"/>
      <c r="NTN842" s="109"/>
      <c r="NTO842" s="106"/>
      <c r="NTP842" s="103"/>
      <c r="NTQ842" s="102"/>
      <c r="NTR842" s="120"/>
      <c r="NTS842" s="176"/>
      <c r="NTT842" s="102"/>
      <c r="NTU842" s="109"/>
      <c r="NTV842" s="109"/>
      <c r="NTW842" s="106"/>
      <c r="NTX842" s="103"/>
      <c r="NTY842" s="102"/>
      <c r="NTZ842" s="120"/>
      <c r="NUA842" s="176"/>
      <c r="NUB842" s="102"/>
      <c r="NUC842" s="109"/>
      <c r="NUD842" s="109"/>
      <c r="NUE842" s="106"/>
      <c r="NUF842" s="103"/>
      <c r="NUG842" s="102"/>
      <c r="NUH842" s="120"/>
      <c r="NUI842" s="176"/>
      <c r="NUJ842" s="102"/>
      <c r="NUK842" s="109"/>
      <c r="NUL842" s="109"/>
      <c r="NUM842" s="106"/>
      <c r="NUN842" s="103"/>
      <c r="NUO842" s="102"/>
      <c r="NUP842" s="120"/>
      <c r="NUQ842" s="176"/>
      <c r="NUR842" s="102"/>
      <c r="NUS842" s="109"/>
      <c r="NUT842" s="109"/>
      <c r="NUU842" s="106"/>
      <c r="NUV842" s="103"/>
      <c r="NUW842" s="102"/>
      <c r="NUX842" s="120"/>
      <c r="NUY842" s="176"/>
      <c r="NUZ842" s="102"/>
      <c r="NVA842" s="109"/>
      <c r="NVB842" s="109"/>
      <c r="NVC842" s="106"/>
      <c r="NVD842" s="103"/>
      <c r="NVE842" s="102"/>
      <c r="NVF842" s="120"/>
      <c r="NVG842" s="176"/>
      <c r="NVH842" s="102"/>
      <c r="NVI842" s="109"/>
      <c r="NVJ842" s="109"/>
      <c r="NVK842" s="106"/>
      <c r="NVL842" s="103"/>
      <c r="NVM842" s="102"/>
      <c r="NVN842" s="120"/>
      <c r="NVO842" s="176"/>
      <c r="NVP842" s="102"/>
      <c r="NVQ842" s="109"/>
      <c r="NVR842" s="109"/>
      <c r="NVS842" s="106"/>
      <c r="NVT842" s="103"/>
      <c r="NVU842" s="102"/>
      <c r="NVV842" s="120"/>
      <c r="NVW842" s="176"/>
      <c r="NVX842" s="102"/>
      <c r="NVY842" s="109"/>
      <c r="NVZ842" s="109"/>
      <c r="NWA842" s="106"/>
      <c r="NWB842" s="103"/>
      <c r="NWC842" s="102"/>
      <c r="NWD842" s="120"/>
      <c r="NWE842" s="176"/>
      <c r="NWF842" s="102"/>
      <c r="NWG842" s="109"/>
      <c r="NWH842" s="109"/>
      <c r="NWI842" s="106"/>
      <c r="NWJ842" s="103"/>
      <c r="NWK842" s="102"/>
      <c r="NWL842" s="120"/>
      <c r="NWM842" s="176"/>
      <c r="NWN842" s="102"/>
      <c r="NWO842" s="109"/>
      <c r="NWP842" s="109"/>
      <c r="NWQ842" s="106"/>
      <c r="NWR842" s="103"/>
      <c r="NWS842" s="102"/>
      <c r="NWT842" s="120"/>
      <c r="NWU842" s="176"/>
      <c r="NWV842" s="102"/>
      <c r="NWW842" s="109"/>
      <c r="NWX842" s="109"/>
      <c r="NWY842" s="106"/>
      <c r="NWZ842" s="103"/>
      <c r="NXA842" s="102"/>
      <c r="NXB842" s="120"/>
      <c r="NXC842" s="176"/>
      <c r="NXD842" s="102"/>
      <c r="NXE842" s="109"/>
      <c r="NXF842" s="109"/>
      <c r="NXG842" s="106"/>
      <c r="NXH842" s="103"/>
      <c r="NXI842" s="102"/>
      <c r="NXJ842" s="120"/>
      <c r="NXK842" s="176"/>
      <c r="NXL842" s="102"/>
      <c r="NXM842" s="109"/>
      <c r="NXN842" s="109"/>
      <c r="NXO842" s="106"/>
      <c r="NXP842" s="103"/>
      <c r="NXQ842" s="102"/>
      <c r="NXR842" s="120"/>
      <c r="NXS842" s="176"/>
      <c r="NXT842" s="102"/>
      <c r="NXU842" s="109"/>
      <c r="NXV842" s="109"/>
      <c r="NXW842" s="106"/>
      <c r="NXX842" s="103"/>
      <c r="NXY842" s="102"/>
      <c r="NXZ842" s="120"/>
      <c r="NYA842" s="176"/>
      <c r="NYB842" s="102"/>
      <c r="NYC842" s="109"/>
      <c r="NYD842" s="109"/>
      <c r="NYE842" s="106"/>
      <c r="NYF842" s="103"/>
      <c r="NYG842" s="102"/>
      <c r="NYH842" s="120"/>
      <c r="NYI842" s="176"/>
      <c r="NYJ842" s="102"/>
      <c r="NYK842" s="109"/>
      <c r="NYL842" s="109"/>
      <c r="NYM842" s="106"/>
      <c r="NYN842" s="103"/>
      <c r="NYO842" s="102"/>
      <c r="NYP842" s="120"/>
      <c r="NYQ842" s="176"/>
      <c r="NYR842" s="102"/>
      <c r="NYS842" s="109"/>
      <c r="NYT842" s="109"/>
      <c r="NYU842" s="106"/>
      <c r="NYV842" s="103"/>
      <c r="NYW842" s="102"/>
      <c r="NYX842" s="120"/>
      <c r="NYY842" s="176"/>
      <c r="NYZ842" s="102"/>
      <c r="NZA842" s="109"/>
      <c r="NZB842" s="109"/>
      <c r="NZC842" s="106"/>
      <c r="NZD842" s="103"/>
      <c r="NZE842" s="102"/>
      <c r="NZF842" s="120"/>
      <c r="NZG842" s="176"/>
      <c r="NZH842" s="102"/>
      <c r="NZI842" s="109"/>
      <c r="NZJ842" s="109"/>
      <c r="NZK842" s="106"/>
      <c r="NZL842" s="103"/>
      <c r="NZM842" s="102"/>
      <c r="NZN842" s="120"/>
      <c r="NZO842" s="176"/>
      <c r="NZP842" s="102"/>
      <c r="NZQ842" s="109"/>
      <c r="NZR842" s="109"/>
      <c r="NZS842" s="106"/>
      <c r="NZT842" s="103"/>
      <c r="NZU842" s="102"/>
      <c r="NZV842" s="120"/>
      <c r="NZW842" s="176"/>
      <c r="NZX842" s="102"/>
      <c r="NZY842" s="109"/>
      <c r="NZZ842" s="109"/>
      <c r="OAA842" s="106"/>
      <c r="OAB842" s="103"/>
      <c r="OAC842" s="102"/>
      <c r="OAD842" s="120"/>
      <c r="OAE842" s="176"/>
      <c r="OAF842" s="102"/>
      <c r="OAG842" s="109"/>
      <c r="OAH842" s="109"/>
      <c r="OAI842" s="106"/>
      <c r="OAJ842" s="103"/>
      <c r="OAK842" s="102"/>
      <c r="OAL842" s="120"/>
      <c r="OAM842" s="176"/>
      <c r="OAN842" s="102"/>
      <c r="OAO842" s="109"/>
      <c r="OAP842" s="109"/>
      <c r="OAQ842" s="106"/>
      <c r="OAR842" s="103"/>
      <c r="OAS842" s="102"/>
      <c r="OAT842" s="120"/>
      <c r="OAU842" s="176"/>
      <c r="OAV842" s="102"/>
      <c r="OAW842" s="109"/>
      <c r="OAX842" s="109"/>
      <c r="OAY842" s="106"/>
      <c r="OAZ842" s="103"/>
      <c r="OBA842" s="102"/>
      <c r="OBB842" s="120"/>
      <c r="OBC842" s="176"/>
      <c r="OBD842" s="102"/>
      <c r="OBE842" s="109"/>
      <c r="OBF842" s="109"/>
      <c r="OBG842" s="106"/>
      <c r="OBH842" s="103"/>
      <c r="OBI842" s="102"/>
      <c r="OBJ842" s="120"/>
      <c r="OBK842" s="176"/>
      <c r="OBL842" s="102"/>
      <c r="OBM842" s="109"/>
      <c r="OBN842" s="109"/>
      <c r="OBO842" s="106"/>
      <c r="OBP842" s="103"/>
      <c r="OBQ842" s="102"/>
      <c r="OBR842" s="120"/>
      <c r="OBS842" s="176"/>
      <c r="OBT842" s="102"/>
      <c r="OBU842" s="109"/>
      <c r="OBV842" s="109"/>
      <c r="OBW842" s="106"/>
      <c r="OBX842" s="103"/>
      <c r="OBY842" s="102"/>
      <c r="OBZ842" s="120"/>
      <c r="OCA842" s="176"/>
      <c r="OCB842" s="102"/>
      <c r="OCC842" s="109"/>
      <c r="OCD842" s="109"/>
      <c r="OCE842" s="106"/>
      <c r="OCF842" s="103"/>
      <c r="OCG842" s="102"/>
      <c r="OCH842" s="120"/>
      <c r="OCI842" s="176"/>
      <c r="OCJ842" s="102"/>
      <c r="OCK842" s="109"/>
      <c r="OCL842" s="109"/>
      <c r="OCM842" s="106"/>
      <c r="OCN842" s="103"/>
      <c r="OCO842" s="102"/>
      <c r="OCP842" s="120"/>
      <c r="OCQ842" s="176"/>
      <c r="OCR842" s="102"/>
      <c r="OCS842" s="109"/>
      <c r="OCT842" s="109"/>
      <c r="OCU842" s="106"/>
      <c r="OCV842" s="103"/>
      <c r="OCW842" s="102"/>
      <c r="OCX842" s="120"/>
      <c r="OCY842" s="176"/>
      <c r="OCZ842" s="102"/>
      <c r="ODA842" s="109"/>
      <c r="ODB842" s="109"/>
      <c r="ODC842" s="106"/>
      <c r="ODD842" s="103"/>
      <c r="ODE842" s="102"/>
      <c r="ODF842" s="120"/>
      <c r="ODG842" s="176"/>
      <c r="ODH842" s="102"/>
      <c r="ODI842" s="109"/>
      <c r="ODJ842" s="109"/>
      <c r="ODK842" s="106"/>
      <c r="ODL842" s="103"/>
      <c r="ODM842" s="102"/>
      <c r="ODN842" s="120"/>
      <c r="ODO842" s="176"/>
      <c r="ODP842" s="102"/>
      <c r="ODQ842" s="109"/>
      <c r="ODR842" s="109"/>
      <c r="ODS842" s="106"/>
      <c r="ODT842" s="103"/>
      <c r="ODU842" s="102"/>
      <c r="ODV842" s="120"/>
      <c r="ODW842" s="176"/>
      <c r="ODX842" s="102"/>
      <c r="ODY842" s="109"/>
      <c r="ODZ842" s="109"/>
      <c r="OEA842" s="106"/>
      <c r="OEB842" s="103"/>
      <c r="OEC842" s="102"/>
      <c r="OED842" s="120"/>
      <c r="OEE842" s="176"/>
      <c r="OEF842" s="102"/>
      <c r="OEG842" s="109"/>
      <c r="OEH842" s="109"/>
      <c r="OEI842" s="106"/>
      <c r="OEJ842" s="103"/>
      <c r="OEK842" s="102"/>
      <c r="OEL842" s="120"/>
      <c r="OEM842" s="176"/>
      <c r="OEN842" s="102"/>
      <c r="OEO842" s="109"/>
      <c r="OEP842" s="109"/>
      <c r="OEQ842" s="106"/>
      <c r="OER842" s="103"/>
      <c r="OES842" s="102"/>
      <c r="OET842" s="120"/>
      <c r="OEU842" s="176"/>
      <c r="OEV842" s="102"/>
      <c r="OEW842" s="109"/>
      <c r="OEX842" s="109"/>
      <c r="OEY842" s="106"/>
      <c r="OEZ842" s="103"/>
      <c r="OFA842" s="102"/>
      <c r="OFB842" s="120"/>
      <c r="OFC842" s="176"/>
      <c r="OFD842" s="102"/>
      <c r="OFE842" s="109"/>
      <c r="OFF842" s="109"/>
      <c r="OFG842" s="106"/>
      <c r="OFH842" s="103"/>
      <c r="OFI842" s="102"/>
      <c r="OFJ842" s="120"/>
      <c r="OFK842" s="176"/>
      <c r="OFL842" s="102"/>
      <c r="OFM842" s="109"/>
      <c r="OFN842" s="109"/>
      <c r="OFO842" s="106"/>
      <c r="OFP842" s="103"/>
      <c r="OFQ842" s="102"/>
      <c r="OFR842" s="120"/>
      <c r="OFS842" s="176"/>
      <c r="OFT842" s="102"/>
      <c r="OFU842" s="109"/>
      <c r="OFV842" s="109"/>
      <c r="OFW842" s="106"/>
      <c r="OFX842" s="103"/>
      <c r="OFY842" s="102"/>
      <c r="OFZ842" s="120"/>
      <c r="OGA842" s="176"/>
      <c r="OGB842" s="102"/>
      <c r="OGC842" s="109"/>
      <c r="OGD842" s="109"/>
      <c r="OGE842" s="106"/>
      <c r="OGF842" s="103"/>
      <c r="OGG842" s="102"/>
      <c r="OGH842" s="120"/>
      <c r="OGI842" s="176"/>
      <c r="OGJ842" s="102"/>
      <c r="OGK842" s="109"/>
      <c r="OGL842" s="109"/>
      <c r="OGM842" s="106"/>
      <c r="OGN842" s="103"/>
      <c r="OGO842" s="102"/>
      <c r="OGP842" s="120"/>
      <c r="OGQ842" s="176"/>
      <c r="OGR842" s="102"/>
      <c r="OGS842" s="109"/>
      <c r="OGT842" s="109"/>
      <c r="OGU842" s="106"/>
      <c r="OGV842" s="103"/>
      <c r="OGW842" s="102"/>
      <c r="OGX842" s="120"/>
      <c r="OGY842" s="176"/>
      <c r="OGZ842" s="102"/>
      <c r="OHA842" s="109"/>
      <c r="OHB842" s="109"/>
      <c r="OHC842" s="106"/>
      <c r="OHD842" s="103"/>
      <c r="OHE842" s="102"/>
      <c r="OHF842" s="120"/>
      <c r="OHG842" s="176"/>
      <c r="OHH842" s="102"/>
      <c r="OHI842" s="109"/>
      <c r="OHJ842" s="109"/>
      <c r="OHK842" s="106"/>
      <c r="OHL842" s="103"/>
      <c r="OHM842" s="102"/>
      <c r="OHN842" s="120"/>
      <c r="OHO842" s="176"/>
      <c r="OHP842" s="102"/>
      <c r="OHQ842" s="109"/>
      <c r="OHR842" s="109"/>
      <c r="OHS842" s="106"/>
      <c r="OHT842" s="103"/>
      <c r="OHU842" s="102"/>
      <c r="OHV842" s="120"/>
      <c r="OHW842" s="176"/>
      <c r="OHX842" s="102"/>
      <c r="OHY842" s="109"/>
      <c r="OHZ842" s="109"/>
      <c r="OIA842" s="106"/>
      <c r="OIB842" s="103"/>
      <c r="OIC842" s="102"/>
      <c r="OID842" s="120"/>
      <c r="OIE842" s="176"/>
      <c r="OIF842" s="102"/>
      <c r="OIG842" s="109"/>
      <c r="OIH842" s="109"/>
      <c r="OII842" s="106"/>
      <c r="OIJ842" s="103"/>
      <c r="OIK842" s="102"/>
      <c r="OIL842" s="120"/>
      <c r="OIM842" s="176"/>
      <c r="OIN842" s="102"/>
      <c r="OIO842" s="109"/>
      <c r="OIP842" s="109"/>
      <c r="OIQ842" s="106"/>
      <c r="OIR842" s="103"/>
      <c r="OIS842" s="102"/>
      <c r="OIT842" s="120"/>
      <c r="OIU842" s="176"/>
      <c r="OIV842" s="102"/>
      <c r="OIW842" s="109"/>
      <c r="OIX842" s="109"/>
      <c r="OIY842" s="106"/>
      <c r="OIZ842" s="103"/>
      <c r="OJA842" s="102"/>
      <c r="OJB842" s="120"/>
      <c r="OJC842" s="176"/>
      <c r="OJD842" s="102"/>
      <c r="OJE842" s="109"/>
      <c r="OJF842" s="109"/>
      <c r="OJG842" s="106"/>
      <c r="OJH842" s="103"/>
      <c r="OJI842" s="102"/>
      <c r="OJJ842" s="120"/>
      <c r="OJK842" s="176"/>
      <c r="OJL842" s="102"/>
      <c r="OJM842" s="109"/>
      <c r="OJN842" s="109"/>
      <c r="OJO842" s="106"/>
      <c r="OJP842" s="103"/>
      <c r="OJQ842" s="102"/>
      <c r="OJR842" s="120"/>
      <c r="OJS842" s="176"/>
      <c r="OJT842" s="102"/>
      <c r="OJU842" s="109"/>
      <c r="OJV842" s="109"/>
      <c r="OJW842" s="106"/>
      <c r="OJX842" s="103"/>
      <c r="OJY842" s="102"/>
      <c r="OJZ842" s="120"/>
      <c r="OKA842" s="176"/>
      <c r="OKB842" s="102"/>
      <c r="OKC842" s="109"/>
      <c r="OKD842" s="109"/>
      <c r="OKE842" s="106"/>
      <c r="OKF842" s="103"/>
      <c r="OKG842" s="102"/>
      <c r="OKH842" s="120"/>
      <c r="OKI842" s="176"/>
      <c r="OKJ842" s="102"/>
      <c r="OKK842" s="109"/>
      <c r="OKL842" s="109"/>
      <c r="OKM842" s="106"/>
      <c r="OKN842" s="103"/>
      <c r="OKO842" s="102"/>
      <c r="OKP842" s="120"/>
      <c r="OKQ842" s="176"/>
      <c r="OKR842" s="102"/>
      <c r="OKS842" s="109"/>
      <c r="OKT842" s="109"/>
      <c r="OKU842" s="106"/>
      <c r="OKV842" s="103"/>
      <c r="OKW842" s="102"/>
      <c r="OKX842" s="120"/>
      <c r="OKY842" s="176"/>
      <c r="OKZ842" s="102"/>
      <c r="OLA842" s="109"/>
      <c r="OLB842" s="109"/>
      <c r="OLC842" s="106"/>
      <c r="OLD842" s="103"/>
      <c r="OLE842" s="102"/>
      <c r="OLF842" s="120"/>
      <c r="OLG842" s="176"/>
      <c r="OLH842" s="102"/>
      <c r="OLI842" s="109"/>
      <c r="OLJ842" s="109"/>
      <c r="OLK842" s="106"/>
      <c r="OLL842" s="103"/>
      <c r="OLM842" s="102"/>
      <c r="OLN842" s="120"/>
      <c r="OLO842" s="176"/>
      <c r="OLP842" s="102"/>
      <c r="OLQ842" s="109"/>
      <c r="OLR842" s="109"/>
      <c r="OLS842" s="106"/>
      <c r="OLT842" s="103"/>
      <c r="OLU842" s="102"/>
      <c r="OLV842" s="120"/>
      <c r="OLW842" s="176"/>
      <c r="OLX842" s="102"/>
      <c r="OLY842" s="109"/>
      <c r="OLZ842" s="109"/>
      <c r="OMA842" s="106"/>
      <c r="OMB842" s="103"/>
      <c r="OMC842" s="102"/>
      <c r="OMD842" s="120"/>
      <c r="OME842" s="176"/>
      <c r="OMF842" s="102"/>
      <c r="OMG842" s="109"/>
      <c r="OMH842" s="109"/>
      <c r="OMI842" s="106"/>
      <c r="OMJ842" s="103"/>
      <c r="OMK842" s="102"/>
      <c r="OML842" s="120"/>
      <c r="OMM842" s="176"/>
      <c r="OMN842" s="102"/>
      <c r="OMO842" s="109"/>
      <c r="OMP842" s="109"/>
      <c r="OMQ842" s="106"/>
      <c r="OMR842" s="103"/>
      <c r="OMS842" s="102"/>
      <c r="OMT842" s="120"/>
      <c r="OMU842" s="176"/>
      <c r="OMV842" s="102"/>
      <c r="OMW842" s="109"/>
      <c r="OMX842" s="109"/>
      <c r="OMY842" s="106"/>
      <c r="OMZ842" s="103"/>
      <c r="ONA842" s="102"/>
      <c r="ONB842" s="120"/>
      <c r="ONC842" s="176"/>
      <c r="OND842" s="102"/>
      <c r="ONE842" s="109"/>
      <c r="ONF842" s="109"/>
      <c r="ONG842" s="106"/>
      <c r="ONH842" s="103"/>
      <c r="ONI842" s="102"/>
      <c r="ONJ842" s="120"/>
      <c r="ONK842" s="176"/>
      <c r="ONL842" s="102"/>
      <c r="ONM842" s="109"/>
      <c r="ONN842" s="109"/>
      <c r="ONO842" s="106"/>
      <c r="ONP842" s="103"/>
      <c r="ONQ842" s="102"/>
      <c r="ONR842" s="120"/>
      <c r="ONS842" s="176"/>
      <c r="ONT842" s="102"/>
      <c r="ONU842" s="109"/>
      <c r="ONV842" s="109"/>
      <c r="ONW842" s="106"/>
      <c r="ONX842" s="103"/>
      <c r="ONY842" s="102"/>
      <c r="ONZ842" s="120"/>
      <c r="OOA842" s="176"/>
      <c r="OOB842" s="102"/>
      <c r="OOC842" s="109"/>
      <c r="OOD842" s="109"/>
      <c r="OOE842" s="106"/>
      <c r="OOF842" s="103"/>
      <c r="OOG842" s="102"/>
      <c r="OOH842" s="120"/>
      <c r="OOI842" s="176"/>
      <c r="OOJ842" s="102"/>
      <c r="OOK842" s="109"/>
      <c r="OOL842" s="109"/>
      <c r="OOM842" s="106"/>
      <c r="OON842" s="103"/>
      <c r="OOO842" s="102"/>
      <c r="OOP842" s="120"/>
      <c r="OOQ842" s="176"/>
      <c r="OOR842" s="102"/>
      <c r="OOS842" s="109"/>
      <c r="OOT842" s="109"/>
      <c r="OOU842" s="106"/>
      <c r="OOV842" s="103"/>
      <c r="OOW842" s="102"/>
      <c r="OOX842" s="120"/>
      <c r="OOY842" s="176"/>
      <c r="OOZ842" s="102"/>
      <c r="OPA842" s="109"/>
      <c r="OPB842" s="109"/>
      <c r="OPC842" s="106"/>
      <c r="OPD842" s="103"/>
      <c r="OPE842" s="102"/>
      <c r="OPF842" s="120"/>
      <c r="OPG842" s="176"/>
      <c r="OPH842" s="102"/>
      <c r="OPI842" s="109"/>
      <c r="OPJ842" s="109"/>
      <c r="OPK842" s="106"/>
      <c r="OPL842" s="103"/>
      <c r="OPM842" s="102"/>
      <c r="OPN842" s="120"/>
      <c r="OPO842" s="176"/>
      <c r="OPP842" s="102"/>
      <c r="OPQ842" s="109"/>
      <c r="OPR842" s="109"/>
      <c r="OPS842" s="106"/>
      <c r="OPT842" s="103"/>
      <c r="OPU842" s="102"/>
      <c r="OPV842" s="120"/>
      <c r="OPW842" s="176"/>
      <c r="OPX842" s="102"/>
      <c r="OPY842" s="109"/>
      <c r="OPZ842" s="109"/>
      <c r="OQA842" s="106"/>
      <c r="OQB842" s="103"/>
      <c r="OQC842" s="102"/>
      <c r="OQD842" s="120"/>
      <c r="OQE842" s="176"/>
      <c r="OQF842" s="102"/>
      <c r="OQG842" s="109"/>
      <c r="OQH842" s="109"/>
      <c r="OQI842" s="106"/>
      <c r="OQJ842" s="103"/>
      <c r="OQK842" s="102"/>
      <c r="OQL842" s="120"/>
      <c r="OQM842" s="176"/>
      <c r="OQN842" s="102"/>
      <c r="OQO842" s="109"/>
      <c r="OQP842" s="109"/>
      <c r="OQQ842" s="106"/>
      <c r="OQR842" s="103"/>
      <c r="OQS842" s="102"/>
      <c r="OQT842" s="120"/>
      <c r="OQU842" s="176"/>
      <c r="OQV842" s="102"/>
      <c r="OQW842" s="109"/>
      <c r="OQX842" s="109"/>
      <c r="OQY842" s="106"/>
      <c r="OQZ842" s="103"/>
      <c r="ORA842" s="102"/>
      <c r="ORB842" s="120"/>
      <c r="ORC842" s="176"/>
      <c r="ORD842" s="102"/>
      <c r="ORE842" s="109"/>
      <c r="ORF842" s="109"/>
      <c r="ORG842" s="106"/>
      <c r="ORH842" s="103"/>
      <c r="ORI842" s="102"/>
      <c r="ORJ842" s="120"/>
      <c r="ORK842" s="176"/>
      <c r="ORL842" s="102"/>
      <c r="ORM842" s="109"/>
      <c r="ORN842" s="109"/>
      <c r="ORO842" s="106"/>
      <c r="ORP842" s="103"/>
      <c r="ORQ842" s="102"/>
      <c r="ORR842" s="120"/>
      <c r="ORS842" s="176"/>
      <c r="ORT842" s="102"/>
      <c r="ORU842" s="109"/>
      <c r="ORV842" s="109"/>
      <c r="ORW842" s="106"/>
      <c r="ORX842" s="103"/>
      <c r="ORY842" s="102"/>
      <c r="ORZ842" s="120"/>
      <c r="OSA842" s="176"/>
      <c r="OSB842" s="102"/>
      <c r="OSC842" s="109"/>
      <c r="OSD842" s="109"/>
      <c r="OSE842" s="106"/>
      <c r="OSF842" s="103"/>
      <c r="OSG842" s="102"/>
      <c r="OSH842" s="120"/>
      <c r="OSI842" s="176"/>
      <c r="OSJ842" s="102"/>
      <c r="OSK842" s="109"/>
      <c r="OSL842" s="109"/>
      <c r="OSM842" s="106"/>
      <c r="OSN842" s="103"/>
      <c r="OSO842" s="102"/>
      <c r="OSP842" s="120"/>
      <c r="OSQ842" s="176"/>
      <c r="OSR842" s="102"/>
      <c r="OSS842" s="109"/>
      <c r="OST842" s="109"/>
      <c r="OSU842" s="106"/>
      <c r="OSV842" s="103"/>
      <c r="OSW842" s="102"/>
      <c r="OSX842" s="120"/>
      <c r="OSY842" s="176"/>
      <c r="OSZ842" s="102"/>
      <c r="OTA842" s="109"/>
      <c r="OTB842" s="109"/>
      <c r="OTC842" s="106"/>
      <c r="OTD842" s="103"/>
      <c r="OTE842" s="102"/>
      <c r="OTF842" s="120"/>
      <c r="OTG842" s="176"/>
      <c r="OTH842" s="102"/>
      <c r="OTI842" s="109"/>
      <c r="OTJ842" s="109"/>
      <c r="OTK842" s="106"/>
      <c r="OTL842" s="103"/>
      <c r="OTM842" s="102"/>
      <c r="OTN842" s="120"/>
      <c r="OTO842" s="176"/>
      <c r="OTP842" s="102"/>
      <c r="OTQ842" s="109"/>
      <c r="OTR842" s="109"/>
      <c r="OTS842" s="106"/>
      <c r="OTT842" s="103"/>
      <c r="OTU842" s="102"/>
      <c r="OTV842" s="120"/>
      <c r="OTW842" s="176"/>
      <c r="OTX842" s="102"/>
      <c r="OTY842" s="109"/>
      <c r="OTZ842" s="109"/>
      <c r="OUA842" s="106"/>
      <c r="OUB842" s="103"/>
      <c r="OUC842" s="102"/>
      <c r="OUD842" s="120"/>
      <c r="OUE842" s="176"/>
      <c r="OUF842" s="102"/>
      <c r="OUG842" s="109"/>
      <c r="OUH842" s="109"/>
      <c r="OUI842" s="106"/>
      <c r="OUJ842" s="103"/>
      <c r="OUK842" s="102"/>
      <c r="OUL842" s="120"/>
      <c r="OUM842" s="176"/>
      <c r="OUN842" s="102"/>
      <c r="OUO842" s="109"/>
      <c r="OUP842" s="109"/>
      <c r="OUQ842" s="106"/>
      <c r="OUR842" s="103"/>
      <c r="OUS842" s="102"/>
      <c r="OUT842" s="120"/>
      <c r="OUU842" s="176"/>
      <c r="OUV842" s="102"/>
      <c r="OUW842" s="109"/>
      <c r="OUX842" s="109"/>
      <c r="OUY842" s="106"/>
      <c r="OUZ842" s="103"/>
      <c r="OVA842" s="102"/>
      <c r="OVB842" s="120"/>
      <c r="OVC842" s="176"/>
      <c r="OVD842" s="102"/>
      <c r="OVE842" s="109"/>
      <c r="OVF842" s="109"/>
      <c r="OVG842" s="106"/>
      <c r="OVH842" s="103"/>
      <c r="OVI842" s="102"/>
      <c r="OVJ842" s="120"/>
      <c r="OVK842" s="176"/>
      <c r="OVL842" s="102"/>
      <c r="OVM842" s="109"/>
      <c r="OVN842" s="109"/>
      <c r="OVO842" s="106"/>
      <c r="OVP842" s="103"/>
      <c r="OVQ842" s="102"/>
      <c r="OVR842" s="120"/>
      <c r="OVS842" s="176"/>
      <c r="OVT842" s="102"/>
      <c r="OVU842" s="109"/>
      <c r="OVV842" s="109"/>
      <c r="OVW842" s="106"/>
      <c r="OVX842" s="103"/>
      <c r="OVY842" s="102"/>
      <c r="OVZ842" s="120"/>
      <c r="OWA842" s="176"/>
      <c r="OWB842" s="102"/>
      <c r="OWC842" s="109"/>
      <c r="OWD842" s="109"/>
      <c r="OWE842" s="106"/>
      <c r="OWF842" s="103"/>
      <c r="OWG842" s="102"/>
      <c r="OWH842" s="120"/>
      <c r="OWI842" s="176"/>
      <c r="OWJ842" s="102"/>
      <c r="OWK842" s="109"/>
      <c r="OWL842" s="109"/>
      <c r="OWM842" s="106"/>
      <c r="OWN842" s="103"/>
      <c r="OWO842" s="102"/>
      <c r="OWP842" s="120"/>
      <c r="OWQ842" s="176"/>
      <c r="OWR842" s="102"/>
      <c r="OWS842" s="109"/>
      <c r="OWT842" s="109"/>
      <c r="OWU842" s="106"/>
      <c r="OWV842" s="103"/>
      <c r="OWW842" s="102"/>
      <c r="OWX842" s="120"/>
      <c r="OWY842" s="176"/>
      <c r="OWZ842" s="102"/>
      <c r="OXA842" s="109"/>
      <c r="OXB842" s="109"/>
      <c r="OXC842" s="106"/>
      <c r="OXD842" s="103"/>
      <c r="OXE842" s="102"/>
      <c r="OXF842" s="120"/>
      <c r="OXG842" s="176"/>
      <c r="OXH842" s="102"/>
      <c r="OXI842" s="109"/>
      <c r="OXJ842" s="109"/>
      <c r="OXK842" s="106"/>
      <c r="OXL842" s="103"/>
      <c r="OXM842" s="102"/>
      <c r="OXN842" s="120"/>
      <c r="OXO842" s="176"/>
      <c r="OXP842" s="102"/>
      <c r="OXQ842" s="109"/>
      <c r="OXR842" s="109"/>
      <c r="OXS842" s="106"/>
      <c r="OXT842" s="103"/>
      <c r="OXU842" s="102"/>
      <c r="OXV842" s="120"/>
      <c r="OXW842" s="176"/>
      <c r="OXX842" s="102"/>
      <c r="OXY842" s="109"/>
      <c r="OXZ842" s="109"/>
      <c r="OYA842" s="106"/>
      <c r="OYB842" s="103"/>
      <c r="OYC842" s="102"/>
      <c r="OYD842" s="120"/>
      <c r="OYE842" s="176"/>
      <c r="OYF842" s="102"/>
      <c r="OYG842" s="109"/>
      <c r="OYH842" s="109"/>
      <c r="OYI842" s="106"/>
      <c r="OYJ842" s="103"/>
      <c r="OYK842" s="102"/>
      <c r="OYL842" s="120"/>
      <c r="OYM842" s="176"/>
      <c r="OYN842" s="102"/>
      <c r="OYO842" s="109"/>
      <c r="OYP842" s="109"/>
      <c r="OYQ842" s="106"/>
      <c r="OYR842" s="103"/>
      <c r="OYS842" s="102"/>
      <c r="OYT842" s="120"/>
      <c r="OYU842" s="176"/>
      <c r="OYV842" s="102"/>
      <c r="OYW842" s="109"/>
      <c r="OYX842" s="109"/>
      <c r="OYY842" s="106"/>
      <c r="OYZ842" s="103"/>
      <c r="OZA842" s="102"/>
      <c r="OZB842" s="120"/>
      <c r="OZC842" s="176"/>
      <c r="OZD842" s="102"/>
      <c r="OZE842" s="109"/>
      <c r="OZF842" s="109"/>
      <c r="OZG842" s="106"/>
      <c r="OZH842" s="103"/>
      <c r="OZI842" s="102"/>
      <c r="OZJ842" s="120"/>
      <c r="OZK842" s="176"/>
      <c r="OZL842" s="102"/>
      <c r="OZM842" s="109"/>
      <c r="OZN842" s="109"/>
      <c r="OZO842" s="106"/>
      <c r="OZP842" s="103"/>
      <c r="OZQ842" s="102"/>
      <c r="OZR842" s="120"/>
      <c r="OZS842" s="176"/>
      <c r="OZT842" s="102"/>
      <c r="OZU842" s="109"/>
      <c r="OZV842" s="109"/>
      <c r="OZW842" s="106"/>
      <c r="OZX842" s="103"/>
      <c r="OZY842" s="102"/>
      <c r="OZZ842" s="120"/>
      <c r="PAA842" s="176"/>
      <c r="PAB842" s="102"/>
      <c r="PAC842" s="109"/>
      <c r="PAD842" s="109"/>
      <c r="PAE842" s="106"/>
      <c r="PAF842" s="103"/>
      <c r="PAG842" s="102"/>
      <c r="PAH842" s="120"/>
      <c r="PAI842" s="176"/>
      <c r="PAJ842" s="102"/>
      <c r="PAK842" s="109"/>
      <c r="PAL842" s="109"/>
      <c r="PAM842" s="106"/>
      <c r="PAN842" s="103"/>
      <c r="PAO842" s="102"/>
      <c r="PAP842" s="120"/>
      <c r="PAQ842" s="176"/>
      <c r="PAR842" s="102"/>
      <c r="PAS842" s="109"/>
      <c r="PAT842" s="109"/>
      <c r="PAU842" s="106"/>
      <c r="PAV842" s="103"/>
      <c r="PAW842" s="102"/>
      <c r="PAX842" s="120"/>
      <c r="PAY842" s="176"/>
      <c r="PAZ842" s="102"/>
      <c r="PBA842" s="109"/>
      <c r="PBB842" s="109"/>
      <c r="PBC842" s="106"/>
      <c r="PBD842" s="103"/>
      <c r="PBE842" s="102"/>
      <c r="PBF842" s="120"/>
      <c r="PBG842" s="176"/>
      <c r="PBH842" s="102"/>
      <c r="PBI842" s="109"/>
      <c r="PBJ842" s="109"/>
      <c r="PBK842" s="106"/>
      <c r="PBL842" s="103"/>
      <c r="PBM842" s="102"/>
      <c r="PBN842" s="120"/>
      <c r="PBO842" s="176"/>
      <c r="PBP842" s="102"/>
      <c r="PBQ842" s="109"/>
      <c r="PBR842" s="109"/>
      <c r="PBS842" s="106"/>
      <c r="PBT842" s="103"/>
      <c r="PBU842" s="102"/>
      <c r="PBV842" s="120"/>
      <c r="PBW842" s="176"/>
      <c r="PBX842" s="102"/>
      <c r="PBY842" s="109"/>
      <c r="PBZ842" s="109"/>
      <c r="PCA842" s="106"/>
      <c r="PCB842" s="103"/>
      <c r="PCC842" s="102"/>
      <c r="PCD842" s="120"/>
      <c r="PCE842" s="176"/>
      <c r="PCF842" s="102"/>
      <c r="PCG842" s="109"/>
      <c r="PCH842" s="109"/>
      <c r="PCI842" s="106"/>
      <c r="PCJ842" s="103"/>
      <c r="PCK842" s="102"/>
      <c r="PCL842" s="120"/>
      <c r="PCM842" s="176"/>
      <c r="PCN842" s="102"/>
      <c r="PCO842" s="109"/>
      <c r="PCP842" s="109"/>
      <c r="PCQ842" s="106"/>
      <c r="PCR842" s="103"/>
      <c r="PCS842" s="102"/>
      <c r="PCT842" s="120"/>
      <c r="PCU842" s="176"/>
      <c r="PCV842" s="102"/>
      <c r="PCW842" s="109"/>
      <c r="PCX842" s="109"/>
      <c r="PCY842" s="106"/>
      <c r="PCZ842" s="103"/>
      <c r="PDA842" s="102"/>
      <c r="PDB842" s="120"/>
      <c r="PDC842" s="176"/>
      <c r="PDD842" s="102"/>
      <c r="PDE842" s="109"/>
      <c r="PDF842" s="109"/>
      <c r="PDG842" s="106"/>
      <c r="PDH842" s="103"/>
      <c r="PDI842" s="102"/>
      <c r="PDJ842" s="120"/>
      <c r="PDK842" s="176"/>
      <c r="PDL842" s="102"/>
      <c r="PDM842" s="109"/>
      <c r="PDN842" s="109"/>
      <c r="PDO842" s="106"/>
      <c r="PDP842" s="103"/>
      <c r="PDQ842" s="102"/>
      <c r="PDR842" s="120"/>
      <c r="PDS842" s="176"/>
      <c r="PDT842" s="102"/>
      <c r="PDU842" s="109"/>
      <c r="PDV842" s="109"/>
      <c r="PDW842" s="106"/>
      <c r="PDX842" s="103"/>
      <c r="PDY842" s="102"/>
      <c r="PDZ842" s="120"/>
      <c r="PEA842" s="176"/>
      <c r="PEB842" s="102"/>
      <c r="PEC842" s="109"/>
      <c r="PED842" s="109"/>
      <c r="PEE842" s="106"/>
      <c r="PEF842" s="103"/>
      <c r="PEG842" s="102"/>
      <c r="PEH842" s="120"/>
      <c r="PEI842" s="176"/>
      <c r="PEJ842" s="102"/>
      <c r="PEK842" s="109"/>
      <c r="PEL842" s="109"/>
      <c r="PEM842" s="106"/>
      <c r="PEN842" s="103"/>
      <c r="PEO842" s="102"/>
      <c r="PEP842" s="120"/>
      <c r="PEQ842" s="176"/>
      <c r="PER842" s="102"/>
      <c r="PES842" s="109"/>
      <c r="PET842" s="109"/>
      <c r="PEU842" s="106"/>
      <c r="PEV842" s="103"/>
      <c r="PEW842" s="102"/>
      <c r="PEX842" s="120"/>
      <c r="PEY842" s="176"/>
      <c r="PEZ842" s="102"/>
      <c r="PFA842" s="109"/>
      <c r="PFB842" s="109"/>
      <c r="PFC842" s="106"/>
      <c r="PFD842" s="103"/>
      <c r="PFE842" s="102"/>
      <c r="PFF842" s="120"/>
      <c r="PFG842" s="176"/>
      <c r="PFH842" s="102"/>
      <c r="PFI842" s="109"/>
      <c r="PFJ842" s="109"/>
      <c r="PFK842" s="106"/>
      <c r="PFL842" s="103"/>
      <c r="PFM842" s="102"/>
      <c r="PFN842" s="120"/>
      <c r="PFO842" s="176"/>
      <c r="PFP842" s="102"/>
      <c r="PFQ842" s="109"/>
      <c r="PFR842" s="109"/>
      <c r="PFS842" s="106"/>
      <c r="PFT842" s="103"/>
      <c r="PFU842" s="102"/>
      <c r="PFV842" s="120"/>
      <c r="PFW842" s="176"/>
      <c r="PFX842" s="102"/>
      <c r="PFY842" s="109"/>
      <c r="PFZ842" s="109"/>
      <c r="PGA842" s="106"/>
      <c r="PGB842" s="103"/>
      <c r="PGC842" s="102"/>
      <c r="PGD842" s="120"/>
      <c r="PGE842" s="176"/>
      <c r="PGF842" s="102"/>
      <c r="PGG842" s="109"/>
      <c r="PGH842" s="109"/>
      <c r="PGI842" s="106"/>
      <c r="PGJ842" s="103"/>
      <c r="PGK842" s="102"/>
      <c r="PGL842" s="120"/>
      <c r="PGM842" s="176"/>
      <c r="PGN842" s="102"/>
      <c r="PGO842" s="109"/>
      <c r="PGP842" s="109"/>
      <c r="PGQ842" s="106"/>
      <c r="PGR842" s="103"/>
      <c r="PGS842" s="102"/>
      <c r="PGT842" s="120"/>
      <c r="PGU842" s="176"/>
      <c r="PGV842" s="102"/>
      <c r="PGW842" s="109"/>
      <c r="PGX842" s="109"/>
      <c r="PGY842" s="106"/>
      <c r="PGZ842" s="103"/>
      <c r="PHA842" s="102"/>
      <c r="PHB842" s="120"/>
      <c r="PHC842" s="176"/>
      <c r="PHD842" s="102"/>
      <c r="PHE842" s="109"/>
      <c r="PHF842" s="109"/>
      <c r="PHG842" s="106"/>
      <c r="PHH842" s="103"/>
      <c r="PHI842" s="102"/>
      <c r="PHJ842" s="120"/>
      <c r="PHK842" s="176"/>
      <c r="PHL842" s="102"/>
      <c r="PHM842" s="109"/>
      <c r="PHN842" s="109"/>
      <c r="PHO842" s="106"/>
      <c r="PHP842" s="103"/>
      <c r="PHQ842" s="102"/>
      <c r="PHR842" s="120"/>
      <c r="PHS842" s="176"/>
      <c r="PHT842" s="102"/>
      <c r="PHU842" s="109"/>
      <c r="PHV842" s="109"/>
      <c r="PHW842" s="106"/>
      <c r="PHX842" s="103"/>
      <c r="PHY842" s="102"/>
      <c r="PHZ842" s="120"/>
      <c r="PIA842" s="176"/>
      <c r="PIB842" s="102"/>
      <c r="PIC842" s="109"/>
      <c r="PID842" s="109"/>
      <c r="PIE842" s="106"/>
      <c r="PIF842" s="103"/>
      <c r="PIG842" s="102"/>
      <c r="PIH842" s="120"/>
      <c r="PII842" s="176"/>
      <c r="PIJ842" s="102"/>
      <c r="PIK842" s="109"/>
      <c r="PIL842" s="109"/>
      <c r="PIM842" s="106"/>
      <c r="PIN842" s="103"/>
      <c r="PIO842" s="102"/>
      <c r="PIP842" s="120"/>
      <c r="PIQ842" s="176"/>
      <c r="PIR842" s="102"/>
      <c r="PIS842" s="109"/>
      <c r="PIT842" s="109"/>
      <c r="PIU842" s="106"/>
      <c r="PIV842" s="103"/>
      <c r="PIW842" s="102"/>
      <c r="PIX842" s="120"/>
      <c r="PIY842" s="176"/>
      <c r="PIZ842" s="102"/>
      <c r="PJA842" s="109"/>
      <c r="PJB842" s="109"/>
      <c r="PJC842" s="106"/>
      <c r="PJD842" s="103"/>
      <c r="PJE842" s="102"/>
      <c r="PJF842" s="120"/>
      <c r="PJG842" s="176"/>
      <c r="PJH842" s="102"/>
      <c r="PJI842" s="109"/>
      <c r="PJJ842" s="109"/>
      <c r="PJK842" s="106"/>
      <c r="PJL842" s="103"/>
      <c r="PJM842" s="102"/>
      <c r="PJN842" s="120"/>
      <c r="PJO842" s="176"/>
      <c r="PJP842" s="102"/>
      <c r="PJQ842" s="109"/>
      <c r="PJR842" s="109"/>
      <c r="PJS842" s="106"/>
      <c r="PJT842" s="103"/>
      <c r="PJU842" s="102"/>
      <c r="PJV842" s="120"/>
      <c r="PJW842" s="176"/>
      <c r="PJX842" s="102"/>
      <c r="PJY842" s="109"/>
      <c r="PJZ842" s="109"/>
      <c r="PKA842" s="106"/>
      <c r="PKB842" s="103"/>
      <c r="PKC842" s="102"/>
      <c r="PKD842" s="120"/>
      <c r="PKE842" s="176"/>
      <c r="PKF842" s="102"/>
      <c r="PKG842" s="109"/>
      <c r="PKH842" s="109"/>
      <c r="PKI842" s="106"/>
      <c r="PKJ842" s="103"/>
      <c r="PKK842" s="102"/>
      <c r="PKL842" s="120"/>
      <c r="PKM842" s="176"/>
      <c r="PKN842" s="102"/>
      <c r="PKO842" s="109"/>
      <c r="PKP842" s="109"/>
      <c r="PKQ842" s="106"/>
      <c r="PKR842" s="103"/>
      <c r="PKS842" s="102"/>
      <c r="PKT842" s="120"/>
      <c r="PKU842" s="176"/>
      <c r="PKV842" s="102"/>
      <c r="PKW842" s="109"/>
      <c r="PKX842" s="109"/>
      <c r="PKY842" s="106"/>
      <c r="PKZ842" s="103"/>
      <c r="PLA842" s="102"/>
      <c r="PLB842" s="120"/>
      <c r="PLC842" s="176"/>
      <c r="PLD842" s="102"/>
      <c r="PLE842" s="109"/>
      <c r="PLF842" s="109"/>
      <c r="PLG842" s="106"/>
      <c r="PLH842" s="103"/>
      <c r="PLI842" s="102"/>
      <c r="PLJ842" s="120"/>
      <c r="PLK842" s="176"/>
      <c r="PLL842" s="102"/>
      <c r="PLM842" s="109"/>
      <c r="PLN842" s="109"/>
      <c r="PLO842" s="106"/>
      <c r="PLP842" s="103"/>
      <c r="PLQ842" s="102"/>
      <c r="PLR842" s="120"/>
      <c r="PLS842" s="176"/>
      <c r="PLT842" s="102"/>
      <c r="PLU842" s="109"/>
      <c r="PLV842" s="109"/>
      <c r="PLW842" s="106"/>
      <c r="PLX842" s="103"/>
      <c r="PLY842" s="102"/>
      <c r="PLZ842" s="120"/>
      <c r="PMA842" s="176"/>
      <c r="PMB842" s="102"/>
      <c r="PMC842" s="109"/>
      <c r="PMD842" s="109"/>
      <c r="PME842" s="106"/>
      <c r="PMF842" s="103"/>
      <c r="PMG842" s="102"/>
      <c r="PMH842" s="120"/>
      <c r="PMI842" s="176"/>
      <c r="PMJ842" s="102"/>
      <c r="PMK842" s="109"/>
      <c r="PML842" s="109"/>
      <c r="PMM842" s="106"/>
      <c r="PMN842" s="103"/>
      <c r="PMO842" s="102"/>
      <c r="PMP842" s="120"/>
      <c r="PMQ842" s="176"/>
      <c r="PMR842" s="102"/>
      <c r="PMS842" s="109"/>
      <c r="PMT842" s="109"/>
      <c r="PMU842" s="106"/>
      <c r="PMV842" s="103"/>
      <c r="PMW842" s="102"/>
      <c r="PMX842" s="120"/>
      <c r="PMY842" s="176"/>
      <c r="PMZ842" s="102"/>
      <c r="PNA842" s="109"/>
      <c r="PNB842" s="109"/>
      <c r="PNC842" s="106"/>
      <c r="PND842" s="103"/>
      <c r="PNE842" s="102"/>
      <c r="PNF842" s="120"/>
      <c r="PNG842" s="176"/>
      <c r="PNH842" s="102"/>
      <c r="PNI842" s="109"/>
      <c r="PNJ842" s="109"/>
      <c r="PNK842" s="106"/>
      <c r="PNL842" s="103"/>
      <c r="PNM842" s="102"/>
      <c r="PNN842" s="120"/>
      <c r="PNO842" s="176"/>
      <c r="PNP842" s="102"/>
      <c r="PNQ842" s="109"/>
      <c r="PNR842" s="109"/>
      <c r="PNS842" s="106"/>
      <c r="PNT842" s="103"/>
      <c r="PNU842" s="102"/>
      <c r="PNV842" s="120"/>
      <c r="PNW842" s="176"/>
      <c r="PNX842" s="102"/>
      <c r="PNY842" s="109"/>
      <c r="PNZ842" s="109"/>
      <c r="POA842" s="106"/>
      <c r="POB842" s="103"/>
      <c r="POC842" s="102"/>
      <c r="POD842" s="120"/>
      <c r="POE842" s="176"/>
      <c r="POF842" s="102"/>
      <c r="POG842" s="109"/>
      <c r="POH842" s="109"/>
      <c r="POI842" s="106"/>
      <c r="POJ842" s="103"/>
      <c r="POK842" s="102"/>
      <c r="POL842" s="120"/>
      <c r="POM842" s="176"/>
      <c r="PON842" s="102"/>
      <c r="POO842" s="109"/>
      <c r="POP842" s="109"/>
      <c r="POQ842" s="106"/>
      <c r="POR842" s="103"/>
      <c r="POS842" s="102"/>
      <c r="POT842" s="120"/>
      <c r="POU842" s="176"/>
      <c r="POV842" s="102"/>
      <c r="POW842" s="109"/>
      <c r="POX842" s="109"/>
      <c r="POY842" s="106"/>
      <c r="POZ842" s="103"/>
      <c r="PPA842" s="102"/>
      <c r="PPB842" s="120"/>
      <c r="PPC842" s="176"/>
      <c r="PPD842" s="102"/>
      <c r="PPE842" s="109"/>
      <c r="PPF842" s="109"/>
      <c r="PPG842" s="106"/>
      <c r="PPH842" s="103"/>
      <c r="PPI842" s="102"/>
      <c r="PPJ842" s="120"/>
      <c r="PPK842" s="176"/>
      <c r="PPL842" s="102"/>
      <c r="PPM842" s="109"/>
      <c r="PPN842" s="109"/>
      <c r="PPO842" s="106"/>
      <c r="PPP842" s="103"/>
      <c r="PPQ842" s="102"/>
      <c r="PPR842" s="120"/>
      <c r="PPS842" s="176"/>
      <c r="PPT842" s="102"/>
      <c r="PPU842" s="109"/>
      <c r="PPV842" s="109"/>
      <c r="PPW842" s="106"/>
      <c r="PPX842" s="103"/>
      <c r="PPY842" s="102"/>
      <c r="PPZ842" s="120"/>
      <c r="PQA842" s="176"/>
      <c r="PQB842" s="102"/>
      <c r="PQC842" s="109"/>
      <c r="PQD842" s="109"/>
      <c r="PQE842" s="106"/>
      <c r="PQF842" s="103"/>
      <c r="PQG842" s="102"/>
      <c r="PQH842" s="120"/>
      <c r="PQI842" s="176"/>
      <c r="PQJ842" s="102"/>
      <c r="PQK842" s="109"/>
      <c r="PQL842" s="109"/>
      <c r="PQM842" s="106"/>
      <c r="PQN842" s="103"/>
      <c r="PQO842" s="102"/>
      <c r="PQP842" s="120"/>
      <c r="PQQ842" s="176"/>
      <c r="PQR842" s="102"/>
      <c r="PQS842" s="109"/>
      <c r="PQT842" s="109"/>
      <c r="PQU842" s="106"/>
      <c r="PQV842" s="103"/>
      <c r="PQW842" s="102"/>
      <c r="PQX842" s="120"/>
      <c r="PQY842" s="176"/>
      <c r="PQZ842" s="102"/>
      <c r="PRA842" s="109"/>
      <c r="PRB842" s="109"/>
      <c r="PRC842" s="106"/>
      <c r="PRD842" s="103"/>
      <c r="PRE842" s="102"/>
      <c r="PRF842" s="120"/>
      <c r="PRG842" s="176"/>
      <c r="PRH842" s="102"/>
      <c r="PRI842" s="109"/>
      <c r="PRJ842" s="109"/>
      <c r="PRK842" s="106"/>
      <c r="PRL842" s="103"/>
      <c r="PRM842" s="102"/>
      <c r="PRN842" s="120"/>
      <c r="PRO842" s="176"/>
      <c r="PRP842" s="102"/>
      <c r="PRQ842" s="109"/>
      <c r="PRR842" s="109"/>
      <c r="PRS842" s="106"/>
      <c r="PRT842" s="103"/>
      <c r="PRU842" s="102"/>
      <c r="PRV842" s="120"/>
      <c r="PRW842" s="176"/>
      <c r="PRX842" s="102"/>
      <c r="PRY842" s="109"/>
      <c r="PRZ842" s="109"/>
      <c r="PSA842" s="106"/>
      <c r="PSB842" s="103"/>
      <c r="PSC842" s="102"/>
      <c r="PSD842" s="120"/>
      <c r="PSE842" s="176"/>
      <c r="PSF842" s="102"/>
      <c r="PSG842" s="109"/>
      <c r="PSH842" s="109"/>
      <c r="PSI842" s="106"/>
      <c r="PSJ842" s="103"/>
      <c r="PSK842" s="102"/>
      <c r="PSL842" s="120"/>
      <c r="PSM842" s="176"/>
      <c r="PSN842" s="102"/>
      <c r="PSO842" s="109"/>
      <c r="PSP842" s="109"/>
      <c r="PSQ842" s="106"/>
      <c r="PSR842" s="103"/>
      <c r="PSS842" s="102"/>
      <c r="PST842" s="120"/>
      <c r="PSU842" s="176"/>
      <c r="PSV842" s="102"/>
      <c r="PSW842" s="109"/>
      <c r="PSX842" s="109"/>
      <c r="PSY842" s="106"/>
      <c r="PSZ842" s="103"/>
      <c r="PTA842" s="102"/>
      <c r="PTB842" s="120"/>
      <c r="PTC842" s="176"/>
      <c r="PTD842" s="102"/>
      <c r="PTE842" s="109"/>
      <c r="PTF842" s="109"/>
      <c r="PTG842" s="106"/>
      <c r="PTH842" s="103"/>
      <c r="PTI842" s="102"/>
      <c r="PTJ842" s="120"/>
      <c r="PTK842" s="176"/>
      <c r="PTL842" s="102"/>
      <c r="PTM842" s="109"/>
      <c r="PTN842" s="109"/>
      <c r="PTO842" s="106"/>
      <c r="PTP842" s="103"/>
      <c r="PTQ842" s="102"/>
      <c r="PTR842" s="120"/>
      <c r="PTS842" s="176"/>
      <c r="PTT842" s="102"/>
      <c r="PTU842" s="109"/>
      <c r="PTV842" s="109"/>
      <c r="PTW842" s="106"/>
      <c r="PTX842" s="103"/>
      <c r="PTY842" s="102"/>
      <c r="PTZ842" s="120"/>
      <c r="PUA842" s="176"/>
      <c r="PUB842" s="102"/>
      <c r="PUC842" s="109"/>
      <c r="PUD842" s="109"/>
      <c r="PUE842" s="106"/>
      <c r="PUF842" s="103"/>
      <c r="PUG842" s="102"/>
      <c r="PUH842" s="120"/>
      <c r="PUI842" s="176"/>
      <c r="PUJ842" s="102"/>
      <c r="PUK842" s="109"/>
      <c r="PUL842" s="109"/>
      <c r="PUM842" s="106"/>
      <c r="PUN842" s="103"/>
      <c r="PUO842" s="102"/>
      <c r="PUP842" s="120"/>
      <c r="PUQ842" s="176"/>
      <c r="PUR842" s="102"/>
      <c r="PUS842" s="109"/>
      <c r="PUT842" s="109"/>
      <c r="PUU842" s="106"/>
      <c r="PUV842" s="103"/>
      <c r="PUW842" s="102"/>
      <c r="PUX842" s="120"/>
      <c r="PUY842" s="176"/>
      <c r="PUZ842" s="102"/>
      <c r="PVA842" s="109"/>
      <c r="PVB842" s="109"/>
      <c r="PVC842" s="106"/>
      <c r="PVD842" s="103"/>
      <c r="PVE842" s="102"/>
      <c r="PVF842" s="120"/>
      <c r="PVG842" s="176"/>
      <c r="PVH842" s="102"/>
      <c r="PVI842" s="109"/>
      <c r="PVJ842" s="109"/>
      <c r="PVK842" s="106"/>
      <c r="PVL842" s="103"/>
      <c r="PVM842" s="102"/>
      <c r="PVN842" s="120"/>
      <c r="PVO842" s="176"/>
      <c r="PVP842" s="102"/>
      <c r="PVQ842" s="109"/>
      <c r="PVR842" s="109"/>
      <c r="PVS842" s="106"/>
      <c r="PVT842" s="103"/>
      <c r="PVU842" s="102"/>
      <c r="PVV842" s="120"/>
      <c r="PVW842" s="176"/>
      <c r="PVX842" s="102"/>
      <c r="PVY842" s="109"/>
      <c r="PVZ842" s="109"/>
      <c r="PWA842" s="106"/>
      <c r="PWB842" s="103"/>
      <c r="PWC842" s="102"/>
      <c r="PWD842" s="120"/>
      <c r="PWE842" s="176"/>
      <c r="PWF842" s="102"/>
      <c r="PWG842" s="109"/>
      <c r="PWH842" s="109"/>
      <c r="PWI842" s="106"/>
      <c r="PWJ842" s="103"/>
      <c r="PWK842" s="102"/>
      <c r="PWL842" s="120"/>
      <c r="PWM842" s="176"/>
      <c r="PWN842" s="102"/>
      <c r="PWO842" s="109"/>
      <c r="PWP842" s="109"/>
      <c r="PWQ842" s="106"/>
      <c r="PWR842" s="103"/>
      <c r="PWS842" s="102"/>
      <c r="PWT842" s="120"/>
      <c r="PWU842" s="176"/>
      <c r="PWV842" s="102"/>
      <c r="PWW842" s="109"/>
      <c r="PWX842" s="109"/>
      <c r="PWY842" s="106"/>
      <c r="PWZ842" s="103"/>
      <c r="PXA842" s="102"/>
      <c r="PXB842" s="120"/>
      <c r="PXC842" s="176"/>
      <c r="PXD842" s="102"/>
      <c r="PXE842" s="109"/>
      <c r="PXF842" s="109"/>
      <c r="PXG842" s="106"/>
      <c r="PXH842" s="103"/>
      <c r="PXI842" s="102"/>
      <c r="PXJ842" s="120"/>
      <c r="PXK842" s="176"/>
      <c r="PXL842" s="102"/>
      <c r="PXM842" s="109"/>
      <c r="PXN842" s="109"/>
      <c r="PXO842" s="106"/>
      <c r="PXP842" s="103"/>
      <c r="PXQ842" s="102"/>
      <c r="PXR842" s="120"/>
      <c r="PXS842" s="176"/>
      <c r="PXT842" s="102"/>
      <c r="PXU842" s="109"/>
      <c r="PXV842" s="109"/>
      <c r="PXW842" s="106"/>
      <c r="PXX842" s="103"/>
      <c r="PXY842" s="102"/>
      <c r="PXZ842" s="120"/>
      <c r="PYA842" s="176"/>
      <c r="PYB842" s="102"/>
      <c r="PYC842" s="109"/>
      <c r="PYD842" s="109"/>
      <c r="PYE842" s="106"/>
      <c r="PYF842" s="103"/>
      <c r="PYG842" s="102"/>
      <c r="PYH842" s="120"/>
      <c r="PYI842" s="176"/>
      <c r="PYJ842" s="102"/>
      <c r="PYK842" s="109"/>
      <c r="PYL842" s="109"/>
      <c r="PYM842" s="106"/>
      <c r="PYN842" s="103"/>
      <c r="PYO842" s="102"/>
      <c r="PYP842" s="120"/>
      <c r="PYQ842" s="176"/>
      <c r="PYR842" s="102"/>
      <c r="PYS842" s="109"/>
      <c r="PYT842" s="109"/>
      <c r="PYU842" s="106"/>
      <c r="PYV842" s="103"/>
      <c r="PYW842" s="102"/>
      <c r="PYX842" s="120"/>
      <c r="PYY842" s="176"/>
      <c r="PYZ842" s="102"/>
      <c r="PZA842" s="109"/>
      <c r="PZB842" s="109"/>
      <c r="PZC842" s="106"/>
      <c r="PZD842" s="103"/>
      <c r="PZE842" s="102"/>
      <c r="PZF842" s="120"/>
      <c r="PZG842" s="176"/>
      <c r="PZH842" s="102"/>
      <c r="PZI842" s="109"/>
      <c r="PZJ842" s="109"/>
      <c r="PZK842" s="106"/>
      <c r="PZL842" s="103"/>
      <c r="PZM842" s="102"/>
      <c r="PZN842" s="120"/>
      <c r="PZO842" s="176"/>
      <c r="PZP842" s="102"/>
      <c r="PZQ842" s="109"/>
      <c r="PZR842" s="109"/>
      <c r="PZS842" s="106"/>
      <c r="PZT842" s="103"/>
      <c r="PZU842" s="102"/>
      <c r="PZV842" s="120"/>
      <c r="PZW842" s="176"/>
      <c r="PZX842" s="102"/>
      <c r="PZY842" s="109"/>
      <c r="PZZ842" s="109"/>
      <c r="QAA842" s="106"/>
      <c r="QAB842" s="103"/>
      <c r="QAC842" s="102"/>
      <c r="QAD842" s="120"/>
      <c r="QAE842" s="176"/>
      <c r="QAF842" s="102"/>
      <c r="QAG842" s="109"/>
      <c r="QAH842" s="109"/>
      <c r="QAI842" s="106"/>
      <c r="QAJ842" s="103"/>
      <c r="QAK842" s="102"/>
      <c r="QAL842" s="120"/>
      <c r="QAM842" s="176"/>
      <c r="QAN842" s="102"/>
      <c r="QAO842" s="109"/>
      <c r="QAP842" s="109"/>
      <c r="QAQ842" s="106"/>
      <c r="QAR842" s="103"/>
      <c r="QAS842" s="102"/>
      <c r="QAT842" s="120"/>
      <c r="QAU842" s="176"/>
      <c r="QAV842" s="102"/>
      <c r="QAW842" s="109"/>
      <c r="QAX842" s="109"/>
      <c r="QAY842" s="106"/>
      <c r="QAZ842" s="103"/>
      <c r="QBA842" s="102"/>
      <c r="QBB842" s="120"/>
      <c r="QBC842" s="176"/>
      <c r="QBD842" s="102"/>
      <c r="QBE842" s="109"/>
      <c r="QBF842" s="109"/>
      <c r="QBG842" s="106"/>
      <c r="QBH842" s="103"/>
      <c r="QBI842" s="102"/>
      <c r="QBJ842" s="120"/>
      <c r="QBK842" s="176"/>
      <c r="QBL842" s="102"/>
      <c r="QBM842" s="109"/>
      <c r="QBN842" s="109"/>
      <c r="QBO842" s="106"/>
      <c r="QBP842" s="103"/>
      <c r="QBQ842" s="102"/>
      <c r="QBR842" s="120"/>
      <c r="QBS842" s="176"/>
      <c r="QBT842" s="102"/>
      <c r="QBU842" s="109"/>
      <c r="QBV842" s="109"/>
      <c r="QBW842" s="106"/>
      <c r="QBX842" s="103"/>
      <c r="QBY842" s="102"/>
      <c r="QBZ842" s="120"/>
      <c r="QCA842" s="176"/>
      <c r="QCB842" s="102"/>
      <c r="QCC842" s="109"/>
      <c r="QCD842" s="109"/>
      <c r="QCE842" s="106"/>
      <c r="QCF842" s="103"/>
      <c r="QCG842" s="102"/>
      <c r="QCH842" s="120"/>
      <c r="QCI842" s="176"/>
      <c r="QCJ842" s="102"/>
      <c r="QCK842" s="109"/>
      <c r="QCL842" s="109"/>
      <c r="QCM842" s="106"/>
      <c r="QCN842" s="103"/>
      <c r="QCO842" s="102"/>
      <c r="QCP842" s="120"/>
      <c r="QCQ842" s="176"/>
      <c r="QCR842" s="102"/>
      <c r="QCS842" s="109"/>
      <c r="QCT842" s="109"/>
      <c r="QCU842" s="106"/>
      <c r="QCV842" s="103"/>
      <c r="QCW842" s="102"/>
      <c r="QCX842" s="120"/>
      <c r="QCY842" s="176"/>
      <c r="QCZ842" s="102"/>
      <c r="QDA842" s="109"/>
      <c r="QDB842" s="109"/>
      <c r="QDC842" s="106"/>
      <c r="QDD842" s="103"/>
      <c r="QDE842" s="102"/>
      <c r="QDF842" s="120"/>
      <c r="QDG842" s="176"/>
      <c r="QDH842" s="102"/>
      <c r="QDI842" s="109"/>
      <c r="QDJ842" s="109"/>
      <c r="QDK842" s="106"/>
      <c r="QDL842" s="103"/>
      <c r="QDM842" s="102"/>
      <c r="QDN842" s="120"/>
      <c r="QDO842" s="176"/>
      <c r="QDP842" s="102"/>
      <c r="QDQ842" s="109"/>
      <c r="QDR842" s="109"/>
      <c r="QDS842" s="106"/>
      <c r="QDT842" s="103"/>
      <c r="QDU842" s="102"/>
      <c r="QDV842" s="120"/>
      <c r="QDW842" s="176"/>
      <c r="QDX842" s="102"/>
      <c r="QDY842" s="109"/>
      <c r="QDZ842" s="109"/>
      <c r="QEA842" s="106"/>
      <c r="QEB842" s="103"/>
      <c r="QEC842" s="102"/>
      <c r="QED842" s="120"/>
      <c r="QEE842" s="176"/>
      <c r="QEF842" s="102"/>
      <c r="QEG842" s="109"/>
      <c r="QEH842" s="109"/>
      <c r="QEI842" s="106"/>
      <c r="QEJ842" s="103"/>
      <c r="QEK842" s="102"/>
      <c r="QEL842" s="120"/>
      <c r="QEM842" s="176"/>
      <c r="QEN842" s="102"/>
      <c r="QEO842" s="109"/>
      <c r="QEP842" s="109"/>
      <c r="QEQ842" s="106"/>
      <c r="QER842" s="103"/>
      <c r="QES842" s="102"/>
      <c r="QET842" s="120"/>
      <c r="QEU842" s="176"/>
      <c r="QEV842" s="102"/>
      <c r="QEW842" s="109"/>
      <c r="QEX842" s="109"/>
      <c r="QEY842" s="106"/>
      <c r="QEZ842" s="103"/>
      <c r="QFA842" s="102"/>
      <c r="QFB842" s="120"/>
      <c r="QFC842" s="176"/>
      <c r="QFD842" s="102"/>
      <c r="QFE842" s="109"/>
      <c r="QFF842" s="109"/>
      <c r="QFG842" s="106"/>
      <c r="QFH842" s="103"/>
      <c r="QFI842" s="102"/>
      <c r="QFJ842" s="120"/>
      <c r="QFK842" s="176"/>
      <c r="QFL842" s="102"/>
      <c r="QFM842" s="109"/>
      <c r="QFN842" s="109"/>
      <c r="QFO842" s="106"/>
      <c r="QFP842" s="103"/>
      <c r="QFQ842" s="102"/>
      <c r="QFR842" s="120"/>
      <c r="QFS842" s="176"/>
      <c r="QFT842" s="102"/>
      <c r="QFU842" s="109"/>
      <c r="QFV842" s="109"/>
      <c r="QFW842" s="106"/>
      <c r="QFX842" s="103"/>
      <c r="QFY842" s="102"/>
      <c r="QFZ842" s="120"/>
      <c r="QGA842" s="176"/>
      <c r="QGB842" s="102"/>
      <c r="QGC842" s="109"/>
      <c r="QGD842" s="109"/>
      <c r="QGE842" s="106"/>
      <c r="QGF842" s="103"/>
      <c r="QGG842" s="102"/>
      <c r="QGH842" s="120"/>
      <c r="QGI842" s="176"/>
      <c r="QGJ842" s="102"/>
      <c r="QGK842" s="109"/>
      <c r="QGL842" s="109"/>
      <c r="QGM842" s="106"/>
      <c r="QGN842" s="103"/>
      <c r="QGO842" s="102"/>
      <c r="QGP842" s="120"/>
      <c r="QGQ842" s="176"/>
      <c r="QGR842" s="102"/>
      <c r="QGS842" s="109"/>
      <c r="QGT842" s="109"/>
      <c r="QGU842" s="106"/>
      <c r="QGV842" s="103"/>
      <c r="QGW842" s="102"/>
      <c r="QGX842" s="120"/>
      <c r="QGY842" s="176"/>
      <c r="QGZ842" s="102"/>
      <c r="QHA842" s="109"/>
      <c r="QHB842" s="109"/>
      <c r="QHC842" s="106"/>
      <c r="QHD842" s="103"/>
      <c r="QHE842" s="102"/>
      <c r="QHF842" s="120"/>
      <c r="QHG842" s="176"/>
      <c r="QHH842" s="102"/>
      <c r="QHI842" s="109"/>
      <c r="QHJ842" s="109"/>
      <c r="QHK842" s="106"/>
      <c r="QHL842" s="103"/>
      <c r="QHM842" s="102"/>
      <c r="QHN842" s="120"/>
      <c r="QHO842" s="176"/>
      <c r="QHP842" s="102"/>
      <c r="QHQ842" s="109"/>
      <c r="QHR842" s="109"/>
      <c r="QHS842" s="106"/>
      <c r="QHT842" s="103"/>
      <c r="QHU842" s="102"/>
      <c r="QHV842" s="120"/>
      <c r="QHW842" s="176"/>
      <c r="QHX842" s="102"/>
      <c r="QHY842" s="109"/>
      <c r="QHZ842" s="109"/>
      <c r="QIA842" s="106"/>
      <c r="QIB842" s="103"/>
      <c r="QIC842" s="102"/>
      <c r="QID842" s="120"/>
      <c r="QIE842" s="176"/>
      <c r="QIF842" s="102"/>
      <c r="QIG842" s="109"/>
      <c r="QIH842" s="109"/>
      <c r="QII842" s="106"/>
      <c r="QIJ842" s="103"/>
      <c r="QIK842" s="102"/>
      <c r="QIL842" s="120"/>
      <c r="QIM842" s="176"/>
      <c r="QIN842" s="102"/>
      <c r="QIO842" s="109"/>
      <c r="QIP842" s="109"/>
      <c r="QIQ842" s="106"/>
      <c r="QIR842" s="103"/>
      <c r="QIS842" s="102"/>
      <c r="QIT842" s="120"/>
      <c r="QIU842" s="176"/>
      <c r="QIV842" s="102"/>
      <c r="QIW842" s="109"/>
      <c r="QIX842" s="109"/>
      <c r="QIY842" s="106"/>
      <c r="QIZ842" s="103"/>
      <c r="QJA842" s="102"/>
      <c r="QJB842" s="120"/>
      <c r="QJC842" s="176"/>
      <c r="QJD842" s="102"/>
      <c r="QJE842" s="109"/>
      <c r="QJF842" s="109"/>
      <c r="QJG842" s="106"/>
      <c r="QJH842" s="103"/>
      <c r="QJI842" s="102"/>
      <c r="QJJ842" s="120"/>
      <c r="QJK842" s="176"/>
      <c r="QJL842" s="102"/>
      <c r="QJM842" s="109"/>
      <c r="QJN842" s="109"/>
      <c r="QJO842" s="106"/>
      <c r="QJP842" s="103"/>
      <c r="QJQ842" s="102"/>
      <c r="QJR842" s="120"/>
      <c r="QJS842" s="176"/>
      <c r="QJT842" s="102"/>
      <c r="QJU842" s="109"/>
      <c r="QJV842" s="109"/>
      <c r="QJW842" s="106"/>
      <c r="QJX842" s="103"/>
      <c r="QJY842" s="102"/>
      <c r="QJZ842" s="120"/>
      <c r="QKA842" s="176"/>
      <c r="QKB842" s="102"/>
      <c r="QKC842" s="109"/>
      <c r="QKD842" s="109"/>
      <c r="QKE842" s="106"/>
      <c r="QKF842" s="103"/>
      <c r="QKG842" s="102"/>
      <c r="QKH842" s="120"/>
      <c r="QKI842" s="176"/>
      <c r="QKJ842" s="102"/>
      <c r="QKK842" s="109"/>
      <c r="QKL842" s="109"/>
      <c r="QKM842" s="106"/>
      <c r="QKN842" s="103"/>
      <c r="QKO842" s="102"/>
      <c r="QKP842" s="120"/>
      <c r="QKQ842" s="176"/>
      <c r="QKR842" s="102"/>
      <c r="QKS842" s="109"/>
      <c r="QKT842" s="109"/>
      <c r="QKU842" s="106"/>
      <c r="QKV842" s="103"/>
      <c r="QKW842" s="102"/>
      <c r="QKX842" s="120"/>
      <c r="QKY842" s="176"/>
      <c r="QKZ842" s="102"/>
      <c r="QLA842" s="109"/>
      <c r="QLB842" s="109"/>
      <c r="QLC842" s="106"/>
      <c r="QLD842" s="103"/>
      <c r="QLE842" s="102"/>
      <c r="QLF842" s="120"/>
      <c r="QLG842" s="176"/>
      <c r="QLH842" s="102"/>
      <c r="QLI842" s="109"/>
      <c r="QLJ842" s="109"/>
      <c r="QLK842" s="106"/>
      <c r="QLL842" s="103"/>
      <c r="QLM842" s="102"/>
      <c r="QLN842" s="120"/>
      <c r="QLO842" s="176"/>
      <c r="QLP842" s="102"/>
      <c r="QLQ842" s="109"/>
      <c r="QLR842" s="109"/>
      <c r="QLS842" s="106"/>
      <c r="QLT842" s="103"/>
      <c r="QLU842" s="102"/>
      <c r="QLV842" s="120"/>
      <c r="QLW842" s="176"/>
      <c r="QLX842" s="102"/>
      <c r="QLY842" s="109"/>
      <c r="QLZ842" s="109"/>
      <c r="QMA842" s="106"/>
      <c r="QMB842" s="103"/>
      <c r="QMC842" s="102"/>
      <c r="QMD842" s="120"/>
      <c r="QME842" s="176"/>
      <c r="QMF842" s="102"/>
      <c r="QMG842" s="109"/>
      <c r="QMH842" s="109"/>
      <c r="QMI842" s="106"/>
      <c r="QMJ842" s="103"/>
      <c r="QMK842" s="102"/>
      <c r="QML842" s="120"/>
      <c r="QMM842" s="176"/>
      <c r="QMN842" s="102"/>
      <c r="QMO842" s="109"/>
      <c r="QMP842" s="109"/>
      <c r="QMQ842" s="106"/>
      <c r="QMR842" s="103"/>
      <c r="QMS842" s="102"/>
      <c r="QMT842" s="120"/>
      <c r="QMU842" s="176"/>
      <c r="QMV842" s="102"/>
      <c r="QMW842" s="109"/>
      <c r="QMX842" s="109"/>
      <c r="QMY842" s="106"/>
      <c r="QMZ842" s="103"/>
      <c r="QNA842" s="102"/>
      <c r="QNB842" s="120"/>
      <c r="QNC842" s="176"/>
      <c r="QND842" s="102"/>
      <c r="QNE842" s="109"/>
      <c r="QNF842" s="109"/>
      <c r="QNG842" s="106"/>
      <c r="QNH842" s="103"/>
      <c r="QNI842" s="102"/>
      <c r="QNJ842" s="120"/>
      <c r="QNK842" s="176"/>
      <c r="QNL842" s="102"/>
      <c r="QNM842" s="109"/>
      <c r="QNN842" s="109"/>
      <c r="QNO842" s="106"/>
      <c r="QNP842" s="103"/>
      <c r="QNQ842" s="102"/>
      <c r="QNR842" s="120"/>
      <c r="QNS842" s="176"/>
      <c r="QNT842" s="102"/>
      <c r="QNU842" s="109"/>
      <c r="QNV842" s="109"/>
      <c r="QNW842" s="106"/>
      <c r="QNX842" s="103"/>
      <c r="QNY842" s="102"/>
      <c r="QNZ842" s="120"/>
      <c r="QOA842" s="176"/>
      <c r="QOB842" s="102"/>
      <c r="QOC842" s="109"/>
      <c r="QOD842" s="109"/>
      <c r="QOE842" s="106"/>
      <c r="QOF842" s="103"/>
      <c r="QOG842" s="102"/>
      <c r="QOH842" s="120"/>
      <c r="QOI842" s="176"/>
      <c r="QOJ842" s="102"/>
      <c r="QOK842" s="109"/>
      <c r="QOL842" s="109"/>
      <c r="QOM842" s="106"/>
      <c r="QON842" s="103"/>
      <c r="QOO842" s="102"/>
      <c r="QOP842" s="120"/>
      <c r="QOQ842" s="176"/>
      <c r="QOR842" s="102"/>
      <c r="QOS842" s="109"/>
      <c r="QOT842" s="109"/>
      <c r="QOU842" s="106"/>
      <c r="QOV842" s="103"/>
      <c r="QOW842" s="102"/>
      <c r="QOX842" s="120"/>
      <c r="QOY842" s="176"/>
      <c r="QOZ842" s="102"/>
      <c r="QPA842" s="109"/>
      <c r="QPB842" s="109"/>
      <c r="QPC842" s="106"/>
      <c r="QPD842" s="103"/>
      <c r="QPE842" s="102"/>
      <c r="QPF842" s="120"/>
      <c r="QPG842" s="176"/>
      <c r="QPH842" s="102"/>
      <c r="QPI842" s="109"/>
      <c r="QPJ842" s="109"/>
      <c r="QPK842" s="106"/>
      <c r="QPL842" s="103"/>
      <c r="QPM842" s="102"/>
      <c r="QPN842" s="120"/>
      <c r="QPO842" s="176"/>
      <c r="QPP842" s="102"/>
      <c r="QPQ842" s="109"/>
      <c r="QPR842" s="109"/>
      <c r="QPS842" s="106"/>
      <c r="QPT842" s="103"/>
      <c r="QPU842" s="102"/>
      <c r="QPV842" s="120"/>
      <c r="QPW842" s="176"/>
      <c r="QPX842" s="102"/>
      <c r="QPY842" s="109"/>
      <c r="QPZ842" s="109"/>
      <c r="QQA842" s="106"/>
      <c r="QQB842" s="103"/>
      <c r="QQC842" s="102"/>
      <c r="QQD842" s="120"/>
      <c r="QQE842" s="176"/>
      <c r="QQF842" s="102"/>
      <c r="QQG842" s="109"/>
      <c r="QQH842" s="109"/>
      <c r="QQI842" s="106"/>
      <c r="QQJ842" s="103"/>
      <c r="QQK842" s="102"/>
      <c r="QQL842" s="120"/>
      <c r="QQM842" s="176"/>
      <c r="QQN842" s="102"/>
      <c r="QQO842" s="109"/>
      <c r="QQP842" s="109"/>
      <c r="QQQ842" s="106"/>
      <c r="QQR842" s="103"/>
      <c r="QQS842" s="102"/>
      <c r="QQT842" s="120"/>
      <c r="QQU842" s="176"/>
      <c r="QQV842" s="102"/>
      <c r="QQW842" s="109"/>
      <c r="QQX842" s="109"/>
      <c r="QQY842" s="106"/>
      <c r="QQZ842" s="103"/>
      <c r="QRA842" s="102"/>
      <c r="QRB842" s="120"/>
      <c r="QRC842" s="176"/>
      <c r="QRD842" s="102"/>
      <c r="QRE842" s="109"/>
      <c r="QRF842" s="109"/>
      <c r="QRG842" s="106"/>
      <c r="QRH842" s="103"/>
      <c r="QRI842" s="102"/>
      <c r="QRJ842" s="120"/>
      <c r="QRK842" s="176"/>
      <c r="QRL842" s="102"/>
      <c r="QRM842" s="109"/>
      <c r="QRN842" s="109"/>
      <c r="QRO842" s="106"/>
      <c r="QRP842" s="103"/>
      <c r="QRQ842" s="102"/>
      <c r="QRR842" s="120"/>
      <c r="QRS842" s="176"/>
      <c r="QRT842" s="102"/>
      <c r="QRU842" s="109"/>
      <c r="QRV842" s="109"/>
      <c r="QRW842" s="106"/>
      <c r="QRX842" s="103"/>
      <c r="QRY842" s="102"/>
      <c r="QRZ842" s="120"/>
      <c r="QSA842" s="176"/>
      <c r="QSB842" s="102"/>
      <c r="QSC842" s="109"/>
      <c r="QSD842" s="109"/>
      <c r="QSE842" s="106"/>
      <c r="QSF842" s="103"/>
      <c r="QSG842" s="102"/>
      <c r="QSH842" s="120"/>
      <c r="QSI842" s="176"/>
      <c r="QSJ842" s="102"/>
      <c r="QSK842" s="109"/>
      <c r="QSL842" s="109"/>
      <c r="QSM842" s="106"/>
      <c r="QSN842" s="103"/>
      <c r="QSO842" s="102"/>
      <c r="QSP842" s="120"/>
      <c r="QSQ842" s="176"/>
      <c r="QSR842" s="102"/>
      <c r="QSS842" s="109"/>
      <c r="QST842" s="109"/>
      <c r="QSU842" s="106"/>
      <c r="QSV842" s="103"/>
      <c r="QSW842" s="102"/>
      <c r="QSX842" s="120"/>
      <c r="QSY842" s="176"/>
      <c r="QSZ842" s="102"/>
      <c r="QTA842" s="109"/>
      <c r="QTB842" s="109"/>
      <c r="QTC842" s="106"/>
      <c r="QTD842" s="103"/>
      <c r="QTE842" s="102"/>
      <c r="QTF842" s="120"/>
      <c r="QTG842" s="176"/>
      <c r="QTH842" s="102"/>
      <c r="QTI842" s="109"/>
      <c r="QTJ842" s="109"/>
      <c r="QTK842" s="106"/>
      <c r="QTL842" s="103"/>
      <c r="QTM842" s="102"/>
      <c r="QTN842" s="120"/>
      <c r="QTO842" s="176"/>
      <c r="QTP842" s="102"/>
      <c r="QTQ842" s="109"/>
      <c r="QTR842" s="109"/>
      <c r="QTS842" s="106"/>
      <c r="QTT842" s="103"/>
      <c r="QTU842" s="102"/>
      <c r="QTV842" s="120"/>
      <c r="QTW842" s="176"/>
      <c r="QTX842" s="102"/>
      <c r="QTY842" s="109"/>
      <c r="QTZ842" s="109"/>
      <c r="QUA842" s="106"/>
      <c r="QUB842" s="103"/>
      <c r="QUC842" s="102"/>
      <c r="QUD842" s="120"/>
      <c r="QUE842" s="176"/>
      <c r="QUF842" s="102"/>
      <c r="QUG842" s="109"/>
      <c r="QUH842" s="109"/>
      <c r="QUI842" s="106"/>
      <c r="QUJ842" s="103"/>
      <c r="QUK842" s="102"/>
      <c r="QUL842" s="120"/>
      <c r="QUM842" s="176"/>
      <c r="QUN842" s="102"/>
      <c r="QUO842" s="109"/>
      <c r="QUP842" s="109"/>
      <c r="QUQ842" s="106"/>
      <c r="QUR842" s="103"/>
      <c r="QUS842" s="102"/>
      <c r="QUT842" s="120"/>
      <c r="QUU842" s="176"/>
      <c r="QUV842" s="102"/>
      <c r="QUW842" s="109"/>
      <c r="QUX842" s="109"/>
      <c r="QUY842" s="106"/>
      <c r="QUZ842" s="103"/>
      <c r="QVA842" s="102"/>
      <c r="QVB842" s="120"/>
      <c r="QVC842" s="176"/>
      <c r="QVD842" s="102"/>
      <c r="QVE842" s="109"/>
      <c r="QVF842" s="109"/>
      <c r="QVG842" s="106"/>
      <c r="QVH842" s="103"/>
      <c r="QVI842" s="102"/>
      <c r="QVJ842" s="120"/>
      <c r="QVK842" s="176"/>
      <c r="QVL842" s="102"/>
      <c r="QVM842" s="109"/>
      <c r="QVN842" s="109"/>
      <c r="QVO842" s="106"/>
      <c r="QVP842" s="103"/>
      <c r="QVQ842" s="102"/>
      <c r="QVR842" s="120"/>
      <c r="QVS842" s="176"/>
      <c r="QVT842" s="102"/>
      <c r="QVU842" s="109"/>
      <c r="QVV842" s="109"/>
      <c r="QVW842" s="106"/>
      <c r="QVX842" s="103"/>
      <c r="QVY842" s="102"/>
      <c r="QVZ842" s="120"/>
      <c r="QWA842" s="176"/>
      <c r="QWB842" s="102"/>
      <c r="QWC842" s="109"/>
      <c r="QWD842" s="109"/>
      <c r="QWE842" s="106"/>
      <c r="QWF842" s="103"/>
      <c r="QWG842" s="102"/>
      <c r="QWH842" s="120"/>
      <c r="QWI842" s="176"/>
      <c r="QWJ842" s="102"/>
      <c r="QWK842" s="109"/>
      <c r="QWL842" s="109"/>
      <c r="QWM842" s="106"/>
      <c r="QWN842" s="103"/>
      <c r="QWO842" s="102"/>
      <c r="QWP842" s="120"/>
      <c r="QWQ842" s="176"/>
      <c r="QWR842" s="102"/>
      <c r="QWS842" s="109"/>
      <c r="QWT842" s="109"/>
      <c r="QWU842" s="106"/>
      <c r="QWV842" s="103"/>
      <c r="QWW842" s="102"/>
      <c r="QWX842" s="120"/>
      <c r="QWY842" s="176"/>
      <c r="QWZ842" s="102"/>
      <c r="QXA842" s="109"/>
      <c r="QXB842" s="109"/>
      <c r="QXC842" s="106"/>
      <c r="QXD842" s="103"/>
      <c r="QXE842" s="102"/>
      <c r="QXF842" s="120"/>
      <c r="QXG842" s="176"/>
      <c r="QXH842" s="102"/>
      <c r="QXI842" s="109"/>
      <c r="QXJ842" s="109"/>
      <c r="QXK842" s="106"/>
      <c r="QXL842" s="103"/>
      <c r="QXM842" s="102"/>
      <c r="QXN842" s="120"/>
      <c r="QXO842" s="176"/>
      <c r="QXP842" s="102"/>
      <c r="QXQ842" s="109"/>
      <c r="QXR842" s="109"/>
      <c r="QXS842" s="106"/>
      <c r="QXT842" s="103"/>
      <c r="QXU842" s="102"/>
      <c r="QXV842" s="120"/>
      <c r="QXW842" s="176"/>
      <c r="QXX842" s="102"/>
      <c r="QXY842" s="109"/>
      <c r="QXZ842" s="109"/>
      <c r="QYA842" s="106"/>
      <c r="QYB842" s="103"/>
      <c r="QYC842" s="102"/>
      <c r="QYD842" s="120"/>
      <c r="QYE842" s="176"/>
      <c r="QYF842" s="102"/>
      <c r="QYG842" s="109"/>
      <c r="QYH842" s="109"/>
      <c r="QYI842" s="106"/>
      <c r="QYJ842" s="103"/>
      <c r="QYK842" s="102"/>
      <c r="QYL842" s="120"/>
      <c r="QYM842" s="176"/>
      <c r="QYN842" s="102"/>
      <c r="QYO842" s="109"/>
      <c r="QYP842" s="109"/>
      <c r="QYQ842" s="106"/>
      <c r="QYR842" s="103"/>
      <c r="QYS842" s="102"/>
      <c r="QYT842" s="120"/>
      <c r="QYU842" s="176"/>
      <c r="QYV842" s="102"/>
      <c r="QYW842" s="109"/>
      <c r="QYX842" s="109"/>
      <c r="QYY842" s="106"/>
      <c r="QYZ842" s="103"/>
      <c r="QZA842" s="102"/>
      <c r="QZB842" s="120"/>
      <c r="QZC842" s="176"/>
      <c r="QZD842" s="102"/>
      <c r="QZE842" s="109"/>
      <c r="QZF842" s="109"/>
      <c r="QZG842" s="106"/>
      <c r="QZH842" s="103"/>
      <c r="QZI842" s="102"/>
      <c r="QZJ842" s="120"/>
      <c r="QZK842" s="176"/>
      <c r="QZL842" s="102"/>
      <c r="QZM842" s="109"/>
      <c r="QZN842" s="109"/>
      <c r="QZO842" s="106"/>
      <c r="QZP842" s="103"/>
      <c r="QZQ842" s="102"/>
      <c r="QZR842" s="120"/>
      <c r="QZS842" s="176"/>
      <c r="QZT842" s="102"/>
      <c r="QZU842" s="109"/>
      <c r="QZV842" s="109"/>
      <c r="QZW842" s="106"/>
      <c r="QZX842" s="103"/>
      <c r="QZY842" s="102"/>
      <c r="QZZ842" s="120"/>
      <c r="RAA842" s="176"/>
      <c r="RAB842" s="102"/>
      <c r="RAC842" s="109"/>
      <c r="RAD842" s="109"/>
      <c r="RAE842" s="106"/>
      <c r="RAF842" s="103"/>
      <c r="RAG842" s="102"/>
      <c r="RAH842" s="120"/>
      <c r="RAI842" s="176"/>
      <c r="RAJ842" s="102"/>
      <c r="RAK842" s="109"/>
      <c r="RAL842" s="109"/>
      <c r="RAM842" s="106"/>
      <c r="RAN842" s="103"/>
      <c r="RAO842" s="102"/>
      <c r="RAP842" s="120"/>
      <c r="RAQ842" s="176"/>
      <c r="RAR842" s="102"/>
      <c r="RAS842" s="109"/>
      <c r="RAT842" s="109"/>
      <c r="RAU842" s="106"/>
      <c r="RAV842" s="103"/>
      <c r="RAW842" s="102"/>
      <c r="RAX842" s="120"/>
      <c r="RAY842" s="176"/>
      <c r="RAZ842" s="102"/>
      <c r="RBA842" s="109"/>
      <c r="RBB842" s="109"/>
      <c r="RBC842" s="106"/>
      <c r="RBD842" s="103"/>
      <c r="RBE842" s="102"/>
      <c r="RBF842" s="120"/>
      <c r="RBG842" s="176"/>
      <c r="RBH842" s="102"/>
      <c r="RBI842" s="109"/>
      <c r="RBJ842" s="109"/>
      <c r="RBK842" s="106"/>
      <c r="RBL842" s="103"/>
      <c r="RBM842" s="102"/>
      <c r="RBN842" s="120"/>
      <c r="RBO842" s="176"/>
      <c r="RBP842" s="102"/>
      <c r="RBQ842" s="109"/>
      <c r="RBR842" s="109"/>
      <c r="RBS842" s="106"/>
      <c r="RBT842" s="103"/>
      <c r="RBU842" s="102"/>
      <c r="RBV842" s="120"/>
      <c r="RBW842" s="176"/>
      <c r="RBX842" s="102"/>
      <c r="RBY842" s="109"/>
      <c r="RBZ842" s="109"/>
      <c r="RCA842" s="106"/>
      <c r="RCB842" s="103"/>
      <c r="RCC842" s="102"/>
      <c r="RCD842" s="120"/>
      <c r="RCE842" s="176"/>
      <c r="RCF842" s="102"/>
      <c r="RCG842" s="109"/>
      <c r="RCH842" s="109"/>
      <c r="RCI842" s="106"/>
      <c r="RCJ842" s="103"/>
      <c r="RCK842" s="102"/>
      <c r="RCL842" s="120"/>
      <c r="RCM842" s="176"/>
      <c r="RCN842" s="102"/>
      <c r="RCO842" s="109"/>
      <c r="RCP842" s="109"/>
      <c r="RCQ842" s="106"/>
      <c r="RCR842" s="103"/>
      <c r="RCS842" s="102"/>
      <c r="RCT842" s="120"/>
      <c r="RCU842" s="176"/>
      <c r="RCV842" s="102"/>
      <c r="RCW842" s="109"/>
      <c r="RCX842" s="109"/>
      <c r="RCY842" s="106"/>
      <c r="RCZ842" s="103"/>
      <c r="RDA842" s="102"/>
      <c r="RDB842" s="120"/>
      <c r="RDC842" s="176"/>
      <c r="RDD842" s="102"/>
      <c r="RDE842" s="109"/>
      <c r="RDF842" s="109"/>
      <c r="RDG842" s="106"/>
      <c r="RDH842" s="103"/>
      <c r="RDI842" s="102"/>
      <c r="RDJ842" s="120"/>
      <c r="RDK842" s="176"/>
      <c r="RDL842" s="102"/>
      <c r="RDM842" s="109"/>
      <c r="RDN842" s="109"/>
      <c r="RDO842" s="106"/>
      <c r="RDP842" s="103"/>
      <c r="RDQ842" s="102"/>
      <c r="RDR842" s="120"/>
      <c r="RDS842" s="176"/>
      <c r="RDT842" s="102"/>
      <c r="RDU842" s="109"/>
      <c r="RDV842" s="109"/>
      <c r="RDW842" s="106"/>
      <c r="RDX842" s="103"/>
      <c r="RDY842" s="102"/>
      <c r="RDZ842" s="120"/>
      <c r="REA842" s="176"/>
      <c r="REB842" s="102"/>
      <c r="REC842" s="109"/>
      <c r="RED842" s="109"/>
      <c r="REE842" s="106"/>
      <c r="REF842" s="103"/>
      <c r="REG842" s="102"/>
      <c r="REH842" s="120"/>
      <c r="REI842" s="176"/>
      <c r="REJ842" s="102"/>
      <c r="REK842" s="109"/>
      <c r="REL842" s="109"/>
      <c r="REM842" s="106"/>
      <c r="REN842" s="103"/>
      <c r="REO842" s="102"/>
      <c r="REP842" s="120"/>
      <c r="REQ842" s="176"/>
      <c r="RER842" s="102"/>
      <c r="RES842" s="109"/>
      <c r="RET842" s="109"/>
      <c r="REU842" s="106"/>
      <c r="REV842" s="103"/>
      <c r="REW842" s="102"/>
      <c r="REX842" s="120"/>
      <c r="REY842" s="176"/>
      <c r="REZ842" s="102"/>
      <c r="RFA842" s="109"/>
      <c r="RFB842" s="109"/>
      <c r="RFC842" s="106"/>
      <c r="RFD842" s="103"/>
      <c r="RFE842" s="102"/>
      <c r="RFF842" s="120"/>
      <c r="RFG842" s="176"/>
      <c r="RFH842" s="102"/>
      <c r="RFI842" s="109"/>
      <c r="RFJ842" s="109"/>
      <c r="RFK842" s="106"/>
      <c r="RFL842" s="103"/>
      <c r="RFM842" s="102"/>
      <c r="RFN842" s="120"/>
      <c r="RFO842" s="176"/>
      <c r="RFP842" s="102"/>
      <c r="RFQ842" s="109"/>
      <c r="RFR842" s="109"/>
      <c r="RFS842" s="106"/>
      <c r="RFT842" s="103"/>
      <c r="RFU842" s="102"/>
      <c r="RFV842" s="120"/>
      <c r="RFW842" s="176"/>
      <c r="RFX842" s="102"/>
      <c r="RFY842" s="109"/>
      <c r="RFZ842" s="109"/>
      <c r="RGA842" s="106"/>
      <c r="RGB842" s="103"/>
      <c r="RGC842" s="102"/>
      <c r="RGD842" s="120"/>
      <c r="RGE842" s="176"/>
      <c r="RGF842" s="102"/>
      <c r="RGG842" s="109"/>
      <c r="RGH842" s="109"/>
      <c r="RGI842" s="106"/>
      <c r="RGJ842" s="103"/>
      <c r="RGK842" s="102"/>
      <c r="RGL842" s="120"/>
      <c r="RGM842" s="176"/>
      <c r="RGN842" s="102"/>
      <c r="RGO842" s="109"/>
      <c r="RGP842" s="109"/>
      <c r="RGQ842" s="106"/>
      <c r="RGR842" s="103"/>
      <c r="RGS842" s="102"/>
      <c r="RGT842" s="120"/>
      <c r="RGU842" s="176"/>
      <c r="RGV842" s="102"/>
      <c r="RGW842" s="109"/>
      <c r="RGX842" s="109"/>
      <c r="RGY842" s="106"/>
      <c r="RGZ842" s="103"/>
      <c r="RHA842" s="102"/>
      <c r="RHB842" s="120"/>
      <c r="RHC842" s="176"/>
      <c r="RHD842" s="102"/>
      <c r="RHE842" s="109"/>
      <c r="RHF842" s="109"/>
      <c r="RHG842" s="106"/>
      <c r="RHH842" s="103"/>
      <c r="RHI842" s="102"/>
      <c r="RHJ842" s="120"/>
      <c r="RHK842" s="176"/>
      <c r="RHL842" s="102"/>
      <c r="RHM842" s="109"/>
      <c r="RHN842" s="109"/>
      <c r="RHO842" s="106"/>
      <c r="RHP842" s="103"/>
      <c r="RHQ842" s="102"/>
      <c r="RHR842" s="120"/>
      <c r="RHS842" s="176"/>
      <c r="RHT842" s="102"/>
      <c r="RHU842" s="109"/>
      <c r="RHV842" s="109"/>
      <c r="RHW842" s="106"/>
      <c r="RHX842" s="103"/>
      <c r="RHY842" s="102"/>
      <c r="RHZ842" s="120"/>
      <c r="RIA842" s="176"/>
      <c r="RIB842" s="102"/>
      <c r="RIC842" s="109"/>
      <c r="RID842" s="109"/>
      <c r="RIE842" s="106"/>
      <c r="RIF842" s="103"/>
      <c r="RIG842" s="102"/>
      <c r="RIH842" s="120"/>
      <c r="RII842" s="176"/>
      <c r="RIJ842" s="102"/>
      <c r="RIK842" s="109"/>
      <c r="RIL842" s="109"/>
      <c r="RIM842" s="106"/>
      <c r="RIN842" s="103"/>
      <c r="RIO842" s="102"/>
      <c r="RIP842" s="120"/>
      <c r="RIQ842" s="176"/>
      <c r="RIR842" s="102"/>
      <c r="RIS842" s="109"/>
      <c r="RIT842" s="109"/>
      <c r="RIU842" s="106"/>
      <c r="RIV842" s="103"/>
      <c r="RIW842" s="102"/>
      <c r="RIX842" s="120"/>
      <c r="RIY842" s="176"/>
      <c r="RIZ842" s="102"/>
      <c r="RJA842" s="109"/>
      <c r="RJB842" s="109"/>
      <c r="RJC842" s="106"/>
      <c r="RJD842" s="103"/>
      <c r="RJE842" s="102"/>
      <c r="RJF842" s="120"/>
      <c r="RJG842" s="176"/>
      <c r="RJH842" s="102"/>
      <c r="RJI842" s="109"/>
      <c r="RJJ842" s="109"/>
      <c r="RJK842" s="106"/>
      <c r="RJL842" s="103"/>
      <c r="RJM842" s="102"/>
      <c r="RJN842" s="120"/>
      <c r="RJO842" s="176"/>
      <c r="RJP842" s="102"/>
      <c r="RJQ842" s="109"/>
      <c r="RJR842" s="109"/>
      <c r="RJS842" s="106"/>
      <c r="RJT842" s="103"/>
      <c r="RJU842" s="102"/>
      <c r="RJV842" s="120"/>
      <c r="RJW842" s="176"/>
      <c r="RJX842" s="102"/>
      <c r="RJY842" s="109"/>
      <c r="RJZ842" s="109"/>
      <c r="RKA842" s="106"/>
      <c r="RKB842" s="103"/>
      <c r="RKC842" s="102"/>
      <c r="RKD842" s="120"/>
      <c r="RKE842" s="176"/>
      <c r="RKF842" s="102"/>
      <c r="RKG842" s="109"/>
      <c r="RKH842" s="109"/>
      <c r="RKI842" s="106"/>
      <c r="RKJ842" s="103"/>
      <c r="RKK842" s="102"/>
      <c r="RKL842" s="120"/>
      <c r="RKM842" s="176"/>
      <c r="RKN842" s="102"/>
      <c r="RKO842" s="109"/>
      <c r="RKP842" s="109"/>
      <c r="RKQ842" s="106"/>
      <c r="RKR842" s="103"/>
      <c r="RKS842" s="102"/>
      <c r="RKT842" s="120"/>
      <c r="RKU842" s="176"/>
      <c r="RKV842" s="102"/>
      <c r="RKW842" s="109"/>
      <c r="RKX842" s="109"/>
      <c r="RKY842" s="106"/>
      <c r="RKZ842" s="103"/>
      <c r="RLA842" s="102"/>
      <c r="RLB842" s="120"/>
      <c r="RLC842" s="176"/>
      <c r="RLD842" s="102"/>
      <c r="RLE842" s="109"/>
      <c r="RLF842" s="109"/>
      <c r="RLG842" s="106"/>
      <c r="RLH842" s="103"/>
      <c r="RLI842" s="102"/>
      <c r="RLJ842" s="120"/>
      <c r="RLK842" s="176"/>
      <c r="RLL842" s="102"/>
      <c r="RLM842" s="109"/>
      <c r="RLN842" s="109"/>
      <c r="RLO842" s="106"/>
      <c r="RLP842" s="103"/>
      <c r="RLQ842" s="102"/>
      <c r="RLR842" s="120"/>
      <c r="RLS842" s="176"/>
      <c r="RLT842" s="102"/>
      <c r="RLU842" s="109"/>
      <c r="RLV842" s="109"/>
      <c r="RLW842" s="106"/>
      <c r="RLX842" s="103"/>
      <c r="RLY842" s="102"/>
      <c r="RLZ842" s="120"/>
      <c r="RMA842" s="176"/>
      <c r="RMB842" s="102"/>
      <c r="RMC842" s="109"/>
      <c r="RMD842" s="109"/>
      <c r="RME842" s="106"/>
      <c r="RMF842" s="103"/>
      <c r="RMG842" s="102"/>
      <c r="RMH842" s="120"/>
      <c r="RMI842" s="176"/>
      <c r="RMJ842" s="102"/>
      <c r="RMK842" s="109"/>
      <c r="RML842" s="109"/>
      <c r="RMM842" s="106"/>
      <c r="RMN842" s="103"/>
      <c r="RMO842" s="102"/>
      <c r="RMP842" s="120"/>
      <c r="RMQ842" s="176"/>
      <c r="RMR842" s="102"/>
      <c r="RMS842" s="109"/>
      <c r="RMT842" s="109"/>
      <c r="RMU842" s="106"/>
      <c r="RMV842" s="103"/>
      <c r="RMW842" s="102"/>
      <c r="RMX842" s="120"/>
      <c r="RMY842" s="176"/>
      <c r="RMZ842" s="102"/>
      <c r="RNA842" s="109"/>
      <c r="RNB842" s="109"/>
      <c r="RNC842" s="106"/>
      <c r="RND842" s="103"/>
      <c r="RNE842" s="102"/>
      <c r="RNF842" s="120"/>
      <c r="RNG842" s="176"/>
      <c r="RNH842" s="102"/>
      <c r="RNI842" s="109"/>
      <c r="RNJ842" s="109"/>
      <c r="RNK842" s="106"/>
      <c r="RNL842" s="103"/>
      <c r="RNM842" s="102"/>
      <c r="RNN842" s="120"/>
      <c r="RNO842" s="176"/>
      <c r="RNP842" s="102"/>
      <c r="RNQ842" s="109"/>
      <c r="RNR842" s="109"/>
      <c r="RNS842" s="106"/>
      <c r="RNT842" s="103"/>
      <c r="RNU842" s="102"/>
      <c r="RNV842" s="120"/>
      <c r="RNW842" s="176"/>
      <c r="RNX842" s="102"/>
      <c r="RNY842" s="109"/>
      <c r="RNZ842" s="109"/>
      <c r="ROA842" s="106"/>
      <c r="ROB842" s="103"/>
      <c r="ROC842" s="102"/>
      <c r="ROD842" s="120"/>
      <c r="ROE842" s="176"/>
      <c r="ROF842" s="102"/>
      <c r="ROG842" s="109"/>
      <c r="ROH842" s="109"/>
      <c r="ROI842" s="106"/>
      <c r="ROJ842" s="103"/>
      <c r="ROK842" s="102"/>
      <c r="ROL842" s="120"/>
      <c r="ROM842" s="176"/>
      <c r="RON842" s="102"/>
      <c r="ROO842" s="109"/>
      <c r="ROP842" s="109"/>
      <c r="ROQ842" s="106"/>
      <c r="ROR842" s="103"/>
      <c r="ROS842" s="102"/>
      <c r="ROT842" s="120"/>
      <c r="ROU842" s="176"/>
      <c r="ROV842" s="102"/>
      <c r="ROW842" s="109"/>
      <c r="ROX842" s="109"/>
      <c r="ROY842" s="106"/>
      <c r="ROZ842" s="103"/>
      <c r="RPA842" s="102"/>
      <c r="RPB842" s="120"/>
      <c r="RPC842" s="176"/>
      <c r="RPD842" s="102"/>
      <c r="RPE842" s="109"/>
      <c r="RPF842" s="109"/>
      <c r="RPG842" s="106"/>
      <c r="RPH842" s="103"/>
      <c r="RPI842" s="102"/>
      <c r="RPJ842" s="120"/>
      <c r="RPK842" s="176"/>
      <c r="RPL842" s="102"/>
      <c r="RPM842" s="109"/>
      <c r="RPN842" s="109"/>
      <c r="RPO842" s="106"/>
      <c r="RPP842" s="103"/>
      <c r="RPQ842" s="102"/>
      <c r="RPR842" s="120"/>
      <c r="RPS842" s="176"/>
      <c r="RPT842" s="102"/>
      <c r="RPU842" s="109"/>
      <c r="RPV842" s="109"/>
      <c r="RPW842" s="106"/>
      <c r="RPX842" s="103"/>
      <c r="RPY842" s="102"/>
      <c r="RPZ842" s="120"/>
      <c r="RQA842" s="176"/>
      <c r="RQB842" s="102"/>
      <c r="RQC842" s="109"/>
      <c r="RQD842" s="109"/>
      <c r="RQE842" s="106"/>
      <c r="RQF842" s="103"/>
      <c r="RQG842" s="102"/>
      <c r="RQH842" s="120"/>
      <c r="RQI842" s="176"/>
      <c r="RQJ842" s="102"/>
      <c r="RQK842" s="109"/>
      <c r="RQL842" s="109"/>
      <c r="RQM842" s="106"/>
      <c r="RQN842" s="103"/>
      <c r="RQO842" s="102"/>
      <c r="RQP842" s="120"/>
      <c r="RQQ842" s="176"/>
      <c r="RQR842" s="102"/>
      <c r="RQS842" s="109"/>
      <c r="RQT842" s="109"/>
      <c r="RQU842" s="106"/>
      <c r="RQV842" s="103"/>
      <c r="RQW842" s="102"/>
      <c r="RQX842" s="120"/>
      <c r="RQY842" s="176"/>
      <c r="RQZ842" s="102"/>
      <c r="RRA842" s="109"/>
      <c r="RRB842" s="109"/>
      <c r="RRC842" s="106"/>
      <c r="RRD842" s="103"/>
      <c r="RRE842" s="102"/>
      <c r="RRF842" s="120"/>
      <c r="RRG842" s="176"/>
      <c r="RRH842" s="102"/>
      <c r="RRI842" s="109"/>
      <c r="RRJ842" s="109"/>
      <c r="RRK842" s="106"/>
      <c r="RRL842" s="103"/>
      <c r="RRM842" s="102"/>
      <c r="RRN842" s="120"/>
      <c r="RRO842" s="176"/>
      <c r="RRP842" s="102"/>
      <c r="RRQ842" s="109"/>
      <c r="RRR842" s="109"/>
      <c r="RRS842" s="106"/>
      <c r="RRT842" s="103"/>
      <c r="RRU842" s="102"/>
      <c r="RRV842" s="120"/>
      <c r="RRW842" s="176"/>
      <c r="RRX842" s="102"/>
      <c r="RRY842" s="109"/>
      <c r="RRZ842" s="109"/>
      <c r="RSA842" s="106"/>
      <c r="RSB842" s="103"/>
      <c r="RSC842" s="102"/>
      <c r="RSD842" s="120"/>
      <c r="RSE842" s="176"/>
      <c r="RSF842" s="102"/>
      <c r="RSG842" s="109"/>
      <c r="RSH842" s="109"/>
      <c r="RSI842" s="106"/>
      <c r="RSJ842" s="103"/>
      <c r="RSK842" s="102"/>
      <c r="RSL842" s="120"/>
      <c r="RSM842" s="176"/>
      <c r="RSN842" s="102"/>
      <c r="RSO842" s="109"/>
      <c r="RSP842" s="109"/>
      <c r="RSQ842" s="106"/>
      <c r="RSR842" s="103"/>
      <c r="RSS842" s="102"/>
      <c r="RST842" s="120"/>
      <c r="RSU842" s="176"/>
      <c r="RSV842" s="102"/>
      <c r="RSW842" s="109"/>
      <c r="RSX842" s="109"/>
      <c r="RSY842" s="106"/>
      <c r="RSZ842" s="103"/>
      <c r="RTA842" s="102"/>
      <c r="RTB842" s="120"/>
      <c r="RTC842" s="176"/>
      <c r="RTD842" s="102"/>
      <c r="RTE842" s="109"/>
      <c r="RTF842" s="109"/>
      <c r="RTG842" s="106"/>
      <c r="RTH842" s="103"/>
      <c r="RTI842" s="102"/>
      <c r="RTJ842" s="120"/>
      <c r="RTK842" s="176"/>
      <c r="RTL842" s="102"/>
      <c r="RTM842" s="109"/>
      <c r="RTN842" s="109"/>
      <c r="RTO842" s="106"/>
      <c r="RTP842" s="103"/>
      <c r="RTQ842" s="102"/>
      <c r="RTR842" s="120"/>
      <c r="RTS842" s="176"/>
      <c r="RTT842" s="102"/>
      <c r="RTU842" s="109"/>
      <c r="RTV842" s="109"/>
      <c r="RTW842" s="106"/>
      <c r="RTX842" s="103"/>
      <c r="RTY842" s="102"/>
      <c r="RTZ842" s="120"/>
      <c r="RUA842" s="176"/>
      <c r="RUB842" s="102"/>
      <c r="RUC842" s="109"/>
      <c r="RUD842" s="109"/>
      <c r="RUE842" s="106"/>
      <c r="RUF842" s="103"/>
      <c r="RUG842" s="102"/>
      <c r="RUH842" s="120"/>
      <c r="RUI842" s="176"/>
      <c r="RUJ842" s="102"/>
      <c r="RUK842" s="109"/>
      <c r="RUL842" s="109"/>
      <c r="RUM842" s="106"/>
      <c r="RUN842" s="103"/>
      <c r="RUO842" s="102"/>
      <c r="RUP842" s="120"/>
      <c r="RUQ842" s="176"/>
      <c r="RUR842" s="102"/>
      <c r="RUS842" s="109"/>
      <c r="RUT842" s="109"/>
      <c r="RUU842" s="106"/>
      <c r="RUV842" s="103"/>
      <c r="RUW842" s="102"/>
      <c r="RUX842" s="120"/>
      <c r="RUY842" s="176"/>
      <c r="RUZ842" s="102"/>
      <c r="RVA842" s="109"/>
      <c r="RVB842" s="109"/>
      <c r="RVC842" s="106"/>
      <c r="RVD842" s="103"/>
      <c r="RVE842" s="102"/>
      <c r="RVF842" s="120"/>
      <c r="RVG842" s="176"/>
      <c r="RVH842" s="102"/>
      <c r="RVI842" s="109"/>
      <c r="RVJ842" s="109"/>
      <c r="RVK842" s="106"/>
      <c r="RVL842" s="103"/>
      <c r="RVM842" s="102"/>
      <c r="RVN842" s="120"/>
      <c r="RVO842" s="176"/>
      <c r="RVP842" s="102"/>
      <c r="RVQ842" s="109"/>
      <c r="RVR842" s="109"/>
      <c r="RVS842" s="106"/>
      <c r="RVT842" s="103"/>
      <c r="RVU842" s="102"/>
      <c r="RVV842" s="120"/>
      <c r="RVW842" s="176"/>
      <c r="RVX842" s="102"/>
      <c r="RVY842" s="109"/>
      <c r="RVZ842" s="109"/>
      <c r="RWA842" s="106"/>
      <c r="RWB842" s="103"/>
      <c r="RWC842" s="102"/>
      <c r="RWD842" s="120"/>
      <c r="RWE842" s="176"/>
      <c r="RWF842" s="102"/>
      <c r="RWG842" s="109"/>
      <c r="RWH842" s="109"/>
      <c r="RWI842" s="106"/>
      <c r="RWJ842" s="103"/>
      <c r="RWK842" s="102"/>
      <c r="RWL842" s="120"/>
      <c r="RWM842" s="176"/>
      <c r="RWN842" s="102"/>
      <c r="RWO842" s="109"/>
      <c r="RWP842" s="109"/>
      <c r="RWQ842" s="106"/>
      <c r="RWR842" s="103"/>
      <c r="RWS842" s="102"/>
      <c r="RWT842" s="120"/>
      <c r="RWU842" s="176"/>
      <c r="RWV842" s="102"/>
      <c r="RWW842" s="109"/>
      <c r="RWX842" s="109"/>
      <c r="RWY842" s="106"/>
      <c r="RWZ842" s="103"/>
      <c r="RXA842" s="102"/>
      <c r="RXB842" s="120"/>
      <c r="RXC842" s="176"/>
      <c r="RXD842" s="102"/>
      <c r="RXE842" s="109"/>
      <c r="RXF842" s="109"/>
      <c r="RXG842" s="106"/>
      <c r="RXH842" s="103"/>
      <c r="RXI842" s="102"/>
      <c r="RXJ842" s="120"/>
      <c r="RXK842" s="176"/>
      <c r="RXL842" s="102"/>
      <c r="RXM842" s="109"/>
      <c r="RXN842" s="109"/>
      <c r="RXO842" s="106"/>
      <c r="RXP842" s="103"/>
      <c r="RXQ842" s="102"/>
      <c r="RXR842" s="120"/>
      <c r="RXS842" s="176"/>
      <c r="RXT842" s="102"/>
      <c r="RXU842" s="109"/>
      <c r="RXV842" s="109"/>
      <c r="RXW842" s="106"/>
      <c r="RXX842" s="103"/>
      <c r="RXY842" s="102"/>
      <c r="RXZ842" s="120"/>
      <c r="RYA842" s="176"/>
      <c r="RYB842" s="102"/>
      <c r="RYC842" s="109"/>
      <c r="RYD842" s="109"/>
      <c r="RYE842" s="106"/>
      <c r="RYF842" s="103"/>
      <c r="RYG842" s="102"/>
      <c r="RYH842" s="120"/>
      <c r="RYI842" s="176"/>
      <c r="RYJ842" s="102"/>
      <c r="RYK842" s="109"/>
      <c r="RYL842" s="109"/>
      <c r="RYM842" s="106"/>
      <c r="RYN842" s="103"/>
      <c r="RYO842" s="102"/>
      <c r="RYP842" s="120"/>
      <c r="RYQ842" s="176"/>
      <c r="RYR842" s="102"/>
      <c r="RYS842" s="109"/>
      <c r="RYT842" s="109"/>
      <c r="RYU842" s="106"/>
      <c r="RYV842" s="103"/>
      <c r="RYW842" s="102"/>
      <c r="RYX842" s="120"/>
      <c r="RYY842" s="176"/>
      <c r="RYZ842" s="102"/>
      <c r="RZA842" s="109"/>
      <c r="RZB842" s="109"/>
      <c r="RZC842" s="106"/>
      <c r="RZD842" s="103"/>
      <c r="RZE842" s="102"/>
      <c r="RZF842" s="120"/>
      <c r="RZG842" s="176"/>
      <c r="RZH842" s="102"/>
      <c r="RZI842" s="109"/>
      <c r="RZJ842" s="109"/>
      <c r="RZK842" s="106"/>
      <c r="RZL842" s="103"/>
      <c r="RZM842" s="102"/>
      <c r="RZN842" s="120"/>
      <c r="RZO842" s="176"/>
      <c r="RZP842" s="102"/>
      <c r="RZQ842" s="109"/>
      <c r="RZR842" s="109"/>
      <c r="RZS842" s="106"/>
      <c r="RZT842" s="103"/>
      <c r="RZU842" s="102"/>
      <c r="RZV842" s="120"/>
      <c r="RZW842" s="176"/>
      <c r="RZX842" s="102"/>
      <c r="RZY842" s="109"/>
      <c r="RZZ842" s="109"/>
      <c r="SAA842" s="106"/>
      <c r="SAB842" s="103"/>
      <c r="SAC842" s="102"/>
      <c r="SAD842" s="120"/>
      <c r="SAE842" s="176"/>
      <c r="SAF842" s="102"/>
      <c r="SAG842" s="109"/>
      <c r="SAH842" s="109"/>
      <c r="SAI842" s="106"/>
      <c r="SAJ842" s="103"/>
      <c r="SAK842" s="102"/>
      <c r="SAL842" s="120"/>
      <c r="SAM842" s="176"/>
      <c r="SAN842" s="102"/>
      <c r="SAO842" s="109"/>
      <c r="SAP842" s="109"/>
      <c r="SAQ842" s="106"/>
      <c r="SAR842" s="103"/>
      <c r="SAS842" s="102"/>
      <c r="SAT842" s="120"/>
      <c r="SAU842" s="176"/>
      <c r="SAV842" s="102"/>
      <c r="SAW842" s="109"/>
      <c r="SAX842" s="109"/>
      <c r="SAY842" s="106"/>
      <c r="SAZ842" s="103"/>
      <c r="SBA842" s="102"/>
      <c r="SBB842" s="120"/>
      <c r="SBC842" s="176"/>
      <c r="SBD842" s="102"/>
      <c r="SBE842" s="109"/>
      <c r="SBF842" s="109"/>
      <c r="SBG842" s="106"/>
      <c r="SBH842" s="103"/>
      <c r="SBI842" s="102"/>
      <c r="SBJ842" s="120"/>
      <c r="SBK842" s="176"/>
      <c r="SBL842" s="102"/>
      <c r="SBM842" s="109"/>
      <c r="SBN842" s="109"/>
      <c r="SBO842" s="106"/>
      <c r="SBP842" s="103"/>
      <c r="SBQ842" s="102"/>
      <c r="SBR842" s="120"/>
      <c r="SBS842" s="176"/>
      <c r="SBT842" s="102"/>
      <c r="SBU842" s="109"/>
      <c r="SBV842" s="109"/>
      <c r="SBW842" s="106"/>
      <c r="SBX842" s="103"/>
      <c r="SBY842" s="102"/>
      <c r="SBZ842" s="120"/>
      <c r="SCA842" s="176"/>
      <c r="SCB842" s="102"/>
      <c r="SCC842" s="109"/>
      <c r="SCD842" s="109"/>
      <c r="SCE842" s="106"/>
      <c r="SCF842" s="103"/>
      <c r="SCG842" s="102"/>
      <c r="SCH842" s="120"/>
      <c r="SCI842" s="176"/>
      <c r="SCJ842" s="102"/>
      <c r="SCK842" s="109"/>
      <c r="SCL842" s="109"/>
      <c r="SCM842" s="106"/>
      <c r="SCN842" s="103"/>
      <c r="SCO842" s="102"/>
      <c r="SCP842" s="120"/>
      <c r="SCQ842" s="176"/>
      <c r="SCR842" s="102"/>
      <c r="SCS842" s="109"/>
      <c r="SCT842" s="109"/>
      <c r="SCU842" s="106"/>
      <c r="SCV842" s="103"/>
      <c r="SCW842" s="102"/>
      <c r="SCX842" s="120"/>
      <c r="SCY842" s="176"/>
      <c r="SCZ842" s="102"/>
      <c r="SDA842" s="109"/>
      <c r="SDB842" s="109"/>
      <c r="SDC842" s="106"/>
      <c r="SDD842" s="103"/>
      <c r="SDE842" s="102"/>
      <c r="SDF842" s="120"/>
      <c r="SDG842" s="176"/>
      <c r="SDH842" s="102"/>
      <c r="SDI842" s="109"/>
      <c r="SDJ842" s="109"/>
      <c r="SDK842" s="106"/>
      <c r="SDL842" s="103"/>
      <c r="SDM842" s="102"/>
      <c r="SDN842" s="120"/>
      <c r="SDO842" s="176"/>
      <c r="SDP842" s="102"/>
      <c r="SDQ842" s="109"/>
      <c r="SDR842" s="109"/>
      <c r="SDS842" s="106"/>
      <c r="SDT842" s="103"/>
      <c r="SDU842" s="102"/>
      <c r="SDV842" s="120"/>
      <c r="SDW842" s="176"/>
      <c r="SDX842" s="102"/>
      <c r="SDY842" s="109"/>
      <c r="SDZ842" s="109"/>
      <c r="SEA842" s="106"/>
      <c r="SEB842" s="103"/>
      <c r="SEC842" s="102"/>
      <c r="SED842" s="120"/>
      <c r="SEE842" s="176"/>
      <c r="SEF842" s="102"/>
      <c r="SEG842" s="109"/>
      <c r="SEH842" s="109"/>
      <c r="SEI842" s="106"/>
      <c r="SEJ842" s="103"/>
      <c r="SEK842" s="102"/>
      <c r="SEL842" s="120"/>
      <c r="SEM842" s="176"/>
      <c r="SEN842" s="102"/>
      <c r="SEO842" s="109"/>
      <c r="SEP842" s="109"/>
      <c r="SEQ842" s="106"/>
      <c r="SER842" s="103"/>
      <c r="SES842" s="102"/>
      <c r="SET842" s="120"/>
      <c r="SEU842" s="176"/>
      <c r="SEV842" s="102"/>
      <c r="SEW842" s="109"/>
      <c r="SEX842" s="109"/>
      <c r="SEY842" s="106"/>
      <c r="SEZ842" s="103"/>
      <c r="SFA842" s="102"/>
      <c r="SFB842" s="120"/>
      <c r="SFC842" s="176"/>
      <c r="SFD842" s="102"/>
      <c r="SFE842" s="109"/>
      <c r="SFF842" s="109"/>
      <c r="SFG842" s="106"/>
      <c r="SFH842" s="103"/>
      <c r="SFI842" s="102"/>
      <c r="SFJ842" s="120"/>
      <c r="SFK842" s="176"/>
      <c r="SFL842" s="102"/>
      <c r="SFM842" s="109"/>
      <c r="SFN842" s="109"/>
      <c r="SFO842" s="106"/>
      <c r="SFP842" s="103"/>
      <c r="SFQ842" s="102"/>
      <c r="SFR842" s="120"/>
      <c r="SFS842" s="176"/>
      <c r="SFT842" s="102"/>
      <c r="SFU842" s="109"/>
      <c r="SFV842" s="109"/>
      <c r="SFW842" s="106"/>
      <c r="SFX842" s="103"/>
      <c r="SFY842" s="102"/>
      <c r="SFZ842" s="120"/>
      <c r="SGA842" s="176"/>
      <c r="SGB842" s="102"/>
      <c r="SGC842" s="109"/>
      <c r="SGD842" s="109"/>
      <c r="SGE842" s="106"/>
      <c r="SGF842" s="103"/>
      <c r="SGG842" s="102"/>
      <c r="SGH842" s="120"/>
      <c r="SGI842" s="176"/>
      <c r="SGJ842" s="102"/>
      <c r="SGK842" s="109"/>
      <c r="SGL842" s="109"/>
      <c r="SGM842" s="106"/>
      <c r="SGN842" s="103"/>
      <c r="SGO842" s="102"/>
      <c r="SGP842" s="120"/>
      <c r="SGQ842" s="176"/>
      <c r="SGR842" s="102"/>
      <c r="SGS842" s="109"/>
      <c r="SGT842" s="109"/>
      <c r="SGU842" s="106"/>
      <c r="SGV842" s="103"/>
      <c r="SGW842" s="102"/>
      <c r="SGX842" s="120"/>
      <c r="SGY842" s="176"/>
      <c r="SGZ842" s="102"/>
      <c r="SHA842" s="109"/>
      <c r="SHB842" s="109"/>
      <c r="SHC842" s="106"/>
      <c r="SHD842" s="103"/>
      <c r="SHE842" s="102"/>
      <c r="SHF842" s="120"/>
      <c r="SHG842" s="176"/>
      <c r="SHH842" s="102"/>
      <c r="SHI842" s="109"/>
      <c r="SHJ842" s="109"/>
      <c r="SHK842" s="106"/>
      <c r="SHL842" s="103"/>
      <c r="SHM842" s="102"/>
      <c r="SHN842" s="120"/>
      <c r="SHO842" s="176"/>
      <c r="SHP842" s="102"/>
      <c r="SHQ842" s="109"/>
      <c r="SHR842" s="109"/>
      <c r="SHS842" s="106"/>
      <c r="SHT842" s="103"/>
      <c r="SHU842" s="102"/>
      <c r="SHV842" s="120"/>
      <c r="SHW842" s="176"/>
      <c r="SHX842" s="102"/>
      <c r="SHY842" s="109"/>
      <c r="SHZ842" s="109"/>
      <c r="SIA842" s="106"/>
      <c r="SIB842" s="103"/>
      <c r="SIC842" s="102"/>
      <c r="SID842" s="120"/>
      <c r="SIE842" s="176"/>
      <c r="SIF842" s="102"/>
      <c r="SIG842" s="109"/>
      <c r="SIH842" s="109"/>
      <c r="SII842" s="106"/>
      <c r="SIJ842" s="103"/>
      <c r="SIK842" s="102"/>
      <c r="SIL842" s="120"/>
      <c r="SIM842" s="176"/>
      <c r="SIN842" s="102"/>
      <c r="SIO842" s="109"/>
      <c r="SIP842" s="109"/>
      <c r="SIQ842" s="106"/>
      <c r="SIR842" s="103"/>
      <c r="SIS842" s="102"/>
      <c r="SIT842" s="120"/>
      <c r="SIU842" s="176"/>
      <c r="SIV842" s="102"/>
      <c r="SIW842" s="109"/>
      <c r="SIX842" s="109"/>
      <c r="SIY842" s="106"/>
      <c r="SIZ842" s="103"/>
      <c r="SJA842" s="102"/>
      <c r="SJB842" s="120"/>
      <c r="SJC842" s="176"/>
      <c r="SJD842" s="102"/>
      <c r="SJE842" s="109"/>
      <c r="SJF842" s="109"/>
      <c r="SJG842" s="106"/>
      <c r="SJH842" s="103"/>
      <c r="SJI842" s="102"/>
      <c r="SJJ842" s="120"/>
      <c r="SJK842" s="176"/>
      <c r="SJL842" s="102"/>
      <c r="SJM842" s="109"/>
      <c r="SJN842" s="109"/>
      <c r="SJO842" s="106"/>
      <c r="SJP842" s="103"/>
      <c r="SJQ842" s="102"/>
      <c r="SJR842" s="120"/>
      <c r="SJS842" s="176"/>
      <c r="SJT842" s="102"/>
      <c r="SJU842" s="109"/>
      <c r="SJV842" s="109"/>
      <c r="SJW842" s="106"/>
      <c r="SJX842" s="103"/>
      <c r="SJY842" s="102"/>
      <c r="SJZ842" s="120"/>
      <c r="SKA842" s="176"/>
      <c r="SKB842" s="102"/>
      <c r="SKC842" s="109"/>
      <c r="SKD842" s="109"/>
      <c r="SKE842" s="106"/>
      <c r="SKF842" s="103"/>
      <c r="SKG842" s="102"/>
      <c r="SKH842" s="120"/>
      <c r="SKI842" s="176"/>
      <c r="SKJ842" s="102"/>
      <c r="SKK842" s="109"/>
      <c r="SKL842" s="109"/>
      <c r="SKM842" s="106"/>
      <c r="SKN842" s="103"/>
      <c r="SKO842" s="102"/>
      <c r="SKP842" s="120"/>
      <c r="SKQ842" s="176"/>
      <c r="SKR842" s="102"/>
      <c r="SKS842" s="109"/>
      <c r="SKT842" s="109"/>
      <c r="SKU842" s="106"/>
      <c r="SKV842" s="103"/>
      <c r="SKW842" s="102"/>
      <c r="SKX842" s="120"/>
      <c r="SKY842" s="176"/>
      <c r="SKZ842" s="102"/>
      <c r="SLA842" s="109"/>
      <c r="SLB842" s="109"/>
      <c r="SLC842" s="106"/>
      <c r="SLD842" s="103"/>
      <c r="SLE842" s="102"/>
      <c r="SLF842" s="120"/>
      <c r="SLG842" s="176"/>
      <c r="SLH842" s="102"/>
      <c r="SLI842" s="109"/>
      <c r="SLJ842" s="109"/>
      <c r="SLK842" s="106"/>
      <c r="SLL842" s="103"/>
      <c r="SLM842" s="102"/>
      <c r="SLN842" s="120"/>
      <c r="SLO842" s="176"/>
      <c r="SLP842" s="102"/>
      <c r="SLQ842" s="109"/>
      <c r="SLR842" s="109"/>
      <c r="SLS842" s="106"/>
      <c r="SLT842" s="103"/>
      <c r="SLU842" s="102"/>
      <c r="SLV842" s="120"/>
      <c r="SLW842" s="176"/>
      <c r="SLX842" s="102"/>
      <c r="SLY842" s="109"/>
      <c r="SLZ842" s="109"/>
      <c r="SMA842" s="106"/>
      <c r="SMB842" s="103"/>
      <c r="SMC842" s="102"/>
      <c r="SMD842" s="120"/>
      <c r="SME842" s="176"/>
      <c r="SMF842" s="102"/>
      <c r="SMG842" s="109"/>
      <c r="SMH842" s="109"/>
      <c r="SMI842" s="106"/>
      <c r="SMJ842" s="103"/>
      <c r="SMK842" s="102"/>
      <c r="SML842" s="120"/>
      <c r="SMM842" s="176"/>
      <c r="SMN842" s="102"/>
      <c r="SMO842" s="109"/>
      <c r="SMP842" s="109"/>
      <c r="SMQ842" s="106"/>
      <c r="SMR842" s="103"/>
      <c r="SMS842" s="102"/>
      <c r="SMT842" s="120"/>
      <c r="SMU842" s="176"/>
      <c r="SMV842" s="102"/>
      <c r="SMW842" s="109"/>
      <c r="SMX842" s="109"/>
      <c r="SMY842" s="106"/>
      <c r="SMZ842" s="103"/>
      <c r="SNA842" s="102"/>
      <c r="SNB842" s="120"/>
      <c r="SNC842" s="176"/>
      <c r="SND842" s="102"/>
      <c r="SNE842" s="109"/>
      <c r="SNF842" s="109"/>
      <c r="SNG842" s="106"/>
      <c r="SNH842" s="103"/>
      <c r="SNI842" s="102"/>
      <c r="SNJ842" s="120"/>
      <c r="SNK842" s="176"/>
      <c r="SNL842" s="102"/>
      <c r="SNM842" s="109"/>
      <c r="SNN842" s="109"/>
      <c r="SNO842" s="106"/>
      <c r="SNP842" s="103"/>
      <c r="SNQ842" s="102"/>
      <c r="SNR842" s="120"/>
      <c r="SNS842" s="176"/>
      <c r="SNT842" s="102"/>
      <c r="SNU842" s="109"/>
      <c r="SNV842" s="109"/>
      <c r="SNW842" s="106"/>
      <c r="SNX842" s="103"/>
      <c r="SNY842" s="102"/>
      <c r="SNZ842" s="120"/>
      <c r="SOA842" s="176"/>
      <c r="SOB842" s="102"/>
      <c r="SOC842" s="109"/>
      <c r="SOD842" s="109"/>
      <c r="SOE842" s="106"/>
      <c r="SOF842" s="103"/>
      <c r="SOG842" s="102"/>
      <c r="SOH842" s="120"/>
      <c r="SOI842" s="176"/>
      <c r="SOJ842" s="102"/>
      <c r="SOK842" s="109"/>
      <c r="SOL842" s="109"/>
      <c r="SOM842" s="106"/>
      <c r="SON842" s="103"/>
      <c r="SOO842" s="102"/>
      <c r="SOP842" s="120"/>
      <c r="SOQ842" s="176"/>
      <c r="SOR842" s="102"/>
      <c r="SOS842" s="109"/>
      <c r="SOT842" s="109"/>
      <c r="SOU842" s="106"/>
      <c r="SOV842" s="103"/>
      <c r="SOW842" s="102"/>
      <c r="SOX842" s="120"/>
      <c r="SOY842" s="176"/>
      <c r="SOZ842" s="102"/>
      <c r="SPA842" s="109"/>
      <c r="SPB842" s="109"/>
      <c r="SPC842" s="106"/>
      <c r="SPD842" s="103"/>
      <c r="SPE842" s="102"/>
      <c r="SPF842" s="120"/>
      <c r="SPG842" s="176"/>
      <c r="SPH842" s="102"/>
      <c r="SPI842" s="109"/>
      <c r="SPJ842" s="109"/>
      <c r="SPK842" s="106"/>
      <c r="SPL842" s="103"/>
      <c r="SPM842" s="102"/>
      <c r="SPN842" s="120"/>
      <c r="SPO842" s="176"/>
      <c r="SPP842" s="102"/>
      <c r="SPQ842" s="109"/>
      <c r="SPR842" s="109"/>
      <c r="SPS842" s="106"/>
      <c r="SPT842" s="103"/>
      <c r="SPU842" s="102"/>
      <c r="SPV842" s="120"/>
      <c r="SPW842" s="176"/>
      <c r="SPX842" s="102"/>
      <c r="SPY842" s="109"/>
      <c r="SPZ842" s="109"/>
      <c r="SQA842" s="106"/>
      <c r="SQB842" s="103"/>
      <c r="SQC842" s="102"/>
      <c r="SQD842" s="120"/>
      <c r="SQE842" s="176"/>
      <c r="SQF842" s="102"/>
      <c r="SQG842" s="109"/>
      <c r="SQH842" s="109"/>
      <c r="SQI842" s="106"/>
      <c r="SQJ842" s="103"/>
      <c r="SQK842" s="102"/>
      <c r="SQL842" s="120"/>
      <c r="SQM842" s="176"/>
      <c r="SQN842" s="102"/>
      <c r="SQO842" s="109"/>
      <c r="SQP842" s="109"/>
      <c r="SQQ842" s="106"/>
      <c r="SQR842" s="103"/>
      <c r="SQS842" s="102"/>
      <c r="SQT842" s="120"/>
      <c r="SQU842" s="176"/>
      <c r="SQV842" s="102"/>
      <c r="SQW842" s="109"/>
      <c r="SQX842" s="109"/>
      <c r="SQY842" s="106"/>
      <c r="SQZ842" s="103"/>
      <c r="SRA842" s="102"/>
      <c r="SRB842" s="120"/>
      <c r="SRC842" s="176"/>
      <c r="SRD842" s="102"/>
      <c r="SRE842" s="109"/>
      <c r="SRF842" s="109"/>
      <c r="SRG842" s="106"/>
      <c r="SRH842" s="103"/>
      <c r="SRI842" s="102"/>
      <c r="SRJ842" s="120"/>
      <c r="SRK842" s="176"/>
      <c r="SRL842" s="102"/>
      <c r="SRM842" s="109"/>
      <c r="SRN842" s="109"/>
      <c r="SRO842" s="106"/>
      <c r="SRP842" s="103"/>
      <c r="SRQ842" s="102"/>
      <c r="SRR842" s="120"/>
      <c r="SRS842" s="176"/>
      <c r="SRT842" s="102"/>
      <c r="SRU842" s="109"/>
      <c r="SRV842" s="109"/>
      <c r="SRW842" s="106"/>
      <c r="SRX842" s="103"/>
      <c r="SRY842" s="102"/>
      <c r="SRZ842" s="120"/>
      <c r="SSA842" s="176"/>
      <c r="SSB842" s="102"/>
      <c r="SSC842" s="109"/>
      <c r="SSD842" s="109"/>
      <c r="SSE842" s="106"/>
      <c r="SSF842" s="103"/>
      <c r="SSG842" s="102"/>
      <c r="SSH842" s="120"/>
      <c r="SSI842" s="176"/>
      <c r="SSJ842" s="102"/>
      <c r="SSK842" s="109"/>
      <c r="SSL842" s="109"/>
      <c r="SSM842" s="106"/>
      <c r="SSN842" s="103"/>
      <c r="SSO842" s="102"/>
      <c r="SSP842" s="120"/>
      <c r="SSQ842" s="176"/>
      <c r="SSR842" s="102"/>
      <c r="SSS842" s="109"/>
      <c r="SST842" s="109"/>
      <c r="SSU842" s="106"/>
      <c r="SSV842" s="103"/>
      <c r="SSW842" s="102"/>
      <c r="SSX842" s="120"/>
      <c r="SSY842" s="176"/>
      <c r="SSZ842" s="102"/>
      <c r="STA842" s="109"/>
      <c r="STB842" s="109"/>
      <c r="STC842" s="106"/>
      <c r="STD842" s="103"/>
      <c r="STE842" s="102"/>
      <c r="STF842" s="120"/>
      <c r="STG842" s="176"/>
      <c r="STH842" s="102"/>
      <c r="STI842" s="109"/>
      <c r="STJ842" s="109"/>
      <c r="STK842" s="106"/>
      <c r="STL842" s="103"/>
      <c r="STM842" s="102"/>
      <c r="STN842" s="120"/>
      <c r="STO842" s="176"/>
      <c r="STP842" s="102"/>
      <c r="STQ842" s="109"/>
      <c r="STR842" s="109"/>
      <c r="STS842" s="106"/>
      <c r="STT842" s="103"/>
      <c r="STU842" s="102"/>
      <c r="STV842" s="120"/>
      <c r="STW842" s="176"/>
      <c r="STX842" s="102"/>
      <c r="STY842" s="109"/>
      <c r="STZ842" s="109"/>
      <c r="SUA842" s="106"/>
      <c r="SUB842" s="103"/>
      <c r="SUC842" s="102"/>
      <c r="SUD842" s="120"/>
      <c r="SUE842" s="176"/>
      <c r="SUF842" s="102"/>
      <c r="SUG842" s="109"/>
      <c r="SUH842" s="109"/>
      <c r="SUI842" s="106"/>
      <c r="SUJ842" s="103"/>
      <c r="SUK842" s="102"/>
      <c r="SUL842" s="120"/>
      <c r="SUM842" s="176"/>
      <c r="SUN842" s="102"/>
      <c r="SUO842" s="109"/>
      <c r="SUP842" s="109"/>
      <c r="SUQ842" s="106"/>
      <c r="SUR842" s="103"/>
      <c r="SUS842" s="102"/>
      <c r="SUT842" s="120"/>
      <c r="SUU842" s="176"/>
      <c r="SUV842" s="102"/>
      <c r="SUW842" s="109"/>
      <c r="SUX842" s="109"/>
      <c r="SUY842" s="106"/>
      <c r="SUZ842" s="103"/>
      <c r="SVA842" s="102"/>
      <c r="SVB842" s="120"/>
      <c r="SVC842" s="176"/>
      <c r="SVD842" s="102"/>
      <c r="SVE842" s="109"/>
      <c r="SVF842" s="109"/>
      <c r="SVG842" s="106"/>
      <c r="SVH842" s="103"/>
      <c r="SVI842" s="102"/>
      <c r="SVJ842" s="120"/>
      <c r="SVK842" s="176"/>
      <c r="SVL842" s="102"/>
      <c r="SVM842" s="109"/>
      <c r="SVN842" s="109"/>
      <c r="SVO842" s="106"/>
      <c r="SVP842" s="103"/>
      <c r="SVQ842" s="102"/>
      <c r="SVR842" s="120"/>
      <c r="SVS842" s="176"/>
      <c r="SVT842" s="102"/>
      <c r="SVU842" s="109"/>
      <c r="SVV842" s="109"/>
      <c r="SVW842" s="106"/>
      <c r="SVX842" s="103"/>
      <c r="SVY842" s="102"/>
      <c r="SVZ842" s="120"/>
      <c r="SWA842" s="176"/>
      <c r="SWB842" s="102"/>
      <c r="SWC842" s="109"/>
      <c r="SWD842" s="109"/>
      <c r="SWE842" s="106"/>
      <c r="SWF842" s="103"/>
      <c r="SWG842" s="102"/>
      <c r="SWH842" s="120"/>
      <c r="SWI842" s="176"/>
      <c r="SWJ842" s="102"/>
      <c r="SWK842" s="109"/>
      <c r="SWL842" s="109"/>
      <c r="SWM842" s="106"/>
      <c r="SWN842" s="103"/>
      <c r="SWO842" s="102"/>
      <c r="SWP842" s="120"/>
      <c r="SWQ842" s="176"/>
      <c r="SWR842" s="102"/>
      <c r="SWS842" s="109"/>
      <c r="SWT842" s="109"/>
      <c r="SWU842" s="106"/>
      <c r="SWV842" s="103"/>
      <c r="SWW842" s="102"/>
      <c r="SWX842" s="120"/>
      <c r="SWY842" s="176"/>
      <c r="SWZ842" s="102"/>
      <c r="SXA842" s="109"/>
      <c r="SXB842" s="109"/>
      <c r="SXC842" s="106"/>
      <c r="SXD842" s="103"/>
      <c r="SXE842" s="102"/>
      <c r="SXF842" s="120"/>
      <c r="SXG842" s="176"/>
      <c r="SXH842" s="102"/>
      <c r="SXI842" s="109"/>
      <c r="SXJ842" s="109"/>
      <c r="SXK842" s="106"/>
      <c r="SXL842" s="103"/>
      <c r="SXM842" s="102"/>
      <c r="SXN842" s="120"/>
      <c r="SXO842" s="176"/>
      <c r="SXP842" s="102"/>
      <c r="SXQ842" s="109"/>
      <c r="SXR842" s="109"/>
      <c r="SXS842" s="106"/>
      <c r="SXT842" s="103"/>
      <c r="SXU842" s="102"/>
      <c r="SXV842" s="120"/>
      <c r="SXW842" s="176"/>
      <c r="SXX842" s="102"/>
      <c r="SXY842" s="109"/>
      <c r="SXZ842" s="109"/>
      <c r="SYA842" s="106"/>
      <c r="SYB842" s="103"/>
      <c r="SYC842" s="102"/>
      <c r="SYD842" s="120"/>
      <c r="SYE842" s="176"/>
      <c r="SYF842" s="102"/>
      <c r="SYG842" s="109"/>
      <c r="SYH842" s="109"/>
      <c r="SYI842" s="106"/>
      <c r="SYJ842" s="103"/>
      <c r="SYK842" s="102"/>
      <c r="SYL842" s="120"/>
      <c r="SYM842" s="176"/>
      <c r="SYN842" s="102"/>
      <c r="SYO842" s="109"/>
      <c r="SYP842" s="109"/>
      <c r="SYQ842" s="106"/>
      <c r="SYR842" s="103"/>
      <c r="SYS842" s="102"/>
      <c r="SYT842" s="120"/>
      <c r="SYU842" s="176"/>
      <c r="SYV842" s="102"/>
      <c r="SYW842" s="109"/>
      <c r="SYX842" s="109"/>
      <c r="SYY842" s="106"/>
      <c r="SYZ842" s="103"/>
      <c r="SZA842" s="102"/>
      <c r="SZB842" s="120"/>
      <c r="SZC842" s="176"/>
      <c r="SZD842" s="102"/>
      <c r="SZE842" s="109"/>
      <c r="SZF842" s="109"/>
      <c r="SZG842" s="106"/>
      <c r="SZH842" s="103"/>
      <c r="SZI842" s="102"/>
      <c r="SZJ842" s="120"/>
      <c r="SZK842" s="176"/>
      <c r="SZL842" s="102"/>
      <c r="SZM842" s="109"/>
      <c r="SZN842" s="109"/>
      <c r="SZO842" s="106"/>
      <c r="SZP842" s="103"/>
      <c r="SZQ842" s="102"/>
      <c r="SZR842" s="120"/>
      <c r="SZS842" s="176"/>
      <c r="SZT842" s="102"/>
      <c r="SZU842" s="109"/>
      <c r="SZV842" s="109"/>
      <c r="SZW842" s="106"/>
      <c r="SZX842" s="103"/>
      <c r="SZY842" s="102"/>
      <c r="SZZ842" s="120"/>
      <c r="TAA842" s="176"/>
      <c r="TAB842" s="102"/>
      <c r="TAC842" s="109"/>
      <c r="TAD842" s="109"/>
      <c r="TAE842" s="106"/>
      <c r="TAF842" s="103"/>
      <c r="TAG842" s="102"/>
      <c r="TAH842" s="120"/>
      <c r="TAI842" s="176"/>
      <c r="TAJ842" s="102"/>
      <c r="TAK842" s="109"/>
      <c r="TAL842" s="109"/>
      <c r="TAM842" s="106"/>
      <c r="TAN842" s="103"/>
      <c r="TAO842" s="102"/>
      <c r="TAP842" s="120"/>
      <c r="TAQ842" s="176"/>
      <c r="TAR842" s="102"/>
      <c r="TAS842" s="109"/>
      <c r="TAT842" s="109"/>
      <c r="TAU842" s="106"/>
      <c r="TAV842" s="103"/>
      <c r="TAW842" s="102"/>
      <c r="TAX842" s="120"/>
      <c r="TAY842" s="176"/>
      <c r="TAZ842" s="102"/>
      <c r="TBA842" s="109"/>
      <c r="TBB842" s="109"/>
      <c r="TBC842" s="106"/>
      <c r="TBD842" s="103"/>
      <c r="TBE842" s="102"/>
      <c r="TBF842" s="120"/>
      <c r="TBG842" s="176"/>
      <c r="TBH842" s="102"/>
      <c r="TBI842" s="109"/>
      <c r="TBJ842" s="109"/>
      <c r="TBK842" s="106"/>
      <c r="TBL842" s="103"/>
      <c r="TBM842" s="102"/>
      <c r="TBN842" s="120"/>
      <c r="TBO842" s="176"/>
      <c r="TBP842" s="102"/>
      <c r="TBQ842" s="109"/>
      <c r="TBR842" s="109"/>
      <c r="TBS842" s="106"/>
      <c r="TBT842" s="103"/>
      <c r="TBU842" s="102"/>
      <c r="TBV842" s="120"/>
      <c r="TBW842" s="176"/>
      <c r="TBX842" s="102"/>
      <c r="TBY842" s="109"/>
      <c r="TBZ842" s="109"/>
      <c r="TCA842" s="106"/>
      <c r="TCB842" s="103"/>
      <c r="TCC842" s="102"/>
      <c r="TCD842" s="120"/>
      <c r="TCE842" s="176"/>
      <c r="TCF842" s="102"/>
      <c r="TCG842" s="109"/>
      <c r="TCH842" s="109"/>
      <c r="TCI842" s="106"/>
      <c r="TCJ842" s="103"/>
      <c r="TCK842" s="102"/>
      <c r="TCL842" s="120"/>
      <c r="TCM842" s="176"/>
      <c r="TCN842" s="102"/>
      <c r="TCO842" s="109"/>
      <c r="TCP842" s="109"/>
      <c r="TCQ842" s="106"/>
      <c r="TCR842" s="103"/>
      <c r="TCS842" s="102"/>
      <c r="TCT842" s="120"/>
      <c r="TCU842" s="176"/>
      <c r="TCV842" s="102"/>
      <c r="TCW842" s="109"/>
      <c r="TCX842" s="109"/>
      <c r="TCY842" s="106"/>
      <c r="TCZ842" s="103"/>
      <c r="TDA842" s="102"/>
      <c r="TDB842" s="120"/>
      <c r="TDC842" s="176"/>
      <c r="TDD842" s="102"/>
      <c r="TDE842" s="109"/>
      <c r="TDF842" s="109"/>
      <c r="TDG842" s="106"/>
      <c r="TDH842" s="103"/>
      <c r="TDI842" s="102"/>
      <c r="TDJ842" s="120"/>
      <c r="TDK842" s="176"/>
      <c r="TDL842" s="102"/>
      <c r="TDM842" s="109"/>
      <c r="TDN842" s="109"/>
      <c r="TDO842" s="106"/>
      <c r="TDP842" s="103"/>
      <c r="TDQ842" s="102"/>
      <c r="TDR842" s="120"/>
      <c r="TDS842" s="176"/>
      <c r="TDT842" s="102"/>
      <c r="TDU842" s="109"/>
      <c r="TDV842" s="109"/>
      <c r="TDW842" s="106"/>
      <c r="TDX842" s="103"/>
      <c r="TDY842" s="102"/>
      <c r="TDZ842" s="120"/>
      <c r="TEA842" s="176"/>
      <c r="TEB842" s="102"/>
      <c r="TEC842" s="109"/>
      <c r="TED842" s="109"/>
      <c r="TEE842" s="106"/>
      <c r="TEF842" s="103"/>
      <c r="TEG842" s="102"/>
      <c r="TEH842" s="120"/>
      <c r="TEI842" s="176"/>
      <c r="TEJ842" s="102"/>
      <c r="TEK842" s="109"/>
      <c r="TEL842" s="109"/>
      <c r="TEM842" s="106"/>
      <c r="TEN842" s="103"/>
      <c r="TEO842" s="102"/>
      <c r="TEP842" s="120"/>
      <c r="TEQ842" s="176"/>
      <c r="TER842" s="102"/>
      <c r="TES842" s="109"/>
      <c r="TET842" s="109"/>
      <c r="TEU842" s="106"/>
      <c r="TEV842" s="103"/>
      <c r="TEW842" s="102"/>
      <c r="TEX842" s="120"/>
      <c r="TEY842" s="176"/>
      <c r="TEZ842" s="102"/>
      <c r="TFA842" s="109"/>
      <c r="TFB842" s="109"/>
      <c r="TFC842" s="106"/>
      <c r="TFD842" s="103"/>
      <c r="TFE842" s="102"/>
      <c r="TFF842" s="120"/>
      <c r="TFG842" s="176"/>
      <c r="TFH842" s="102"/>
      <c r="TFI842" s="109"/>
      <c r="TFJ842" s="109"/>
      <c r="TFK842" s="106"/>
      <c r="TFL842" s="103"/>
      <c r="TFM842" s="102"/>
      <c r="TFN842" s="120"/>
      <c r="TFO842" s="176"/>
      <c r="TFP842" s="102"/>
      <c r="TFQ842" s="109"/>
      <c r="TFR842" s="109"/>
      <c r="TFS842" s="106"/>
      <c r="TFT842" s="103"/>
      <c r="TFU842" s="102"/>
      <c r="TFV842" s="120"/>
      <c r="TFW842" s="176"/>
      <c r="TFX842" s="102"/>
      <c r="TFY842" s="109"/>
      <c r="TFZ842" s="109"/>
      <c r="TGA842" s="106"/>
      <c r="TGB842" s="103"/>
      <c r="TGC842" s="102"/>
      <c r="TGD842" s="120"/>
      <c r="TGE842" s="176"/>
      <c r="TGF842" s="102"/>
      <c r="TGG842" s="109"/>
      <c r="TGH842" s="109"/>
      <c r="TGI842" s="106"/>
      <c r="TGJ842" s="103"/>
      <c r="TGK842" s="102"/>
      <c r="TGL842" s="120"/>
      <c r="TGM842" s="176"/>
      <c r="TGN842" s="102"/>
      <c r="TGO842" s="109"/>
      <c r="TGP842" s="109"/>
      <c r="TGQ842" s="106"/>
      <c r="TGR842" s="103"/>
      <c r="TGS842" s="102"/>
      <c r="TGT842" s="120"/>
      <c r="TGU842" s="176"/>
      <c r="TGV842" s="102"/>
      <c r="TGW842" s="109"/>
      <c r="TGX842" s="109"/>
      <c r="TGY842" s="106"/>
      <c r="TGZ842" s="103"/>
      <c r="THA842" s="102"/>
      <c r="THB842" s="120"/>
      <c r="THC842" s="176"/>
      <c r="THD842" s="102"/>
      <c r="THE842" s="109"/>
      <c r="THF842" s="109"/>
      <c r="THG842" s="106"/>
      <c r="THH842" s="103"/>
      <c r="THI842" s="102"/>
      <c r="THJ842" s="120"/>
      <c r="THK842" s="176"/>
      <c r="THL842" s="102"/>
      <c r="THM842" s="109"/>
      <c r="THN842" s="109"/>
      <c r="THO842" s="106"/>
      <c r="THP842" s="103"/>
      <c r="THQ842" s="102"/>
      <c r="THR842" s="120"/>
      <c r="THS842" s="176"/>
      <c r="THT842" s="102"/>
      <c r="THU842" s="109"/>
      <c r="THV842" s="109"/>
      <c r="THW842" s="106"/>
      <c r="THX842" s="103"/>
      <c r="THY842" s="102"/>
      <c r="THZ842" s="120"/>
      <c r="TIA842" s="176"/>
      <c r="TIB842" s="102"/>
      <c r="TIC842" s="109"/>
      <c r="TID842" s="109"/>
      <c r="TIE842" s="106"/>
      <c r="TIF842" s="103"/>
      <c r="TIG842" s="102"/>
      <c r="TIH842" s="120"/>
      <c r="TII842" s="176"/>
      <c r="TIJ842" s="102"/>
      <c r="TIK842" s="109"/>
      <c r="TIL842" s="109"/>
      <c r="TIM842" s="106"/>
      <c r="TIN842" s="103"/>
      <c r="TIO842" s="102"/>
      <c r="TIP842" s="120"/>
      <c r="TIQ842" s="176"/>
      <c r="TIR842" s="102"/>
      <c r="TIS842" s="109"/>
      <c r="TIT842" s="109"/>
      <c r="TIU842" s="106"/>
      <c r="TIV842" s="103"/>
      <c r="TIW842" s="102"/>
      <c r="TIX842" s="120"/>
      <c r="TIY842" s="176"/>
      <c r="TIZ842" s="102"/>
      <c r="TJA842" s="109"/>
      <c r="TJB842" s="109"/>
      <c r="TJC842" s="106"/>
      <c r="TJD842" s="103"/>
      <c r="TJE842" s="102"/>
      <c r="TJF842" s="120"/>
      <c r="TJG842" s="176"/>
      <c r="TJH842" s="102"/>
      <c r="TJI842" s="109"/>
      <c r="TJJ842" s="109"/>
      <c r="TJK842" s="106"/>
      <c r="TJL842" s="103"/>
      <c r="TJM842" s="102"/>
      <c r="TJN842" s="120"/>
      <c r="TJO842" s="176"/>
      <c r="TJP842" s="102"/>
      <c r="TJQ842" s="109"/>
      <c r="TJR842" s="109"/>
      <c r="TJS842" s="106"/>
      <c r="TJT842" s="103"/>
      <c r="TJU842" s="102"/>
      <c r="TJV842" s="120"/>
      <c r="TJW842" s="176"/>
      <c r="TJX842" s="102"/>
      <c r="TJY842" s="109"/>
      <c r="TJZ842" s="109"/>
      <c r="TKA842" s="106"/>
      <c r="TKB842" s="103"/>
      <c r="TKC842" s="102"/>
      <c r="TKD842" s="120"/>
      <c r="TKE842" s="176"/>
      <c r="TKF842" s="102"/>
      <c r="TKG842" s="109"/>
      <c r="TKH842" s="109"/>
      <c r="TKI842" s="106"/>
      <c r="TKJ842" s="103"/>
      <c r="TKK842" s="102"/>
      <c r="TKL842" s="120"/>
      <c r="TKM842" s="176"/>
      <c r="TKN842" s="102"/>
      <c r="TKO842" s="109"/>
      <c r="TKP842" s="109"/>
      <c r="TKQ842" s="106"/>
      <c r="TKR842" s="103"/>
      <c r="TKS842" s="102"/>
      <c r="TKT842" s="120"/>
      <c r="TKU842" s="176"/>
      <c r="TKV842" s="102"/>
      <c r="TKW842" s="109"/>
      <c r="TKX842" s="109"/>
      <c r="TKY842" s="106"/>
      <c r="TKZ842" s="103"/>
      <c r="TLA842" s="102"/>
      <c r="TLB842" s="120"/>
      <c r="TLC842" s="176"/>
      <c r="TLD842" s="102"/>
      <c r="TLE842" s="109"/>
      <c r="TLF842" s="109"/>
      <c r="TLG842" s="106"/>
      <c r="TLH842" s="103"/>
      <c r="TLI842" s="102"/>
      <c r="TLJ842" s="120"/>
      <c r="TLK842" s="176"/>
      <c r="TLL842" s="102"/>
      <c r="TLM842" s="109"/>
      <c r="TLN842" s="109"/>
      <c r="TLO842" s="106"/>
      <c r="TLP842" s="103"/>
      <c r="TLQ842" s="102"/>
      <c r="TLR842" s="120"/>
      <c r="TLS842" s="176"/>
      <c r="TLT842" s="102"/>
      <c r="TLU842" s="109"/>
      <c r="TLV842" s="109"/>
      <c r="TLW842" s="106"/>
      <c r="TLX842" s="103"/>
      <c r="TLY842" s="102"/>
      <c r="TLZ842" s="120"/>
      <c r="TMA842" s="176"/>
      <c r="TMB842" s="102"/>
      <c r="TMC842" s="109"/>
      <c r="TMD842" s="109"/>
      <c r="TME842" s="106"/>
      <c r="TMF842" s="103"/>
      <c r="TMG842" s="102"/>
      <c r="TMH842" s="120"/>
      <c r="TMI842" s="176"/>
      <c r="TMJ842" s="102"/>
      <c r="TMK842" s="109"/>
      <c r="TML842" s="109"/>
      <c r="TMM842" s="106"/>
      <c r="TMN842" s="103"/>
      <c r="TMO842" s="102"/>
      <c r="TMP842" s="120"/>
      <c r="TMQ842" s="176"/>
      <c r="TMR842" s="102"/>
      <c r="TMS842" s="109"/>
      <c r="TMT842" s="109"/>
      <c r="TMU842" s="106"/>
      <c r="TMV842" s="103"/>
      <c r="TMW842" s="102"/>
      <c r="TMX842" s="120"/>
      <c r="TMY842" s="176"/>
      <c r="TMZ842" s="102"/>
      <c r="TNA842" s="109"/>
      <c r="TNB842" s="109"/>
      <c r="TNC842" s="106"/>
      <c r="TND842" s="103"/>
      <c r="TNE842" s="102"/>
      <c r="TNF842" s="120"/>
      <c r="TNG842" s="176"/>
      <c r="TNH842" s="102"/>
      <c r="TNI842" s="109"/>
      <c r="TNJ842" s="109"/>
      <c r="TNK842" s="106"/>
      <c r="TNL842" s="103"/>
      <c r="TNM842" s="102"/>
      <c r="TNN842" s="120"/>
      <c r="TNO842" s="176"/>
      <c r="TNP842" s="102"/>
      <c r="TNQ842" s="109"/>
      <c r="TNR842" s="109"/>
      <c r="TNS842" s="106"/>
      <c r="TNT842" s="103"/>
      <c r="TNU842" s="102"/>
      <c r="TNV842" s="120"/>
      <c r="TNW842" s="176"/>
      <c r="TNX842" s="102"/>
      <c r="TNY842" s="109"/>
      <c r="TNZ842" s="109"/>
      <c r="TOA842" s="106"/>
      <c r="TOB842" s="103"/>
      <c r="TOC842" s="102"/>
      <c r="TOD842" s="120"/>
      <c r="TOE842" s="176"/>
      <c r="TOF842" s="102"/>
      <c r="TOG842" s="109"/>
      <c r="TOH842" s="109"/>
      <c r="TOI842" s="106"/>
      <c r="TOJ842" s="103"/>
      <c r="TOK842" s="102"/>
      <c r="TOL842" s="120"/>
      <c r="TOM842" s="176"/>
      <c r="TON842" s="102"/>
      <c r="TOO842" s="109"/>
      <c r="TOP842" s="109"/>
      <c r="TOQ842" s="106"/>
      <c r="TOR842" s="103"/>
      <c r="TOS842" s="102"/>
      <c r="TOT842" s="120"/>
      <c r="TOU842" s="176"/>
      <c r="TOV842" s="102"/>
      <c r="TOW842" s="109"/>
      <c r="TOX842" s="109"/>
      <c r="TOY842" s="106"/>
      <c r="TOZ842" s="103"/>
      <c r="TPA842" s="102"/>
      <c r="TPB842" s="120"/>
      <c r="TPC842" s="176"/>
      <c r="TPD842" s="102"/>
      <c r="TPE842" s="109"/>
      <c r="TPF842" s="109"/>
      <c r="TPG842" s="106"/>
      <c r="TPH842" s="103"/>
      <c r="TPI842" s="102"/>
      <c r="TPJ842" s="120"/>
      <c r="TPK842" s="176"/>
      <c r="TPL842" s="102"/>
      <c r="TPM842" s="109"/>
      <c r="TPN842" s="109"/>
      <c r="TPO842" s="106"/>
      <c r="TPP842" s="103"/>
      <c r="TPQ842" s="102"/>
      <c r="TPR842" s="120"/>
      <c r="TPS842" s="176"/>
      <c r="TPT842" s="102"/>
      <c r="TPU842" s="109"/>
      <c r="TPV842" s="109"/>
      <c r="TPW842" s="106"/>
      <c r="TPX842" s="103"/>
      <c r="TPY842" s="102"/>
      <c r="TPZ842" s="120"/>
      <c r="TQA842" s="176"/>
      <c r="TQB842" s="102"/>
      <c r="TQC842" s="109"/>
      <c r="TQD842" s="109"/>
      <c r="TQE842" s="106"/>
      <c r="TQF842" s="103"/>
      <c r="TQG842" s="102"/>
      <c r="TQH842" s="120"/>
      <c r="TQI842" s="176"/>
      <c r="TQJ842" s="102"/>
      <c r="TQK842" s="109"/>
      <c r="TQL842" s="109"/>
      <c r="TQM842" s="106"/>
      <c r="TQN842" s="103"/>
      <c r="TQO842" s="102"/>
      <c r="TQP842" s="120"/>
      <c r="TQQ842" s="176"/>
      <c r="TQR842" s="102"/>
      <c r="TQS842" s="109"/>
      <c r="TQT842" s="109"/>
      <c r="TQU842" s="106"/>
      <c r="TQV842" s="103"/>
      <c r="TQW842" s="102"/>
      <c r="TQX842" s="120"/>
      <c r="TQY842" s="176"/>
      <c r="TQZ842" s="102"/>
      <c r="TRA842" s="109"/>
      <c r="TRB842" s="109"/>
      <c r="TRC842" s="106"/>
      <c r="TRD842" s="103"/>
      <c r="TRE842" s="102"/>
      <c r="TRF842" s="120"/>
      <c r="TRG842" s="176"/>
      <c r="TRH842" s="102"/>
      <c r="TRI842" s="109"/>
      <c r="TRJ842" s="109"/>
      <c r="TRK842" s="106"/>
      <c r="TRL842" s="103"/>
      <c r="TRM842" s="102"/>
      <c r="TRN842" s="120"/>
      <c r="TRO842" s="176"/>
      <c r="TRP842" s="102"/>
      <c r="TRQ842" s="109"/>
      <c r="TRR842" s="109"/>
      <c r="TRS842" s="106"/>
      <c r="TRT842" s="103"/>
      <c r="TRU842" s="102"/>
      <c r="TRV842" s="120"/>
      <c r="TRW842" s="176"/>
      <c r="TRX842" s="102"/>
      <c r="TRY842" s="109"/>
      <c r="TRZ842" s="109"/>
      <c r="TSA842" s="106"/>
      <c r="TSB842" s="103"/>
      <c r="TSC842" s="102"/>
      <c r="TSD842" s="120"/>
      <c r="TSE842" s="176"/>
      <c r="TSF842" s="102"/>
      <c r="TSG842" s="109"/>
      <c r="TSH842" s="109"/>
      <c r="TSI842" s="106"/>
      <c r="TSJ842" s="103"/>
      <c r="TSK842" s="102"/>
      <c r="TSL842" s="120"/>
      <c r="TSM842" s="176"/>
      <c r="TSN842" s="102"/>
      <c r="TSO842" s="109"/>
      <c r="TSP842" s="109"/>
      <c r="TSQ842" s="106"/>
      <c r="TSR842" s="103"/>
      <c r="TSS842" s="102"/>
      <c r="TST842" s="120"/>
      <c r="TSU842" s="176"/>
      <c r="TSV842" s="102"/>
      <c r="TSW842" s="109"/>
      <c r="TSX842" s="109"/>
      <c r="TSY842" s="106"/>
      <c r="TSZ842" s="103"/>
      <c r="TTA842" s="102"/>
      <c r="TTB842" s="120"/>
      <c r="TTC842" s="176"/>
      <c r="TTD842" s="102"/>
      <c r="TTE842" s="109"/>
      <c r="TTF842" s="109"/>
      <c r="TTG842" s="106"/>
      <c r="TTH842" s="103"/>
      <c r="TTI842" s="102"/>
      <c r="TTJ842" s="120"/>
      <c r="TTK842" s="176"/>
      <c r="TTL842" s="102"/>
      <c r="TTM842" s="109"/>
      <c r="TTN842" s="109"/>
      <c r="TTO842" s="106"/>
      <c r="TTP842" s="103"/>
      <c r="TTQ842" s="102"/>
      <c r="TTR842" s="120"/>
      <c r="TTS842" s="176"/>
      <c r="TTT842" s="102"/>
      <c r="TTU842" s="109"/>
      <c r="TTV842" s="109"/>
      <c r="TTW842" s="106"/>
      <c r="TTX842" s="103"/>
      <c r="TTY842" s="102"/>
      <c r="TTZ842" s="120"/>
      <c r="TUA842" s="176"/>
      <c r="TUB842" s="102"/>
      <c r="TUC842" s="109"/>
      <c r="TUD842" s="109"/>
      <c r="TUE842" s="106"/>
      <c r="TUF842" s="103"/>
      <c r="TUG842" s="102"/>
      <c r="TUH842" s="120"/>
      <c r="TUI842" s="176"/>
      <c r="TUJ842" s="102"/>
      <c r="TUK842" s="109"/>
      <c r="TUL842" s="109"/>
      <c r="TUM842" s="106"/>
      <c r="TUN842" s="103"/>
      <c r="TUO842" s="102"/>
      <c r="TUP842" s="120"/>
      <c r="TUQ842" s="176"/>
      <c r="TUR842" s="102"/>
      <c r="TUS842" s="109"/>
      <c r="TUT842" s="109"/>
      <c r="TUU842" s="106"/>
      <c r="TUV842" s="103"/>
      <c r="TUW842" s="102"/>
      <c r="TUX842" s="120"/>
      <c r="TUY842" s="176"/>
      <c r="TUZ842" s="102"/>
      <c r="TVA842" s="109"/>
      <c r="TVB842" s="109"/>
      <c r="TVC842" s="106"/>
      <c r="TVD842" s="103"/>
      <c r="TVE842" s="102"/>
      <c r="TVF842" s="120"/>
      <c r="TVG842" s="176"/>
      <c r="TVH842" s="102"/>
      <c r="TVI842" s="109"/>
      <c r="TVJ842" s="109"/>
      <c r="TVK842" s="106"/>
      <c r="TVL842" s="103"/>
      <c r="TVM842" s="102"/>
      <c r="TVN842" s="120"/>
      <c r="TVO842" s="176"/>
      <c r="TVP842" s="102"/>
      <c r="TVQ842" s="109"/>
      <c r="TVR842" s="109"/>
      <c r="TVS842" s="106"/>
      <c r="TVT842" s="103"/>
      <c r="TVU842" s="102"/>
      <c r="TVV842" s="120"/>
      <c r="TVW842" s="176"/>
      <c r="TVX842" s="102"/>
      <c r="TVY842" s="109"/>
      <c r="TVZ842" s="109"/>
      <c r="TWA842" s="106"/>
      <c r="TWB842" s="103"/>
      <c r="TWC842" s="102"/>
      <c r="TWD842" s="120"/>
      <c r="TWE842" s="176"/>
      <c r="TWF842" s="102"/>
      <c r="TWG842" s="109"/>
      <c r="TWH842" s="109"/>
      <c r="TWI842" s="106"/>
      <c r="TWJ842" s="103"/>
      <c r="TWK842" s="102"/>
      <c r="TWL842" s="120"/>
      <c r="TWM842" s="176"/>
      <c r="TWN842" s="102"/>
      <c r="TWO842" s="109"/>
      <c r="TWP842" s="109"/>
      <c r="TWQ842" s="106"/>
      <c r="TWR842" s="103"/>
      <c r="TWS842" s="102"/>
      <c r="TWT842" s="120"/>
      <c r="TWU842" s="176"/>
      <c r="TWV842" s="102"/>
      <c r="TWW842" s="109"/>
      <c r="TWX842" s="109"/>
      <c r="TWY842" s="106"/>
      <c r="TWZ842" s="103"/>
      <c r="TXA842" s="102"/>
      <c r="TXB842" s="120"/>
      <c r="TXC842" s="176"/>
      <c r="TXD842" s="102"/>
      <c r="TXE842" s="109"/>
      <c r="TXF842" s="109"/>
      <c r="TXG842" s="106"/>
      <c r="TXH842" s="103"/>
      <c r="TXI842" s="102"/>
      <c r="TXJ842" s="120"/>
      <c r="TXK842" s="176"/>
      <c r="TXL842" s="102"/>
      <c r="TXM842" s="109"/>
      <c r="TXN842" s="109"/>
      <c r="TXO842" s="106"/>
      <c r="TXP842" s="103"/>
      <c r="TXQ842" s="102"/>
      <c r="TXR842" s="120"/>
      <c r="TXS842" s="176"/>
      <c r="TXT842" s="102"/>
      <c r="TXU842" s="109"/>
      <c r="TXV842" s="109"/>
      <c r="TXW842" s="106"/>
      <c r="TXX842" s="103"/>
      <c r="TXY842" s="102"/>
      <c r="TXZ842" s="120"/>
      <c r="TYA842" s="176"/>
      <c r="TYB842" s="102"/>
      <c r="TYC842" s="109"/>
      <c r="TYD842" s="109"/>
      <c r="TYE842" s="106"/>
      <c r="TYF842" s="103"/>
      <c r="TYG842" s="102"/>
      <c r="TYH842" s="120"/>
      <c r="TYI842" s="176"/>
      <c r="TYJ842" s="102"/>
      <c r="TYK842" s="109"/>
      <c r="TYL842" s="109"/>
      <c r="TYM842" s="106"/>
      <c r="TYN842" s="103"/>
      <c r="TYO842" s="102"/>
      <c r="TYP842" s="120"/>
      <c r="TYQ842" s="176"/>
      <c r="TYR842" s="102"/>
      <c r="TYS842" s="109"/>
      <c r="TYT842" s="109"/>
      <c r="TYU842" s="106"/>
      <c r="TYV842" s="103"/>
      <c r="TYW842" s="102"/>
      <c r="TYX842" s="120"/>
      <c r="TYY842" s="176"/>
      <c r="TYZ842" s="102"/>
      <c r="TZA842" s="109"/>
      <c r="TZB842" s="109"/>
      <c r="TZC842" s="106"/>
      <c r="TZD842" s="103"/>
      <c r="TZE842" s="102"/>
      <c r="TZF842" s="120"/>
      <c r="TZG842" s="176"/>
      <c r="TZH842" s="102"/>
      <c r="TZI842" s="109"/>
      <c r="TZJ842" s="109"/>
      <c r="TZK842" s="106"/>
      <c r="TZL842" s="103"/>
      <c r="TZM842" s="102"/>
      <c r="TZN842" s="120"/>
      <c r="TZO842" s="176"/>
      <c r="TZP842" s="102"/>
      <c r="TZQ842" s="109"/>
      <c r="TZR842" s="109"/>
      <c r="TZS842" s="106"/>
      <c r="TZT842" s="103"/>
      <c r="TZU842" s="102"/>
      <c r="TZV842" s="120"/>
      <c r="TZW842" s="176"/>
      <c r="TZX842" s="102"/>
      <c r="TZY842" s="109"/>
      <c r="TZZ842" s="109"/>
      <c r="UAA842" s="106"/>
      <c r="UAB842" s="103"/>
      <c r="UAC842" s="102"/>
      <c r="UAD842" s="120"/>
      <c r="UAE842" s="176"/>
      <c r="UAF842" s="102"/>
      <c r="UAG842" s="109"/>
      <c r="UAH842" s="109"/>
      <c r="UAI842" s="106"/>
      <c r="UAJ842" s="103"/>
      <c r="UAK842" s="102"/>
      <c r="UAL842" s="120"/>
      <c r="UAM842" s="176"/>
      <c r="UAN842" s="102"/>
      <c r="UAO842" s="109"/>
      <c r="UAP842" s="109"/>
      <c r="UAQ842" s="106"/>
      <c r="UAR842" s="103"/>
      <c r="UAS842" s="102"/>
      <c r="UAT842" s="120"/>
      <c r="UAU842" s="176"/>
      <c r="UAV842" s="102"/>
      <c r="UAW842" s="109"/>
      <c r="UAX842" s="109"/>
      <c r="UAY842" s="106"/>
      <c r="UAZ842" s="103"/>
      <c r="UBA842" s="102"/>
      <c r="UBB842" s="120"/>
      <c r="UBC842" s="176"/>
      <c r="UBD842" s="102"/>
      <c r="UBE842" s="109"/>
      <c r="UBF842" s="109"/>
      <c r="UBG842" s="106"/>
      <c r="UBH842" s="103"/>
      <c r="UBI842" s="102"/>
      <c r="UBJ842" s="120"/>
      <c r="UBK842" s="176"/>
      <c r="UBL842" s="102"/>
      <c r="UBM842" s="109"/>
      <c r="UBN842" s="109"/>
      <c r="UBO842" s="106"/>
      <c r="UBP842" s="103"/>
      <c r="UBQ842" s="102"/>
      <c r="UBR842" s="120"/>
      <c r="UBS842" s="176"/>
      <c r="UBT842" s="102"/>
      <c r="UBU842" s="109"/>
      <c r="UBV842" s="109"/>
      <c r="UBW842" s="106"/>
      <c r="UBX842" s="103"/>
      <c r="UBY842" s="102"/>
      <c r="UBZ842" s="120"/>
      <c r="UCA842" s="176"/>
      <c r="UCB842" s="102"/>
      <c r="UCC842" s="109"/>
      <c r="UCD842" s="109"/>
      <c r="UCE842" s="106"/>
      <c r="UCF842" s="103"/>
      <c r="UCG842" s="102"/>
      <c r="UCH842" s="120"/>
      <c r="UCI842" s="176"/>
      <c r="UCJ842" s="102"/>
      <c r="UCK842" s="109"/>
      <c r="UCL842" s="109"/>
      <c r="UCM842" s="106"/>
      <c r="UCN842" s="103"/>
      <c r="UCO842" s="102"/>
      <c r="UCP842" s="120"/>
      <c r="UCQ842" s="176"/>
      <c r="UCR842" s="102"/>
      <c r="UCS842" s="109"/>
      <c r="UCT842" s="109"/>
      <c r="UCU842" s="106"/>
      <c r="UCV842" s="103"/>
      <c r="UCW842" s="102"/>
      <c r="UCX842" s="120"/>
      <c r="UCY842" s="176"/>
      <c r="UCZ842" s="102"/>
      <c r="UDA842" s="109"/>
      <c r="UDB842" s="109"/>
      <c r="UDC842" s="106"/>
      <c r="UDD842" s="103"/>
      <c r="UDE842" s="102"/>
      <c r="UDF842" s="120"/>
      <c r="UDG842" s="176"/>
      <c r="UDH842" s="102"/>
      <c r="UDI842" s="109"/>
      <c r="UDJ842" s="109"/>
      <c r="UDK842" s="106"/>
      <c r="UDL842" s="103"/>
      <c r="UDM842" s="102"/>
      <c r="UDN842" s="120"/>
      <c r="UDO842" s="176"/>
      <c r="UDP842" s="102"/>
      <c r="UDQ842" s="109"/>
      <c r="UDR842" s="109"/>
      <c r="UDS842" s="106"/>
      <c r="UDT842" s="103"/>
      <c r="UDU842" s="102"/>
      <c r="UDV842" s="120"/>
      <c r="UDW842" s="176"/>
      <c r="UDX842" s="102"/>
      <c r="UDY842" s="109"/>
      <c r="UDZ842" s="109"/>
      <c r="UEA842" s="106"/>
      <c r="UEB842" s="103"/>
      <c r="UEC842" s="102"/>
      <c r="UED842" s="120"/>
      <c r="UEE842" s="176"/>
      <c r="UEF842" s="102"/>
      <c r="UEG842" s="109"/>
      <c r="UEH842" s="109"/>
      <c r="UEI842" s="106"/>
      <c r="UEJ842" s="103"/>
      <c r="UEK842" s="102"/>
      <c r="UEL842" s="120"/>
      <c r="UEM842" s="176"/>
      <c r="UEN842" s="102"/>
      <c r="UEO842" s="109"/>
      <c r="UEP842" s="109"/>
      <c r="UEQ842" s="106"/>
      <c r="UER842" s="103"/>
      <c r="UES842" s="102"/>
      <c r="UET842" s="120"/>
      <c r="UEU842" s="176"/>
      <c r="UEV842" s="102"/>
      <c r="UEW842" s="109"/>
      <c r="UEX842" s="109"/>
      <c r="UEY842" s="106"/>
      <c r="UEZ842" s="103"/>
      <c r="UFA842" s="102"/>
      <c r="UFB842" s="120"/>
      <c r="UFC842" s="176"/>
      <c r="UFD842" s="102"/>
      <c r="UFE842" s="109"/>
      <c r="UFF842" s="109"/>
      <c r="UFG842" s="106"/>
      <c r="UFH842" s="103"/>
      <c r="UFI842" s="102"/>
      <c r="UFJ842" s="120"/>
      <c r="UFK842" s="176"/>
      <c r="UFL842" s="102"/>
      <c r="UFM842" s="109"/>
      <c r="UFN842" s="109"/>
      <c r="UFO842" s="106"/>
      <c r="UFP842" s="103"/>
      <c r="UFQ842" s="102"/>
      <c r="UFR842" s="120"/>
      <c r="UFS842" s="176"/>
      <c r="UFT842" s="102"/>
      <c r="UFU842" s="109"/>
      <c r="UFV842" s="109"/>
      <c r="UFW842" s="106"/>
      <c r="UFX842" s="103"/>
      <c r="UFY842" s="102"/>
      <c r="UFZ842" s="120"/>
      <c r="UGA842" s="176"/>
      <c r="UGB842" s="102"/>
      <c r="UGC842" s="109"/>
      <c r="UGD842" s="109"/>
      <c r="UGE842" s="106"/>
      <c r="UGF842" s="103"/>
      <c r="UGG842" s="102"/>
      <c r="UGH842" s="120"/>
      <c r="UGI842" s="176"/>
      <c r="UGJ842" s="102"/>
      <c r="UGK842" s="109"/>
      <c r="UGL842" s="109"/>
      <c r="UGM842" s="106"/>
      <c r="UGN842" s="103"/>
      <c r="UGO842" s="102"/>
      <c r="UGP842" s="120"/>
      <c r="UGQ842" s="176"/>
      <c r="UGR842" s="102"/>
      <c r="UGS842" s="109"/>
      <c r="UGT842" s="109"/>
      <c r="UGU842" s="106"/>
      <c r="UGV842" s="103"/>
      <c r="UGW842" s="102"/>
      <c r="UGX842" s="120"/>
      <c r="UGY842" s="176"/>
      <c r="UGZ842" s="102"/>
      <c r="UHA842" s="109"/>
      <c r="UHB842" s="109"/>
      <c r="UHC842" s="106"/>
      <c r="UHD842" s="103"/>
      <c r="UHE842" s="102"/>
      <c r="UHF842" s="120"/>
      <c r="UHG842" s="176"/>
      <c r="UHH842" s="102"/>
      <c r="UHI842" s="109"/>
      <c r="UHJ842" s="109"/>
      <c r="UHK842" s="106"/>
      <c r="UHL842" s="103"/>
      <c r="UHM842" s="102"/>
      <c r="UHN842" s="120"/>
      <c r="UHO842" s="176"/>
      <c r="UHP842" s="102"/>
      <c r="UHQ842" s="109"/>
      <c r="UHR842" s="109"/>
      <c r="UHS842" s="106"/>
      <c r="UHT842" s="103"/>
      <c r="UHU842" s="102"/>
      <c r="UHV842" s="120"/>
      <c r="UHW842" s="176"/>
      <c r="UHX842" s="102"/>
      <c r="UHY842" s="109"/>
      <c r="UHZ842" s="109"/>
      <c r="UIA842" s="106"/>
      <c r="UIB842" s="103"/>
      <c r="UIC842" s="102"/>
      <c r="UID842" s="120"/>
      <c r="UIE842" s="176"/>
      <c r="UIF842" s="102"/>
      <c r="UIG842" s="109"/>
      <c r="UIH842" s="109"/>
      <c r="UII842" s="106"/>
      <c r="UIJ842" s="103"/>
      <c r="UIK842" s="102"/>
      <c r="UIL842" s="120"/>
      <c r="UIM842" s="176"/>
      <c r="UIN842" s="102"/>
      <c r="UIO842" s="109"/>
      <c r="UIP842" s="109"/>
      <c r="UIQ842" s="106"/>
      <c r="UIR842" s="103"/>
      <c r="UIS842" s="102"/>
      <c r="UIT842" s="120"/>
      <c r="UIU842" s="176"/>
      <c r="UIV842" s="102"/>
      <c r="UIW842" s="109"/>
      <c r="UIX842" s="109"/>
      <c r="UIY842" s="106"/>
      <c r="UIZ842" s="103"/>
      <c r="UJA842" s="102"/>
      <c r="UJB842" s="120"/>
      <c r="UJC842" s="176"/>
      <c r="UJD842" s="102"/>
      <c r="UJE842" s="109"/>
      <c r="UJF842" s="109"/>
      <c r="UJG842" s="106"/>
      <c r="UJH842" s="103"/>
      <c r="UJI842" s="102"/>
      <c r="UJJ842" s="120"/>
      <c r="UJK842" s="176"/>
      <c r="UJL842" s="102"/>
      <c r="UJM842" s="109"/>
      <c r="UJN842" s="109"/>
      <c r="UJO842" s="106"/>
      <c r="UJP842" s="103"/>
      <c r="UJQ842" s="102"/>
      <c r="UJR842" s="120"/>
      <c r="UJS842" s="176"/>
      <c r="UJT842" s="102"/>
      <c r="UJU842" s="109"/>
      <c r="UJV842" s="109"/>
      <c r="UJW842" s="106"/>
      <c r="UJX842" s="103"/>
      <c r="UJY842" s="102"/>
      <c r="UJZ842" s="120"/>
      <c r="UKA842" s="176"/>
      <c r="UKB842" s="102"/>
      <c r="UKC842" s="109"/>
      <c r="UKD842" s="109"/>
      <c r="UKE842" s="106"/>
      <c r="UKF842" s="103"/>
      <c r="UKG842" s="102"/>
      <c r="UKH842" s="120"/>
      <c r="UKI842" s="176"/>
      <c r="UKJ842" s="102"/>
      <c r="UKK842" s="109"/>
      <c r="UKL842" s="109"/>
      <c r="UKM842" s="106"/>
      <c r="UKN842" s="103"/>
      <c r="UKO842" s="102"/>
      <c r="UKP842" s="120"/>
      <c r="UKQ842" s="176"/>
      <c r="UKR842" s="102"/>
      <c r="UKS842" s="109"/>
      <c r="UKT842" s="109"/>
      <c r="UKU842" s="106"/>
      <c r="UKV842" s="103"/>
      <c r="UKW842" s="102"/>
      <c r="UKX842" s="120"/>
      <c r="UKY842" s="176"/>
      <c r="UKZ842" s="102"/>
      <c r="ULA842" s="109"/>
      <c r="ULB842" s="109"/>
      <c r="ULC842" s="106"/>
      <c r="ULD842" s="103"/>
      <c r="ULE842" s="102"/>
      <c r="ULF842" s="120"/>
      <c r="ULG842" s="176"/>
      <c r="ULH842" s="102"/>
      <c r="ULI842" s="109"/>
      <c r="ULJ842" s="109"/>
      <c r="ULK842" s="106"/>
      <c r="ULL842" s="103"/>
      <c r="ULM842" s="102"/>
      <c r="ULN842" s="120"/>
      <c r="ULO842" s="176"/>
      <c r="ULP842" s="102"/>
      <c r="ULQ842" s="109"/>
      <c r="ULR842" s="109"/>
      <c r="ULS842" s="106"/>
      <c r="ULT842" s="103"/>
      <c r="ULU842" s="102"/>
      <c r="ULV842" s="120"/>
      <c r="ULW842" s="176"/>
      <c r="ULX842" s="102"/>
      <c r="ULY842" s="109"/>
      <c r="ULZ842" s="109"/>
      <c r="UMA842" s="106"/>
      <c r="UMB842" s="103"/>
      <c r="UMC842" s="102"/>
      <c r="UMD842" s="120"/>
      <c r="UME842" s="176"/>
      <c r="UMF842" s="102"/>
      <c r="UMG842" s="109"/>
      <c r="UMH842" s="109"/>
      <c r="UMI842" s="106"/>
      <c r="UMJ842" s="103"/>
      <c r="UMK842" s="102"/>
      <c r="UML842" s="120"/>
      <c r="UMM842" s="176"/>
      <c r="UMN842" s="102"/>
      <c r="UMO842" s="109"/>
      <c r="UMP842" s="109"/>
      <c r="UMQ842" s="106"/>
      <c r="UMR842" s="103"/>
      <c r="UMS842" s="102"/>
      <c r="UMT842" s="120"/>
      <c r="UMU842" s="176"/>
      <c r="UMV842" s="102"/>
      <c r="UMW842" s="109"/>
      <c r="UMX842" s="109"/>
      <c r="UMY842" s="106"/>
      <c r="UMZ842" s="103"/>
      <c r="UNA842" s="102"/>
      <c r="UNB842" s="120"/>
      <c r="UNC842" s="176"/>
      <c r="UND842" s="102"/>
      <c r="UNE842" s="109"/>
      <c r="UNF842" s="109"/>
      <c r="UNG842" s="106"/>
      <c r="UNH842" s="103"/>
      <c r="UNI842" s="102"/>
      <c r="UNJ842" s="120"/>
      <c r="UNK842" s="176"/>
      <c r="UNL842" s="102"/>
      <c r="UNM842" s="109"/>
      <c r="UNN842" s="109"/>
      <c r="UNO842" s="106"/>
      <c r="UNP842" s="103"/>
      <c r="UNQ842" s="102"/>
      <c r="UNR842" s="120"/>
      <c r="UNS842" s="176"/>
      <c r="UNT842" s="102"/>
      <c r="UNU842" s="109"/>
      <c r="UNV842" s="109"/>
      <c r="UNW842" s="106"/>
      <c r="UNX842" s="103"/>
      <c r="UNY842" s="102"/>
      <c r="UNZ842" s="120"/>
      <c r="UOA842" s="176"/>
      <c r="UOB842" s="102"/>
      <c r="UOC842" s="109"/>
      <c r="UOD842" s="109"/>
      <c r="UOE842" s="106"/>
      <c r="UOF842" s="103"/>
      <c r="UOG842" s="102"/>
      <c r="UOH842" s="120"/>
      <c r="UOI842" s="176"/>
      <c r="UOJ842" s="102"/>
      <c r="UOK842" s="109"/>
      <c r="UOL842" s="109"/>
      <c r="UOM842" s="106"/>
      <c r="UON842" s="103"/>
      <c r="UOO842" s="102"/>
      <c r="UOP842" s="120"/>
      <c r="UOQ842" s="176"/>
      <c r="UOR842" s="102"/>
      <c r="UOS842" s="109"/>
      <c r="UOT842" s="109"/>
      <c r="UOU842" s="106"/>
      <c r="UOV842" s="103"/>
      <c r="UOW842" s="102"/>
      <c r="UOX842" s="120"/>
      <c r="UOY842" s="176"/>
      <c r="UOZ842" s="102"/>
      <c r="UPA842" s="109"/>
      <c r="UPB842" s="109"/>
      <c r="UPC842" s="106"/>
      <c r="UPD842" s="103"/>
      <c r="UPE842" s="102"/>
      <c r="UPF842" s="120"/>
      <c r="UPG842" s="176"/>
      <c r="UPH842" s="102"/>
      <c r="UPI842" s="109"/>
      <c r="UPJ842" s="109"/>
      <c r="UPK842" s="106"/>
      <c r="UPL842" s="103"/>
      <c r="UPM842" s="102"/>
      <c r="UPN842" s="120"/>
      <c r="UPO842" s="176"/>
      <c r="UPP842" s="102"/>
      <c r="UPQ842" s="109"/>
      <c r="UPR842" s="109"/>
      <c r="UPS842" s="106"/>
      <c r="UPT842" s="103"/>
      <c r="UPU842" s="102"/>
      <c r="UPV842" s="120"/>
      <c r="UPW842" s="176"/>
      <c r="UPX842" s="102"/>
      <c r="UPY842" s="109"/>
      <c r="UPZ842" s="109"/>
      <c r="UQA842" s="106"/>
      <c r="UQB842" s="103"/>
      <c r="UQC842" s="102"/>
      <c r="UQD842" s="120"/>
      <c r="UQE842" s="176"/>
      <c r="UQF842" s="102"/>
      <c r="UQG842" s="109"/>
      <c r="UQH842" s="109"/>
      <c r="UQI842" s="106"/>
      <c r="UQJ842" s="103"/>
      <c r="UQK842" s="102"/>
      <c r="UQL842" s="120"/>
      <c r="UQM842" s="176"/>
      <c r="UQN842" s="102"/>
      <c r="UQO842" s="109"/>
      <c r="UQP842" s="109"/>
      <c r="UQQ842" s="106"/>
      <c r="UQR842" s="103"/>
      <c r="UQS842" s="102"/>
      <c r="UQT842" s="120"/>
      <c r="UQU842" s="176"/>
      <c r="UQV842" s="102"/>
      <c r="UQW842" s="109"/>
      <c r="UQX842" s="109"/>
      <c r="UQY842" s="106"/>
      <c r="UQZ842" s="103"/>
      <c r="URA842" s="102"/>
      <c r="URB842" s="120"/>
      <c r="URC842" s="176"/>
      <c r="URD842" s="102"/>
      <c r="URE842" s="109"/>
      <c r="URF842" s="109"/>
      <c r="URG842" s="106"/>
      <c r="URH842" s="103"/>
      <c r="URI842" s="102"/>
      <c r="URJ842" s="120"/>
      <c r="URK842" s="176"/>
      <c r="URL842" s="102"/>
      <c r="URM842" s="109"/>
      <c r="URN842" s="109"/>
      <c r="URO842" s="106"/>
      <c r="URP842" s="103"/>
      <c r="URQ842" s="102"/>
      <c r="URR842" s="120"/>
      <c r="URS842" s="176"/>
      <c r="URT842" s="102"/>
      <c r="URU842" s="109"/>
      <c r="URV842" s="109"/>
      <c r="URW842" s="106"/>
      <c r="URX842" s="103"/>
      <c r="URY842" s="102"/>
      <c r="URZ842" s="120"/>
      <c r="USA842" s="176"/>
      <c r="USB842" s="102"/>
      <c r="USC842" s="109"/>
      <c r="USD842" s="109"/>
      <c r="USE842" s="106"/>
      <c r="USF842" s="103"/>
      <c r="USG842" s="102"/>
      <c r="USH842" s="120"/>
      <c r="USI842" s="176"/>
      <c r="USJ842" s="102"/>
      <c r="USK842" s="109"/>
      <c r="USL842" s="109"/>
      <c r="USM842" s="106"/>
      <c r="USN842" s="103"/>
      <c r="USO842" s="102"/>
      <c r="USP842" s="120"/>
      <c r="USQ842" s="176"/>
      <c r="USR842" s="102"/>
      <c r="USS842" s="109"/>
      <c r="UST842" s="109"/>
      <c r="USU842" s="106"/>
      <c r="USV842" s="103"/>
      <c r="USW842" s="102"/>
      <c r="USX842" s="120"/>
      <c r="USY842" s="176"/>
      <c r="USZ842" s="102"/>
      <c r="UTA842" s="109"/>
      <c r="UTB842" s="109"/>
      <c r="UTC842" s="106"/>
      <c r="UTD842" s="103"/>
      <c r="UTE842" s="102"/>
      <c r="UTF842" s="120"/>
      <c r="UTG842" s="176"/>
      <c r="UTH842" s="102"/>
      <c r="UTI842" s="109"/>
      <c r="UTJ842" s="109"/>
      <c r="UTK842" s="106"/>
      <c r="UTL842" s="103"/>
      <c r="UTM842" s="102"/>
      <c r="UTN842" s="120"/>
      <c r="UTO842" s="176"/>
      <c r="UTP842" s="102"/>
      <c r="UTQ842" s="109"/>
      <c r="UTR842" s="109"/>
      <c r="UTS842" s="106"/>
      <c r="UTT842" s="103"/>
      <c r="UTU842" s="102"/>
      <c r="UTV842" s="120"/>
      <c r="UTW842" s="176"/>
      <c r="UTX842" s="102"/>
      <c r="UTY842" s="109"/>
      <c r="UTZ842" s="109"/>
      <c r="UUA842" s="106"/>
      <c r="UUB842" s="103"/>
      <c r="UUC842" s="102"/>
      <c r="UUD842" s="120"/>
      <c r="UUE842" s="176"/>
      <c r="UUF842" s="102"/>
      <c r="UUG842" s="109"/>
      <c r="UUH842" s="109"/>
      <c r="UUI842" s="106"/>
      <c r="UUJ842" s="103"/>
      <c r="UUK842" s="102"/>
      <c r="UUL842" s="120"/>
      <c r="UUM842" s="176"/>
      <c r="UUN842" s="102"/>
      <c r="UUO842" s="109"/>
      <c r="UUP842" s="109"/>
      <c r="UUQ842" s="106"/>
      <c r="UUR842" s="103"/>
      <c r="UUS842" s="102"/>
      <c r="UUT842" s="120"/>
      <c r="UUU842" s="176"/>
      <c r="UUV842" s="102"/>
      <c r="UUW842" s="109"/>
      <c r="UUX842" s="109"/>
      <c r="UUY842" s="106"/>
      <c r="UUZ842" s="103"/>
      <c r="UVA842" s="102"/>
      <c r="UVB842" s="120"/>
      <c r="UVC842" s="176"/>
      <c r="UVD842" s="102"/>
      <c r="UVE842" s="109"/>
      <c r="UVF842" s="109"/>
      <c r="UVG842" s="106"/>
      <c r="UVH842" s="103"/>
      <c r="UVI842" s="102"/>
      <c r="UVJ842" s="120"/>
      <c r="UVK842" s="176"/>
      <c r="UVL842" s="102"/>
      <c r="UVM842" s="109"/>
      <c r="UVN842" s="109"/>
      <c r="UVO842" s="106"/>
      <c r="UVP842" s="103"/>
      <c r="UVQ842" s="102"/>
      <c r="UVR842" s="120"/>
      <c r="UVS842" s="176"/>
      <c r="UVT842" s="102"/>
      <c r="UVU842" s="109"/>
      <c r="UVV842" s="109"/>
      <c r="UVW842" s="106"/>
      <c r="UVX842" s="103"/>
      <c r="UVY842" s="102"/>
      <c r="UVZ842" s="120"/>
      <c r="UWA842" s="176"/>
      <c r="UWB842" s="102"/>
      <c r="UWC842" s="109"/>
      <c r="UWD842" s="109"/>
      <c r="UWE842" s="106"/>
      <c r="UWF842" s="103"/>
      <c r="UWG842" s="102"/>
      <c r="UWH842" s="120"/>
      <c r="UWI842" s="176"/>
      <c r="UWJ842" s="102"/>
      <c r="UWK842" s="109"/>
      <c r="UWL842" s="109"/>
      <c r="UWM842" s="106"/>
      <c r="UWN842" s="103"/>
      <c r="UWO842" s="102"/>
      <c r="UWP842" s="120"/>
      <c r="UWQ842" s="176"/>
      <c r="UWR842" s="102"/>
      <c r="UWS842" s="109"/>
      <c r="UWT842" s="109"/>
      <c r="UWU842" s="106"/>
      <c r="UWV842" s="103"/>
      <c r="UWW842" s="102"/>
      <c r="UWX842" s="120"/>
      <c r="UWY842" s="176"/>
      <c r="UWZ842" s="102"/>
      <c r="UXA842" s="109"/>
      <c r="UXB842" s="109"/>
      <c r="UXC842" s="106"/>
      <c r="UXD842" s="103"/>
      <c r="UXE842" s="102"/>
      <c r="UXF842" s="120"/>
      <c r="UXG842" s="176"/>
      <c r="UXH842" s="102"/>
      <c r="UXI842" s="109"/>
      <c r="UXJ842" s="109"/>
      <c r="UXK842" s="106"/>
      <c r="UXL842" s="103"/>
      <c r="UXM842" s="102"/>
      <c r="UXN842" s="120"/>
      <c r="UXO842" s="176"/>
      <c r="UXP842" s="102"/>
      <c r="UXQ842" s="109"/>
      <c r="UXR842" s="109"/>
      <c r="UXS842" s="106"/>
      <c r="UXT842" s="103"/>
      <c r="UXU842" s="102"/>
      <c r="UXV842" s="120"/>
      <c r="UXW842" s="176"/>
      <c r="UXX842" s="102"/>
      <c r="UXY842" s="109"/>
      <c r="UXZ842" s="109"/>
      <c r="UYA842" s="106"/>
      <c r="UYB842" s="103"/>
      <c r="UYC842" s="102"/>
      <c r="UYD842" s="120"/>
      <c r="UYE842" s="176"/>
      <c r="UYF842" s="102"/>
      <c r="UYG842" s="109"/>
      <c r="UYH842" s="109"/>
      <c r="UYI842" s="106"/>
      <c r="UYJ842" s="103"/>
      <c r="UYK842" s="102"/>
      <c r="UYL842" s="120"/>
      <c r="UYM842" s="176"/>
      <c r="UYN842" s="102"/>
      <c r="UYO842" s="109"/>
      <c r="UYP842" s="109"/>
      <c r="UYQ842" s="106"/>
      <c r="UYR842" s="103"/>
      <c r="UYS842" s="102"/>
      <c r="UYT842" s="120"/>
      <c r="UYU842" s="176"/>
      <c r="UYV842" s="102"/>
      <c r="UYW842" s="109"/>
      <c r="UYX842" s="109"/>
      <c r="UYY842" s="106"/>
      <c r="UYZ842" s="103"/>
      <c r="UZA842" s="102"/>
      <c r="UZB842" s="120"/>
      <c r="UZC842" s="176"/>
      <c r="UZD842" s="102"/>
      <c r="UZE842" s="109"/>
      <c r="UZF842" s="109"/>
      <c r="UZG842" s="106"/>
      <c r="UZH842" s="103"/>
      <c r="UZI842" s="102"/>
      <c r="UZJ842" s="120"/>
      <c r="UZK842" s="176"/>
      <c r="UZL842" s="102"/>
      <c r="UZM842" s="109"/>
      <c r="UZN842" s="109"/>
      <c r="UZO842" s="106"/>
      <c r="UZP842" s="103"/>
      <c r="UZQ842" s="102"/>
      <c r="UZR842" s="120"/>
      <c r="UZS842" s="176"/>
      <c r="UZT842" s="102"/>
      <c r="UZU842" s="109"/>
      <c r="UZV842" s="109"/>
      <c r="UZW842" s="106"/>
      <c r="UZX842" s="103"/>
      <c r="UZY842" s="102"/>
      <c r="UZZ842" s="120"/>
      <c r="VAA842" s="176"/>
      <c r="VAB842" s="102"/>
      <c r="VAC842" s="109"/>
      <c r="VAD842" s="109"/>
      <c r="VAE842" s="106"/>
      <c r="VAF842" s="103"/>
      <c r="VAG842" s="102"/>
      <c r="VAH842" s="120"/>
      <c r="VAI842" s="176"/>
      <c r="VAJ842" s="102"/>
      <c r="VAK842" s="109"/>
      <c r="VAL842" s="109"/>
      <c r="VAM842" s="106"/>
      <c r="VAN842" s="103"/>
      <c r="VAO842" s="102"/>
      <c r="VAP842" s="120"/>
      <c r="VAQ842" s="176"/>
      <c r="VAR842" s="102"/>
      <c r="VAS842" s="109"/>
      <c r="VAT842" s="109"/>
      <c r="VAU842" s="106"/>
      <c r="VAV842" s="103"/>
      <c r="VAW842" s="102"/>
      <c r="VAX842" s="120"/>
      <c r="VAY842" s="176"/>
      <c r="VAZ842" s="102"/>
      <c r="VBA842" s="109"/>
      <c r="VBB842" s="109"/>
      <c r="VBC842" s="106"/>
      <c r="VBD842" s="103"/>
      <c r="VBE842" s="102"/>
      <c r="VBF842" s="120"/>
      <c r="VBG842" s="176"/>
      <c r="VBH842" s="102"/>
      <c r="VBI842" s="109"/>
      <c r="VBJ842" s="109"/>
      <c r="VBK842" s="106"/>
      <c r="VBL842" s="103"/>
      <c r="VBM842" s="102"/>
      <c r="VBN842" s="120"/>
      <c r="VBO842" s="176"/>
      <c r="VBP842" s="102"/>
      <c r="VBQ842" s="109"/>
      <c r="VBR842" s="109"/>
      <c r="VBS842" s="106"/>
      <c r="VBT842" s="103"/>
      <c r="VBU842" s="102"/>
      <c r="VBV842" s="120"/>
      <c r="VBW842" s="176"/>
      <c r="VBX842" s="102"/>
      <c r="VBY842" s="109"/>
      <c r="VBZ842" s="109"/>
      <c r="VCA842" s="106"/>
      <c r="VCB842" s="103"/>
      <c r="VCC842" s="102"/>
      <c r="VCD842" s="120"/>
      <c r="VCE842" s="176"/>
      <c r="VCF842" s="102"/>
      <c r="VCG842" s="109"/>
      <c r="VCH842" s="109"/>
      <c r="VCI842" s="106"/>
      <c r="VCJ842" s="103"/>
      <c r="VCK842" s="102"/>
      <c r="VCL842" s="120"/>
      <c r="VCM842" s="176"/>
      <c r="VCN842" s="102"/>
      <c r="VCO842" s="109"/>
      <c r="VCP842" s="109"/>
      <c r="VCQ842" s="106"/>
      <c r="VCR842" s="103"/>
      <c r="VCS842" s="102"/>
      <c r="VCT842" s="120"/>
      <c r="VCU842" s="176"/>
      <c r="VCV842" s="102"/>
      <c r="VCW842" s="109"/>
      <c r="VCX842" s="109"/>
      <c r="VCY842" s="106"/>
      <c r="VCZ842" s="103"/>
      <c r="VDA842" s="102"/>
      <c r="VDB842" s="120"/>
      <c r="VDC842" s="176"/>
      <c r="VDD842" s="102"/>
      <c r="VDE842" s="109"/>
      <c r="VDF842" s="109"/>
      <c r="VDG842" s="106"/>
      <c r="VDH842" s="103"/>
      <c r="VDI842" s="102"/>
      <c r="VDJ842" s="120"/>
      <c r="VDK842" s="176"/>
      <c r="VDL842" s="102"/>
      <c r="VDM842" s="109"/>
      <c r="VDN842" s="109"/>
      <c r="VDO842" s="106"/>
      <c r="VDP842" s="103"/>
      <c r="VDQ842" s="102"/>
      <c r="VDR842" s="120"/>
      <c r="VDS842" s="176"/>
      <c r="VDT842" s="102"/>
      <c r="VDU842" s="109"/>
      <c r="VDV842" s="109"/>
      <c r="VDW842" s="106"/>
      <c r="VDX842" s="103"/>
      <c r="VDY842" s="102"/>
      <c r="VDZ842" s="120"/>
      <c r="VEA842" s="176"/>
      <c r="VEB842" s="102"/>
      <c r="VEC842" s="109"/>
      <c r="VED842" s="109"/>
      <c r="VEE842" s="106"/>
      <c r="VEF842" s="103"/>
      <c r="VEG842" s="102"/>
      <c r="VEH842" s="120"/>
      <c r="VEI842" s="176"/>
      <c r="VEJ842" s="102"/>
      <c r="VEK842" s="109"/>
      <c r="VEL842" s="109"/>
      <c r="VEM842" s="106"/>
      <c r="VEN842" s="103"/>
      <c r="VEO842" s="102"/>
      <c r="VEP842" s="120"/>
      <c r="VEQ842" s="176"/>
      <c r="VER842" s="102"/>
      <c r="VES842" s="109"/>
      <c r="VET842" s="109"/>
      <c r="VEU842" s="106"/>
      <c r="VEV842" s="103"/>
      <c r="VEW842" s="102"/>
      <c r="VEX842" s="120"/>
      <c r="VEY842" s="176"/>
      <c r="VEZ842" s="102"/>
      <c r="VFA842" s="109"/>
      <c r="VFB842" s="109"/>
      <c r="VFC842" s="106"/>
      <c r="VFD842" s="103"/>
      <c r="VFE842" s="102"/>
      <c r="VFF842" s="120"/>
      <c r="VFG842" s="176"/>
      <c r="VFH842" s="102"/>
      <c r="VFI842" s="109"/>
      <c r="VFJ842" s="109"/>
      <c r="VFK842" s="106"/>
      <c r="VFL842" s="103"/>
      <c r="VFM842" s="102"/>
      <c r="VFN842" s="120"/>
      <c r="VFO842" s="176"/>
      <c r="VFP842" s="102"/>
      <c r="VFQ842" s="109"/>
      <c r="VFR842" s="109"/>
      <c r="VFS842" s="106"/>
      <c r="VFT842" s="103"/>
      <c r="VFU842" s="102"/>
      <c r="VFV842" s="120"/>
      <c r="VFW842" s="176"/>
      <c r="VFX842" s="102"/>
      <c r="VFY842" s="109"/>
      <c r="VFZ842" s="109"/>
      <c r="VGA842" s="106"/>
      <c r="VGB842" s="103"/>
      <c r="VGC842" s="102"/>
      <c r="VGD842" s="120"/>
      <c r="VGE842" s="176"/>
      <c r="VGF842" s="102"/>
      <c r="VGG842" s="109"/>
      <c r="VGH842" s="109"/>
      <c r="VGI842" s="106"/>
      <c r="VGJ842" s="103"/>
      <c r="VGK842" s="102"/>
      <c r="VGL842" s="120"/>
      <c r="VGM842" s="176"/>
      <c r="VGN842" s="102"/>
      <c r="VGO842" s="109"/>
      <c r="VGP842" s="109"/>
      <c r="VGQ842" s="106"/>
      <c r="VGR842" s="103"/>
      <c r="VGS842" s="102"/>
      <c r="VGT842" s="120"/>
      <c r="VGU842" s="176"/>
      <c r="VGV842" s="102"/>
      <c r="VGW842" s="109"/>
      <c r="VGX842" s="109"/>
      <c r="VGY842" s="106"/>
      <c r="VGZ842" s="103"/>
      <c r="VHA842" s="102"/>
      <c r="VHB842" s="120"/>
      <c r="VHC842" s="176"/>
      <c r="VHD842" s="102"/>
      <c r="VHE842" s="109"/>
      <c r="VHF842" s="109"/>
      <c r="VHG842" s="106"/>
      <c r="VHH842" s="103"/>
      <c r="VHI842" s="102"/>
      <c r="VHJ842" s="120"/>
      <c r="VHK842" s="176"/>
      <c r="VHL842" s="102"/>
      <c r="VHM842" s="109"/>
      <c r="VHN842" s="109"/>
      <c r="VHO842" s="106"/>
      <c r="VHP842" s="103"/>
      <c r="VHQ842" s="102"/>
      <c r="VHR842" s="120"/>
      <c r="VHS842" s="176"/>
      <c r="VHT842" s="102"/>
      <c r="VHU842" s="109"/>
      <c r="VHV842" s="109"/>
      <c r="VHW842" s="106"/>
      <c r="VHX842" s="103"/>
      <c r="VHY842" s="102"/>
      <c r="VHZ842" s="120"/>
      <c r="VIA842" s="176"/>
      <c r="VIB842" s="102"/>
      <c r="VIC842" s="109"/>
      <c r="VID842" s="109"/>
      <c r="VIE842" s="106"/>
      <c r="VIF842" s="103"/>
      <c r="VIG842" s="102"/>
      <c r="VIH842" s="120"/>
      <c r="VII842" s="176"/>
      <c r="VIJ842" s="102"/>
      <c r="VIK842" s="109"/>
      <c r="VIL842" s="109"/>
      <c r="VIM842" s="106"/>
      <c r="VIN842" s="103"/>
      <c r="VIO842" s="102"/>
      <c r="VIP842" s="120"/>
      <c r="VIQ842" s="176"/>
      <c r="VIR842" s="102"/>
      <c r="VIS842" s="109"/>
      <c r="VIT842" s="109"/>
      <c r="VIU842" s="106"/>
      <c r="VIV842" s="103"/>
      <c r="VIW842" s="102"/>
      <c r="VIX842" s="120"/>
      <c r="VIY842" s="176"/>
      <c r="VIZ842" s="102"/>
      <c r="VJA842" s="109"/>
      <c r="VJB842" s="109"/>
      <c r="VJC842" s="106"/>
      <c r="VJD842" s="103"/>
      <c r="VJE842" s="102"/>
      <c r="VJF842" s="120"/>
      <c r="VJG842" s="176"/>
      <c r="VJH842" s="102"/>
      <c r="VJI842" s="109"/>
      <c r="VJJ842" s="109"/>
      <c r="VJK842" s="106"/>
      <c r="VJL842" s="103"/>
      <c r="VJM842" s="102"/>
      <c r="VJN842" s="120"/>
      <c r="VJO842" s="176"/>
      <c r="VJP842" s="102"/>
      <c r="VJQ842" s="109"/>
      <c r="VJR842" s="109"/>
      <c r="VJS842" s="106"/>
      <c r="VJT842" s="103"/>
      <c r="VJU842" s="102"/>
      <c r="VJV842" s="120"/>
      <c r="VJW842" s="176"/>
      <c r="VJX842" s="102"/>
      <c r="VJY842" s="109"/>
      <c r="VJZ842" s="109"/>
      <c r="VKA842" s="106"/>
      <c r="VKB842" s="103"/>
      <c r="VKC842" s="102"/>
      <c r="VKD842" s="120"/>
      <c r="VKE842" s="176"/>
      <c r="VKF842" s="102"/>
      <c r="VKG842" s="109"/>
      <c r="VKH842" s="109"/>
      <c r="VKI842" s="106"/>
      <c r="VKJ842" s="103"/>
      <c r="VKK842" s="102"/>
      <c r="VKL842" s="120"/>
      <c r="VKM842" s="176"/>
      <c r="VKN842" s="102"/>
      <c r="VKO842" s="109"/>
      <c r="VKP842" s="109"/>
      <c r="VKQ842" s="106"/>
      <c r="VKR842" s="103"/>
      <c r="VKS842" s="102"/>
      <c r="VKT842" s="120"/>
      <c r="VKU842" s="176"/>
      <c r="VKV842" s="102"/>
      <c r="VKW842" s="109"/>
      <c r="VKX842" s="109"/>
      <c r="VKY842" s="106"/>
      <c r="VKZ842" s="103"/>
      <c r="VLA842" s="102"/>
      <c r="VLB842" s="120"/>
      <c r="VLC842" s="176"/>
      <c r="VLD842" s="102"/>
      <c r="VLE842" s="109"/>
      <c r="VLF842" s="109"/>
      <c r="VLG842" s="106"/>
      <c r="VLH842" s="103"/>
      <c r="VLI842" s="102"/>
      <c r="VLJ842" s="120"/>
      <c r="VLK842" s="176"/>
      <c r="VLL842" s="102"/>
      <c r="VLM842" s="109"/>
      <c r="VLN842" s="109"/>
      <c r="VLO842" s="106"/>
      <c r="VLP842" s="103"/>
      <c r="VLQ842" s="102"/>
      <c r="VLR842" s="120"/>
      <c r="VLS842" s="176"/>
      <c r="VLT842" s="102"/>
      <c r="VLU842" s="109"/>
      <c r="VLV842" s="109"/>
      <c r="VLW842" s="106"/>
      <c r="VLX842" s="103"/>
      <c r="VLY842" s="102"/>
      <c r="VLZ842" s="120"/>
      <c r="VMA842" s="176"/>
      <c r="VMB842" s="102"/>
      <c r="VMC842" s="109"/>
      <c r="VMD842" s="109"/>
      <c r="VME842" s="106"/>
      <c r="VMF842" s="103"/>
      <c r="VMG842" s="102"/>
      <c r="VMH842" s="120"/>
      <c r="VMI842" s="176"/>
      <c r="VMJ842" s="102"/>
      <c r="VMK842" s="109"/>
      <c r="VML842" s="109"/>
      <c r="VMM842" s="106"/>
      <c r="VMN842" s="103"/>
      <c r="VMO842" s="102"/>
      <c r="VMP842" s="120"/>
      <c r="VMQ842" s="176"/>
      <c r="VMR842" s="102"/>
      <c r="VMS842" s="109"/>
      <c r="VMT842" s="109"/>
      <c r="VMU842" s="106"/>
      <c r="VMV842" s="103"/>
      <c r="VMW842" s="102"/>
      <c r="VMX842" s="120"/>
      <c r="VMY842" s="176"/>
      <c r="VMZ842" s="102"/>
      <c r="VNA842" s="109"/>
      <c r="VNB842" s="109"/>
      <c r="VNC842" s="106"/>
      <c r="VND842" s="103"/>
      <c r="VNE842" s="102"/>
      <c r="VNF842" s="120"/>
      <c r="VNG842" s="176"/>
      <c r="VNH842" s="102"/>
      <c r="VNI842" s="109"/>
      <c r="VNJ842" s="109"/>
      <c r="VNK842" s="106"/>
      <c r="VNL842" s="103"/>
      <c r="VNM842" s="102"/>
      <c r="VNN842" s="120"/>
      <c r="VNO842" s="176"/>
      <c r="VNP842" s="102"/>
      <c r="VNQ842" s="109"/>
      <c r="VNR842" s="109"/>
      <c r="VNS842" s="106"/>
      <c r="VNT842" s="103"/>
      <c r="VNU842" s="102"/>
      <c r="VNV842" s="120"/>
      <c r="VNW842" s="176"/>
      <c r="VNX842" s="102"/>
      <c r="VNY842" s="109"/>
      <c r="VNZ842" s="109"/>
      <c r="VOA842" s="106"/>
      <c r="VOB842" s="103"/>
      <c r="VOC842" s="102"/>
      <c r="VOD842" s="120"/>
      <c r="VOE842" s="176"/>
      <c r="VOF842" s="102"/>
      <c r="VOG842" s="109"/>
      <c r="VOH842" s="109"/>
      <c r="VOI842" s="106"/>
      <c r="VOJ842" s="103"/>
      <c r="VOK842" s="102"/>
      <c r="VOL842" s="120"/>
      <c r="VOM842" s="176"/>
      <c r="VON842" s="102"/>
      <c r="VOO842" s="109"/>
      <c r="VOP842" s="109"/>
      <c r="VOQ842" s="106"/>
      <c r="VOR842" s="103"/>
      <c r="VOS842" s="102"/>
      <c r="VOT842" s="120"/>
      <c r="VOU842" s="176"/>
      <c r="VOV842" s="102"/>
      <c r="VOW842" s="109"/>
      <c r="VOX842" s="109"/>
      <c r="VOY842" s="106"/>
      <c r="VOZ842" s="103"/>
      <c r="VPA842" s="102"/>
      <c r="VPB842" s="120"/>
      <c r="VPC842" s="176"/>
      <c r="VPD842" s="102"/>
      <c r="VPE842" s="109"/>
      <c r="VPF842" s="109"/>
      <c r="VPG842" s="106"/>
      <c r="VPH842" s="103"/>
      <c r="VPI842" s="102"/>
      <c r="VPJ842" s="120"/>
      <c r="VPK842" s="176"/>
      <c r="VPL842" s="102"/>
      <c r="VPM842" s="109"/>
      <c r="VPN842" s="109"/>
      <c r="VPO842" s="106"/>
      <c r="VPP842" s="103"/>
      <c r="VPQ842" s="102"/>
      <c r="VPR842" s="120"/>
      <c r="VPS842" s="176"/>
      <c r="VPT842" s="102"/>
      <c r="VPU842" s="109"/>
      <c r="VPV842" s="109"/>
      <c r="VPW842" s="106"/>
      <c r="VPX842" s="103"/>
      <c r="VPY842" s="102"/>
      <c r="VPZ842" s="120"/>
      <c r="VQA842" s="176"/>
      <c r="VQB842" s="102"/>
      <c r="VQC842" s="109"/>
      <c r="VQD842" s="109"/>
      <c r="VQE842" s="106"/>
      <c r="VQF842" s="103"/>
      <c r="VQG842" s="102"/>
      <c r="VQH842" s="120"/>
      <c r="VQI842" s="176"/>
      <c r="VQJ842" s="102"/>
      <c r="VQK842" s="109"/>
      <c r="VQL842" s="109"/>
      <c r="VQM842" s="106"/>
      <c r="VQN842" s="103"/>
      <c r="VQO842" s="102"/>
      <c r="VQP842" s="120"/>
      <c r="VQQ842" s="176"/>
      <c r="VQR842" s="102"/>
      <c r="VQS842" s="109"/>
      <c r="VQT842" s="109"/>
      <c r="VQU842" s="106"/>
      <c r="VQV842" s="103"/>
      <c r="VQW842" s="102"/>
      <c r="VQX842" s="120"/>
      <c r="VQY842" s="176"/>
      <c r="VQZ842" s="102"/>
      <c r="VRA842" s="109"/>
      <c r="VRB842" s="109"/>
      <c r="VRC842" s="106"/>
      <c r="VRD842" s="103"/>
      <c r="VRE842" s="102"/>
      <c r="VRF842" s="120"/>
      <c r="VRG842" s="176"/>
      <c r="VRH842" s="102"/>
      <c r="VRI842" s="109"/>
      <c r="VRJ842" s="109"/>
      <c r="VRK842" s="106"/>
      <c r="VRL842" s="103"/>
      <c r="VRM842" s="102"/>
      <c r="VRN842" s="120"/>
      <c r="VRO842" s="176"/>
      <c r="VRP842" s="102"/>
      <c r="VRQ842" s="109"/>
      <c r="VRR842" s="109"/>
      <c r="VRS842" s="106"/>
      <c r="VRT842" s="103"/>
      <c r="VRU842" s="102"/>
      <c r="VRV842" s="120"/>
      <c r="VRW842" s="176"/>
      <c r="VRX842" s="102"/>
      <c r="VRY842" s="109"/>
      <c r="VRZ842" s="109"/>
      <c r="VSA842" s="106"/>
      <c r="VSB842" s="103"/>
      <c r="VSC842" s="102"/>
      <c r="VSD842" s="120"/>
      <c r="VSE842" s="176"/>
      <c r="VSF842" s="102"/>
      <c r="VSG842" s="109"/>
      <c r="VSH842" s="109"/>
      <c r="VSI842" s="106"/>
      <c r="VSJ842" s="103"/>
      <c r="VSK842" s="102"/>
      <c r="VSL842" s="120"/>
      <c r="VSM842" s="176"/>
      <c r="VSN842" s="102"/>
      <c r="VSO842" s="109"/>
      <c r="VSP842" s="109"/>
      <c r="VSQ842" s="106"/>
      <c r="VSR842" s="103"/>
      <c r="VSS842" s="102"/>
      <c r="VST842" s="120"/>
      <c r="VSU842" s="176"/>
      <c r="VSV842" s="102"/>
      <c r="VSW842" s="109"/>
      <c r="VSX842" s="109"/>
      <c r="VSY842" s="106"/>
      <c r="VSZ842" s="103"/>
      <c r="VTA842" s="102"/>
      <c r="VTB842" s="120"/>
      <c r="VTC842" s="176"/>
      <c r="VTD842" s="102"/>
      <c r="VTE842" s="109"/>
      <c r="VTF842" s="109"/>
      <c r="VTG842" s="106"/>
      <c r="VTH842" s="103"/>
      <c r="VTI842" s="102"/>
      <c r="VTJ842" s="120"/>
      <c r="VTK842" s="176"/>
      <c r="VTL842" s="102"/>
      <c r="VTM842" s="109"/>
      <c r="VTN842" s="109"/>
      <c r="VTO842" s="106"/>
      <c r="VTP842" s="103"/>
      <c r="VTQ842" s="102"/>
      <c r="VTR842" s="120"/>
      <c r="VTS842" s="176"/>
      <c r="VTT842" s="102"/>
      <c r="VTU842" s="109"/>
      <c r="VTV842" s="109"/>
      <c r="VTW842" s="106"/>
      <c r="VTX842" s="103"/>
      <c r="VTY842" s="102"/>
      <c r="VTZ842" s="120"/>
      <c r="VUA842" s="176"/>
      <c r="VUB842" s="102"/>
      <c r="VUC842" s="109"/>
      <c r="VUD842" s="109"/>
      <c r="VUE842" s="106"/>
      <c r="VUF842" s="103"/>
      <c r="VUG842" s="102"/>
      <c r="VUH842" s="120"/>
      <c r="VUI842" s="176"/>
      <c r="VUJ842" s="102"/>
      <c r="VUK842" s="109"/>
      <c r="VUL842" s="109"/>
      <c r="VUM842" s="106"/>
      <c r="VUN842" s="103"/>
      <c r="VUO842" s="102"/>
      <c r="VUP842" s="120"/>
      <c r="VUQ842" s="176"/>
      <c r="VUR842" s="102"/>
      <c r="VUS842" s="109"/>
      <c r="VUT842" s="109"/>
      <c r="VUU842" s="106"/>
      <c r="VUV842" s="103"/>
      <c r="VUW842" s="102"/>
      <c r="VUX842" s="120"/>
      <c r="VUY842" s="176"/>
      <c r="VUZ842" s="102"/>
      <c r="VVA842" s="109"/>
      <c r="VVB842" s="109"/>
      <c r="VVC842" s="106"/>
      <c r="VVD842" s="103"/>
      <c r="VVE842" s="102"/>
      <c r="VVF842" s="120"/>
      <c r="VVG842" s="176"/>
      <c r="VVH842" s="102"/>
      <c r="VVI842" s="109"/>
      <c r="VVJ842" s="109"/>
      <c r="VVK842" s="106"/>
      <c r="VVL842" s="103"/>
      <c r="VVM842" s="102"/>
      <c r="VVN842" s="120"/>
      <c r="VVO842" s="176"/>
      <c r="VVP842" s="102"/>
      <c r="VVQ842" s="109"/>
      <c r="VVR842" s="109"/>
      <c r="VVS842" s="106"/>
      <c r="VVT842" s="103"/>
      <c r="VVU842" s="102"/>
      <c r="VVV842" s="120"/>
      <c r="VVW842" s="176"/>
      <c r="VVX842" s="102"/>
      <c r="VVY842" s="109"/>
      <c r="VVZ842" s="109"/>
      <c r="VWA842" s="106"/>
      <c r="VWB842" s="103"/>
      <c r="VWC842" s="102"/>
      <c r="VWD842" s="120"/>
      <c r="VWE842" s="176"/>
      <c r="VWF842" s="102"/>
      <c r="VWG842" s="109"/>
      <c r="VWH842" s="109"/>
      <c r="VWI842" s="106"/>
      <c r="VWJ842" s="103"/>
      <c r="VWK842" s="102"/>
      <c r="VWL842" s="120"/>
      <c r="VWM842" s="176"/>
      <c r="VWN842" s="102"/>
      <c r="VWO842" s="109"/>
      <c r="VWP842" s="109"/>
      <c r="VWQ842" s="106"/>
      <c r="VWR842" s="103"/>
      <c r="VWS842" s="102"/>
      <c r="VWT842" s="120"/>
      <c r="VWU842" s="176"/>
      <c r="VWV842" s="102"/>
      <c r="VWW842" s="109"/>
      <c r="VWX842" s="109"/>
      <c r="VWY842" s="106"/>
      <c r="VWZ842" s="103"/>
      <c r="VXA842" s="102"/>
      <c r="VXB842" s="120"/>
      <c r="VXC842" s="176"/>
      <c r="VXD842" s="102"/>
      <c r="VXE842" s="109"/>
      <c r="VXF842" s="109"/>
      <c r="VXG842" s="106"/>
      <c r="VXH842" s="103"/>
      <c r="VXI842" s="102"/>
      <c r="VXJ842" s="120"/>
      <c r="VXK842" s="176"/>
      <c r="VXL842" s="102"/>
      <c r="VXM842" s="109"/>
      <c r="VXN842" s="109"/>
      <c r="VXO842" s="106"/>
      <c r="VXP842" s="103"/>
      <c r="VXQ842" s="102"/>
      <c r="VXR842" s="120"/>
      <c r="VXS842" s="176"/>
      <c r="VXT842" s="102"/>
      <c r="VXU842" s="109"/>
      <c r="VXV842" s="109"/>
      <c r="VXW842" s="106"/>
      <c r="VXX842" s="103"/>
      <c r="VXY842" s="102"/>
      <c r="VXZ842" s="120"/>
      <c r="VYA842" s="176"/>
      <c r="VYB842" s="102"/>
      <c r="VYC842" s="109"/>
      <c r="VYD842" s="109"/>
      <c r="VYE842" s="106"/>
      <c r="VYF842" s="103"/>
      <c r="VYG842" s="102"/>
      <c r="VYH842" s="120"/>
      <c r="VYI842" s="176"/>
      <c r="VYJ842" s="102"/>
      <c r="VYK842" s="109"/>
      <c r="VYL842" s="109"/>
      <c r="VYM842" s="106"/>
      <c r="VYN842" s="103"/>
      <c r="VYO842" s="102"/>
      <c r="VYP842" s="120"/>
      <c r="VYQ842" s="176"/>
      <c r="VYR842" s="102"/>
      <c r="VYS842" s="109"/>
      <c r="VYT842" s="109"/>
      <c r="VYU842" s="106"/>
      <c r="VYV842" s="103"/>
      <c r="VYW842" s="102"/>
      <c r="VYX842" s="120"/>
      <c r="VYY842" s="176"/>
      <c r="VYZ842" s="102"/>
      <c r="VZA842" s="109"/>
      <c r="VZB842" s="109"/>
      <c r="VZC842" s="106"/>
      <c r="VZD842" s="103"/>
      <c r="VZE842" s="102"/>
      <c r="VZF842" s="120"/>
      <c r="VZG842" s="176"/>
      <c r="VZH842" s="102"/>
      <c r="VZI842" s="109"/>
      <c r="VZJ842" s="109"/>
      <c r="VZK842" s="106"/>
      <c r="VZL842" s="103"/>
      <c r="VZM842" s="102"/>
      <c r="VZN842" s="120"/>
      <c r="VZO842" s="176"/>
      <c r="VZP842" s="102"/>
      <c r="VZQ842" s="109"/>
      <c r="VZR842" s="109"/>
      <c r="VZS842" s="106"/>
      <c r="VZT842" s="103"/>
      <c r="VZU842" s="102"/>
      <c r="VZV842" s="120"/>
      <c r="VZW842" s="176"/>
      <c r="VZX842" s="102"/>
      <c r="VZY842" s="109"/>
      <c r="VZZ842" s="109"/>
      <c r="WAA842" s="106"/>
      <c r="WAB842" s="103"/>
      <c r="WAC842" s="102"/>
      <c r="WAD842" s="120"/>
      <c r="WAE842" s="176"/>
      <c r="WAF842" s="102"/>
      <c r="WAG842" s="109"/>
      <c r="WAH842" s="109"/>
      <c r="WAI842" s="106"/>
      <c r="WAJ842" s="103"/>
      <c r="WAK842" s="102"/>
      <c r="WAL842" s="120"/>
      <c r="WAM842" s="176"/>
      <c r="WAN842" s="102"/>
      <c r="WAO842" s="109"/>
      <c r="WAP842" s="109"/>
      <c r="WAQ842" s="106"/>
      <c r="WAR842" s="103"/>
      <c r="WAS842" s="102"/>
      <c r="WAT842" s="120"/>
      <c r="WAU842" s="176"/>
      <c r="WAV842" s="102"/>
      <c r="WAW842" s="109"/>
      <c r="WAX842" s="109"/>
      <c r="WAY842" s="106"/>
      <c r="WAZ842" s="103"/>
      <c r="WBA842" s="102"/>
      <c r="WBB842" s="120"/>
      <c r="WBC842" s="176"/>
      <c r="WBD842" s="102"/>
      <c r="WBE842" s="109"/>
      <c r="WBF842" s="109"/>
      <c r="WBG842" s="106"/>
      <c r="WBH842" s="103"/>
      <c r="WBI842" s="102"/>
      <c r="WBJ842" s="120"/>
      <c r="WBK842" s="176"/>
      <c r="WBL842" s="102"/>
      <c r="WBM842" s="109"/>
      <c r="WBN842" s="109"/>
      <c r="WBO842" s="106"/>
      <c r="WBP842" s="103"/>
      <c r="WBQ842" s="102"/>
      <c r="WBR842" s="120"/>
      <c r="WBS842" s="176"/>
      <c r="WBT842" s="102"/>
      <c r="WBU842" s="109"/>
      <c r="WBV842" s="109"/>
      <c r="WBW842" s="106"/>
      <c r="WBX842" s="103"/>
      <c r="WBY842" s="102"/>
      <c r="WBZ842" s="120"/>
      <c r="WCA842" s="176"/>
      <c r="WCB842" s="102"/>
      <c r="WCC842" s="109"/>
      <c r="WCD842" s="109"/>
      <c r="WCE842" s="106"/>
      <c r="WCF842" s="103"/>
      <c r="WCG842" s="102"/>
      <c r="WCH842" s="120"/>
      <c r="WCI842" s="176"/>
      <c r="WCJ842" s="102"/>
      <c r="WCK842" s="109"/>
      <c r="WCL842" s="109"/>
      <c r="WCM842" s="106"/>
      <c r="WCN842" s="103"/>
      <c r="WCO842" s="102"/>
      <c r="WCP842" s="120"/>
      <c r="WCQ842" s="176"/>
      <c r="WCR842" s="102"/>
      <c r="WCS842" s="109"/>
      <c r="WCT842" s="109"/>
      <c r="WCU842" s="106"/>
      <c r="WCV842" s="103"/>
      <c r="WCW842" s="102"/>
      <c r="WCX842" s="120"/>
      <c r="WCY842" s="176"/>
      <c r="WCZ842" s="102"/>
      <c r="WDA842" s="109"/>
      <c r="WDB842" s="109"/>
      <c r="WDC842" s="106"/>
      <c r="WDD842" s="103"/>
      <c r="WDE842" s="102"/>
      <c r="WDF842" s="120"/>
      <c r="WDG842" s="176"/>
      <c r="WDH842" s="102"/>
      <c r="WDI842" s="109"/>
      <c r="WDJ842" s="109"/>
      <c r="WDK842" s="106"/>
      <c r="WDL842" s="103"/>
      <c r="WDM842" s="102"/>
      <c r="WDN842" s="120"/>
      <c r="WDO842" s="176"/>
      <c r="WDP842" s="102"/>
      <c r="WDQ842" s="109"/>
      <c r="WDR842" s="109"/>
      <c r="WDS842" s="106"/>
      <c r="WDT842" s="103"/>
      <c r="WDU842" s="102"/>
      <c r="WDV842" s="120"/>
      <c r="WDW842" s="176"/>
      <c r="WDX842" s="102"/>
      <c r="WDY842" s="109"/>
      <c r="WDZ842" s="109"/>
      <c r="WEA842" s="106"/>
      <c r="WEB842" s="103"/>
      <c r="WEC842" s="102"/>
      <c r="WED842" s="120"/>
      <c r="WEE842" s="176"/>
      <c r="WEF842" s="102"/>
      <c r="WEG842" s="109"/>
      <c r="WEH842" s="109"/>
      <c r="WEI842" s="106"/>
      <c r="WEJ842" s="103"/>
      <c r="WEK842" s="102"/>
      <c r="WEL842" s="120"/>
      <c r="WEM842" s="176"/>
      <c r="WEN842" s="102"/>
      <c r="WEO842" s="109"/>
      <c r="WEP842" s="109"/>
      <c r="WEQ842" s="106"/>
      <c r="WER842" s="103"/>
      <c r="WES842" s="102"/>
      <c r="WET842" s="120"/>
      <c r="WEU842" s="176"/>
      <c r="WEV842" s="102"/>
      <c r="WEW842" s="109"/>
      <c r="WEX842" s="109"/>
      <c r="WEY842" s="106"/>
      <c r="WEZ842" s="103"/>
      <c r="WFA842" s="102"/>
      <c r="WFB842" s="120"/>
      <c r="WFC842" s="176"/>
      <c r="WFD842" s="102"/>
      <c r="WFE842" s="109"/>
      <c r="WFF842" s="109"/>
      <c r="WFG842" s="106"/>
      <c r="WFH842" s="103"/>
      <c r="WFI842" s="102"/>
      <c r="WFJ842" s="120"/>
      <c r="WFK842" s="176"/>
      <c r="WFL842" s="102"/>
      <c r="WFM842" s="109"/>
      <c r="WFN842" s="109"/>
      <c r="WFO842" s="106"/>
      <c r="WFP842" s="103"/>
      <c r="WFQ842" s="102"/>
      <c r="WFR842" s="120"/>
      <c r="WFS842" s="176"/>
      <c r="WFT842" s="102"/>
      <c r="WFU842" s="109"/>
      <c r="WFV842" s="109"/>
      <c r="WFW842" s="106"/>
      <c r="WFX842" s="103"/>
      <c r="WFY842" s="102"/>
      <c r="WFZ842" s="120"/>
      <c r="WGA842" s="176"/>
      <c r="WGB842" s="102"/>
      <c r="WGC842" s="109"/>
      <c r="WGD842" s="109"/>
      <c r="WGE842" s="106"/>
      <c r="WGF842" s="103"/>
      <c r="WGG842" s="102"/>
      <c r="WGH842" s="120"/>
      <c r="WGI842" s="176"/>
      <c r="WGJ842" s="102"/>
      <c r="WGK842" s="109"/>
      <c r="WGL842" s="109"/>
      <c r="WGM842" s="106"/>
      <c r="WGN842" s="103"/>
      <c r="WGO842" s="102"/>
      <c r="WGP842" s="120"/>
      <c r="WGQ842" s="176"/>
      <c r="WGR842" s="102"/>
      <c r="WGS842" s="109"/>
      <c r="WGT842" s="109"/>
      <c r="WGU842" s="106"/>
      <c r="WGV842" s="103"/>
      <c r="WGW842" s="102"/>
      <c r="WGX842" s="120"/>
      <c r="WGY842" s="176"/>
      <c r="WGZ842" s="102"/>
      <c r="WHA842" s="109"/>
      <c r="WHB842" s="109"/>
      <c r="WHC842" s="106"/>
      <c r="WHD842" s="103"/>
      <c r="WHE842" s="102"/>
      <c r="WHF842" s="120"/>
      <c r="WHG842" s="176"/>
      <c r="WHH842" s="102"/>
      <c r="WHI842" s="109"/>
      <c r="WHJ842" s="109"/>
      <c r="WHK842" s="106"/>
      <c r="WHL842" s="103"/>
      <c r="WHM842" s="102"/>
      <c r="WHN842" s="120"/>
      <c r="WHO842" s="176"/>
      <c r="WHP842" s="102"/>
      <c r="WHQ842" s="109"/>
      <c r="WHR842" s="109"/>
      <c r="WHS842" s="106"/>
      <c r="WHT842" s="103"/>
      <c r="WHU842" s="102"/>
      <c r="WHV842" s="120"/>
      <c r="WHW842" s="176"/>
      <c r="WHX842" s="102"/>
      <c r="WHY842" s="109"/>
      <c r="WHZ842" s="109"/>
      <c r="WIA842" s="106"/>
      <c r="WIB842" s="103"/>
      <c r="WIC842" s="102"/>
      <c r="WID842" s="120"/>
      <c r="WIE842" s="176"/>
      <c r="WIF842" s="102"/>
      <c r="WIG842" s="109"/>
      <c r="WIH842" s="109"/>
      <c r="WII842" s="106"/>
      <c r="WIJ842" s="103"/>
      <c r="WIK842" s="102"/>
      <c r="WIL842" s="120"/>
      <c r="WIM842" s="176"/>
      <c r="WIN842" s="102"/>
      <c r="WIO842" s="109"/>
      <c r="WIP842" s="109"/>
      <c r="WIQ842" s="106"/>
      <c r="WIR842" s="103"/>
      <c r="WIS842" s="102"/>
      <c r="WIT842" s="120"/>
      <c r="WIU842" s="176"/>
      <c r="WIV842" s="102"/>
      <c r="WIW842" s="109"/>
      <c r="WIX842" s="109"/>
      <c r="WIY842" s="106"/>
      <c r="WIZ842" s="103"/>
      <c r="WJA842" s="102"/>
      <c r="WJB842" s="120"/>
      <c r="WJC842" s="176"/>
      <c r="WJD842" s="102"/>
      <c r="WJE842" s="109"/>
      <c r="WJF842" s="109"/>
      <c r="WJG842" s="106"/>
      <c r="WJH842" s="103"/>
      <c r="WJI842" s="102"/>
      <c r="WJJ842" s="120"/>
      <c r="WJK842" s="176"/>
      <c r="WJL842" s="102"/>
      <c r="WJM842" s="109"/>
      <c r="WJN842" s="109"/>
      <c r="WJO842" s="106"/>
      <c r="WJP842" s="103"/>
      <c r="WJQ842" s="102"/>
      <c r="WJR842" s="120"/>
      <c r="WJS842" s="176"/>
      <c r="WJT842" s="102"/>
      <c r="WJU842" s="109"/>
      <c r="WJV842" s="109"/>
      <c r="WJW842" s="106"/>
      <c r="WJX842" s="103"/>
      <c r="WJY842" s="102"/>
      <c r="WJZ842" s="120"/>
      <c r="WKA842" s="176"/>
      <c r="WKB842" s="102"/>
      <c r="WKC842" s="109"/>
      <c r="WKD842" s="109"/>
      <c r="WKE842" s="106"/>
      <c r="WKF842" s="103"/>
      <c r="WKG842" s="102"/>
      <c r="WKH842" s="120"/>
      <c r="WKI842" s="176"/>
      <c r="WKJ842" s="102"/>
      <c r="WKK842" s="109"/>
      <c r="WKL842" s="109"/>
      <c r="WKM842" s="106"/>
      <c r="WKN842" s="103"/>
      <c r="WKO842" s="102"/>
      <c r="WKP842" s="120"/>
      <c r="WKQ842" s="176"/>
      <c r="WKR842" s="102"/>
      <c r="WKS842" s="109"/>
      <c r="WKT842" s="109"/>
      <c r="WKU842" s="106"/>
      <c r="WKV842" s="103"/>
      <c r="WKW842" s="102"/>
      <c r="WKX842" s="120"/>
      <c r="WKY842" s="176"/>
      <c r="WKZ842" s="102"/>
      <c r="WLA842" s="109"/>
      <c r="WLB842" s="109"/>
      <c r="WLC842" s="106"/>
      <c r="WLD842" s="103"/>
      <c r="WLE842" s="102"/>
      <c r="WLF842" s="120"/>
      <c r="WLG842" s="176"/>
      <c r="WLH842" s="102"/>
      <c r="WLI842" s="109"/>
      <c r="WLJ842" s="109"/>
      <c r="WLK842" s="106"/>
      <c r="WLL842" s="103"/>
      <c r="WLM842" s="102"/>
      <c r="WLN842" s="120"/>
      <c r="WLO842" s="176"/>
      <c r="WLP842" s="102"/>
      <c r="WLQ842" s="109"/>
      <c r="WLR842" s="109"/>
      <c r="WLS842" s="106"/>
      <c r="WLT842" s="103"/>
      <c r="WLU842" s="102"/>
      <c r="WLV842" s="120"/>
      <c r="WLW842" s="176"/>
      <c r="WLX842" s="102"/>
      <c r="WLY842" s="109"/>
      <c r="WLZ842" s="109"/>
      <c r="WMA842" s="106"/>
      <c r="WMB842" s="103"/>
      <c r="WMC842" s="102"/>
      <c r="WMD842" s="120"/>
      <c r="WME842" s="176"/>
      <c r="WMF842" s="102"/>
      <c r="WMG842" s="109"/>
      <c r="WMH842" s="109"/>
      <c r="WMI842" s="106"/>
      <c r="WMJ842" s="103"/>
      <c r="WMK842" s="102"/>
      <c r="WML842" s="120"/>
      <c r="WMM842" s="176"/>
      <c r="WMN842" s="102"/>
      <c r="WMO842" s="109"/>
      <c r="WMP842" s="109"/>
      <c r="WMQ842" s="106"/>
      <c r="WMR842" s="103"/>
      <c r="WMS842" s="102"/>
      <c r="WMT842" s="120"/>
      <c r="WMU842" s="176"/>
      <c r="WMV842" s="102"/>
      <c r="WMW842" s="109"/>
      <c r="WMX842" s="109"/>
      <c r="WMY842" s="106"/>
      <c r="WMZ842" s="103"/>
      <c r="WNA842" s="102"/>
      <c r="WNB842" s="120"/>
      <c r="WNC842" s="176"/>
      <c r="WND842" s="102"/>
      <c r="WNE842" s="109"/>
      <c r="WNF842" s="109"/>
      <c r="WNG842" s="106"/>
      <c r="WNH842" s="103"/>
      <c r="WNI842" s="102"/>
      <c r="WNJ842" s="120"/>
      <c r="WNK842" s="176"/>
      <c r="WNL842" s="102"/>
      <c r="WNM842" s="109"/>
      <c r="WNN842" s="109"/>
      <c r="WNO842" s="106"/>
      <c r="WNP842" s="103"/>
      <c r="WNQ842" s="102"/>
      <c r="WNR842" s="120"/>
      <c r="WNS842" s="176"/>
      <c r="WNT842" s="102"/>
      <c r="WNU842" s="109"/>
      <c r="WNV842" s="109"/>
      <c r="WNW842" s="106"/>
      <c r="WNX842" s="103"/>
      <c r="WNY842" s="102"/>
      <c r="WNZ842" s="120"/>
      <c r="WOA842" s="176"/>
      <c r="WOB842" s="102"/>
      <c r="WOC842" s="109"/>
      <c r="WOD842" s="109"/>
      <c r="WOE842" s="106"/>
      <c r="WOF842" s="103"/>
      <c r="WOG842" s="102"/>
      <c r="WOH842" s="120"/>
      <c r="WOI842" s="176"/>
      <c r="WOJ842" s="102"/>
      <c r="WOK842" s="109"/>
      <c r="WOL842" s="109"/>
      <c r="WOM842" s="106"/>
      <c r="WON842" s="103"/>
      <c r="WOO842" s="102"/>
      <c r="WOP842" s="120"/>
      <c r="WOQ842" s="176"/>
      <c r="WOR842" s="102"/>
      <c r="WOS842" s="109"/>
      <c r="WOT842" s="109"/>
      <c r="WOU842" s="106"/>
      <c r="WOV842" s="103"/>
      <c r="WOW842" s="102"/>
      <c r="WOX842" s="120"/>
      <c r="WOY842" s="176"/>
      <c r="WOZ842" s="102"/>
      <c r="WPA842" s="109"/>
      <c r="WPB842" s="109"/>
      <c r="WPC842" s="106"/>
      <c r="WPD842" s="103"/>
      <c r="WPE842" s="102"/>
      <c r="WPF842" s="120"/>
      <c r="WPG842" s="176"/>
      <c r="WPH842" s="102"/>
      <c r="WPI842" s="109"/>
      <c r="WPJ842" s="109"/>
      <c r="WPK842" s="106"/>
      <c r="WPL842" s="103"/>
      <c r="WPM842" s="102"/>
      <c r="WPN842" s="120"/>
      <c r="WPO842" s="176"/>
      <c r="WPP842" s="102"/>
      <c r="WPQ842" s="109"/>
      <c r="WPR842" s="109"/>
      <c r="WPS842" s="106"/>
      <c r="WPT842" s="103"/>
      <c r="WPU842" s="102"/>
      <c r="WPV842" s="120"/>
      <c r="WPW842" s="176"/>
      <c r="WPX842" s="102"/>
      <c r="WPY842" s="109"/>
      <c r="WPZ842" s="109"/>
      <c r="WQA842" s="106"/>
      <c r="WQB842" s="103"/>
      <c r="WQC842" s="102"/>
      <c r="WQD842" s="120"/>
      <c r="WQE842" s="176"/>
      <c r="WQF842" s="102"/>
      <c r="WQG842" s="109"/>
      <c r="WQH842" s="109"/>
      <c r="WQI842" s="106"/>
      <c r="WQJ842" s="103"/>
      <c r="WQK842" s="102"/>
      <c r="WQL842" s="120"/>
      <c r="WQM842" s="176"/>
      <c r="WQN842" s="102"/>
      <c r="WQO842" s="109"/>
      <c r="WQP842" s="109"/>
      <c r="WQQ842" s="106"/>
      <c r="WQR842" s="103"/>
      <c r="WQS842" s="102"/>
      <c r="WQT842" s="120"/>
      <c r="WQU842" s="176"/>
      <c r="WQV842" s="102"/>
      <c r="WQW842" s="109"/>
      <c r="WQX842" s="109"/>
      <c r="WQY842" s="106"/>
      <c r="WQZ842" s="103"/>
      <c r="WRA842" s="102"/>
      <c r="WRB842" s="120"/>
      <c r="WRC842" s="176"/>
      <c r="WRD842" s="102"/>
      <c r="WRE842" s="109"/>
      <c r="WRF842" s="109"/>
      <c r="WRG842" s="106"/>
      <c r="WRH842" s="103"/>
      <c r="WRI842" s="102"/>
      <c r="WRJ842" s="120"/>
      <c r="WRK842" s="176"/>
      <c r="WRL842" s="102"/>
      <c r="WRM842" s="109"/>
      <c r="WRN842" s="109"/>
      <c r="WRO842" s="106"/>
      <c r="WRP842" s="103"/>
      <c r="WRQ842" s="102"/>
      <c r="WRR842" s="120"/>
      <c r="WRS842" s="176"/>
      <c r="WRT842" s="102"/>
      <c r="WRU842" s="109"/>
      <c r="WRV842" s="109"/>
      <c r="WRW842" s="106"/>
      <c r="WRX842" s="103"/>
      <c r="WRY842" s="102"/>
      <c r="WRZ842" s="120"/>
      <c r="WSA842" s="176"/>
      <c r="WSB842" s="102"/>
      <c r="WSC842" s="109"/>
      <c r="WSD842" s="109"/>
      <c r="WSE842" s="106"/>
      <c r="WSF842" s="103"/>
      <c r="WSG842" s="102"/>
      <c r="WSH842" s="120"/>
      <c r="WSI842" s="176"/>
      <c r="WSJ842" s="102"/>
      <c r="WSK842" s="109"/>
      <c r="WSL842" s="109"/>
      <c r="WSM842" s="106"/>
      <c r="WSN842" s="103"/>
      <c r="WSO842" s="102"/>
      <c r="WSP842" s="120"/>
      <c r="WSQ842" s="176"/>
      <c r="WSR842" s="102"/>
      <c r="WSS842" s="109"/>
      <c r="WST842" s="109"/>
      <c r="WSU842" s="106"/>
      <c r="WSV842" s="103"/>
      <c r="WSW842" s="102"/>
      <c r="WSX842" s="120"/>
      <c r="WSY842" s="176"/>
      <c r="WSZ842" s="102"/>
      <c r="WTA842" s="109"/>
      <c r="WTB842" s="109"/>
      <c r="WTC842" s="106"/>
      <c r="WTD842" s="103"/>
      <c r="WTE842" s="102"/>
      <c r="WTF842" s="120"/>
      <c r="WTG842" s="176"/>
      <c r="WTH842" s="102"/>
      <c r="WTI842" s="109"/>
      <c r="WTJ842" s="109"/>
      <c r="WTK842" s="106"/>
      <c r="WTL842" s="103"/>
      <c r="WTM842" s="102"/>
      <c r="WTN842" s="120"/>
      <c r="WTO842" s="176"/>
      <c r="WTP842" s="102"/>
      <c r="WTQ842" s="109"/>
      <c r="WTR842" s="109"/>
      <c r="WTS842" s="106"/>
      <c r="WTT842" s="103"/>
      <c r="WTU842" s="102"/>
      <c r="WTV842" s="120"/>
      <c r="WTW842" s="176"/>
      <c r="WTX842" s="102"/>
      <c r="WTY842" s="109"/>
      <c r="WTZ842" s="109"/>
      <c r="WUA842" s="106"/>
      <c r="WUB842" s="103"/>
      <c r="WUC842" s="102"/>
      <c r="WUD842" s="120"/>
      <c r="WUE842" s="176"/>
      <c r="WUF842" s="102"/>
      <c r="WUG842" s="109"/>
      <c r="WUH842" s="109"/>
      <c r="WUI842" s="106"/>
      <c r="WUJ842" s="103"/>
      <c r="WUK842" s="102"/>
      <c r="WUL842" s="120"/>
      <c r="WUM842" s="176"/>
      <c r="WUN842" s="102"/>
      <c r="WUO842" s="109"/>
      <c r="WUP842" s="109"/>
      <c r="WUQ842" s="106"/>
      <c r="WUR842" s="103"/>
      <c r="WUS842" s="102"/>
      <c r="WUT842" s="120"/>
      <c r="WUU842" s="176"/>
      <c r="WUV842" s="102"/>
      <c r="WUW842" s="109"/>
      <c r="WUX842" s="109"/>
      <c r="WUY842" s="106"/>
      <c r="WUZ842" s="103"/>
      <c r="WVA842" s="102"/>
      <c r="WVB842" s="120"/>
      <c r="WVC842" s="176"/>
      <c r="WVD842" s="102"/>
      <c r="WVE842" s="109"/>
      <c r="WVF842" s="109"/>
      <c r="WVG842" s="106"/>
      <c r="WVH842" s="103"/>
      <c r="WVI842" s="102"/>
      <c r="WVJ842" s="120"/>
      <c r="WVK842" s="176"/>
      <c r="WVL842" s="102"/>
      <c r="WVM842" s="109"/>
      <c r="WVN842" s="109"/>
      <c r="WVO842" s="106"/>
      <c r="WVP842" s="103"/>
      <c r="WVQ842" s="102"/>
      <c r="WVR842" s="120"/>
      <c r="WVS842" s="176"/>
      <c r="WVT842" s="102"/>
      <c r="WVU842" s="109"/>
      <c r="WVV842" s="109"/>
      <c r="WVW842" s="106"/>
      <c r="WVX842" s="103"/>
      <c r="WVY842" s="102"/>
      <c r="WVZ842" s="120"/>
      <c r="WWA842" s="176"/>
      <c r="WWB842" s="102"/>
      <c r="WWC842" s="109"/>
      <c r="WWD842" s="109"/>
      <c r="WWE842" s="106"/>
      <c r="WWF842" s="103"/>
      <c r="WWG842" s="102"/>
      <c r="WWH842" s="120"/>
      <c r="WWI842" s="176"/>
      <c r="WWJ842" s="102"/>
      <c r="WWK842" s="109"/>
      <c r="WWL842" s="109"/>
      <c r="WWM842" s="106"/>
      <c r="WWN842" s="103"/>
      <c r="WWO842" s="102"/>
      <c r="WWP842" s="120"/>
      <c r="WWQ842" s="176"/>
      <c r="WWR842" s="102"/>
      <c r="WWS842" s="109"/>
      <c r="WWT842" s="109"/>
      <c r="WWU842" s="106"/>
      <c r="WWV842" s="103"/>
      <c r="WWW842" s="102"/>
      <c r="WWX842" s="120"/>
      <c r="WWY842" s="176"/>
      <c r="WWZ842" s="102"/>
      <c r="WXA842" s="109"/>
      <c r="WXB842" s="109"/>
      <c r="WXC842" s="106"/>
      <c r="WXD842" s="103"/>
      <c r="WXE842" s="102"/>
      <c r="WXF842" s="120"/>
      <c r="WXG842" s="176"/>
      <c r="WXH842" s="102"/>
      <c r="WXI842" s="109"/>
      <c r="WXJ842" s="109"/>
      <c r="WXK842" s="106"/>
      <c r="WXL842" s="103"/>
      <c r="WXM842" s="102"/>
      <c r="WXN842" s="120"/>
      <c r="WXO842" s="176"/>
      <c r="WXP842" s="102"/>
      <c r="WXQ842" s="109"/>
      <c r="WXR842" s="109"/>
      <c r="WXS842" s="106"/>
      <c r="WXT842" s="103"/>
      <c r="WXU842" s="102"/>
      <c r="WXV842" s="120"/>
      <c r="WXW842" s="176"/>
      <c r="WXX842" s="102"/>
      <c r="WXY842" s="109"/>
      <c r="WXZ842" s="109"/>
      <c r="WYA842" s="106"/>
      <c r="WYB842" s="103"/>
      <c r="WYC842" s="102"/>
      <c r="WYD842" s="120"/>
      <c r="WYE842" s="176"/>
      <c r="WYF842" s="102"/>
      <c r="WYG842" s="109"/>
      <c r="WYH842" s="109"/>
      <c r="WYI842" s="106"/>
      <c r="WYJ842" s="103"/>
      <c r="WYK842" s="102"/>
      <c r="WYL842" s="120"/>
      <c r="WYM842" s="176"/>
      <c r="WYN842" s="102"/>
      <c r="WYO842" s="109"/>
      <c r="WYP842" s="109"/>
      <c r="WYQ842" s="106"/>
      <c r="WYR842" s="103"/>
      <c r="WYS842" s="102"/>
      <c r="WYT842" s="120"/>
      <c r="WYU842" s="176"/>
      <c r="WYV842" s="102"/>
      <c r="WYW842" s="109"/>
      <c r="WYX842" s="109"/>
      <c r="WYY842" s="106"/>
      <c r="WYZ842" s="103"/>
      <c r="WZA842" s="102"/>
      <c r="WZB842" s="120"/>
      <c r="WZC842" s="176"/>
      <c r="WZD842" s="102"/>
      <c r="WZE842" s="109"/>
      <c r="WZF842" s="109"/>
      <c r="WZG842" s="106"/>
      <c r="WZH842" s="103"/>
      <c r="WZI842" s="102"/>
      <c r="WZJ842" s="120"/>
      <c r="WZK842" s="176"/>
      <c r="WZL842" s="102"/>
      <c r="WZM842" s="109"/>
      <c r="WZN842" s="109"/>
      <c r="WZO842" s="106"/>
      <c r="WZP842" s="103"/>
      <c r="WZQ842" s="102"/>
      <c r="WZR842" s="120"/>
      <c r="WZS842" s="176"/>
      <c r="WZT842" s="102"/>
      <c r="WZU842" s="109"/>
      <c r="WZV842" s="109"/>
      <c r="WZW842" s="106"/>
      <c r="WZX842" s="103"/>
      <c r="WZY842" s="102"/>
      <c r="WZZ842" s="120"/>
      <c r="XAA842" s="176"/>
      <c r="XAB842" s="102"/>
      <c r="XAC842" s="109"/>
      <c r="XAD842" s="109"/>
      <c r="XAE842" s="106"/>
      <c r="XAF842" s="103"/>
      <c r="XAG842" s="102"/>
      <c r="XAH842" s="120"/>
      <c r="XAI842" s="176"/>
      <c r="XAJ842" s="102"/>
      <c r="XAK842" s="109"/>
      <c r="XAL842" s="109"/>
      <c r="XAM842" s="106"/>
      <c r="XAN842" s="103"/>
      <c r="XAO842" s="102"/>
      <c r="XAP842" s="120"/>
      <c r="XAQ842" s="176"/>
      <c r="XAR842" s="102"/>
      <c r="XAS842" s="109"/>
      <c r="XAT842" s="109"/>
      <c r="XAU842" s="106"/>
      <c r="XAV842" s="103"/>
      <c r="XAW842" s="102"/>
      <c r="XAX842" s="120"/>
      <c r="XAY842" s="176"/>
      <c r="XAZ842" s="102"/>
      <c r="XBA842" s="109"/>
      <c r="XBB842" s="109"/>
      <c r="XBC842" s="106"/>
      <c r="XBD842" s="103"/>
      <c r="XBE842" s="102"/>
      <c r="XBF842" s="120"/>
      <c r="XBG842" s="176"/>
      <c r="XBH842" s="102"/>
      <c r="XBI842" s="109"/>
      <c r="XBJ842" s="109"/>
      <c r="XBK842" s="106"/>
      <c r="XBL842" s="103"/>
      <c r="XBM842" s="102"/>
      <c r="XBN842" s="120"/>
      <c r="XBO842" s="176"/>
      <c r="XBP842" s="102"/>
      <c r="XBQ842" s="109"/>
      <c r="XBR842" s="109"/>
      <c r="XBS842" s="106"/>
      <c r="XBT842" s="103"/>
      <c r="XBU842" s="102"/>
      <c r="XBV842" s="120"/>
      <c r="XBW842" s="176"/>
      <c r="XBX842" s="102"/>
      <c r="XBY842" s="109"/>
      <c r="XBZ842" s="109"/>
      <c r="XCA842" s="106"/>
      <c r="XCB842" s="103"/>
      <c r="XCC842" s="102"/>
      <c r="XCD842" s="120"/>
      <c r="XCE842" s="176"/>
      <c r="XCF842" s="102"/>
      <c r="XCG842" s="109"/>
      <c r="XCH842" s="109"/>
      <c r="XCI842" s="106"/>
      <c r="XCJ842" s="103"/>
      <c r="XCK842" s="102"/>
      <c r="XCL842" s="120"/>
      <c r="XCM842" s="176"/>
      <c r="XCN842" s="102"/>
      <c r="XCO842" s="109"/>
      <c r="XCP842" s="109"/>
      <c r="XCQ842" s="106"/>
      <c r="XCR842" s="103"/>
      <c r="XCS842" s="102"/>
      <c r="XCT842" s="120"/>
      <c r="XCU842" s="176"/>
      <c r="XCV842" s="102"/>
      <c r="XCW842" s="109"/>
      <c r="XCX842" s="109"/>
      <c r="XCY842" s="106"/>
      <c r="XCZ842" s="103"/>
      <c r="XDA842" s="102"/>
      <c r="XDB842" s="120"/>
      <c r="XDC842" s="176"/>
      <c r="XDD842" s="102"/>
      <c r="XDE842" s="109"/>
      <c r="XDF842" s="109"/>
      <c r="XDG842" s="106"/>
      <c r="XDH842" s="103"/>
      <c r="XDI842" s="102"/>
      <c r="XDJ842" s="120"/>
      <c r="XDK842" s="176"/>
      <c r="XDL842" s="102"/>
      <c r="XDM842" s="109"/>
      <c r="XDN842" s="109"/>
      <c r="XDO842" s="106"/>
      <c r="XDP842" s="103"/>
      <c r="XDQ842" s="102"/>
      <c r="XDR842" s="120"/>
      <c r="XDS842" s="176"/>
      <c r="XDT842" s="102"/>
      <c r="XDU842" s="109"/>
      <c r="XDV842" s="109"/>
      <c r="XDW842" s="106"/>
      <c r="XDX842" s="103"/>
      <c r="XDY842" s="102"/>
      <c r="XDZ842" s="120"/>
      <c r="XEA842" s="176"/>
      <c r="XEB842" s="102"/>
      <c r="XEC842" s="109"/>
      <c r="XED842" s="109"/>
      <c r="XEE842" s="106"/>
      <c r="XEF842" s="103"/>
      <c r="XEG842" s="102"/>
      <c r="XEH842" s="120"/>
      <c r="XEI842" s="176"/>
      <c r="XEJ842" s="102"/>
      <c r="XEK842" s="109"/>
      <c r="XEL842" s="109"/>
      <c r="XEM842" s="106"/>
      <c r="XEN842" s="103"/>
      <c r="XEO842" s="102"/>
      <c r="XEP842" s="120"/>
      <c r="XEQ842" s="176"/>
      <c r="XER842" s="102"/>
      <c r="XES842" s="109"/>
      <c r="XET842" s="109"/>
      <c r="XEU842" s="106"/>
      <c r="XEV842" s="103"/>
      <c r="XEW842" s="102"/>
      <c r="XEX842" s="120"/>
      <c r="XEY842" s="176"/>
      <c r="XEZ842" s="102"/>
      <c r="XFA842" s="109"/>
      <c r="XFB842" s="109"/>
      <c r="XFC842" s="106"/>
    </row>
    <row r="843" spans="1:16383">
      <c r="A843" s="102" t="s">
        <v>130</v>
      </c>
      <c r="B843" s="120"/>
      <c r="C843" s="176"/>
      <c r="D843" s="653">
        <f>F844+F845</f>
        <v>200000</v>
      </c>
      <c r="E843" s="597"/>
      <c r="F843" s="106" t="s">
        <v>75</v>
      </c>
      <c r="G843" s="102"/>
      <c r="H843" s="103"/>
      <c r="I843" s="102"/>
      <c r="J843" s="120"/>
      <c r="K843" s="176"/>
      <c r="L843" s="653"/>
      <c r="M843" s="597"/>
      <c r="N843" s="106"/>
      <c r="O843" s="102"/>
      <c r="P843" s="103"/>
      <c r="Q843" s="102"/>
      <c r="R843" s="120"/>
      <c r="S843" s="176"/>
      <c r="T843" s="653"/>
      <c r="U843" s="597"/>
      <c r="V843" s="106"/>
      <c r="W843" s="102"/>
      <c r="X843" s="103"/>
      <c r="Y843" s="102"/>
      <c r="Z843" s="120"/>
      <c r="AA843" s="176"/>
      <c r="AB843" s="653"/>
      <c r="AC843" s="597"/>
      <c r="AD843" s="106"/>
      <c r="AE843" s="102"/>
      <c r="AF843" s="103"/>
      <c r="AG843" s="102"/>
      <c r="AH843" s="120"/>
      <c r="AI843" s="176"/>
      <c r="AJ843" s="653"/>
      <c r="AK843" s="597"/>
      <c r="AL843" s="106"/>
      <c r="AM843" s="102"/>
      <c r="AN843" s="103"/>
      <c r="AO843" s="102"/>
      <c r="AP843" s="120"/>
      <c r="AQ843" s="176"/>
      <c r="AR843" s="653"/>
      <c r="AS843" s="597"/>
      <c r="AT843" s="106"/>
      <c r="AU843" s="102"/>
      <c r="AV843" s="103"/>
      <c r="AW843" s="102"/>
      <c r="AX843" s="120"/>
      <c r="AY843" s="176"/>
      <c r="AZ843" s="653"/>
      <c r="BA843" s="597"/>
      <c r="BB843" s="106"/>
      <c r="BC843" s="102"/>
      <c r="BD843" s="103"/>
      <c r="BE843" s="102"/>
      <c r="BF843" s="120"/>
      <c r="BG843" s="176"/>
      <c r="BH843" s="653"/>
      <c r="BI843" s="597"/>
      <c r="BJ843" s="106"/>
      <c r="BK843" s="102"/>
      <c r="BL843" s="103"/>
      <c r="BM843" s="102"/>
      <c r="BN843" s="120"/>
      <c r="BO843" s="176"/>
      <c r="BP843" s="653"/>
      <c r="BQ843" s="597"/>
      <c r="BR843" s="106"/>
      <c r="BS843" s="102"/>
      <c r="BT843" s="103"/>
      <c r="BU843" s="102"/>
      <c r="BV843" s="120"/>
      <c r="BW843" s="176"/>
      <c r="BX843" s="653"/>
      <c r="BY843" s="597"/>
      <c r="BZ843" s="106"/>
      <c r="CA843" s="102"/>
      <c r="CB843" s="103"/>
      <c r="CC843" s="102"/>
      <c r="CD843" s="120"/>
      <c r="CE843" s="176"/>
      <c r="CF843" s="653"/>
      <c r="CG843" s="597"/>
      <c r="CH843" s="106"/>
      <c r="CI843" s="102"/>
      <c r="CJ843" s="103"/>
      <c r="CK843" s="102"/>
      <c r="CL843" s="120"/>
      <c r="CM843" s="176"/>
      <c r="CN843" s="653"/>
      <c r="CO843" s="597"/>
      <c r="CP843" s="106"/>
      <c r="CQ843" s="102"/>
      <c r="CR843" s="103"/>
      <c r="CS843" s="102"/>
      <c r="CT843" s="120"/>
      <c r="CU843" s="176"/>
      <c r="CV843" s="653"/>
      <c r="CW843" s="597"/>
      <c r="CX843" s="106"/>
      <c r="CY843" s="102"/>
      <c r="CZ843" s="103"/>
      <c r="DA843" s="102"/>
      <c r="DB843" s="120"/>
      <c r="DC843" s="176"/>
      <c r="DD843" s="653"/>
      <c r="DE843" s="597"/>
      <c r="DF843" s="106"/>
      <c r="DG843" s="102"/>
      <c r="DH843" s="103"/>
      <c r="DI843" s="102"/>
      <c r="DJ843" s="120"/>
      <c r="DK843" s="176"/>
      <c r="DL843" s="653"/>
      <c r="DM843" s="597"/>
      <c r="DN843" s="106"/>
      <c r="DO843" s="102"/>
      <c r="DP843" s="103"/>
      <c r="DQ843" s="102"/>
      <c r="DR843" s="120"/>
      <c r="DS843" s="176"/>
      <c r="DT843" s="653"/>
      <c r="DU843" s="597"/>
      <c r="DV843" s="106"/>
      <c r="DW843" s="102"/>
      <c r="DX843" s="103"/>
      <c r="DY843" s="102"/>
      <c r="DZ843" s="120"/>
      <c r="EA843" s="176"/>
      <c r="EB843" s="653"/>
      <c r="EC843" s="597"/>
      <c r="ED843" s="106"/>
      <c r="EE843" s="102"/>
      <c r="EF843" s="103"/>
      <c r="EG843" s="102"/>
      <c r="EH843" s="120"/>
      <c r="EI843" s="176"/>
      <c r="EJ843" s="653"/>
      <c r="EK843" s="597"/>
      <c r="EL843" s="106"/>
      <c r="EM843" s="102"/>
      <c r="EN843" s="103"/>
      <c r="EO843" s="102"/>
      <c r="EP843" s="120"/>
      <c r="EQ843" s="176"/>
      <c r="ER843" s="653"/>
      <c r="ES843" s="597"/>
      <c r="ET843" s="106"/>
      <c r="EU843" s="102"/>
      <c r="EV843" s="103"/>
      <c r="EW843" s="102"/>
      <c r="EX843" s="120"/>
      <c r="EY843" s="176"/>
      <c r="EZ843" s="653"/>
      <c r="FA843" s="597"/>
      <c r="FB843" s="106"/>
      <c r="FC843" s="102"/>
      <c r="FD843" s="103"/>
      <c r="FE843" s="102"/>
      <c r="FF843" s="120"/>
      <c r="FG843" s="176"/>
      <c r="FH843" s="653"/>
      <c r="FI843" s="597"/>
      <c r="FJ843" s="106"/>
      <c r="FK843" s="102"/>
      <c r="FL843" s="103"/>
      <c r="FM843" s="102"/>
      <c r="FN843" s="120"/>
      <c r="FO843" s="176"/>
      <c r="FP843" s="653"/>
      <c r="FQ843" s="597"/>
      <c r="FR843" s="106"/>
      <c r="FS843" s="102"/>
      <c r="FT843" s="103"/>
      <c r="FU843" s="102"/>
      <c r="FV843" s="120"/>
      <c r="FW843" s="176"/>
      <c r="FX843" s="653"/>
      <c r="FY843" s="597"/>
      <c r="FZ843" s="106"/>
      <c r="GA843" s="102"/>
      <c r="GB843" s="103"/>
      <c r="GC843" s="102"/>
      <c r="GD843" s="120"/>
      <c r="GE843" s="176"/>
      <c r="GF843" s="653"/>
      <c r="GG843" s="597"/>
      <c r="GH843" s="106"/>
      <c r="GI843" s="102"/>
      <c r="GJ843" s="103"/>
      <c r="GK843" s="102"/>
      <c r="GL843" s="120"/>
      <c r="GM843" s="176"/>
      <c r="GN843" s="653"/>
      <c r="GO843" s="597"/>
      <c r="GP843" s="106"/>
      <c r="GQ843" s="102"/>
      <c r="GR843" s="103"/>
      <c r="GS843" s="102"/>
      <c r="GT843" s="120"/>
      <c r="GU843" s="176"/>
      <c r="GV843" s="653"/>
      <c r="GW843" s="597"/>
      <c r="GX843" s="106"/>
      <c r="GY843" s="102"/>
      <c r="GZ843" s="103"/>
      <c r="HA843" s="102"/>
      <c r="HB843" s="120"/>
      <c r="HC843" s="176"/>
      <c r="HD843" s="653"/>
      <c r="HE843" s="597"/>
      <c r="HF843" s="106"/>
      <c r="HG843" s="102"/>
      <c r="HH843" s="103"/>
      <c r="HI843" s="102"/>
      <c r="HJ843" s="120"/>
      <c r="HK843" s="176"/>
      <c r="HL843" s="653"/>
      <c r="HM843" s="597"/>
      <c r="HN843" s="106"/>
      <c r="HO843" s="102"/>
      <c r="HP843" s="103"/>
      <c r="HQ843" s="102"/>
      <c r="HR843" s="120"/>
      <c r="HS843" s="176"/>
      <c r="HT843" s="653"/>
      <c r="HU843" s="597"/>
      <c r="HV843" s="106"/>
      <c r="HW843" s="102"/>
      <c r="HX843" s="103"/>
      <c r="HY843" s="102"/>
      <c r="HZ843" s="120"/>
      <c r="IA843" s="176"/>
      <c r="IB843" s="653"/>
      <c r="IC843" s="597"/>
      <c r="ID843" s="106"/>
      <c r="IE843" s="102"/>
      <c r="IF843" s="103"/>
      <c r="IG843" s="102"/>
      <c r="IH843" s="120"/>
      <c r="II843" s="176"/>
      <c r="IJ843" s="653"/>
      <c r="IK843" s="597"/>
      <c r="IL843" s="106"/>
      <c r="IM843" s="102"/>
      <c r="IN843" s="103"/>
      <c r="IO843" s="102"/>
      <c r="IP843" s="120"/>
      <c r="IQ843" s="176"/>
      <c r="IR843" s="653"/>
      <c r="IS843" s="597"/>
      <c r="IT843" s="106"/>
      <c r="IU843" s="102"/>
      <c r="IV843" s="103"/>
      <c r="IW843" s="102"/>
      <c r="IX843" s="120"/>
      <c r="IY843" s="176"/>
      <c r="IZ843" s="653"/>
      <c r="JA843" s="597"/>
      <c r="JB843" s="106"/>
      <c r="JC843" s="102"/>
      <c r="JD843" s="103"/>
      <c r="JE843" s="102"/>
      <c r="JF843" s="120"/>
      <c r="JG843" s="176"/>
      <c r="JH843" s="653"/>
      <c r="JI843" s="597"/>
      <c r="JJ843" s="106"/>
      <c r="JK843" s="102"/>
      <c r="JL843" s="103"/>
      <c r="JM843" s="102"/>
      <c r="JN843" s="120"/>
      <c r="JO843" s="176"/>
      <c r="JP843" s="653"/>
      <c r="JQ843" s="597"/>
      <c r="JR843" s="106"/>
      <c r="JS843" s="102"/>
      <c r="JT843" s="103"/>
      <c r="JU843" s="102"/>
      <c r="JV843" s="120"/>
      <c r="JW843" s="176"/>
      <c r="JX843" s="653"/>
      <c r="JY843" s="597"/>
      <c r="JZ843" s="106"/>
      <c r="KA843" s="102"/>
      <c r="KB843" s="103"/>
      <c r="KC843" s="102"/>
      <c r="KD843" s="120"/>
      <c r="KE843" s="176"/>
      <c r="KF843" s="653"/>
      <c r="KG843" s="597"/>
      <c r="KH843" s="106"/>
      <c r="KI843" s="102"/>
      <c r="KJ843" s="103"/>
      <c r="KK843" s="102"/>
      <c r="KL843" s="120"/>
      <c r="KM843" s="176"/>
      <c r="KN843" s="653"/>
      <c r="KO843" s="597"/>
      <c r="KP843" s="106"/>
      <c r="KQ843" s="102"/>
      <c r="KR843" s="103"/>
      <c r="KS843" s="102"/>
      <c r="KT843" s="120"/>
      <c r="KU843" s="176"/>
      <c r="KV843" s="653"/>
      <c r="KW843" s="597"/>
      <c r="KX843" s="106"/>
      <c r="KY843" s="102"/>
      <c r="KZ843" s="103"/>
      <c r="LA843" s="102"/>
      <c r="LB843" s="120"/>
      <c r="LC843" s="176"/>
      <c r="LD843" s="653"/>
      <c r="LE843" s="597"/>
      <c r="LF843" s="106"/>
      <c r="LG843" s="102"/>
      <c r="LH843" s="103"/>
      <c r="LI843" s="102"/>
      <c r="LJ843" s="120"/>
      <c r="LK843" s="176"/>
      <c r="LL843" s="653"/>
      <c r="LM843" s="597"/>
      <c r="LN843" s="106"/>
      <c r="LO843" s="102"/>
      <c r="LP843" s="103"/>
      <c r="LQ843" s="102"/>
      <c r="LR843" s="120"/>
      <c r="LS843" s="176"/>
      <c r="LT843" s="653"/>
      <c r="LU843" s="597"/>
      <c r="LV843" s="106"/>
      <c r="LW843" s="102"/>
      <c r="LX843" s="103"/>
      <c r="LY843" s="102"/>
      <c r="LZ843" s="120"/>
      <c r="MA843" s="176"/>
      <c r="MB843" s="653"/>
      <c r="MC843" s="597"/>
      <c r="MD843" s="106"/>
      <c r="ME843" s="102"/>
      <c r="MF843" s="103"/>
      <c r="MG843" s="102"/>
      <c r="MH843" s="120"/>
      <c r="MI843" s="176"/>
      <c r="MJ843" s="653"/>
      <c r="MK843" s="597"/>
      <c r="ML843" s="106"/>
      <c r="MM843" s="102"/>
      <c r="MN843" s="103"/>
      <c r="MO843" s="102"/>
      <c r="MP843" s="120"/>
      <c r="MQ843" s="176"/>
      <c r="MR843" s="653"/>
      <c r="MS843" s="597"/>
      <c r="MT843" s="106"/>
      <c r="MU843" s="102"/>
      <c r="MV843" s="103"/>
      <c r="MW843" s="102"/>
      <c r="MX843" s="120"/>
      <c r="MY843" s="176"/>
      <c r="MZ843" s="653"/>
      <c r="NA843" s="597"/>
      <c r="NB843" s="106"/>
      <c r="NC843" s="102"/>
      <c r="ND843" s="103"/>
      <c r="NE843" s="102"/>
      <c r="NF843" s="120"/>
      <c r="NG843" s="176"/>
      <c r="NH843" s="653"/>
      <c r="NI843" s="597"/>
      <c r="NJ843" s="106"/>
      <c r="NK843" s="102"/>
      <c r="NL843" s="103"/>
      <c r="NM843" s="102"/>
      <c r="NN843" s="120"/>
      <c r="NO843" s="176"/>
      <c r="NP843" s="653"/>
      <c r="NQ843" s="597"/>
      <c r="NR843" s="106"/>
      <c r="NS843" s="102"/>
      <c r="NT843" s="103"/>
      <c r="NU843" s="102"/>
      <c r="NV843" s="120"/>
      <c r="NW843" s="176"/>
      <c r="NX843" s="653"/>
      <c r="NY843" s="597"/>
      <c r="NZ843" s="106"/>
      <c r="OA843" s="102"/>
      <c r="OB843" s="103"/>
      <c r="OC843" s="102"/>
      <c r="OD843" s="120"/>
      <c r="OE843" s="176"/>
      <c r="OF843" s="653"/>
      <c r="OG843" s="597"/>
      <c r="OH843" s="106"/>
      <c r="OI843" s="102"/>
      <c r="OJ843" s="103"/>
      <c r="OK843" s="102"/>
      <c r="OL843" s="120"/>
      <c r="OM843" s="176"/>
      <c r="ON843" s="653"/>
      <c r="OO843" s="597"/>
      <c r="OP843" s="106"/>
      <c r="OQ843" s="102"/>
      <c r="OR843" s="103"/>
      <c r="OS843" s="102"/>
      <c r="OT843" s="120"/>
      <c r="OU843" s="176"/>
      <c r="OV843" s="653"/>
      <c r="OW843" s="597"/>
      <c r="OX843" s="106"/>
      <c r="OY843" s="102"/>
      <c r="OZ843" s="103"/>
      <c r="PA843" s="102"/>
      <c r="PB843" s="120"/>
      <c r="PC843" s="176"/>
      <c r="PD843" s="653"/>
      <c r="PE843" s="597"/>
      <c r="PF843" s="106"/>
      <c r="PG843" s="102"/>
      <c r="PH843" s="103"/>
      <c r="PI843" s="102"/>
      <c r="PJ843" s="120"/>
      <c r="PK843" s="176"/>
      <c r="PL843" s="653"/>
      <c r="PM843" s="597"/>
      <c r="PN843" s="106"/>
      <c r="PO843" s="102"/>
      <c r="PP843" s="103"/>
      <c r="PQ843" s="102"/>
      <c r="PR843" s="120"/>
      <c r="PS843" s="176"/>
      <c r="PT843" s="653"/>
      <c r="PU843" s="597"/>
      <c r="PV843" s="106"/>
      <c r="PW843" s="102"/>
      <c r="PX843" s="103"/>
      <c r="PY843" s="102"/>
      <c r="PZ843" s="120"/>
      <c r="QA843" s="176"/>
      <c r="QB843" s="653"/>
      <c r="QC843" s="597"/>
      <c r="QD843" s="106"/>
      <c r="QE843" s="102"/>
      <c r="QF843" s="103"/>
      <c r="QG843" s="102"/>
      <c r="QH843" s="120"/>
      <c r="QI843" s="176"/>
      <c r="QJ843" s="653"/>
      <c r="QK843" s="597"/>
      <c r="QL843" s="106"/>
      <c r="QM843" s="102"/>
      <c r="QN843" s="103"/>
      <c r="QO843" s="102"/>
      <c r="QP843" s="120"/>
      <c r="QQ843" s="176"/>
      <c r="QR843" s="653"/>
      <c r="QS843" s="597"/>
      <c r="QT843" s="106"/>
      <c r="QU843" s="102"/>
      <c r="QV843" s="103"/>
      <c r="QW843" s="102"/>
      <c r="QX843" s="120"/>
      <c r="QY843" s="176"/>
      <c r="QZ843" s="653"/>
      <c r="RA843" s="597"/>
      <c r="RB843" s="106"/>
      <c r="RC843" s="102"/>
      <c r="RD843" s="103"/>
      <c r="RE843" s="102"/>
      <c r="RF843" s="120"/>
      <c r="RG843" s="176"/>
      <c r="RH843" s="653"/>
      <c r="RI843" s="597"/>
      <c r="RJ843" s="106"/>
      <c r="RK843" s="102"/>
      <c r="RL843" s="103"/>
      <c r="RM843" s="102"/>
      <c r="RN843" s="120"/>
      <c r="RO843" s="176"/>
      <c r="RP843" s="653"/>
      <c r="RQ843" s="597"/>
      <c r="RR843" s="106"/>
      <c r="RS843" s="102"/>
      <c r="RT843" s="103"/>
      <c r="RU843" s="102"/>
      <c r="RV843" s="120"/>
      <c r="RW843" s="176"/>
      <c r="RX843" s="653"/>
      <c r="RY843" s="597"/>
      <c r="RZ843" s="106"/>
      <c r="SA843" s="102"/>
      <c r="SB843" s="103"/>
      <c r="SC843" s="102"/>
      <c r="SD843" s="120"/>
      <c r="SE843" s="176"/>
      <c r="SF843" s="653"/>
      <c r="SG843" s="597"/>
      <c r="SH843" s="106"/>
      <c r="SI843" s="102"/>
      <c r="SJ843" s="103"/>
      <c r="SK843" s="102"/>
      <c r="SL843" s="120"/>
      <c r="SM843" s="176"/>
      <c r="SN843" s="653"/>
      <c r="SO843" s="597"/>
      <c r="SP843" s="106"/>
      <c r="SQ843" s="102"/>
      <c r="SR843" s="103"/>
      <c r="SS843" s="102"/>
      <c r="ST843" s="120"/>
      <c r="SU843" s="176"/>
      <c r="SV843" s="653"/>
      <c r="SW843" s="597"/>
      <c r="SX843" s="106"/>
      <c r="SY843" s="102"/>
      <c r="SZ843" s="103"/>
      <c r="TA843" s="102"/>
      <c r="TB843" s="120"/>
      <c r="TC843" s="176"/>
      <c r="TD843" s="653"/>
      <c r="TE843" s="597"/>
      <c r="TF843" s="106"/>
      <c r="TG843" s="102"/>
      <c r="TH843" s="103"/>
      <c r="TI843" s="102"/>
      <c r="TJ843" s="120"/>
      <c r="TK843" s="176"/>
      <c r="TL843" s="653"/>
      <c r="TM843" s="597"/>
      <c r="TN843" s="106"/>
      <c r="TO843" s="102"/>
      <c r="TP843" s="103"/>
      <c r="TQ843" s="102"/>
      <c r="TR843" s="120"/>
      <c r="TS843" s="176"/>
      <c r="TT843" s="653"/>
      <c r="TU843" s="597"/>
      <c r="TV843" s="106"/>
      <c r="TW843" s="102"/>
      <c r="TX843" s="103"/>
      <c r="TY843" s="102"/>
      <c r="TZ843" s="120"/>
      <c r="UA843" s="176"/>
      <c r="UB843" s="653"/>
      <c r="UC843" s="597"/>
      <c r="UD843" s="106"/>
      <c r="UE843" s="102"/>
      <c r="UF843" s="103"/>
      <c r="UG843" s="102"/>
      <c r="UH843" s="120"/>
      <c r="UI843" s="176"/>
      <c r="UJ843" s="653"/>
      <c r="UK843" s="597"/>
      <c r="UL843" s="106"/>
      <c r="UM843" s="102"/>
      <c r="UN843" s="103"/>
      <c r="UO843" s="102"/>
      <c r="UP843" s="120"/>
      <c r="UQ843" s="176"/>
      <c r="UR843" s="653"/>
      <c r="US843" s="597"/>
      <c r="UT843" s="106"/>
      <c r="UU843" s="102"/>
      <c r="UV843" s="103"/>
      <c r="UW843" s="102"/>
      <c r="UX843" s="120"/>
      <c r="UY843" s="176"/>
      <c r="UZ843" s="653"/>
      <c r="VA843" s="597"/>
      <c r="VB843" s="106"/>
      <c r="VC843" s="102"/>
      <c r="VD843" s="103"/>
      <c r="VE843" s="102"/>
      <c r="VF843" s="120"/>
      <c r="VG843" s="176"/>
      <c r="VH843" s="653"/>
      <c r="VI843" s="597"/>
      <c r="VJ843" s="106"/>
      <c r="VK843" s="102"/>
      <c r="VL843" s="103"/>
      <c r="VM843" s="102"/>
      <c r="VN843" s="120"/>
      <c r="VO843" s="176"/>
      <c r="VP843" s="653"/>
      <c r="VQ843" s="597"/>
      <c r="VR843" s="106"/>
      <c r="VS843" s="102"/>
      <c r="VT843" s="103"/>
      <c r="VU843" s="102"/>
      <c r="VV843" s="120"/>
      <c r="VW843" s="176"/>
      <c r="VX843" s="653"/>
      <c r="VY843" s="597"/>
      <c r="VZ843" s="106"/>
      <c r="WA843" s="102"/>
      <c r="WB843" s="103"/>
      <c r="WC843" s="102"/>
      <c r="WD843" s="120"/>
      <c r="WE843" s="176"/>
      <c r="WF843" s="653"/>
      <c r="WG843" s="597"/>
      <c r="WH843" s="106"/>
      <c r="WI843" s="102"/>
      <c r="WJ843" s="103"/>
      <c r="WK843" s="102"/>
      <c r="WL843" s="120"/>
      <c r="WM843" s="176"/>
      <c r="WN843" s="653"/>
      <c r="WO843" s="597"/>
      <c r="WP843" s="106"/>
      <c r="WQ843" s="102"/>
      <c r="WR843" s="103"/>
      <c r="WS843" s="102"/>
      <c r="WT843" s="120"/>
      <c r="WU843" s="176"/>
      <c r="WV843" s="653"/>
      <c r="WW843" s="597"/>
      <c r="WX843" s="106"/>
      <c r="WY843" s="102"/>
      <c r="WZ843" s="103"/>
      <c r="XA843" s="102"/>
      <c r="XB843" s="120"/>
      <c r="XC843" s="176"/>
      <c r="XD843" s="653"/>
      <c r="XE843" s="597"/>
      <c r="XF843" s="106"/>
      <c r="XG843" s="102"/>
      <c r="XH843" s="103"/>
      <c r="XI843" s="102"/>
      <c r="XJ843" s="120"/>
      <c r="XK843" s="176"/>
      <c r="XL843" s="653"/>
      <c r="XM843" s="597"/>
      <c r="XN843" s="106"/>
      <c r="XO843" s="102"/>
      <c r="XP843" s="103"/>
      <c r="XQ843" s="102"/>
      <c r="XR843" s="120"/>
      <c r="XS843" s="176"/>
      <c r="XT843" s="653"/>
      <c r="XU843" s="597"/>
      <c r="XV843" s="106"/>
      <c r="XW843" s="102"/>
      <c r="XX843" s="103"/>
      <c r="XY843" s="102"/>
      <c r="XZ843" s="120"/>
      <c r="YA843" s="176"/>
      <c r="YB843" s="653"/>
      <c r="YC843" s="597"/>
      <c r="YD843" s="106"/>
      <c r="YE843" s="102"/>
      <c r="YF843" s="103"/>
      <c r="YG843" s="102"/>
      <c r="YH843" s="120"/>
      <c r="YI843" s="176"/>
      <c r="YJ843" s="653"/>
      <c r="YK843" s="597"/>
      <c r="YL843" s="106"/>
      <c r="YM843" s="102"/>
      <c r="YN843" s="103"/>
      <c r="YO843" s="102"/>
      <c r="YP843" s="120"/>
      <c r="YQ843" s="176"/>
      <c r="YR843" s="653"/>
      <c r="YS843" s="597"/>
      <c r="YT843" s="106"/>
      <c r="YU843" s="102"/>
      <c r="YV843" s="103"/>
      <c r="YW843" s="102"/>
      <c r="YX843" s="120"/>
      <c r="YY843" s="176"/>
      <c r="YZ843" s="653"/>
      <c r="ZA843" s="597"/>
      <c r="ZB843" s="106"/>
      <c r="ZC843" s="102"/>
      <c r="ZD843" s="103"/>
      <c r="ZE843" s="102"/>
      <c r="ZF843" s="120"/>
      <c r="ZG843" s="176"/>
      <c r="ZH843" s="653"/>
      <c r="ZI843" s="597"/>
      <c r="ZJ843" s="106"/>
      <c r="ZK843" s="102"/>
      <c r="ZL843" s="103"/>
      <c r="ZM843" s="102"/>
      <c r="ZN843" s="120"/>
      <c r="ZO843" s="176"/>
      <c r="ZP843" s="653"/>
      <c r="ZQ843" s="597"/>
      <c r="ZR843" s="106"/>
      <c r="ZS843" s="102"/>
      <c r="ZT843" s="103"/>
      <c r="ZU843" s="102"/>
      <c r="ZV843" s="120"/>
      <c r="ZW843" s="176"/>
      <c r="ZX843" s="653"/>
      <c r="ZY843" s="597"/>
      <c r="ZZ843" s="106"/>
      <c r="AAA843" s="102"/>
      <c r="AAB843" s="103"/>
      <c r="AAC843" s="102"/>
      <c r="AAD843" s="120"/>
      <c r="AAE843" s="176"/>
      <c r="AAF843" s="653"/>
      <c r="AAG843" s="597"/>
      <c r="AAH843" s="106"/>
      <c r="AAI843" s="102"/>
      <c r="AAJ843" s="103"/>
      <c r="AAK843" s="102"/>
      <c r="AAL843" s="120"/>
      <c r="AAM843" s="176"/>
      <c r="AAN843" s="653"/>
      <c r="AAO843" s="597"/>
      <c r="AAP843" s="106"/>
      <c r="AAQ843" s="102"/>
      <c r="AAR843" s="103"/>
      <c r="AAS843" s="102"/>
      <c r="AAT843" s="120"/>
      <c r="AAU843" s="176"/>
      <c r="AAV843" s="653"/>
      <c r="AAW843" s="597"/>
      <c r="AAX843" s="106"/>
      <c r="AAY843" s="102"/>
      <c r="AAZ843" s="103"/>
      <c r="ABA843" s="102"/>
      <c r="ABB843" s="120"/>
      <c r="ABC843" s="176"/>
      <c r="ABD843" s="653"/>
      <c r="ABE843" s="597"/>
      <c r="ABF843" s="106"/>
      <c r="ABG843" s="102"/>
      <c r="ABH843" s="103"/>
      <c r="ABI843" s="102"/>
      <c r="ABJ843" s="120"/>
      <c r="ABK843" s="176"/>
      <c r="ABL843" s="653"/>
      <c r="ABM843" s="597"/>
      <c r="ABN843" s="106"/>
      <c r="ABO843" s="102"/>
      <c r="ABP843" s="103"/>
      <c r="ABQ843" s="102"/>
      <c r="ABR843" s="120"/>
      <c r="ABS843" s="176"/>
      <c r="ABT843" s="653"/>
      <c r="ABU843" s="597"/>
      <c r="ABV843" s="106"/>
      <c r="ABW843" s="102"/>
      <c r="ABX843" s="103"/>
      <c r="ABY843" s="102"/>
      <c r="ABZ843" s="120"/>
      <c r="ACA843" s="176"/>
      <c r="ACB843" s="653"/>
      <c r="ACC843" s="597"/>
      <c r="ACD843" s="106"/>
      <c r="ACE843" s="102"/>
      <c r="ACF843" s="103"/>
      <c r="ACG843" s="102"/>
      <c r="ACH843" s="120"/>
      <c r="ACI843" s="176"/>
      <c r="ACJ843" s="653"/>
      <c r="ACK843" s="597"/>
      <c r="ACL843" s="106"/>
      <c r="ACM843" s="102"/>
      <c r="ACN843" s="103"/>
      <c r="ACO843" s="102"/>
      <c r="ACP843" s="120"/>
      <c r="ACQ843" s="176"/>
      <c r="ACR843" s="653"/>
      <c r="ACS843" s="597"/>
      <c r="ACT843" s="106"/>
      <c r="ACU843" s="102"/>
      <c r="ACV843" s="103"/>
      <c r="ACW843" s="102"/>
      <c r="ACX843" s="120"/>
      <c r="ACY843" s="176"/>
      <c r="ACZ843" s="653"/>
      <c r="ADA843" s="597"/>
      <c r="ADB843" s="106"/>
      <c r="ADC843" s="102"/>
      <c r="ADD843" s="103"/>
      <c r="ADE843" s="102"/>
      <c r="ADF843" s="120"/>
      <c r="ADG843" s="176"/>
      <c r="ADH843" s="653"/>
      <c r="ADI843" s="597"/>
      <c r="ADJ843" s="106"/>
      <c r="ADK843" s="102"/>
      <c r="ADL843" s="103"/>
      <c r="ADM843" s="102"/>
      <c r="ADN843" s="120"/>
      <c r="ADO843" s="176"/>
      <c r="ADP843" s="653"/>
      <c r="ADQ843" s="597"/>
      <c r="ADR843" s="106"/>
      <c r="ADS843" s="102"/>
      <c r="ADT843" s="103"/>
      <c r="ADU843" s="102"/>
      <c r="ADV843" s="120"/>
      <c r="ADW843" s="176"/>
      <c r="ADX843" s="653"/>
      <c r="ADY843" s="597"/>
      <c r="ADZ843" s="106"/>
      <c r="AEA843" s="102"/>
      <c r="AEB843" s="103"/>
      <c r="AEC843" s="102"/>
      <c r="AED843" s="120"/>
      <c r="AEE843" s="176"/>
      <c r="AEF843" s="653"/>
      <c r="AEG843" s="597"/>
      <c r="AEH843" s="106"/>
      <c r="AEI843" s="102"/>
      <c r="AEJ843" s="103"/>
      <c r="AEK843" s="102"/>
      <c r="AEL843" s="120"/>
      <c r="AEM843" s="176"/>
      <c r="AEN843" s="653"/>
      <c r="AEO843" s="597"/>
      <c r="AEP843" s="106"/>
      <c r="AEQ843" s="102"/>
      <c r="AER843" s="103"/>
      <c r="AES843" s="102"/>
      <c r="AET843" s="120"/>
      <c r="AEU843" s="176"/>
      <c r="AEV843" s="653"/>
      <c r="AEW843" s="597"/>
      <c r="AEX843" s="106"/>
      <c r="AEY843" s="102"/>
      <c r="AEZ843" s="103"/>
      <c r="AFA843" s="102"/>
      <c r="AFB843" s="120"/>
      <c r="AFC843" s="176"/>
      <c r="AFD843" s="653"/>
      <c r="AFE843" s="597"/>
      <c r="AFF843" s="106"/>
      <c r="AFG843" s="102"/>
      <c r="AFH843" s="103"/>
      <c r="AFI843" s="102"/>
      <c r="AFJ843" s="120"/>
      <c r="AFK843" s="176"/>
      <c r="AFL843" s="653"/>
      <c r="AFM843" s="597"/>
      <c r="AFN843" s="106"/>
      <c r="AFO843" s="102"/>
      <c r="AFP843" s="103"/>
      <c r="AFQ843" s="102"/>
      <c r="AFR843" s="120"/>
      <c r="AFS843" s="176"/>
      <c r="AFT843" s="653"/>
      <c r="AFU843" s="597"/>
      <c r="AFV843" s="106"/>
      <c r="AFW843" s="102"/>
      <c r="AFX843" s="103"/>
      <c r="AFY843" s="102"/>
      <c r="AFZ843" s="120"/>
      <c r="AGA843" s="176"/>
      <c r="AGB843" s="653"/>
      <c r="AGC843" s="597"/>
      <c r="AGD843" s="106"/>
      <c r="AGE843" s="102"/>
      <c r="AGF843" s="103"/>
      <c r="AGG843" s="102"/>
      <c r="AGH843" s="120"/>
      <c r="AGI843" s="176"/>
      <c r="AGJ843" s="653"/>
      <c r="AGK843" s="597"/>
      <c r="AGL843" s="106"/>
      <c r="AGM843" s="102"/>
      <c r="AGN843" s="103"/>
      <c r="AGO843" s="102"/>
      <c r="AGP843" s="120"/>
      <c r="AGQ843" s="176"/>
      <c r="AGR843" s="653"/>
      <c r="AGS843" s="597"/>
      <c r="AGT843" s="106"/>
      <c r="AGU843" s="102"/>
      <c r="AGV843" s="103"/>
      <c r="AGW843" s="102"/>
      <c r="AGX843" s="120"/>
      <c r="AGY843" s="176"/>
      <c r="AGZ843" s="653"/>
      <c r="AHA843" s="597"/>
      <c r="AHB843" s="106"/>
      <c r="AHC843" s="102"/>
      <c r="AHD843" s="103"/>
      <c r="AHE843" s="102"/>
      <c r="AHF843" s="120"/>
      <c r="AHG843" s="176"/>
      <c r="AHH843" s="653"/>
      <c r="AHI843" s="597"/>
      <c r="AHJ843" s="106"/>
      <c r="AHK843" s="102"/>
      <c r="AHL843" s="103"/>
      <c r="AHM843" s="102"/>
      <c r="AHN843" s="120"/>
      <c r="AHO843" s="176"/>
      <c r="AHP843" s="653"/>
      <c r="AHQ843" s="597"/>
      <c r="AHR843" s="106"/>
      <c r="AHS843" s="102"/>
      <c r="AHT843" s="103"/>
      <c r="AHU843" s="102"/>
      <c r="AHV843" s="120"/>
      <c r="AHW843" s="176"/>
      <c r="AHX843" s="653"/>
      <c r="AHY843" s="597"/>
      <c r="AHZ843" s="106"/>
      <c r="AIA843" s="102"/>
      <c r="AIB843" s="103"/>
      <c r="AIC843" s="102"/>
      <c r="AID843" s="120"/>
      <c r="AIE843" s="176"/>
      <c r="AIF843" s="653"/>
      <c r="AIG843" s="597"/>
      <c r="AIH843" s="106"/>
      <c r="AII843" s="102"/>
      <c r="AIJ843" s="103"/>
      <c r="AIK843" s="102"/>
      <c r="AIL843" s="120"/>
      <c r="AIM843" s="176"/>
      <c r="AIN843" s="653"/>
      <c r="AIO843" s="597"/>
      <c r="AIP843" s="106"/>
      <c r="AIQ843" s="102"/>
      <c r="AIR843" s="103"/>
      <c r="AIS843" s="102"/>
      <c r="AIT843" s="120"/>
      <c r="AIU843" s="176"/>
      <c r="AIV843" s="653"/>
      <c r="AIW843" s="597"/>
      <c r="AIX843" s="106"/>
      <c r="AIY843" s="102"/>
      <c r="AIZ843" s="103"/>
      <c r="AJA843" s="102"/>
      <c r="AJB843" s="120"/>
      <c r="AJC843" s="176"/>
      <c r="AJD843" s="653"/>
      <c r="AJE843" s="597"/>
      <c r="AJF843" s="106"/>
      <c r="AJG843" s="102"/>
      <c r="AJH843" s="103"/>
      <c r="AJI843" s="102"/>
      <c r="AJJ843" s="120"/>
      <c r="AJK843" s="176"/>
      <c r="AJL843" s="653"/>
      <c r="AJM843" s="597"/>
      <c r="AJN843" s="106"/>
      <c r="AJO843" s="102"/>
      <c r="AJP843" s="103"/>
      <c r="AJQ843" s="102"/>
      <c r="AJR843" s="120"/>
      <c r="AJS843" s="176"/>
      <c r="AJT843" s="653"/>
      <c r="AJU843" s="597"/>
      <c r="AJV843" s="106"/>
      <c r="AJW843" s="102"/>
      <c r="AJX843" s="103"/>
      <c r="AJY843" s="102"/>
      <c r="AJZ843" s="120"/>
      <c r="AKA843" s="176"/>
      <c r="AKB843" s="653"/>
      <c r="AKC843" s="597"/>
      <c r="AKD843" s="106"/>
      <c r="AKE843" s="102"/>
      <c r="AKF843" s="103"/>
      <c r="AKG843" s="102"/>
      <c r="AKH843" s="120"/>
      <c r="AKI843" s="176"/>
      <c r="AKJ843" s="653"/>
      <c r="AKK843" s="597"/>
      <c r="AKL843" s="106"/>
      <c r="AKM843" s="102"/>
      <c r="AKN843" s="103"/>
      <c r="AKO843" s="102"/>
      <c r="AKP843" s="120"/>
      <c r="AKQ843" s="176"/>
      <c r="AKR843" s="653"/>
      <c r="AKS843" s="597"/>
      <c r="AKT843" s="106"/>
      <c r="AKU843" s="102"/>
      <c r="AKV843" s="103"/>
      <c r="AKW843" s="102"/>
      <c r="AKX843" s="120"/>
      <c r="AKY843" s="176"/>
      <c r="AKZ843" s="653"/>
      <c r="ALA843" s="597"/>
      <c r="ALB843" s="106"/>
      <c r="ALC843" s="102"/>
      <c r="ALD843" s="103"/>
      <c r="ALE843" s="102"/>
      <c r="ALF843" s="120"/>
      <c r="ALG843" s="176"/>
      <c r="ALH843" s="653"/>
      <c r="ALI843" s="597"/>
      <c r="ALJ843" s="106"/>
      <c r="ALK843" s="102"/>
      <c r="ALL843" s="103"/>
      <c r="ALM843" s="102"/>
      <c r="ALN843" s="120"/>
      <c r="ALO843" s="176"/>
      <c r="ALP843" s="653"/>
      <c r="ALQ843" s="597"/>
      <c r="ALR843" s="106"/>
      <c r="ALS843" s="102"/>
      <c r="ALT843" s="103"/>
      <c r="ALU843" s="102"/>
      <c r="ALV843" s="120"/>
      <c r="ALW843" s="176"/>
      <c r="ALX843" s="653"/>
      <c r="ALY843" s="597"/>
      <c r="ALZ843" s="106"/>
      <c r="AMA843" s="102"/>
      <c r="AMB843" s="103"/>
      <c r="AMC843" s="102"/>
      <c r="AMD843" s="120"/>
      <c r="AME843" s="176"/>
      <c r="AMF843" s="653"/>
      <c r="AMG843" s="597"/>
      <c r="AMH843" s="106"/>
      <c r="AMI843" s="102"/>
      <c r="AMJ843" s="103"/>
      <c r="AMK843" s="102"/>
      <c r="AML843" s="120"/>
      <c r="AMM843" s="176"/>
      <c r="AMN843" s="653"/>
      <c r="AMO843" s="597"/>
      <c r="AMP843" s="106"/>
      <c r="AMQ843" s="102"/>
      <c r="AMR843" s="103"/>
      <c r="AMS843" s="102"/>
      <c r="AMT843" s="120"/>
      <c r="AMU843" s="176"/>
      <c r="AMV843" s="653"/>
      <c r="AMW843" s="597"/>
      <c r="AMX843" s="106"/>
      <c r="AMY843" s="102"/>
      <c r="AMZ843" s="103"/>
      <c r="ANA843" s="102"/>
      <c r="ANB843" s="120"/>
      <c r="ANC843" s="176"/>
      <c r="AND843" s="653"/>
      <c r="ANE843" s="597"/>
      <c r="ANF843" s="106"/>
      <c r="ANG843" s="102"/>
      <c r="ANH843" s="103"/>
      <c r="ANI843" s="102"/>
      <c r="ANJ843" s="120"/>
      <c r="ANK843" s="176"/>
      <c r="ANL843" s="653"/>
      <c r="ANM843" s="597"/>
      <c r="ANN843" s="106"/>
      <c r="ANO843" s="102"/>
      <c r="ANP843" s="103"/>
      <c r="ANQ843" s="102"/>
      <c r="ANR843" s="120"/>
      <c r="ANS843" s="176"/>
      <c r="ANT843" s="653"/>
      <c r="ANU843" s="597"/>
      <c r="ANV843" s="106"/>
      <c r="ANW843" s="102"/>
      <c r="ANX843" s="103"/>
      <c r="ANY843" s="102"/>
      <c r="ANZ843" s="120"/>
      <c r="AOA843" s="176"/>
      <c r="AOB843" s="653"/>
      <c r="AOC843" s="597"/>
      <c r="AOD843" s="106"/>
      <c r="AOE843" s="102"/>
      <c r="AOF843" s="103"/>
      <c r="AOG843" s="102"/>
      <c r="AOH843" s="120"/>
      <c r="AOI843" s="176"/>
      <c r="AOJ843" s="653"/>
      <c r="AOK843" s="597"/>
      <c r="AOL843" s="106"/>
      <c r="AOM843" s="102"/>
      <c r="AON843" s="103"/>
      <c r="AOO843" s="102"/>
      <c r="AOP843" s="120"/>
      <c r="AOQ843" s="176"/>
      <c r="AOR843" s="653"/>
      <c r="AOS843" s="597"/>
      <c r="AOT843" s="106"/>
      <c r="AOU843" s="102"/>
      <c r="AOV843" s="103"/>
      <c r="AOW843" s="102"/>
      <c r="AOX843" s="120"/>
      <c r="AOY843" s="176"/>
      <c r="AOZ843" s="653"/>
      <c r="APA843" s="597"/>
      <c r="APB843" s="106"/>
      <c r="APC843" s="102"/>
      <c r="APD843" s="103"/>
      <c r="APE843" s="102"/>
      <c r="APF843" s="120"/>
      <c r="APG843" s="176"/>
      <c r="APH843" s="653"/>
      <c r="API843" s="597"/>
      <c r="APJ843" s="106"/>
      <c r="APK843" s="102"/>
      <c r="APL843" s="103"/>
      <c r="APM843" s="102"/>
      <c r="APN843" s="120"/>
      <c r="APO843" s="176"/>
      <c r="APP843" s="653"/>
      <c r="APQ843" s="597"/>
      <c r="APR843" s="106"/>
      <c r="APS843" s="102"/>
      <c r="APT843" s="103"/>
      <c r="APU843" s="102"/>
      <c r="APV843" s="120"/>
      <c r="APW843" s="176"/>
      <c r="APX843" s="653"/>
      <c r="APY843" s="597"/>
      <c r="APZ843" s="106"/>
      <c r="AQA843" s="102"/>
      <c r="AQB843" s="103"/>
      <c r="AQC843" s="102"/>
      <c r="AQD843" s="120"/>
      <c r="AQE843" s="176"/>
      <c r="AQF843" s="653"/>
      <c r="AQG843" s="597"/>
      <c r="AQH843" s="106"/>
      <c r="AQI843" s="102"/>
      <c r="AQJ843" s="103"/>
      <c r="AQK843" s="102"/>
      <c r="AQL843" s="120"/>
      <c r="AQM843" s="176"/>
      <c r="AQN843" s="653"/>
      <c r="AQO843" s="597"/>
      <c r="AQP843" s="106"/>
      <c r="AQQ843" s="102"/>
      <c r="AQR843" s="103"/>
      <c r="AQS843" s="102"/>
      <c r="AQT843" s="120"/>
      <c r="AQU843" s="176"/>
      <c r="AQV843" s="653"/>
      <c r="AQW843" s="597"/>
      <c r="AQX843" s="106"/>
      <c r="AQY843" s="102"/>
      <c r="AQZ843" s="103"/>
      <c r="ARA843" s="102"/>
      <c r="ARB843" s="120"/>
      <c r="ARC843" s="176"/>
      <c r="ARD843" s="653"/>
      <c r="ARE843" s="597"/>
      <c r="ARF843" s="106"/>
      <c r="ARG843" s="102"/>
      <c r="ARH843" s="103"/>
      <c r="ARI843" s="102"/>
      <c r="ARJ843" s="120"/>
      <c r="ARK843" s="176"/>
      <c r="ARL843" s="653"/>
      <c r="ARM843" s="597"/>
      <c r="ARN843" s="106"/>
      <c r="ARO843" s="102"/>
      <c r="ARP843" s="103"/>
      <c r="ARQ843" s="102"/>
      <c r="ARR843" s="120"/>
      <c r="ARS843" s="176"/>
      <c r="ART843" s="653"/>
      <c r="ARU843" s="597"/>
      <c r="ARV843" s="106"/>
      <c r="ARW843" s="102"/>
      <c r="ARX843" s="103"/>
      <c r="ARY843" s="102"/>
      <c r="ARZ843" s="120"/>
      <c r="ASA843" s="176"/>
      <c r="ASB843" s="653"/>
      <c r="ASC843" s="597"/>
      <c r="ASD843" s="106"/>
      <c r="ASE843" s="102"/>
      <c r="ASF843" s="103"/>
      <c r="ASG843" s="102"/>
      <c r="ASH843" s="120"/>
      <c r="ASI843" s="176"/>
      <c r="ASJ843" s="653"/>
      <c r="ASK843" s="597"/>
      <c r="ASL843" s="106"/>
      <c r="ASM843" s="102"/>
      <c r="ASN843" s="103"/>
      <c r="ASO843" s="102"/>
      <c r="ASP843" s="120"/>
      <c r="ASQ843" s="176"/>
      <c r="ASR843" s="653"/>
      <c r="ASS843" s="597"/>
      <c r="AST843" s="106"/>
      <c r="ASU843" s="102"/>
      <c r="ASV843" s="103"/>
      <c r="ASW843" s="102"/>
      <c r="ASX843" s="120"/>
      <c r="ASY843" s="176"/>
      <c r="ASZ843" s="653"/>
      <c r="ATA843" s="597"/>
      <c r="ATB843" s="106"/>
      <c r="ATC843" s="102"/>
      <c r="ATD843" s="103"/>
      <c r="ATE843" s="102"/>
      <c r="ATF843" s="120"/>
      <c r="ATG843" s="176"/>
      <c r="ATH843" s="653"/>
      <c r="ATI843" s="597"/>
      <c r="ATJ843" s="106"/>
      <c r="ATK843" s="102"/>
      <c r="ATL843" s="103"/>
      <c r="ATM843" s="102"/>
      <c r="ATN843" s="120"/>
      <c r="ATO843" s="176"/>
      <c r="ATP843" s="653"/>
      <c r="ATQ843" s="597"/>
      <c r="ATR843" s="106"/>
      <c r="ATS843" s="102"/>
      <c r="ATT843" s="103"/>
      <c r="ATU843" s="102"/>
      <c r="ATV843" s="120"/>
      <c r="ATW843" s="176"/>
      <c r="ATX843" s="653"/>
      <c r="ATY843" s="597"/>
      <c r="ATZ843" s="106"/>
      <c r="AUA843" s="102"/>
      <c r="AUB843" s="103"/>
      <c r="AUC843" s="102"/>
      <c r="AUD843" s="120"/>
      <c r="AUE843" s="176"/>
      <c r="AUF843" s="653"/>
      <c r="AUG843" s="597"/>
      <c r="AUH843" s="106"/>
      <c r="AUI843" s="102"/>
      <c r="AUJ843" s="103"/>
      <c r="AUK843" s="102"/>
      <c r="AUL843" s="120"/>
      <c r="AUM843" s="176"/>
      <c r="AUN843" s="653"/>
      <c r="AUO843" s="597"/>
      <c r="AUP843" s="106"/>
      <c r="AUQ843" s="102"/>
      <c r="AUR843" s="103"/>
      <c r="AUS843" s="102"/>
      <c r="AUT843" s="120"/>
      <c r="AUU843" s="176"/>
      <c r="AUV843" s="653"/>
      <c r="AUW843" s="597"/>
      <c r="AUX843" s="106"/>
      <c r="AUY843" s="102"/>
      <c r="AUZ843" s="103"/>
      <c r="AVA843" s="102"/>
      <c r="AVB843" s="120"/>
      <c r="AVC843" s="176"/>
      <c r="AVD843" s="653"/>
      <c r="AVE843" s="597"/>
      <c r="AVF843" s="106"/>
      <c r="AVG843" s="102"/>
      <c r="AVH843" s="103"/>
      <c r="AVI843" s="102"/>
      <c r="AVJ843" s="120"/>
      <c r="AVK843" s="176"/>
      <c r="AVL843" s="653"/>
      <c r="AVM843" s="597"/>
      <c r="AVN843" s="106"/>
      <c r="AVO843" s="102"/>
      <c r="AVP843" s="103"/>
      <c r="AVQ843" s="102"/>
      <c r="AVR843" s="120"/>
      <c r="AVS843" s="176"/>
      <c r="AVT843" s="653"/>
      <c r="AVU843" s="597"/>
      <c r="AVV843" s="106"/>
      <c r="AVW843" s="102"/>
      <c r="AVX843" s="103"/>
      <c r="AVY843" s="102"/>
      <c r="AVZ843" s="120"/>
      <c r="AWA843" s="176"/>
      <c r="AWB843" s="653"/>
      <c r="AWC843" s="597"/>
      <c r="AWD843" s="106"/>
      <c r="AWE843" s="102"/>
      <c r="AWF843" s="103"/>
      <c r="AWG843" s="102"/>
      <c r="AWH843" s="120"/>
      <c r="AWI843" s="176"/>
      <c r="AWJ843" s="653"/>
      <c r="AWK843" s="597"/>
      <c r="AWL843" s="106"/>
      <c r="AWM843" s="102"/>
      <c r="AWN843" s="103"/>
      <c r="AWO843" s="102"/>
      <c r="AWP843" s="120"/>
      <c r="AWQ843" s="176"/>
      <c r="AWR843" s="653"/>
      <c r="AWS843" s="597"/>
      <c r="AWT843" s="106"/>
      <c r="AWU843" s="102"/>
      <c r="AWV843" s="103"/>
      <c r="AWW843" s="102"/>
      <c r="AWX843" s="120"/>
      <c r="AWY843" s="176"/>
      <c r="AWZ843" s="653"/>
      <c r="AXA843" s="597"/>
      <c r="AXB843" s="106"/>
      <c r="AXC843" s="102"/>
      <c r="AXD843" s="103"/>
      <c r="AXE843" s="102"/>
      <c r="AXF843" s="120"/>
      <c r="AXG843" s="176"/>
      <c r="AXH843" s="653"/>
      <c r="AXI843" s="597"/>
      <c r="AXJ843" s="106"/>
      <c r="AXK843" s="102"/>
      <c r="AXL843" s="103"/>
      <c r="AXM843" s="102"/>
      <c r="AXN843" s="120"/>
      <c r="AXO843" s="176"/>
      <c r="AXP843" s="653"/>
      <c r="AXQ843" s="597"/>
      <c r="AXR843" s="106"/>
      <c r="AXS843" s="102"/>
      <c r="AXT843" s="103"/>
      <c r="AXU843" s="102"/>
      <c r="AXV843" s="120"/>
      <c r="AXW843" s="176"/>
      <c r="AXX843" s="653"/>
      <c r="AXY843" s="597"/>
      <c r="AXZ843" s="106"/>
      <c r="AYA843" s="102"/>
      <c r="AYB843" s="103"/>
      <c r="AYC843" s="102"/>
      <c r="AYD843" s="120"/>
      <c r="AYE843" s="176"/>
      <c r="AYF843" s="653"/>
      <c r="AYG843" s="597"/>
      <c r="AYH843" s="106"/>
      <c r="AYI843" s="102"/>
      <c r="AYJ843" s="103"/>
      <c r="AYK843" s="102"/>
      <c r="AYL843" s="120"/>
      <c r="AYM843" s="176"/>
      <c r="AYN843" s="653"/>
      <c r="AYO843" s="597"/>
      <c r="AYP843" s="106"/>
      <c r="AYQ843" s="102"/>
      <c r="AYR843" s="103"/>
      <c r="AYS843" s="102"/>
      <c r="AYT843" s="120"/>
      <c r="AYU843" s="176"/>
      <c r="AYV843" s="653"/>
      <c r="AYW843" s="597"/>
      <c r="AYX843" s="106"/>
      <c r="AYY843" s="102"/>
      <c r="AYZ843" s="103"/>
      <c r="AZA843" s="102"/>
      <c r="AZB843" s="120"/>
      <c r="AZC843" s="176"/>
      <c r="AZD843" s="653"/>
      <c r="AZE843" s="597"/>
      <c r="AZF843" s="106"/>
      <c r="AZG843" s="102"/>
      <c r="AZH843" s="103"/>
      <c r="AZI843" s="102"/>
      <c r="AZJ843" s="120"/>
      <c r="AZK843" s="176"/>
      <c r="AZL843" s="653"/>
      <c r="AZM843" s="597"/>
      <c r="AZN843" s="106"/>
      <c r="AZO843" s="102"/>
      <c r="AZP843" s="103"/>
      <c r="AZQ843" s="102"/>
      <c r="AZR843" s="120"/>
      <c r="AZS843" s="176"/>
      <c r="AZT843" s="653"/>
      <c r="AZU843" s="597"/>
      <c r="AZV843" s="106"/>
      <c r="AZW843" s="102"/>
      <c r="AZX843" s="103"/>
      <c r="AZY843" s="102"/>
      <c r="AZZ843" s="120"/>
      <c r="BAA843" s="176"/>
      <c r="BAB843" s="653"/>
      <c r="BAC843" s="597"/>
      <c r="BAD843" s="106"/>
      <c r="BAE843" s="102"/>
      <c r="BAF843" s="103"/>
      <c r="BAG843" s="102"/>
      <c r="BAH843" s="120"/>
      <c r="BAI843" s="176"/>
      <c r="BAJ843" s="653"/>
      <c r="BAK843" s="597"/>
      <c r="BAL843" s="106"/>
      <c r="BAM843" s="102"/>
      <c r="BAN843" s="103"/>
      <c r="BAO843" s="102"/>
      <c r="BAP843" s="120"/>
      <c r="BAQ843" s="176"/>
      <c r="BAR843" s="653"/>
      <c r="BAS843" s="597"/>
      <c r="BAT843" s="106"/>
      <c r="BAU843" s="102"/>
      <c r="BAV843" s="103"/>
      <c r="BAW843" s="102"/>
      <c r="BAX843" s="120"/>
      <c r="BAY843" s="176"/>
      <c r="BAZ843" s="653"/>
      <c r="BBA843" s="597"/>
      <c r="BBB843" s="106"/>
      <c r="BBC843" s="102"/>
      <c r="BBD843" s="103"/>
      <c r="BBE843" s="102"/>
      <c r="BBF843" s="120"/>
      <c r="BBG843" s="176"/>
      <c r="BBH843" s="653"/>
      <c r="BBI843" s="597"/>
      <c r="BBJ843" s="106"/>
      <c r="BBK843" s="102"/>
      <c r="BBL843" s="103"/>
      <c r="BBM843" s="102"/>
      <c r="BBN843" s="120"/>
      <c r="BBO843" s="176"/>
      <c r="BBP843" s="653"/>
      <c r="BBQ843" s="597"/>
      <c r="BBR843" s="106"/>
      <c r="BBS843" s="102"/>
      <c r="BBT843" s="103"/>
      <c r="BBU843" s="102"/>
      <c r="BBV843" s="120"/>
      <c r="BBW843" s="176"/>
      <c r="BBX843" s="653"/>
      <c r="BBY843" s="597"/>
      <c r="BBZ843" s="106"/>
      <c r="BCA843" s="102"/>
      <c r="BCB843" s="103"/>
      <c r="BCC843" s="102"/>
      <c r="BCD843" s="120"/>
      <c r="BCE843" s="176"/>
      <c r="BCF843" s="653"/>
      <c r="BCG843" s="597"/>
      <c r="BCH843" s="106"/>
      <c r="BCI843" s="102"/>
      <c r="BCJ843" s="103"/>
      <c r="BCK843" s="102"/>
      <c r="BCL843" s="120"/>
      <c r="BCM843" s="176"/>
      <c r="BCN843" s="653"/>
      <c r="BCO843" s="597"/>
      <c r="BCP843" s="106"/>
      <c r="BCQ843" s="102"/>
      <c r="BCR843" s="103"/>
      <c r="BCS843" s="102"/>
      <c r="BCT843" s="120"/>
      <c r="BCU843" s="176"/>
      <c r="BCV843" s="653"/>
      <c r="BCW843" s="597"/>
      <c r="BCX843" s="106"/>
      <c r="BCY843" s="102"/>
      <c r="BCZ843" s="103"/>
      <c r="BDA843" s="102"/>
      <c r="BDB843" s="120"/>
      <c r="BDC843" s="176"/>
      <c r="BDD843" s="653"/>
      <c r="BDE843" s="597"/>
      <c r="BDF843" s="106"/>
      <c r="BDG843" s="102"/>
      <c r="BDH843" s="103"/>
      <c r="BDI843" s="102"/>
      <c r="BDJ843" s="120"/>
      <c r="BDK843" s="176"/>
      <c r="BDL843" s="653"/>
      <c r="BDM843" s="597"/>
      <c r="BDN843" s="106"/>
      <c r="BDO843" s="102"/>
      <c r="BDP843" s="103"/>
      <c r="BDQ843" s="102"/>
      <c r="BDR843" s="120"/>
      <c r="BDS843" s="176"/>
      <c r="BDT843" s="653"/>
      <c r="BDU843" s="597"/>
      <c r="BDV843" s="106"/>
      <c r="BDW843" s="102"/>
      <c r="BDX843" s="103"/>
      <c r="BDY843" s="102"/>
      <c r="BDZ843" s="120"/>
      <c r="BEA843" s="176"/>
      <c r="BEB843" s="653"/>
      <c r="BEC843" s="597"/>
      <c r="BED843" s="106"/>
      <c r="BEE843" s="102"/>
      <c r="BEF843" s="103"/>
      <c r="BEG843" s="102"/>
      <c r="BEH843" s="120"/>
      <c r="BEI843" s="176"/>
      <c r="BEJ843" s="653"/>
      <c r="BEK843" s="597"/>
      <c r="BEL843" s="106"/>
      <c r="BEM843" s="102"/>
      <c r="BEN843" s="103"/>
      <c r="BEO843" s="102"/>
      <c r="BEP843" s="120"/>
      <c r="BEQ843" s="176"/>
      <c r="BER843" s="653"/>
      <c r="BES843" s="597"/>
      <c r="BET843" s="106"/>
      <c r="BEU843" s="102"/>
      <c r="BEV843" s="103"/>
      <c r="BEW843" s="102"/>
      <c r="BEX843" s="120"/>
      <c r="BEY843" s="176"/>
      <c r="BEZ843" s="653"/>
      <c r="BFA843" s="597"/>
      <c r="BFB843" s="106"/>
      <c r="BFC843" s="102"/>
      <c r="BFD843" s="103"/>
      <c r="BFE843" s="102"/>
      <c r="BFF843" s="120"/>
      <c r="BFG843" s="176"/>
      <c r="BFH843" s="653"/>
      <c r="BFI843" s="597"/>
      <c r="BFJ843" s="106"/>
      <c r="BFK843" s="102"/>
      <c r="BFL843" s="103"/>
      <c r="BFM843" s="102"/>
      <c r="BFN843" s="120"/>
      <c r="BFO843" s="176"/>
      <c r="BFP843" s="653"/>
      <c r="BFQ843" s="597"/>
      <c r="BFR843" s="106"/>
      <c r="BFS843" s="102"/>
      <c r="BFT843" s="103"/>
      <c r="BFU843" s="102"/>
      <c r="BFV843" s="120"/>
      <c r="BFW843" s="176"/>
      <c r="BFX843" s="653"/>
      <c r="BFY843" s="597"/>
      <c r="BFZ843" s="106"/>
      <c r="BGA843" s="102"/>
      <c r="BGB843" s="103"/>
      <c r="BGC843" s="102"/>
      <c r="BGD843" s="120"/>
      <c r="BGE843" s="176"/>
      <c r="BGF843" s="653"/>
      <c r="BGG843" s="597"/>
      <c r="BGH843" s="106"/>
      <c r="BGI843" s="102"/>
      <c r="BGJ843" s="103"/>
      <c r="BGK843" s="102"/>
      <c r="BGL843" s="120"/>
      <c r="BGM843" s="176"/>
      <c r="BGN843" s="653"/>
      <c r="BGO843" s="597"/>
      <c r="BGP843" s="106"/>
      <c r="BGQ843" s="102"/>
      <c r="BGR843" s="103"/>
      <c r="BGS843" s="102"/>
      <c r="BGT843" s="120"/>
      <c r="BGU843" s="176"/>
      <c r="BGV843" s="653"/>
      <c r="BGW843" s="597"/>
      <c r="BGX843" s="106"/>
      <c r="BGY843" s="102"/>
      <c r="BGZ843" s="103"/>
      <c r="BHA843" s="102"/>
      <c r="BHB843" s="120"/>
      <c r="BHC843" s="176"/>
      <c r="BHD843" s="653"/>
      <c r="BHE843" s="597"/>
      <c r="BHF843" s="106"/>
      <c r="BHG843" s="102"/>
      <c r="BHH843" s="103"/>
      <c r="BHI843" s="102"/>
      <c r="BHJ843" s="120"/>
      <c r="BHK843" s="176"/>
      <c r="BHL843" s="653"/>
      <c r="BHM843" s="597"/>
      <c r="BHN843" s="106"/>
      <c r="BHO843" s="102"/>
      <c r="BHP843" s="103"/>
      <c r="BHQ843" s="102"/>
      <c r="BHR843" s="120"/>
      <c r="BHS843" s="176"/>
      <c r="BHT843" s="653"/>
      <c r="BHU843" s="597"/>
      <c r="BHV843" s="106"/>
      <c r="BHW843" s="102"/>
      <c r="BHX843" s="103"/>
      <c r="BHY843" s="102"/>
      <c r="BHZ843" s="120"/>
      <c r="BIA843" s="176"/>
      <c r="BIB843" s="653"/>
      <c r="BIC843" s="597"/>
      <c r="BID843" s="106"/>
      <c r="BIE843" s="102"/>
      <c r="BIF843" s="103"/>
      <c r="BIG843" s="102"/>
      <c r="BIH843" s="120"/>
      <c r="BII843" s="176"/>
      <c r="BIJ843" s="653"/>
      <c r="BIK843" s="597"/>
      <c r="BIL843" s="106"/>
      <c r="BIM843" s="102"/>
      <c r="BIN843" s="103"/>
      <c r="BIO843" s="102"/>
      <c r="BIP843" s="120"/>
      <c r="BIQ843" s="176"/>
      <c r="BIR843" s="653"/>
      <c r="BIS843" s="597"/>
      <c r="BIT843" s="106"/>
      <c r="BIU843" s="102"/>
      <c r="BIV843" s="103"/>
      <c r="BIW843" s="102"/>
      <c r="BIX843" s="120"/>
      <c r="BIY843" s="176"/>
      <c r="BIZ843" s="653"/>
      <c r="BJA843" s="597"/>
      <c r="BJB843" s="106"/>
      <c r="BJC843" s="102"/>
      <c r="BJD843" s="103"/>
      <c r="BJE843" s="102"/>
      <c r="BJF843" s="120"/>
      <c r="BJG843" s="176"/>
      <c r="BJH843" s="653"/>
      <c r="BJI843" s="597"/>
      <c r="BJJ843" s="106"/>
      <c r="BJK843" s="102"/>
      <c r="BJL843" s="103"/>
      <c r="BJM843" s="102"/>
      <c r="BJN843" s="120"/>
      <c r="BJO843" s="176"/>
      <c r="BJP843" s="653"/>
      <c r="BJQ843" s="597"/>
      <c r="BJR843" s="106"/>
      <c r="BJS843" s="102"/>
      <c r="BJT843" s="103"/>
      <c r="BJU843" s="102"/>
      <c r="BJV843" s="120"/>
      <c r="BJW843" s="176"/>
      <c r="BJX843" s="653"/>
      <c r="BJY843" s="597"/>
      <c r="BJZ843" s="106"/>
      <c r="BKA843" s="102"/>
      <c r="BKB843" s="103"/>
      <c r="BKC843" s="102"/>
      <c r="BKD843" s="120"/>
      <c r="BKE843" s="176"/>
      <c r="BKF843" s="653"/>
      <c r="BKG843" s="597"/>
      <c r="BKH843" s="106"/>
      <c r="BKI843" s="102"/>
      <c r="BKJ843" s="103"/>
      <c r="BKK843" s="102"/>
      <c r="BKL843" s="120"/>
      <c r="BKM843" s="176"/>
      <c r="BKN843" s="653"/>
      <c r="BKO843" s="597"/>
      <c r="BKP843" s="106"/>
      <c r="BKQ843" s="102"/>
      <c r="BKR843" s="103"/>
      <c r="BKS843" s="102"/>
      <c r="BKT843" s="120"/>
      <c r="BKU843" s="176"/>
      <c r="BKV843" s="653"/>
      <c r="BKW843" s="597"/>
      <c r="BKX843" s="106"/>
      <c r="BKY843" s="102"/>
      <c r="BKZ843" s="103"/>
      <c r="BLA843" s="102"/>
      <c r="BLB843" s="120"/>
      <c r="BLC843" s="176"/>
      <c r="BLD843" s="653"/>
      <c r="BLE843" s="597"/>
      <c r="BLF843" s="106"/>
      <c r="BLG843" s="102"/>
      <c r="BLH843" s="103"/>
      <c r="BLI843" s="102"/>
      <c r="BLJ843" s="120"/>
      <c r="BLK843" s="176"/>
      <c r="BLL843" s="653"/>
      <c r="BLM843" s="597"/>
      <c r="BLN843" s="106"/>
      <c r="BLO843" s="102"/>
      <c r="BLP843" s="103"/>
      <c r="BLQ843" s="102"/>
      <c r="BLR843" s="120"/>
      <c r="BLS843" s="176"/>
      <c r="BLT843" s="653"/>
      <c r="BLU843" s="597"/>
      <c r="BLV843" s="106"/>
      <c r="BLW843" s="102"/>
      <c r="BLX843" s="103"/>
      <c r="BLY843" s="102"/>
      <c r="BLZ843" s="120"/>
      <c r="BMA843" s="176"/>
      <c r="BMB843" s="653"/>
      <c r="BMC843" s="597"/>
      <c r="BMD843" s="106"/>
      <c r="BME843" s="102"/>
      <c r="BMF843" s="103"/>
      <c r="BMG843" s="102"/>
      <c r="BMH843" s="120"/>
      <c r="BMI843" s="176"/>
      <c r="BMJ843" s="653"/>
      <c r="BMK843" s="597"/>
      <c r="BML843" s="106"/>
      <c r="BMM843" s="102"/>
      <c r="BMN843" s="103"/>
      <c r="BMO843" s="102"/>
      <c r="BMP843" s="120"/>
      <c r="BMQ843" s="176"/>
      <c r="BMR843" s="653"/>
      <c r="BMS843" s="597"/>
      <c r="BMT843" s="106"/>
      <c r="BMU843" s="102"/>
      <c r="BMV843" s="103"/>
      <c r="BMW843" s="102"/>
      <c r="BMX843" s="120"/>
      <c r="BMY843" s="176"/>
      <c r="BMZ843" s="653"/>
      <c r="BNA843" s="597"/>
      <c r="BNB843" s="106"/>
      <c r="BNC843" s="102"/>
      <c r="BND843" s="103"/>
      <c r="BNE843" s="102"/>
      <c r="BNF843" s="120"/>
      <c r="BNG843" s="176"/>
      <c r="BNH843" s="653"/>
      <c r="BNI843" s="597"/>
      <c r="BNJ843" s="106"/>
      <c r="BNK843" s="102"/>
      <c r="BNL843" s="103"/>
      <c r="BNM843" s="102"/>
      <c r="BNN843" s="120"/>
      <c r="BNO843" s="176"/>
      <c r="BNP843" s="653"/>
      <c r="BNQ843" s="597"/>
      <c r="BNR843" s="106"/>
      <c r="BNS843" s="102"/>
      <c r="BNT843" s="103"/>
      <c r="BNU843" s="102"/>
      <c r="BNV843" s="120"/>
      <c r="BNW843" s="176"/>
      <c r="BNX843" s="653"/>
      <c r="BNY843" s="597"/>
      <c r="BNZ843" s="106"/>
      <c r="BOA843" s="102"/>
      <c r="BOB843" s="103"/>
      <c r="BOC843" s="102"/>
      <c r="BOD843" s="120"/>
      <c r="BOE843" s="176"/>
      <c r="BOF843" s="653"/>
      <c r="BOG843" s="597"/>
      <c r="BOH843" s="106"/>
      <c r="BOI843" s="102"/>
      <c r="BOJ843" s="103"/>
      <c r="BOK843" s="102"/>
      <c r="BOL843" s="120"/>
      <c r="BOM843" s="176"/>
      <c r="BON843" s="653"/>
      <c r="BOO843" s="597"/>
      <c r="BOP843" s="106"/>
      <c r="BOQ843" s="102"/>
      <c r="BOR843" s="103"/>
      <c r="BOS843" s="102"/>
      <c r="BOT843" s="120"/>
      <c r="BOU843" s="176"/>
      <c r="BOV843" s="653"/>
      <c r="BOW843" s="597"/>
      <c r="BOX843" s="106"/>
      <c r="BOY843" s="102"/>
      <c r="BOZ843" s="103"/>
      <c r="BPA843" s="102"/>
      <c r="BPB843" s="120"/>
      <c r="BPC843" s="176"/>
      <c r="BPD843" s="653"/>
      <c r="BPE843" s="597"/>
      <c r="BPF843" s="106"/>
      <c r="BPG843" s="102"/>
      <c r="BPH843" s="103"/>
      <c r="BPI843" s="102"/>
      <c r="BPJ843" s="120"/>
      <c r="BPK843" s="176"/>
      <c r="BPL843" s="653"/>
      <c r="BPM843" s="597"/>
      <c r="BPN843" s="106"/>
      <c r="BPO843" s="102"/>
      <c r="BPP843" s="103"/>
      <c r="BPQ843" s="102"/>
      <c r="BPR843" s="120"/>
      <c r="BPS843" s="176"/>
      <c r="BPT843" s="653"/>
      <c r="BPU843" s="597"/>
      <c r="BPV843" s="106"/>
      <c r="BPW843" s="102"/>
      <c r="BPX843" s="103"/>
      <c r="BPY843" s="102"/>
      <c r="BPZ843" s="120"/>
      <c r="BQA843" s="176"/>
      <c r="BQB843" s="653"/>
      <c r="BQC843" s="597"/>
      <c r="BQD843" s="106"/>
      <c r="BQE843" s="102"/>
      <c r="BQF843" s="103"/>
      <c r="BQG843" s="102"/>
      <c r="BQH843" s="120"/>
      <c r="BQI843" s="176"/>
      <c r="BQJ843" s="653"/>
      <c r="BQK843" s="597"/>
      <c r="BQL843" s="106"/>
      <c r="BQM843" s="102"/>
      <c r="BQN843" s="103"/>
      <c r="BQO843" s="102"/>
      <c r="BQP843" s="120"/>
      <c r="BQQ843" s="176"/>
      <c r="BQR843" s="653"/>
      <c r="BQS843" s="597"/>
      <c r="BQT843" s="106"/>
      <c r="BQU843" s="102"/>
      <c r="BQV843" s="103"/>
      <c r="BQW843" s="102"/>
      <c r="BQX843" s="120"/>
      <c r="BQY843" s="176"/>
      <c r="BQZ843" s="653"/>
      <c r="BRA843" s="597"/>
      <c r="BRB843" s="106"/>
      <c r="BRC843" s="102"/>
      <c r="BRD843" s="103"/>
      <c r="BRE843" s="102"/>
      <c r="BRF843" s="120"/>
      <c r="BRG843" s="176"/>
      <c r="BRH843" s="653"/>
      <c r="BRI843" s="597"/>
      <c r="BRJ843" s="106"/>
      <c r="BRK843" s="102"/>
      <c r="BRL843" s="103"/>
      <c r="BRM843" s="102"/>
      <c r="BRN843" s="120"/>
      <c r="BRO843" s="176"/>
      <c r="BRP843" s="653"/>
      <c r="BRQ843" s="597"/>
      <c r="BRR843" s="106"/>
      <c r="BRS843" s="102"/>
      <c r="BRT843" s="103"/>
      <c r="BRU843" s="102"/>
      <c r="BRV843" s="120"/>
      <c r="BRW843" s="176"/>
      <c r="BRX843" s="653"/>
      <c r="BRY843" s="597"/>
      <c r="BRZ843" s="106"/>
      <c r="BSA843" s="102"/>
      <c r="BSB843" s="103"/>
      <c r="BSC843" s="102"/>
      <c r="BSD843" s="120"/>
      <c r="BSE843" s="176"/>
      <c r="BSF843" s="653"/>
      <c r="BSG843" s="597"/>
      <c r="BSH843" s="106"/>
      <c r="BSI843" s="102"/>
      <c r="BSJ843" s="103"/>
      <c r="BSK843" s="102"/>
      <c r="BSL843" s="120"/>
      <c r="BSM843" s="176"/>
      <c r="BSN843" s="653"/>
      <c r="BSO843" s="597"/>
      <c r="BSP843" s="106"/>
      <c r="BSQ843" s="102"/>
      <c r="BSR843" s="103"/>
      <c r="BSS843" s="102"/>
      <c r="BST843" s="120"/>
      <c r="BSU843" s="176"/>
      <c r="BSV843" s="653"/>
      <c r="BSW843" s="597"/>
      <c r="BSX843" s="106"/>
      <c r="BSY843" s="102"/>
      <c r="BSZ843" s="103"/>
      <c r="BTA843" s="102"/>
      <c r="BTB843" s="120"/>
      <c r="BTC843" s="176"/>
      <c r="BTD843" s="653"/>
      <c r="BTE843" s="597"/>
      <c r="BTF843" s="106"/>
      <c r="BTG843" s="102"/>
      <c r="BTH843" s="103"/>
      <c r="BTI843" s="102"/>
      <c r="BTJ843" s="120"/>
      <c r="BTK843" s="176"/>
      <c r="BTL843" s="653"/>
      <c r="BTM843" s="597"/>
      <c r="BTN843" s="106"/>
      <c r="BTO843" s="102"/>
      <c r="BTP843" s="103"/>
      <c r="BTQ843" s="102"/>
      <c r="BTR843" s="120"/>
      <c r="BTS843" s="176"/>
      <c r="BTT843" s="653"/>
      <c r="BTU843" s="597"/>
      <c r="BTV843" s="106"/>
      <c r="BTW843" s="102"/>
      <c r="BTX843" s="103"/>
      <c r="BTY843" s="102"/>
      <c r="BTZ843" s="120"/>
      <c r="BUA843" s="176"/>
      <c r="BUB843" s="653"/>
      <c r="BUC843" s="597"/>
      <c r="BUD843" s="106"/>
      <c r="BUE843" s="102"/>
      <c r="BUF843" s="103"/>
      <c r="BUG843" s="102"/>
      <c r="BUH843" s="120"/>
      <c r="BUI843" s="176"/>
      <c r="BUJ843" s="653"/>
      <c r="BUK843" s="597"/>
      <c r="BUL843" s="106"/>
      <c r="BUM843" s="102"/>
      <c r="BUN843" s="103"/>
      <c r="BUO843" s="102"/>
      <c r="BUP843" s="120"/>
      <c r="BUQ843" s="176"/>
      <c r="BUR843" s="653"/>
      <c r="BUS843" s="597"/>
      <c r="BUT843" s="106"/>
      <c r="BUU843" s="102"/>
      <c r="BUV843" s="103"/>
      <c r="BUW843" s="102"/>
      <c r="BUX843" s="120"/>
      <c r="BUY843" s="176"/>
      <c r="BUZ843" s="653"/>
      <c r="BVA843" s="597"/>
      <c r="BVB843" s="106"/>
      <c r="BVC843" s="102"/>
      <c r="BVD843" s="103"/>
      <c r="BVE843" s="102"/>
      <c r="BVF843" s="120"/>
      <c r="BVG843" s="176"/>
      <c r="BVH843" s="653"/>
      <c r="BVI843" s="597"/>
      <c r="BVJ843" s="106"/>
      <c r="BVK843" s="102"/>
      <c r="BVL843" s="103"/>
      <c r="BVM843" s="102"/>
      <c r="BVN843" s="120"/>
      <c r="BVO843" s="176"/>
      <c r="BVP843" s="653"/>
      <c r="BVQ843" s="597"/>
      <c r="BVR843" s="106"/>
      <c r="BVS843" s="102"/>
      <c r="BVT843" s="103"/>
      <c r="BVU843" s="102"/>
      <c r="BVV843" s="120"/>
      <c r="BVW843" s="176"/>
      <c r="BVX843" s="653"/>
      <c r="BVY843" s="597"/>
      <c r="BVZ843" s="106"/>
      <c r="BWA843" s="102"/>
      <c r="BWB843" s="103"/>
      <c r="BWC843" s="102"/>
      <c r="BWD843" s="120"/>
      <c r="BWE843" s="176"/>
      <c r="BWF843" s="653"/>
      <c r="BWG843" s="597"/>
      <c r="BWH843" s="106"/>
      <c r="BWI843" s="102"/>
      <c r="BWJ843" s="103"/>
      <c r="BWK843" s="102"/>
      <c r="BWL843" s="120"/>
      <c r="BWM843" s="176"/>
      <c r="BWN843" s="653"/>
      <c r="BWO843" s="597"/>
      <c r="BWP843" s="106"/>
      <c r="BWQ843" s="102"/>
      <c r="BWR843" s="103"/>
      <c r="BWS843" s="102"/>
      <c r="BWT843" s="120"/>
      <c r="BWU843" s="176"/>
      <c r="BWV843" s="653"/>
      <c r="BWW843" s="597"/>
      <c r="BWX843" s="106"/>
      <c r="BWY843" s="102"/>
      <c r="BWZ843" s="103"/>
      <c r="BXA843" s="102"/>
      <c r="BXB843" s="120"/>
      <c r="BXC843" s="176"/>
      <c r="BXD843" s="653"/>
      <c r="BXE843" s="597"/>
      <c r="BXF843" s="106"/>
      <c r="BXG843" s="102"/>
      <c r="BXH843" s="103"/>
      <c r="BXI843" s="102"/>
      <c r="BXJ843" s="120"/>
      <c r="BXK843" s="176"/>
      <c r="BXL843" s="653"/>
      <c r="BXM843" s="597"/>
      <c r="BXN843" s="106"/>
      <c r="BXO843" s="102"/>
      <c r="BXP843" s="103"/>
      <c r="BXQ843" s="102"/>
      <c r="BXR843" s="120"/>
      <c r="BXS843" s="176"/>
      <c r="BXT843" s="653"/>
      <c r="BXU843" s="597"/>
      <c r="BXV843" s="106"/>
      <c r="BXW843" s="102"/>
      <c r="BXX843" s="103"/>
      <c r="BXY843" s="102"/>
      <c r="BXZ843" s="120"/>
      <c r="BYA843" s="176"/>
      <c r="BYB843" s="653"/>
      <c r="BYC843" s="597"/>
      <c r="BYD843" s="106"/>
      <c r="BYE843" s="102"/>
      <c r="BYF843" s="103"/>
      <c r="BYG843" s="102"/>
      <c r="BYH843" s="120"/>
      <c r="BYI843" s="176"/>
      <c r="BYJ843" s="653"/>
      <c r="BYK843" s="597"/>
      <c r="BYL843" s="106"/>
      <c r="BYM843" s="102"/>
      <c r="BYN843" s="103"/>
      <c r="BYO843" s="102"/>
      <c r="BYP843" s="120"/>
      <c r="BYQ843" s="176"/>
      <c r="BYR843" s="653"/>
      <c r="BYS843" s="597"/>
      <c r="BYT843" s="106"/>
      <c r="BYU843" s="102"/>
      <c r="BYV843" s="103"/>
      <c r="BYW843" s="102"/>
      <c r="BYX843" s="120"/>
      <c r="BYY843" s="176"/>
      <c r="BYZ843" s="653"/>
      <c r="BZA843" s="597"/>
      <c r="BZB843" s="106"/>
      <c r="BZC843" s="102"/>
      <c r="BZD843" s="103"/>
      <c r="BZE843" s="102"/>
      <c r="BZF843" s="120"/>
      <c r="BZG843" s="176"/>
      <c r="BZH843" s="653"/>
      <c r="BZI843" s="597"/>
      <c r="BZJ843" s="106"/>
      <c r="BZK843" s="102"/>
      <c r="BZL843" s="103"/>
      <c r="BZM843" s="102"/>
      <c r="BZN843" s="120"/>
      <c r="BZO843" s="176"/>
      <c r="BZP843" s="653"/>
      <c r="BZQ843" s="597"/>
      <c r="BZR843" s="106"/>
      <c r="BZS843" s="102"/>
      <c r="BZT843" s="103"/>
      <c r="BZU843" s="102"/>
      <c r="BZV843" s="120"/>
      <c r="BZW843" s="176"/>
      <c r="BZX843" s="653"/>
      <c r="BZY843" s="597"/>
      <c r="BZZ843" s="106"/>
      <c r="CAA843" s="102"/>
      <c r="CAB843" s="103"/>
      <c r="CAC843" s="102"/>
      <c r="CAD843" s="120"/>
      <c r="CAE843" s="176"/>
      <c r="CAF843" s="653"/>
      <c r="CAG843" s="597"/>
      <c r="CAH843" s="106"/>
      <c r="CAI843" s="102"/>
      <c r="CAJ843" s="103"/>
      <c r="CAK843" s="102"/>
      <c r="CAL843" s="120"/>
      <c r="CAM843" s="176"/>
      <c r="CAN843" s="653"/>
      <c r="CAO843" s="597"/>
      <c r="CAP843" s="106"/>
      <c r="CAQ843" s="102"/>
      <c r="CAR843" s="103"/>
      <c r="CAS843" s="102"/>
      <c r="CAT843" s="120"/>
      <c r="CAU843" s="176"/>
      <c r="CAV843" s="653"/>
      <c r="CAW843" s="597"/>
      <c r="CAX843" s="106"/>
      <c r="CAY843" s="102"/>
      <c r="CAZ843" s="103"/>
      <c r="CBA843" s="102"/>
      <c r="CBB843" s="120"/>
      <c r="CBC843" s="176"/>
      <c r="CBD843" s="653"/>
      <c r="CBE843" s="597"/>
      <c r="CBF843" s="106"/>
      <c r="CBG843" s="102"/>
      <c r="CBH843" s="103"/>
      <c r="CBI843" s="102"/>
      <c r="CBJ843" s="120"/>
      <c r="CBK843" s="176"/>
      <c r="CBL843" s="653"/>
      <c r="CBM843" s="597"/>
      <c r="CBN843" s="106"/>
      <c r="CBO843" s="102"/>
      <c r="CBP843" s="103"/>
      <c r="CBQ843" s="102"/>
      <c r="CBR843" s="120"/>
      <c r="CBS843" s="176"/>
      <c r="CBT843" s="653"/>
      <c r="CBU843" s="597"/>
      <c r="CBV843" s="106"/>
      <c r="CBW843" s="102"/>
      <c r="CBX843" s="103"/>
      <c r="CBY843" s="102"/>
      <c r="CBZ843" s="120"/>
      <c r="CCA843" s="176"/>
      <c r="CCB843" s="653"/>
      <c r="CCC843" s="597"/>
      <c r="CCD843" s="106"/>
      <c r="CCE843" s="102"/>
      <c r="CCF843" s="103"/>
      <c r="CCG843" s="102"/>
      <c r="CCH843" s="120"/>
      <c r="CCI843" s="176"/>
      <c r="CCJ843" s="653"/>
      <c r="CCK843" s="597"/>
      <c r="CCL843" s="106"/>
      <c r="CCM843" s="102"/>
      <c r="CCN843" s="103"/>
      <c r="CCO843" s="102"/>
      <c r="CCP843" s="120"/>
      <c r="CCQ843" s="176"/>
      <c r="CCR843" s="653"/>
      <c r="CCS843" s="597"/>
      <c r="CCT843" s="106"/>
      <c r="CCU843" s="102"/>
      <c r="CCV843" s="103"/>
      <c r="CCW843" s="102"/>
      <c r="CCX843" s="120"/>
      <c r="CCY843" s="176"/>
      <c r="CCZ843" s="653"/>
      <c r="CDA843" s="597"/>
      <c r="CDB843" s="106"/>
      <c r="CDC843" s="102"/>
      <c r="CDD843" s="103"/>
      <c r="CDE843" s="102"/>
      <c r="CDF843" s="120"/>
      <c r="CDG843" s="176"/>
      <c r="CDH843" s="653"/>
      <c r="CDI843" s="597"/>
      <c r="CDJ843" s="106"/>
      <c r="CDK843" s="102"/>
      <c r="CDL843" s="103"/>
      <c r="CDM843" s="102"/>
      <c r="CDN843" s="120"/>
      <c r="CDO843" s="176"/>
      <c r="CDP843" s="653"/>
      <c r="CDQ843" s="597"/>
      <c r="CDR843" s="106"/>
      <c r="CDS843" s="102"/>
      <c r="CDT843" s="103"/>
      <c r="CDU843" s="102"/>
      <c r="CDV843" s="120"/>
      <c r="CDW843" s="176"/>
      <c r="CDX843" s="653"/>
      <c r="CDY843" s="597"/>
      <c r="CDZ843" s="106"/>
      <c r="CEA843" s="102"/>
      <c r="CEB843" s="103"/>
      <c r="CEC843" s="102"/>
      <c r="CED843" s="120"/>
      <c r="CEE843" s="176"/>
      <c r="CEF843" s="653"/>
      <c r="CEG843" s="597"/>
      <c r="CEH843" s="106"/>
      <c r="CEI843" s="102"/>
      <c r="CEJ843" s="103"/>
      <c r="CEK843" s="102"/>
      <c r="CEL843" s="120"/>
      <c r="CEM843" s="176"/>
      <c r="CEN843" s="653"/>
      <c r="CEO843" s="597"/>
      <c r="CEP843" s="106"/>
      <c r="CEQ843" s="102"/>
      <c r="CER843" s="103"/>
      <c r="CES843" s="102"/>
      <c r="CET843" s="120"/>
      <c r="CEU843" s="176"/>
      <c r="CEV843" s="653"/>
      <c r="CEW843" s="597"/>
      <c r="CEX843" s="106"/>
      <c r="CEY843" s="102"/>
      <c r="CEZ843" s="103"/>
      <c r="CFA843" s="102"/>
      <c r="CFB843" s="120"/>
      <c r="CFC843" s="176"/>
      <c r="CFD843" s="653"/>
      <c r="CFE843" s="597"/>
      <c r="CFF843" s="106"/>
      <c r="CFG843" s="102"/>
      <c r="CFH843" s="103"/>
      <c r="CFI843" s="102"/>
      <c r="CFJ843" s="120"/>
      <c r="CFK843" s="176"/>
      <c r="CFL843" s="653"/>
      <c r="CFM843" s="597"/>
      <c r="CFN843" s="106"/>
      <c r="CFO843" s="102"/>
      <c r="CFP843" s="103"/>
      <c r="CFQ843" s="102"/>
      <c r="CFR843" s="120"/>
      <c r="CFS843" s="176"/>
      <c r="CFT843" s="653"/>
      <c r="CFU843" s="597"/>
      <c r="CFV843" s="106"/>
      <c r="CFW843" s="102"/>
      <c r="CFX843" s="103"/>
      <c r="CFY843" s="102"/>
      <c r="CFZ843" s="120"/>
      <c r="CGA843" s="176"/>
      <c r="CGB843" s="653"/>
      <c r="CGC843" s="597"/>
      <c r="CGD843" s="106"/>
      <c r="CGE843" s="102"/>
      <c r="CGF843" s="103"/>
      <c r="CGG843" s="102"/>
      <c r="CGH843" s="120"/>
      <c r="CGI843" s="176"/>
      <c r="CGJ843" s="653"/>
      <c r="CGK843" s="597"/>
      <c r="CGL843" s="106"/>
      <c r="CGM843" s="102"/>
      <c r="CGN843" s="103"/>
      <c r="CGO843" s="102"/>
      <c r="CGP843" s="120"/>
      <c r="CGQ843" s="176"/>
      <c r="CGR843" s="653"/>
      <c r="CGS843" s="597"/>
      <c r="CGT843" s="106"/>
      <c r="CGU843" s="102"/>
      <c r="CGV843" s="103"/>
      <c r="CGW843" s="102"/>
      <c r="CGX843" s="120"/>
      <c r="CGY843" s="176"/>
      <c r="CGZ843" s="653"/>
      <c r="CHA843" s="597"/>
      <c r="CHB843" s="106"/>
      <c r="CHC843" s="102"/>
      <c r="CHD843" s="103"/>
      <c r="CHE843" s="102"/>
      <c r="CHF843" s="120"/>
      <c r="CHG843" s="176"/>
      <c r="CHH843" s="653"/>
      <c r="CHI843" s="597"/>
      <c r="CHJ843" s="106"/>
      <c r="CHK843" s="102"/>
      <c r="CHL843" s="103"/>
      <c r="CHM843" s="102"/>
      <c r="CHN843" s="120"/>
      <c r="CHO843" s="176"/>
      <c r="CHP843" s="653"/>
      <c r="CHQ843" s="597"/>
      <c r="CHR843" s="106"/>
      <c r="CHS843" s="102"/>
      <c r="CHT843" s="103"/>
      <c r="CHU843" s="102"/>
      <c r="CHV843" s="120"/>
      <c r="CHW843" s="176"/>
      <c r="CHX843" s="653"/>
      <c r="CHY843" s="597"/>
      <c r="CHZ843" s="106"/>
      <c r="CIA843" s="102"/>
      <c r="CIB843" s="103"/>
      <c r="CIC843" s="102"/>
      <c r="CID843" s="120"/>
      <c r="CIE843" s="176"/>
      <c r="CIF843" s="653"/>
      <c r="CIG843" s="597"/>
      <c r="CIH843" s="106"/>
      <c r="CII843" s="102"/>
      <c r="CIJ843" s="103"/>
      <c r="CIK843" s="102"/>
      <c r="CIL843" s="120"/>
      <c r="CIM843" s="176"/>
      <c r="CIN843" s="653"/>
      <c r="CIO843" s="597"/>
      <c r="CIP843" s="106"/>
      <c r="CIQ843" s="102"/>
      <c r="CIR843" s="103"/>
      <c r="CIS843" s="102"/>
      <c r="CIT843" s="120"/>
      <c r="CIU843" s="176"/>
      <c r="CIV843" s="653"/>
      <c r="CIW843" s="597"/>
      <c r="CIX843" s="106"/>
      <c r="CIY843" s="102"/>
      <c r="CIZ843" s="103"/>
      <c r="CJA843" s="102"/>
      <c r="CJB843" s="120"/>
      <c r="CJC843" s="176"/>
      <c r="CJD843" s="653"/>
      <c r="CJE843" s="597"/>
      <c r="CJF843" s="106"/>
      <c r="CJG843" s="102"/>
      <c r="CJH843" s="103"/>
      <c r="CJI843" s="102"/>
      <c r="CJJ843" s="120"/>
      <c r="CJK843" s="176"/>
      <c r="CJL843" s="653"/>
      <c r="CJM843" s="597"/>
      <c r="CJN843" s="106"/>
      <c r="CJO843" s="102"/>
      <c r="CJP843" s="103"/>
      <c r="CJQ843" s="102"/>
      <c r="CJR843" s="120"/>
      <c r="CJS843" s="176"/>
      <c r="CJT843" s="653"/>
      <c r="CJU843" s="597"/>
      <c r="CJV843" s="106"/>
      <c r="CJW843" s="102"/>
      <c r="CJX843" s="103"/>
      <c r="CJY843" s="102"/>
      <c r="CJZ843" s="120"/>
      <c r="CKA843" s="176"/>
      <c r="CKB843" s="653"/>
      <c r="CKC843" s="597"/>
      <c r="CKD843" s="106"/>
      <c r="CKE843" s="102"/>
      <c r="CKF843" s="103"/>
      <c r="CKG843" s="102"/>
      <c r="CKH843" s="120"/>
      <c r="CKI843" s="176"/>
      <c r="CKJ843" s="653"/>
      <c r="CKK843" s="597"/>
      <c r="CKL843" s="106"/>
      <c r="CKM843" s="102"/>
      <c r="CKN843" s="103"/>
      <c r="CKO843" s="102"/>
      <c r="CKP843" s="120"/>
      <c r="CKQ843" s="176"/>
      <c r="CKR843" s="653"/>
      <c r="CKS843" s="597"/>
      <c r="CKT843" s="106"/>
      <c r="CKU843" s="102"/>
      <c r="CKV843" s="103"/>
      <c r="CKW843" s="102"/>
      <c r="CKX843" s="120"/>
      <c r="CKY843" s="176"/>
      <c r="CKZ843" s="653"/>
      <c r="CLA843" s="597"/>
      <c r="CLB843" s="106"/>
      <c r="CLC843" s="102"/>
      <c r="CLD843" s="103"/>
      <c r="CLE843" s="102"/>
      <c r="CLF843" s="120"/>
      <c r="CLG843" s="176"/>
      <c r="CLH843" s="653"/>
      <c r="CLI843" s="597"/>
      <c r="CLJ843" s="106"/>
      <c r="CLK843" s="102"/>
      <c r="CLL843" s="103"/>
      <c r="CLM843" s="102"/>
      <c r="CLN843" s="120"/>
      <c r="CLO843" s="176"/>
      <c r="CLP843" s="653"/>
      <c r="CLQ843" s="597"/>
      <c r="CLR843" s="106"/>
      <c r="CLS843" s="102"/>
      <c r="CLT843" s="103"/>
      <c r="CLU843" s="102"/>
      <c r="CLV843" s="120"/>
      <c r="CLW843" s="176"/>
      <c r="CLX843" s="653"/>
      <c r="CLY843" s="597"/>
      <c r="CLZ843" s="106"/>
      <c r="CMA843" s="102"/>
      <c r="CMB843" s="103"/>
      <c r="CMC843" s="102"/>
      <c r="CMD843" s="120"/>
      <c r="CME843" s="176"/>
      <c r="CMF843" s="653"/>
      <c r="CMG843" s="597"/>
      <c r="CMH843" s="106"/>
      <c r="CMI843" s="102"/>
      <c r="CMJ843" s="103"/>
      <c r="CMK843" s="102"/>
      <c r="CML843" s="120"/>
      <c r="CMM843" s="176"/>
      <c r="CMN843" s="653"/>
      <c r="CMO843" s="597"/>
      <c r="CMP843" s="106"/>
      <c r="CMQ843" s="102"/>
      <c r="CMR843" s="103"/>
      <c r="CMS843" s="102"/>
      <c r="CMT843" s="120"/>
      <c r="CMU843" s="176"/>
      <c r="CMV843" s="653"/>
      <c r="CMW843" s="597"/>
      <c r="CMX843" s="106"/>
      <c r="CMY843" s="102"/>
      <c r="CMZ843" s="103"/>
      <c r="CNA843" s="102"/>
      <c r="CNB843" s="120"/>
      <c r="CNC843" s="176"/>
      <c r="CND843" s="653"/>
      <c r="CNE843" s="597"/>
      <c r="CNF843" s="106"/>
      <c r="CNG843" s="102"/>
      <c r="CNH843" s="103"/>
      <c r="CNI843" s="102"/>
      <c r="CNJ843" s="120"/>
      <c r="CNK843" s="176"/>
      <c r="CNL843" s="653"/>
      <c r="CNM843" s="597"/>
      <c r="CNN843" s="106"/>
      <c r="CNO843" s="102"/>
      <c r="CNP843" s="103"/>
      <c r="CNQ843" s="102"/>
      <c r="CNR843" s="120"/>
      <c r="CNS843" s="176"/>
      <c r="CNT843" s="653"/>
      <c r="CNU843" s="597"/>
      <c r="CNV843" s="106"/>
      <c r="CNW843" s="102"/>
      <c r="CNX843" s="103"/>
      <c r="CNY843" s="102"/>
      <c r="CNZ843" s="120"/>
      <c r="COA843" s="176"/>
      <c r="COB843" s="653"/>
      <c r="COC843" s="597"/>
      <c r="COD843" s="106"/>
      <c r="COE843" s="102"/>
      <c r="COF843" s="103"/>
      <c r="COG843" s="102"/>
      <c r="COH843" s="120"/>
      <c r="COI843" s="176"/>
      <c r="COJ843" s="653"/>
      <c r="COK843" s="597"/>
      <c r="COL843" s="106"/>
      <c r="COM843" s="102"/>
      <c r="CON843" s="103"/>
      <c r="COO843" s="102"/>
      <c r="COP843" s="120"/>
      <c r="COQ843" s="176"/>
      <c r="COR843" s="653"/>
      <c r="COS843" s="597"/>
      <c r="COT843" s="106"/>
      <c r="COU843" s="102"/>
      <c r="COV843" s="103"/>
      <c r="COW843" s="102"/>
      <c r="COX843" s="120"/>
      <c r="COY843" s="176"/>
      <c r="COZ843" s="653"/>
      <c r="CPA843" s="597"/>
      <c r="CPB843" s="106"/>
      <c r="CPC843" s="102"/>
      <c r="CPD843" s="103"/>
      <c r="CPE843" s="102"/>
      <c r="CPF843" s="120"/>
      <c r="CPG843" s="176"/>
      <c r="CPH843" s="653"/>
      <c r="CPI843" s="597"/>
      <c r="CPJ843" s="106"/>
      <c r="CPK843" s="102"/>
      <c r="CPL843" s="103"/>
      <c r="CPM843" s="102"/>
      <c r="CPN843" s="120"/>
      <c r="CPO843" s="176"/>
      <c r="CPP843" s="653"/>
      <c r="CPQ843" s="597"/>
      <c r="CPR843" s="106"/>
      <c r="CPS843" s="102"/>
      <c r="CPT843" s="103"/>
      <c r="CPU843" s="102"/>
      <c r="CPV843" s="120"/>
      <c r="CPW843" s="176"/>
      <c r="CPX843" s="653"/>
      <c r="CPY843" s="597"/>
      <c r="CPZ843" s="106"/>
      <c r="CQA843" s="102"/>
      <c r="CQB843" s="103"/>
      <c r="CQC843" s="102"/>
      <c r="CQD843" s="120"/>
      <c r="CQE843" s="176"/>
      <c r="CQF843" s="653"/>
      <c r="CQG843" s="597"/>
      <c r="CQH843" s="106"/>
      <c r="CQI843" s="102"/>
      <c r="CQJ843" s="103"/>
      <c r="CQK843" s="102"/>
      <c r="CQL843" s="120"/>
      <c r="CQM843" s="176"/>
      <c r="CQN843" s="653"/>
      <c r="CQO843" s="597"/>
      <c r="CQP843" s="106"/>
      <c r="CQQ843" s="102"/>
      <c r="CQR843" s="103"/>
      <c r="CQS843" s="102"/>
      <c r="CQT843" s="120"/>
      <c r="CQU843" s="176"/>
      <c r="CQV843" s="653"/>
      <c r="CQW843" s="597"/>
      <c r="CQX843" s="106"/>
      <c r="CQY843" s="102"/>
      <c r="CQZ843" s="103"/>
      <c r="CRA843" s="102"/>
      <c r="CRB843" s="120"/>
      <c r="CRC843" s="176"/>
      <c r="CRD843" s="653"/>
      <c r="CRE843" s="597"/>
      <c r="CRF843" s="106"/>
      <c r="CRG843" s="102"/>
      <c r="CRH843" s="103"/>
      <c r="CRI843" s="102"/>
      <c r="CRJ843" s="120"/>
      <c r="CRK843" s="176"/>
      <c r="CRL843" s="653"/>
      <c r="CRM843" s="597"/>
      <c r="CRN843" s="106"/>
      <c r="CRO843" s="102"/>
      <c r="CRP843" s="103"/>
      <c r="CRQ843" s="102"/>
      <c r="CRR843" s="120"/>
      <c r="CRS843" s="176"/>
      <c r="CRT843" s="653"/>
      <c r="CRU843" s="597"/>
      <c r="CRV843" s="106"/>
      <c r="CRW843" s="102"/>
      <c r="CRX843" s="103"/>
      <c r="CRY843" s="102"/>
      <c r="CRZ843" s="120"/>
      <c r="CSA843" s="176"/>
      <c r="CSB843" s="653"/>
      <c r="CSC843" s="597"/>
      <c r="CSD843" s="106"/>
      <c r="CSE843" s="102"/>
      <c r="CSF843" s="103"/>
      <c r="CSG843" s="102"/>
      <c r="CSH843" s="120"/>
      <c r="CSI843" s="176"/>
      <c r="CSJ843" s="653"/>
      <c r="CSK843" s="597"/>
      <c r="CSL843" s="106"/>
      <c r="CSM843" s="102"/>
      <c r="CSN843" s="103"/>
      <c r="CSO843" s="102"/>
      <c r="CSP843" s="120"/>
      <c r="CSQ843" s="176"/>
      <c r="CSR843" s="653"/>
      <c r="CSS843" s="597"/>
      <c r="CST843" s="106"/>
      <c r="CSU843" s="102"/>
      <c r="CSV843" s="103"/>
      <c r="CSW843" s="102"/>
      <c r="CSX843" s="120"/>
      <c r="CSY843" s="176"/>
      <c r="CSZ843" s="653"/>
      <c r="CTA843" s="597"/>
      <c r="CTB843" s="106"/>
      <c r="CTC843" s="102"/>
      <c r="CTD843" s="103"/>
      <c r="CTE843" s="102"/>
      <c r="CTF843" s="120"/>
      <c r="CTG843" s="176"/>
      <c r="CTH843" s="653"/>
      <c r="CTI843" s="597"/>
      <c r="CTJ843" s="106"/>
      <c r="CTK843" s="102"/>
      <c r="CTL843" s="103"/>
      <c r="CTM843" s="102"/>
      <c r="CTN843" s="120"/>
      <c r="CTO843" s="176"/>
      <c r="CTP843" s="653"/>
      <c r="CTQ843" s="597"/>
      <c r="CTR843" s="106"/>
      <c r="CTS843" s="102"/>
      <c r="CTT843" s="103"/>
      <c r="CTU843" s="102"/>
      <c r="CTV843" s="120"/>
      <c r="CTW843" s="176"/>
      <c r="CTX843" s="653"/>
      <c r="CTY843" s="597"/>
      <c r="CTZ843" s="106"/>
      <c r="CUA843" s="102"/>
      <c r="CUB843" s="103"/>
      <c r="CUC843" s="102"/>
      <c r="CUD843" s="120"/>
      <c r="CUE843" s="176"/>
      <c r="CUF843" s="653"/>
      <c r="CUG843" s="597"/>
      <c r="CUH843" s="106"/>
      <c r="CUI843" s="102"/>
      <c r="CUJ843" s="103"/>
      <c r="CUK843" s="102"/>
      <c r="CUL843" s="120"/>
      <c r="CUM843" s="176"/>
      <c r="CUN843" s="653"/>
      <c r="CUO843" s="597"/>
      <c r="CUP843" s="106"/>
      <c r="CUQ843" s="102"/>
      <c r="CUR843" s="103"/>
      <c r="CUS843" s="102"/>
      <c r="CUT843" s="120"/>
      <c r="CUU843" s="176"/>
      <c r="CUV843" s="653"/>
      <c r="CUW843" s="597"/>
      <c r="CUX843" s="106"/>
      <c r="CUY843" s="102"/>
      <c r="CUZ843" s="103"/>
      <c r="CVA843" s="102"/>
      <c r="CVB843" s="120"/>
      <c r="CVC843" s="176"/>
      <c r="CVD843" s="653"/>
      <c r="CVE843" s="597"/>
      <c r="CVF843" s="106"/>
      <c r="CVG843" s="102"/>
      <c r="CVH843" s="103"/>
      <c r="CVI843" s="102"/>
      <c r="CVJ843" s="120"/>
      <c r="CVK843" s="176"/>
      <c r="CVL843" s="653"/>
      <c r="CVM843" s="597"/>
      <c r="CVN843" s="106"/>
      <c r="CVO843" s="102"/>
      <c r="CVP843" s="103"/>
      <c r="CVQ843" s="102"/>
      <c r="CVR843" s="120"/>
      <c r="CVS843" s="176"/>
      <c r="CVT843" s="653"/>
      <c r="CVU843" s="597"/>
      <c r="CVV843" s="106"/>
      <c r="CVW843" s="102"/>
      <c r="CVX843" s="103"/>
      <c r="CVY843" s="102"/>
      <c r="CVZ843" s="120"/>
      <c r="CWA843" s="176"/>
      <c r="CWB843" s="653"/>
      <c r="CWC843" s="597"/>
      <c r="CWD843" s="106"/>
      <c r="CWE843" s="102"/>
      <c r="CWF843" s="103"/>
      <c r="CWG843" s="102"/>
      <c r="CWH843" s="120"/>
      <c r="CWI843" s="176"/>
      <c r="CWJ843" s="653"/>
      <c r="CWK843" s="597"/>
      <c r="CWL843" s="106"/>
      <c r="CWM843" s="102"/>
      <c r="CWN843" s="103"/>
      <c r="CWO843" s="102"/>
      <c r="CWP843" s="120"/>
      <c r="CWQ843" s="176"/>
      <c r="CWR843" s="653"/>
      <c r="CWS843" s="597"/>
      <c r="CWT843" s="106"/>
      <c r="CWU843" s="102"/>
      <c r="CWV843" s="103"/>
      <c r="CWW843" s="102"/>
      <c r="CWX843" s="120"/>
      <c r="CWY843" s="176"/>
      <c r="CWZ843" s="653"/>
      <c r="CXA843" s="597"/>
      <c r="CXB843" s="106"/>
      <c r="CXC843" s="102"/>
      <c r="CXD843" s="103"/>
      <c r="CXE843" s="102"/>
      <c r="CXF843" s="120"/>
      <c r="CXG843" s="176"/>
      <c r="CXH843" s="653"/>
      <c r="CXI843" s="597"/>
      <c r="CXJ843" s="106"/>
      <c r="CXK843" s="102"/>
      <c r="CXL843" s="103"/>
      <c r="CXM843" s="102"/>
      <c r="CXN843" s="120"/>
      <c r="CXO843" s="176"/>
      <c r="CXP843" s="653"/>
      <c r="CXQ843" s="597"/>
      <c r="CXR843" s="106"/>
      <c r="CXS843" s="102"/>
      <c r="CXT843" s="103"/>
      <c r="CXU843" s="102"/>
      <c r="CXV843" s="120"/>
      <c r="CXW843" s="176"/>
      <c r="CXX843" s="653"/>
      <c r="CXY843" s="597"/>
      <c r="CXZ843" s="106"/>
      <c r="CYA843" s="102"/>
      <c r="CYB843" s="103"/>
      <c r="CYC843" s="102"/>
      <c r="CYD843" s="120"/>
      <c r="CYE843" s="176"/>
      <c r="CYF843" s="653"/>
      <c r="CYG843" s="597"/>
      <c r="CYH843" s="106"/>
      <c r="CYI843" s="102"/>
      <c r="CYJ843" s="103"/>
      <c r="CYK843" s="102"/>
      <c r="CYL843" s="120"/>
      <c r="CYM843" s="176"/>
      <c r="CYN843" s="653"/>
      <c r="CYO843" s="597"/>
      <c r="CYP843" s="106"/>
      <c r="CYQ843" s="102"/>
      <c r="CYR843" s="103"/>
      <c r="CYS843" s="102"/>
      <c r="CYT843" s="120"/>
      <c r="CYU843" s="176"/>
      <c r="CYV843" s="653"/>
      <c r="CYW843" s="597"/>
      <c r="CYX843" s="106"/>
      <c r="CYY843" s="102"/>
      <c r="CYZ843" s="103"/>
      <c r="CZA843" s="102"/>
      <c r="CZB843" s="120"/>
      <c r="CZC843" s="176"/>
      <c r="CZD843" s="653"/>
      <c r="CZE843" s="597"/>
      <c r="CZF843" s="106"/>
      <c r="CZG843" s="102"/>
      <c r="CZH843" s="103"/>
      <c r="CZI843" s="102"/>
      <c r="CZJ843" s="120"/>
      <c r="CZK843" s="176"/>
      <c r="CZL843" s="653"/>
      <c r="CZM843" s="597"/>
      <c r="CZN843" s="106"/>
      <c r="CZO843" s="102"/>
      <c r="CZP843" s="103"/>
      <c r="CZQ843" s="102"/>
      <c r="CZR843" s="120"/>
      <c r="CZS843" s="176"/>
      <c r="CZT843" s="653"/>
      <c r="CZU843" s="597"/>
      <c r="CZV843" s="106"/>
      <c r="CZW843" s="102"/>
      <c r="CZX843" s="103"/>
      <c r="CZY843" s="102"/>
      <c r="CZZ843" s="120"/>
      <c r="DAA843" s="176"/>
      <c r="DAB843" s="653"/>
      <c r="DAC843" s="597"/>
      <c r="DAD843" s="106"/>
      <c r="DAE843" s="102"/>
      <c r="DAF843" s="103"/>
      <c r="DAG843" s="102"/>
      <c r="DAH843" s="120"/>
      <c r="DAI843" s="176"/>
      <c r="DAJ843" s="653"/>
      <c r="DAK843" s="597"/>
      <c r="DAL843" s="106"/>
      <c r="DAM843" s="102"/>
      <c r="DAN843" s="103"/>
      <c r="DAO843" s="102"/>
      <c r="DAP843" s="120"/>
      <c r="DAQ843" s="176"/>
      <c r="DAR843" s="653"/>
      <c r="DAS843" s="597"/>
      <c r="DAT843" s="106"/>
      <c r="DAU843" s="102"/>
      <c r="DAV843" s="103"/>
      <c r="DAW843" s="102"/>
      <c r="DAX843" s="120"/>
      <c r="DAY843" s="176"/>
      <c r="DAZ843" s="653"/>
      <c r="DBA843" s="597"/>
      <c r="DBB843" s="106"/>
      <c r="DBC843" s="102"/>
      <c r="DBD843" s="103"/>
      <c r="DBE843" s="102"/>
      <c r="DBF843" s="120"/>
      <c r="DBG843" s="176"/>
      <c r="DBH843" s="653"/>
      <c r="DBI843" s="597"/>
      <c r="DBJ843" s="106"/>
      <c r="DBK843" s="102"/>
      <c r="DBL843" s="103"/>
      <c r="DBM843" s="102"/>
      <c r="DBN843" s="120"/>
      <c r="DBO843" s="176"/>
      <c r="DBP843" s="653"/>
      <c r="DBQ843" s="597"/>
      <c r="DBR843" s="106"/>
      <c r="DBS843" s="102"/>
      <c r="DBT843" s="103"/>
      <c r="DBU843" s="102"/>
      <c r="DBV843" s="120"/>
      <c r="DBW843" s="176"/>
      <c r="DBX843" s="653"/>
      <c r="DBY843" s="597"/>
      <c r="DBZ843" s="106"/>
      <c r="DCA843" s="102"/>
      <c r="DCB843" s="103"/>
      <c r="DCC843" s="102"/>
      <c r="DCD843" s="120"/>
      <c r="DCE843" s="176"/>
      <c r="DCF843" s="653"/>
      <c r="DCG843" s="597"/>
      <c r="DCH843" s="106"/>
      <c r="DCI843" s="102"/>
      <c r="DCJ843" s="103"/>
      <c r="DCK843" s="102"/>
      <c r="DCL843" s="120"/>
      <c r="DCM843" s="176"/>
      <c r="DCN843" s="653"/>
      <c r="DCO843" s="597"/>
      <c r="DCP843" s="106"/>
      <c r="DCQ843" s="102"/>
      <c r="DCR843" s="103"/>
      <c r="DCS843" s="102"/>
      <c r="DCT843" s="120"/>
      <c r="DCU843" s="176"/>
      <c r="DCV843" s="653"/>
      <c r="DCW843" s="597"/>
      <c r="DCX843" s="106"/>
      <c r="DCY843" s="102"/>
      <c r="DCZ843" s="103"/>
      <c r="DDA843" s="102"/>
      <c r="DDB843" s="120"/>
      <c r="DDC843" s="176"/>
      <c r="DDD843" s="653"/>
      <c r="DDE843" s="597"/>
      <c r="DDF843" s="106"/>
      <c r="DDG843" s="102"/>
      <c r="DDH843" s="103"/>
      <c r="DDI843" s="102"/>
      <c r="DDJ843" s="120"/>
      <c r="DDK843" s="176"/>
      <c r="DDL843" s="653"/>
      <c r="DDM843" s="597"/>
      <c r="DDN843" s="106"/>
      <c r="DDO843" s="102"/>
      <c r="DDP843" s="103"/>
      <c r="DDQ843" s="102"/>
      <c r="DDR843" s="120"/>
      <c r="DDS843" s="176"/>
      <c r="DDT843" s="653"/>
      <c r="DDU843" s="597"/>
      <c r="DDV843" s="106"/>
      <c r="DDW843" s="102"/>
      <c r="DDX843" s="103"/>
      <c r="DDY843" s="102"/>
      <c r="DDZ843" s="120"/>
      <c r="DEA843" s="176"/>
      <c r="DEB843" s="653"/>
      <c r="DEC843" s="597"/>
      <c r="DED843" s="106"/>
      <c r="DEE843" s="102"/>
      <c r="DEF843" s="103"/>
      <c r="DEG843" s="102"/>
      <c r="DEH843" s="120"/>
      <c r="DEI843" s="176"/>
      <c r="DEJ843" s="653"/>
      <c r="DEK843" s="597"/>
      <c r="DEL843" s="106"/>
      <c r="DEM843" s="102"/>
      <c r="DEN843" s="103"/>
      <c r="DEO843" s="102"/>
      <c r="DEP843" s="120"/>
      <c r="DEQ843" s="176"/>
      <c r="DER843" s="653"/>
      <c r="DES843" s="597"/>
      <c r="DET843" s="106"/>
      <c r="DEU843" s="102"/>
      <c r="DEV843" s="103"/>
      <c r="DEW843" s="102"/>
      <c r="DEX843" s="120"/>
      <c r="DEY843" s="176"/>
      <c r="DEZ843" s="653"/>
      <c r="DFA843" s="597"/>
      <c r="DFB843" s="106"/>
      <c r="DFC843" s="102"/>
      <c r="DFD843" s="103"/>
      <c r="DFE843" s="102"/>
      <c r="DFF843" s="120"/>
      <c r="DFG843" s="176"/>
      <c r="DFH843" s="653"/>
      <c r="DFI843" s="597"/>
      <c r="DFJ843" s="106"/>
      <c r="DFK843" s="102"/>
      <c r="DFL843" s="103"/>
      <c r="DFM843" s="102"/>
      <c r="DFN843" s="120"/>
      <c r="DFO843" s="176"/>
      <c r="DFP843" s="653"/>
      <c r="DFQ843" s="597"/>
      <c r="DFR843" s="106"/>
      <c r="DFS843" s="102"/>
      <c r="DFT843" s="103"/>
      <c r="DFU843" s="102"/>
      <c r="DFV843" s="120"/>
      <c r="DFW843" s="176"/>
      <c r="DFX843" s="653"/>
      <c r="DFY843" s="597"/>
      <c r="DFZ843" s="106"/>
      <c r="DGA843" s="102"/>
      <c r="DGB843" s="103"/>
      <c r="DGC843" s="102"/>
      <c r="DGD843" s="120"/>
      <c r="DGE843" s="176"/>
      <c r="DGF843" s="653"/>
      <c r="DGG843" s="597"/>
      <c r="DGH843" s="106"/>
      <c r="DGI843" s="102"/>
      <c r="DGJ843" s="103"/>
      <c r="DGK843" s="102"/>
      <c r="DGL843" s="120"/>
      <c r="DGM843" s="176"/>
      <c r="DGN843" s="653"/>
      <c r="DGO843" s="597"/>
      <c r="DGP843" s="106"/>
      <c r="DGQ843" s="102"/>
      <c r="DGR843" s="103"/>
      <c r="DGS843" s="102"/>
      <c r="DGT843" s="120"/>
      <c r="DGU843" s="176"/>
      <c r="DGV843" s="653"/>
      <c r="DGW843" s="597"/>
      <c r="DGX843" s="106"/>
      <c r="DGY843" s="102"/>
      <c r="DGZ843" s="103"/>
      <c r="DHA843" s="102"/>
      <c r="DHB843" s="120"/>
      <c r="DHC843" s="176"/>
      <c r="DHD843" s="653"/>
      <c r="DHE843" s="597"/>
      <c r="DHF843" s="106"/>
      <c r="DHG843" s="102"/>
      <c r="DHH843" s="103"/>
      <c r="DHI843" s="102"/>
      <c r="DHJ843" s="120"/>
      <c r="DHK843" s="176"/>
      <c r="DHL843" s="653"/>
      <c r="DHM843" s="597"/>
      <c r="DHN843" s="106"/>
      <c r="DHO843" s="102"/>
      <c r="DHP843" s="103"/>
      <c r="DHQ843" s="102"/>
      <c r="DHR843" s="120"/>
      <c r="DHS843" s="176"/>
      <c r="DHT843" s="653"/>
      <c r="DHU843" s="597"/>
      <c r="DHV843" s="106"/>
      <c r="DHW843" s="102"/>
      <c r="DHX843" s="103"/>
      <c r="DHY843" s="102"/>
      <c r="DHZ843" s="120"/>
      <c r="DIA843" s="176"/>
      <c r="DIB843" s="653"/>
      <c r="DIC843" s="597"/>
      <c r="DID843" s="106"/>
      <c r="DIE843" s="102"/>
      <c r="DIF843" s="103"/>
      <c r="DIG843" s="102"/>
      <c r="DIH843" s="120"/>
      <c r="DII843" s="176"/>
      <c r="DIJ843" s="653"/>
      <c r="DIK843" s="597"/>
      <c r="DIL843" s="106"/>
      <c r="DIM843" s="102"/>
      <c r="DIN843" s="103"/>
      <c r="DIO843" s="102"/>
      <c r="DIP843" s="120"/>
      <c r="DIQ843" s="176"/>
      <c r="DIR843" s="653"/>
      <c r="DIS843" s="597"/>
      <c r="DIT843" s="106"/>
      <c r="DIU843" s="102"/>
      <c r="DIV843" s="103"/>
      <c r="DIW843" s="102"/>
      <c r="DIX843" s="120"/>
      <c r="DIY843" s="176"/>
      <c r="DIZ843" s="653"/>
      <c r="DJA843" s="597"/>
      <c r="DJB843" s="106"/>
      <c r="DJC843" s="102"/>
      <c r="DJD843" s="103"/>
      <c r="DJE843" s="102"/>
      <c r="DJF843" s="120"/>
      <c r="DJG843" s="176"/>
      <c r="DJH843" s="653"/>
      <c r="DJI843" s="597"/>
      <c r="DJJ843" s="106"/>
      <c r="DJK843" s="102"/>
      <c r="DJL843" s="103"/>
      <c r="DJM843" s="102"/>
      <c r="DJN843" s="120"/>
      <c r="DJO843" s="176"/>
      <c r="DJP843" s="653"/>
      <c r="DJQ843" s="597"/>
      <c r="DJR843" s="106"/>
      <c r="DJS843" s="102"/>
      <c r="DJT843" s="103"/>
      <c r="DJU843" s="102"/>
      <c r="DJV843" s="120"/>
      <c r="DJW843" s="176"/>
      <c r="DJX843" s="653"/>
      <c r="DJY843" s="597"/>
      <c r="DJZ843" s="106"/>
      <c r="DKA843" s="102"/>
      <c r="DKB843" s="103"/>
      <c r="DKC843" s="102"/>
      <c r="DKD843" s="120"/>
      <c r="DKE843" s="176"/>
      <c r="DKF843" s="653"/>
      <c r="DKG843" s="597"/>
      <c r="DKH843" s="106"/>
      <c r="DKI843" s="102"/>
      <c r="DKJ843" s="103"/>
      <c r="DKK843" s="102"/>
      <c r="DKL843" s="120"/>
      <c r="DKM843" s="176"/>
      <c r="DKN843" s="653"/>
      <c r="DKO843" s="597"/>
      <c r="DKP843" s="106"/>
      <c r="DKQ843" s="102"/>
      <c r="DKR843" s="103"/>
      <c r="DKS843" s="102"/>
      <c r="DKT843" s="120"/>
      <c r="DKU843" s="176"/>
      <c r="DKV843" s="653"/>
      <c r="DKW843" s="597"/>
      <c r="DKX843" s="106"/>
      <c r="DKY843" s="102"/>
      <c r="DKZ843" s="103"/>
      <c r="DLA843" s="102"/>
      <c r="DLB843" s="120"/>
      <c r="DLC843" s="176"/>
      <c r="DLD843" s="653"/>
      <c r="DLE843" s="597"/>
      <c r="DLF843" s="106"/>
      <c r="DLG843" s="102"/>
      <c r="DLH843" s="103"/>
      <c r="DLI843" s="102"/>
      <c r="DLJ843" s="120"/>
      <c r="DLK843" s="176"/>
      <c r="DLL843" s="653"/>
      <c r="DLM843" s="597"/>
      <c r="DLN843" s="106"/>
      <c r="DLO843" s="102"/>
      <c r="DLP843" s="103"/>
      <c r="DLQ843" s="102"/>
      <c r="DLR843" s="120"/>
      <c r="DLS843" s="176"/>
      <c r="DLT843" s="653"/>
      <c r="DLU843" s="597"/>
      <c r="DLV843" s="106"/>
      <c r="DLW843" s="102"/>
      <c r="DLX843" s="103"/>
      <c r="DLY843" s="102"/>
      <c r="DLZ843" s="120"/>
      <c r="DMA843" s="176"/>
      <c r="DMB843" s="653"/>
      <c r="DMC843" s="597"/>
      <c r="DMD843" s="106"/>
      <c r="DME843" s="102"/>
      <c r="DMF843" s="103"/>
      <c r="DMG843" s="102"/>
      <c r="DMH843" s="120"/>
      <c r="DMI843" s="176"/>
      <c r="DMJ843" s="653"/>
      <c r="DMK843" s="597"/>
      <c r="DML843" s="106"/>
      <c r="DMM843" s="102"/>
      <c r="DMN843" s="103"/>
      <c r="DMO843" s="102"/>
      <c r="DMP843" s="120"/>
      <c r="DMQ843" s="176"/>
      <c r="DMR843" s="653"/>
      <c r="DMS843" s="597"/>
      <c r="DMT843" s="106"/>
      <c r="DMU843" s="102"/>
      <c r="DMV843" s="103"/>
      <c r="DMW843" s="102"/>
      <c r="DMX843" s="120"/>
      <c r="DMY843" s="176"/>
      <c r="DMZ843" s="653"/>
      <c r="DNA843" s="597"/>
      <c r="DNB843" s="106"/>
      <c r="DNC843" s="102"/>
      <c r="DND843" s="103"/>
      <c r="DNE843" s="102"/>
      <c r="DNF843" s="120"/>
      <c r="DNG843" s="176"/>
      <c r="DNH843" s="653"/>
      <c r="DNI843" s="597"/>
      <c r="DNJ843" s="106"/>
      <c r="DNK843" s="102"/>
      <c r="DNL843" s="103"/>
      <c r="DNM843" s="102"/>
      <c r="DNN843" s="120"/>
      <c r="DNO843" s="176"/>
      <c r="DNP843" s="653"/>
      <c r="DNQ843" s="597"/>
      <c r="DNR843" s="106"/>
      <c r="DNS843" s="102"/>
      <c r="DNT843" s="103"/>
      <c r="DNU843" s="102"/>
      <c r="DNV843" s="120"/>
      <c r="DNW843" s="176"/>
      <c r="DNX843" s="653"/>
      <c r="DNY843" s="597"/>
      <c r="DNZ843" s="106"/>
      <c r="DOA843" s="102"/>
      <c r="DOB843" s="103"/>
      <c r="DOC843" s="102"/>
      <c r="DOD843" s="120"/>
      <c r="DOE843" s="176"/>
      <c r="DOF843" s="653"/>
      <c r="DOG843" s="597"/>
      <c r="DOH843" s="106"/>
      <c r="DOI843" s="102"/>
      <c r="DOJ843" s="103"/>
      <c r="DOK843" s="102"/>
      <c r="DOL843" s="120"/>
      <c r="DOM843" s="176"/>
      <c r="DON843" s="653"/>
      <c r="DOO843" s="597"/>
      <c r="DOP843" s="106"/>
      <c r="DOQ843" s="102"/>
      <c r="DOR843" s="103"/>
      <c r="DOS843" s="102"/>
      <c r="DOT843" s="120"/>
      <c r="DOU843" s="176"/>
      <c r="DOV843" s="653"/>
      <c r="DOW843" s="597"/>
      <c r="DOX843" s="106"/>
      <c r="DOY843" s="102"/>
      <c r="DOZ843" s="103"/>
      <c r="DPA843" s="102"/>
      <c r="DPB843" s="120"/>
      <c r="DPC843" s="176"/>
      <c r="DPD843" s="653"/>
      <c r="DPE843" s="597"/>
      <c r="DPF843" s="106"/>
      <c r="DPG843" s="102"/>
      <c r="DPH843" s="103"/>
      <c r="DPI843" s="102"/>
      <c r="DPJ843" s="120"/>
      <c r="DPK843" s="176"/>
      <c r="DPL843" s="653"/>
      <c r="DPM843" s="597"/>
      <c r="DPN843" s="106"/>
      <c r="DPO843" s="102"/>
      <c r="DPP843" s="103"/>
      <c r="DPQ843" s="102"/>
      <c r="DPR843" s="120"/>
      <c r="DPS843" s="176"/>
      <c r="DPT843" s="653"/>
      <c r="DPU843" s="597"/>
      <c r="DPV843" s="106"/>
      <c r="DPW843" s="102"/>
      <c r="DPX843" s="103"/>
      <c r="DPY843" s="102"/>
      <c r="DPZ843" s="120"/>
      <c r="DQA843" s="176"/>
      <c r="DQB843" s="653"/>
      <c r="DQC843" s="597"/>
      <c r="DQD843" s="106"/>
      <c r="DQE843" s="102"/>
      <c r="DQF843" s="103"/>
      <c r="DQG843" s="102"/>
      <c r="DQH843" s="120"/>
      <c r="DQI843" s="176"/>
      <c r="DQJ843" s="653"/>
      <c r="DQK843" s="597"/>
      <c r="DQL843" s="106"/>
      <c r="DQM843" s="102"/>
      <c r="DQN843" s="103"/>
      <c r="DQO843" s="102"/>
      <c r="DQP843" s="120"/>
      <c r="DQQ843" s="176"/>
      <c r="DQR843" s="653"/>
      <c r="DQS843" s="597"/>
      <c r="DQT843" s="106"/>
      <c r="DQU843" s="102"/>
      <c r="DQV843" s="103"/>
      <c r="DQW843" s="102"/>
      <c r="DQX843" s="120"/>
      <c r="DQY843" s="176"/>
      <c r="DQZ843" s="653"/>
      <c r="DRA843" s="597"/>
      <c r="DRB843" s="106"/>
      <c r="DRC843" s="102"/>
      <c r="DRD843" s="103"/>
      <c r="DRE843" s="102"/>
      <c r="DRF843" s="120"/>
      <c r="DRG843" s="176"/>
      <c r="DRH843" s="653"/>
      <c r="DRI843" s="597"/>
      <c r="DRJ843" s="106"/>
      <c r="DRK843" s="102"/>
      <c r="DRL843" s="103"/>
      <c r="DRM843" s="102"/>
      <c r="DRN843" s="120"/>
      <c r="DRO843" s="176"/>
      <c r="DRP843" s="653"/>
      <c r="DRQ843" s="597"/>
      <c r="DRR843" s="106"/>
      <c r="DRS843" s="102"/>
      <c r="DRT843" s="103"/>
      <c r="DRU843" s="102"/>
      <c r="DRV843" s="120"/>
      <c r="DRW843" s="176"/>
      <c r="DRX843" s="653"/>
      <c r="DRY843" s="597"/>
      <c r="DRZ843" s="106"/>
      <c r="DSA843" s="102"/>
      <c r="DSB843" s="103"/>
      <c r="DSC843" s="102"/>
      <c r="DSD843" s="120"/>
      <c r="DSE843" s="176"/>
      <c r="DSF843" s="653"/>
      <c r="DSG843" s="597"/>
      <c r="DSH843" s="106"/>
      <c r="DSI843" s="102"/>
      <c r="DSJ843" s="103"/>
      <c r="DSK843" s="102"/>
      <c r="DSL843" s="120"/>
      <c r="DSM843" s="176"/>
      <c r="DSN843" s="653"/>
      <c r="DSO843" s="597"/>
      <c r="DSP843" s="106"/>
      <c r="DSQ843" s="102"/>
      <c r="DSR843" s="103"/>
      <c r="DSS843" s="102"/>
      <c r="DST843" s="120"/>
      <c r="DSU843" s="176"/>
      <c r="DSV843" s="653"/>
      <c r="DSW843" s="597"/>
      <c r="DSX843" s="106"/>
      <c r="DSY843" s="102"/>
      <c r="DSZ843" s="103"/>
      <c r="DTA843" s="102"/>
      <c r="DTB843" s="120"/>
      <c r="DTC843" s="176"/>
      <c r="DTD843" s="653"/>
      <c r="DTE843" s="597"/>
      <c r="DTF843" s="106"/>
      <c r="DTG843" s="102"/>
      <c r="DTH843" s="103"/>
      <c r="DTI843" s="102"/>
      <c r="DTJ843" s="120"/>
      <c r="DTK843" s="176"/>
      <c r="DTL843" s="653"/>
      <c r="DTM843" s="597"/>
      <c r="DTN843" s="106"/>
      <c r="DTO843" s="102"/>
      <c r="DTP843" s="103"/>
      <c r="DTQ843" s="102"/>
      <c r="DTR843" s="120"/>
      <c r="DTS843" s="176"/>
      <c r="DTT843" s="653"/>
      <c r="DTU843" s="597"/>
      <c r="DTV843" s="106"/>
      <c r="DTW843" s="102"/>
      <c r="DTX843" s="103"/>
      <c r="DTY843" s="102"/>
      <c r="DTZ843" s="120"/>
      <c r="DUA843" s="176"/>
      <c r="DUB843" s="653"/>
      <c r="DUC843" s="597"/>
      <c r="DUD843" s="106"/>
      <c r="DUE843" s="102"/>
      <c r="DUF843" s="103"/>
      <c r="DUG843" s="102"/>
      <c r="DUH843" s="120"/>
      <c r="DUI843" s="176"/>
      <c r="DUJ843" s="653"/>
      <c r="DUK843" s="597"/>
      <c r="DUL843" s="106"/>
      <c r="DUM843" s="102"/>
      <c r="DUN843" s="103"/>
      <c r="DUO843" s="102"/>
      <c r="DUP843" s="120"/>
      <c r="DUQ843" s="176"/>
      <c r="DUR843" s="653"/>
      <c r="DUS843" s="597"/>
      <c r="DUT843" s="106"/>
      <c r="DUU843" s="102"/>
      <c r="DUV843" s="103"/>
      <c r="DUW843" s="102"/>
      <c r="DUX843" s="120"/>
      <c r="DUY843" s="176"/>
      <c r="DUZ843" s="653"/>
      <c r="DVA843" s="597"/>
      <c r="DVB843" s="106"/>
      <c r="DVC843" s="102"/>
      <c r="DVD843" s="103"/>
      <c r="DVE843" s="102"/>
      <c r="DVF843" s="120"/>
      <c r="DVG843" s="176"/>
      <c r="DVH843" s="653"/>
      <c r="DVI843" s="597"/>
      <c r="DVJ843" s="106"/>
      <c r="DVK843" s="102"/>
      <c r="DVL843" s="103"/>
      <c r="DVM843" s="102"/>
      <c r="DVN843" s="120"/>
      <c r="DVO843" s="176"/>
      <c r="DVP843" s="653"/>
      <c r="DVQ843" s="597"/>
      <c r="DVR843" s="106"/>
      <c r="DVS843" s="102"/>
      <c r="DVT843" s="103"/>
      <c r="DVU843" s="102"/>
      <c r="DVV843" s="120"/>
      <c r="DVW843" s="176"/>
      <c r="DVX843" s="653"/>
      <c r="DVY843" s="597"/>
      <c r="DVZ843" s="106"/>
      <c r="DWA843" s="102"/>
      <c r="DWB843" s="103"/>
      <c r="DWC843" s="102"/>
      <c r="DWD843" s="120"/>
      <c r="DWE843" s="176"/>
      <c r="DWF843" s="653"/>
      <c r="DWG843" s="597"/>
      <c r="DWH843" s="106"/>
      <c r="DWI843" s="102"/>
      <c r="DWJ843" s="103"/>
      <c r="DWK843" s="102"/>
      <c r="DWL843" s="120"/>
      <c r="DWM843" s="176"/>
      <c r="DWN843" s="653"/>
      <c r="DWO843" s="597"/>
      <c r="DWP843" s="106"/>
      <c r="DWQ843" s="102"/>
      <c r="DWR843" s="103"/>
      <c r="DWS843" s="102"/>
      <c r="DWT843" s="120"/>
      <c r="DWU843" s="176"/>
      <c r="DWV843" s="653"/>
      <c r="DWW843" s="597"/>
      <c r="DWX843" s="106"/>
      <c r="DWY843" s="102"/>
      <c r="DWZ843" s="103"/>
      <c r="DXA843" s="102"/>
      <c r="DXB843" s="120"/>
      <c r="DXC843" s="176"/>
      <c r="DXD843" s="653"/>
      <c r="DXE843" s="597"/>
      <c r="DXF843" s="106"/>
      <c r="DXG843" s="102"/>
      <c r="DXH843" s="103"/>
      <c r="DXI843" s="102"/>
      <c r="DXJ843" s="120"/>
      <c r="DXK843" s="176"/>
      <c r="DXL843" s="653"/>
      <c r="DXM843" s="597"/>
      <c r="DXN843" s="106"/>
      <c r="DXO843" s="102"/>
      <c r="DXP843" s="103"/>
      <c r="DXQ843" s="102"/>
      <c r="DXR843" s="120"/>
      <c r="DXS843" s="176"/>
      <c r="DXT843" s="653"/>
      <c r="DXU843" s="597"/>
      <c r="DXV843" s="106"/>
      <c r="DXW843" s="102"/>
      <c r="DXX843" s="103"/>
      <c r="DXY843" s="102"/>
      <c r="DXZ843" s="120"/>
      <c r="DYA843" s="176"/>
      <c r="DYB843" s="653"/>
      <c r="DYC843" s="597"/>
      <c r="DYD843" s="106"/>
      <c r="DYE843" s="102"/>
      <c r="DYF843" s="103"/>
      <c r="DYG843" s="102"/>
      <c r="DYH843" s="120"/>
      <c r="DYI843" s="176"/>
      <c r="DYJ843" s="653"/>
      <c r="DYK843" s="597"/>
      <c r="DYL843" s="106"/>
      <c r="DYM843" s="102"/>
      <c r="DYN843" s="103"/>
      <c r="DYO843" s="102"/>
      <c r="DYP843" s="120"/>
      <c r="DYQ843" s="176"/>
      <c r="DYR843" s="653"/>
      <c r="DYS843" s="597"/>
      <c r="DYT843" s="106"/>
      <c r="DYU843" s="102"/>
      <c r="DYV843" s="103"/>
      <c r="DYW843" s="102"/>
      <c r="DYX843" s="120"/>
      <c r="DYY843" s="176"/>
      <c r="DYZ843" s="653"/>
      <c r="DZA843" s="597"/>
      <c r="DZB843" s="106"/>
      <c r="DZC843" s="102"/>
      <c r="DZD843" s="103"/>
      <c r="DZE843" s="102"/>
      <c r="DZF843" s="120"/>
      <c r="DZG843" s="176"/>
      <c r="DZH843" s="653"/>
      <c r="DZI843" s="597"/>
      <c r="DZJ843" s="106"/>
      <c r="DZK843" s="102"/>
      <c r="DZL843" s="103"/>
      <c r="DZM843" s="102"/>
      <c r="DZN843" s="120"/>
      <c r="DZO843" s="176"/>
      <c r="DZP843" s="653"/>
      <c r="DZQ843" s="597"/>
      <c r="DZR843" s="106"/>
      <c r="DZS843" s="102"/>
      <c r="DZT843" s="103"/>
      <c r="DZU843" s="102"/>
      <c r="DZV843" s="120"/>
      <c r="DZW843" s="176"/>
      <c r="DZX843" s="653"/>
      <c r="DZY843" s="597"/>
      <c r="DZZ843" s="106"/>
      <c r="EAA843" s="102"/>
      <c r="EAB843" s="103"/>
      <c r="EAC843" s="102"/>
      <c r="EAD843" s="120"/>
      <c r="EAE843" s="176"/>
      <c r="EAF843" s="653"/>
      <c r="EAG843" s="597"/>
      <c r="EAH843" s="106"/>
      <c r="EAI843" s="102"/>
      <c r="EAJ843" s="103"/>
      <c r="EAK843" s="102"/>
      <c r="EAL843" s="120"/>
      <c r="EAM843" s="176"/>
      <c r="EAN843" s="653"/>
      <c r="EAO843" s="597"/>
      <c r="EAP843" s="106"/>
      <c r="EAQ843" s="102"/>
      <c r="EAR843" s="103"/>
      <c r="EAS843" s="102"/>
      <c r="EAT843" s="120"/>
      <c r="EAU843" s="176"/>
      <c r="EAV843" s="653"/>
      <c r="EAW843" s="597"/>
      <c r="EAX843" s="106"/>
      <c r="EAY843" s="102"/>
      <c r="EAZ843" s="103"/>
      <c r="EBA843" s="102"/>
      <c r="EBB843" s="120"/>
      <c r="EBC843" s="176"/>
      <c r="EBD843" s="653"/>
      <c r="EBE843" s="597"/>
      <c r="EBF843" s="106"/>
      <c r="EBG843" s="102"/>
      <c r="EBH843" s="103"/>
      <c r="EBI843" s="102"/>
      <c r="EBJ843" s="120"/>
      <c r="EBK843" s="176"/>
      <c r="EBL843" s="653"/>
      <c r="EBM843" s="597"/>
      <c r="EBN843" s="106"/>
      <c r="EBO843" s="102"/>
      <c r="EBP843" s="103"/>
      <c r="EBQ843" s="102"/>
      <c r="EBR843" s="120"/>
      <c r="EBS843" s="176"/>
      <c r="EBT843" s="653"/>
      <c r="EBU843" s="597"/>
      <c r="EBV843" s="106"/>
      <c r="EBW843" s="102"/>
      <c r="EBX843" s="103"/>
      <c r="EBY843" s="102"/>
      <c r="EBZ843" s="120"/>
      <c r="ECA843" s="176"/>
      <c r="ECB843" s="653"/>
      <c r="ECC843" s="597"/>
      <c r="ECD843" s="106"/>
      <c r="ECE843" s="102"/>
      <c r="ECF843" s="103"/>
      <c r="ECG843" s="102"/>
      <c r="ECH843" s="120"/>
      <c r="ECI843" s="176"/>
      <c r="ECJ843" s="653"/>
      <c r="ECK843" s="597"/>
      <c r="ECL843" s="106"/>
      <c r="ECM843" s="102"/>
      <c r="ECN843" s="103"/>
      <c r="ECO843" s="102"/>
      <c r="ECP843" s="120"/>
      <c r="ECQ843" s="176"/>
      <c r="ECR843" s="653"/>
      <c r="ECS843" s="597"/>
      <c r="ECT843" s="106"/>
      <c r="ECU843" s="102"/>
      <c r="ECV843" s="103"/>
      <c r="ECW843" s="102"/>
      <c r="ECX843" s="120"/>
      <c r="ECY843" s="176"/>
      <c r="ECZ843" s="653"/>
      <c r="EDA843" s="597"/>
      <c r="EDB843" s="106"/>
      <c r="EDC843" s="102"/>
      <c r="EDD843" s="103"/>
      <c r="EDE843" s="102"/>
      <c r="EDF843" s="120"/>
      <c r="EDG843" s="176"/>
      <c r="EDH843" s="653"/>
      <c r="EDI843" s="597"/>
      <c r="EDJ843" s="106"/>
      <c r="EDK843" s="102"/>
      <c r="EDL843" s="103"/>
      <c r="EDM843" s="102"/>
      <c r="EDN843" s="120"/>
      <c r="EDO843" s="176"/>
      <c r="EDP843" s="653"/>
      <c r="EDQ843" s="597"/>
      <c r="EDR843" s="106"/>
      <c r="EDS843" s="102"/>
      <c r="EDT843" s="103"/>
      <c r="EDU843" s="102"/>
      <c r="EDV843" s="120"/>
      <c r="EDW843" s="176"/>
      <c r="EDX843" s="653"/>
      <c r="EDY843" s="597"/>
      <c r="EDZ843" s="106"/>
      <c r="EEA843" s="102"/>
      <c r="EEB843" s="103"/>
      <c r="EEC843" s="102"/>
      <c r="EED843" s="120"/>
      <c r="EEE843" s="176"/>
      <c r="EEF843" s="653"/>
      <c r="EEG843" s="597"/>
      <c r="EEH843" s="106"/>
      <c r="EEI843" s="102"/>
      <c r="EEJ843" s="103"/>
      <c r="EEK843" s="102"/>
      <c r="EEL843" s="120"/>
      <c r="EEM843" s="176"/>
      <c r="EEN843" s="653"/>
      <c r="EEO843" s="597"/>
      <c r="EEP843" s="106"/>
      <c r="EEQ843" s="102"/>
      <c r="EER843" s="103"/>
      <c r="EES843" s="102"/>
      <c r="EET843" s="120"/>
      <c r="EEU843" s="176"/>
      <c r="EEV843" s="653"/>
      <c r="EEW843" s="597"/>
      <c r="EEX843" s="106"/>
      <c r="EEY843" s="102"/>
      <c r="EEZ843" s="103"/>
      <c r="EFA843" s="102"/>
      <c r="EFB843" s="120"/>
      <c r="EFC843" s="176"/>
      <c r="EFD843" s="653"/>
      <c r="EFE843" s="597"/>
      <c r="EFF843" s="106"/>
      <c r="EFG843" s="102"/>
      <c r="EFH843" s="103"/>
      <c r="EFI843" s="102"/>
      <c r="EFJ843" s="120"/>
      <c r="EFK843" s="176"/>
      <c r="EFL843" s="653"/>
      <c r="EFM843" s="597"/>
      <c r="EFN843" s="106"/>
      <c r="EFO843" s="102"/>
      <c r="EFP843" s="103"/>
      <c r="EFQ843" s="102"/>
      <c r="EFR843" s="120"/>
      <c r="EFS843" s="176"/>
      <c r="EFT843" s="653"/>
      <c r="EFU843" s="597"/>
      <c r="EFV843" s="106"/>
      <c r="EFW843" s="102"/>
      <c r="EFX843" s="103"/>
      <c r="EFY843" s="102"/>
      <c r="EFZ843" s="120"/>
      <c r="EGA843" s="176"/>
      <c r="EGB843" s="653"/>
      <c r="EGC843" s="597"/>
      <c r="EGD843" s="106"/>
      <c r="EGE843" s="102"/>
      <c r="EGF843" s="103"/>
      <c r="EGG843" s="102"/>
      <c r="EGH843" s="120"/>
      <c r="EGI843" s="176"/>
      <c r="EGJ843" s="653"/>
      <c r="EGK843" s="597"/>
      <c r="EGL843" s="106"/>
      <c r="EGM843" s="102"/>
      <c r="EGN843" s="103"/>
      <c r="EGO843" s="102"/>
      <c r="EGP843" s="120"/>
      <c r="EGQ843" s="176"/>
      <c r="EGR843" s="653"/>
      <c r="EGS843" s="597"/>
      <c r="EGT843" s="106"/>
      <c r="EGU843" s="102"/>
      <c r="EGV843" s="103"/>
      <c r="EGW843" s="102"/>
      <c r="EGX843" s="120"/>
      <c r="EGY843" s="176"/>
      <c r="EGZ843" s="653"/>
      <c r="EHA843" s="597"/>
      <c r="EHB843" s="106"/>
      <c r="EHC843" s="102"/>
      <c r="EHD843" s="103"/>
      <c r="EHE843" s="102"/>
      <c r="EHF843" s="120"/>
      <c r="EHG843" s="176"/>
      <c r="EHH843" s="653"/>
      <c r="EHI843" s="597"/>
      <c r="EHJ843" s="106"/>
      <c r="EHK843" s="102"/>
      <c r="EHL843" s="103"/>
      <c r="EHM843" s="102"/>
      <c r="EHN843" s="120"/>
      <c r="EHO843" s="176"/>
      <c r="EHP843" s="653"/>
      <c r="EHQ843" s="597"/>
      <c r="EHR843" s="106"/>
      <c r="EHS843" s="102"/>
      <c r="EHT843" s="103"/>
      <c r="EHU843" s="102"/>
      <c r="EHV843" s="120"/>
      <c r="EHW843" s="176"/>
      <c r="EHX843" s="653"/>
      <c r="EHY843" s="597"/>
      <c r="EHZ843" s="106"/>
      <c r="EIA843" s="102"/>
      <c r="EIB843" s="103"/>
      <c r="EIC843" s="102"/>
      <c r="EID843" s="120"/>
      <c r="EIE843" s="176"/>
      <c r="EIF843" s="653"/>
      <c r="EIG843" s="597"/>
      <c r="EIH843" s="106"/>
      <c r="EII843" s="102"/>
      <c r="EIJ843" s="103"/>
      <c r="EIK843" s="102"/>
      <c r="EIL843" s="120"/>
      <c r="EIM843" s="176"/>
      <c r="EIN843" s="653"/>
      <c r="EIO843" s="597"/>
      <c r="EIP843" s="106"/>
      <c r="EIQ843" s="102"/>
      <c r="EIR843" s="103"/>
      <c r="EIS843" s="102"/>
      <c r="EIT843" s="120"/>
      <c r="EIU843" s="176"/>
      <c r="EIV843" s="653"/>
      <c r="EIW843" s="597"/>
      <c r="EIX843" s="106"/>
      <c r="EIY843" s="102"/>
      <c r="EIZ843" s="103"/>
      <c r="EJA843" s="102"/>
      <c r="EJB843" s="120"/>
      <c r="EJC843" s="176"/>
      <c r="EJD843" s="653"/>
      <c r="EJE843" s="597"/>
      <c r="EJF843" s="106"/>
      <c r="EJG843" s="102"/>
      <c r="EJH843" s="103"/>
      <c r="EJI843" s="102"/>
      <c r="EJJ843" s="120"/>
      <c r="EJK843" s="176"/>
      <c r="EJL843" s="653"/>
      <c r="EJM843" s="597"/>
      <c r="EJN843" s="106"/>
      <c r="EJO843" s="102"/>
      <c r="EJP843" s="103"/>
      <c r="EJQ843" s="102"/>
      <c r="EJR843" s="120"/>
      <c r="EJS843" s="176"/>
      <c r="EJT843" s="653"/>
      <c r="EJU843" s="597"/>
      <c r="EJV843" s="106"/>
      <c r="EJW843" s="102"/>
      <c r="EJX843" s="103"/>
      <c r="EJY843" s="102"/>
      <c r="EJZ843" s="120"/>
      <c r="EKA843" s="176"/>
      <c r="EKB843" s="653"/>
      <c r="EKC843" s="597"/>
      <c r="EKD843" s="106"/>
      <c r="EKE843" s="102"/>
      <c r="EKF843" s="103"/>
      <c r="EKG843" s="102"/>
      <c r="EKH843" s="120"/>
      <c r="EKI843" s="176"/>
      <c r="EKJ843" s="653"/>
      <c r="EKK843" s="597"/>
      <c r="EKL843" s="106"/>
      <c r="EKM843" s="102"/>
      <c r="EKN843" s="103"/>
      <c r="EKO843" s="102"/>
      <c r="EKP843" s="120"/>
      <c r="EKQ843" s="176"/>
      <c r="EKR843" s="653"/>
      <c r="EKS843" s="597"/>
      <c r="EKT843" s="106"/>
      <c r="EKU843" s="102"/>
      <c r="EKV843" s="103"/>
      <c r="EKW843" s="102"/>
      <c r="EKX843" s="120"/>
      <c r="EKY843" s="176"/>
      <c r="EKZ843" s="653"/>
      <c r="ELA843" s="597"/>
      <c r="ELB843" s="106"/>
      <c r="ELC843" s="102"/>
      <c r="ELD843" s="103"/>
      <c r="ELE843" s="102"/>
      <c r="ELF843" s="120"/>
      <c r="ELG843" s="176"/>
      <c r="ELH843" s="653"/>
      <c r="ELI843" s="597"/>
      <c r="ELJ843" s="106"/>
      <c r="ELK843" s="102"/>
      <c r="ELL843" s="103"/>
      <c r="ELM843" s="102"/>
      <c r="ELN843" s="120"/>
      <c r="ELO843" s="176"/>
      <c r="ELP843" s="653"/>
      <c r="ELQ843" s="597"/>
      <c r="ELR843" s="106"/>
      <c r="ELS843" s="102"/>
      <c r="ELT843" s="103"/>
      <c r="ELU843" s="102"/>
      <c r="ELV843" s="120"/>
      <c r="ELW843" s="176"/>
      <c r="ELX843" s="653"/>
      <c r="ELY843" s="597"/>
      <c r="ELZ843" s="106"/>
      <c r="EMA843" s="102"/>
      <c r="EMB843" s="103"/>
      <c r="EMC843" s="102"/>
      <c r="EMD843" s="120"/>
      <c r="EME843" s="176"/>
      <c r="EMF843" s="653"/>
      <c r="EMG843" s="597"/>
      <c r="EMH843" s="106"/>
      <c r="EMI843" s="102"/>
      <c r="EMJ843" s="103"/>
      <c r="EMK843" s="102"/>
      <c r="EML843" s="120"/>
      <c r="EMM843" s="176"/>
      <c r="EMN843" s="653"/>
      <c r="EMO843" s="597"/>
      <c r="EMP843" s="106"/>
      <c r="EMQ843" s="102"/>
      <c r="EMR843" s="103"/>
      <c r="EMS843" s="102"/>
      <c r="EMT843" s="120"/>
      <c r="EMU843" s="176"/>
      <c r="EMV843" s="653"/>
      <c r="EMW843" s="597"/>
      <c r="EMX843" s="106"/>
      <c r="EMY843" s="102"/>
      <c r="EMZ843" s="103"/>
      <c r="ENA843" s="102"/>
      <c r="ENB843" s="120"/>
      <c r="ENC843" s="176"/>
      <c r="END843" s="653"/>
      <c r="ENE843" s="597"/>
      <c r="ENF843" s="106"/>
      <c r="ENG843" s="102"/>
      <c r="ENH843" s="103"/>
      <c r="ENI843" s="102"/>
      <c r="ENJ843" s="120"/>
      <c r="ENK843" s="176"/>
      <c r="ENL843" s="653"/>
      <c r="ENM843" s="597"/>
      <c r="ENN843" s="106"/>
      <c r="ENO843" s="102"/>
      <c r="ENP843" s="103"/>
      <c r="ENQ843" s="102"/>
      <c r="ENR843" s="120"/>
      <c r="ENS843" s="176"/>
      <c r="ENT843" s="653"/>
      <c r="ENU843" s="597"/>
      <c r="ENV843" s="106"/>
      <c r="ENW843" s="102"/>
      <c r="ENX843" s="103"/>
      <c r="ENY843" s="102"/>
      <c r="ENZ843" s="120"/>
      <c r="EOA843" s="176"/>
      <c r="EOB843" s="653"/>
      <c r="EOC843" s="597"/>
      <c r="EOD843" s="106"/>
      <c r="EOE843" s="102"/>
      <c r="EOF843" s="103"/>
      <c r="EOG843" s="102"/>
      <c r="EOH843" s="120"/>
      <c r="EOI843" s="176"/>
      <c r="EOJ843" s="653"/>
      <c r="EOK843" s="597"/>
      <c r="EOL843" s="106"/>
      <c r="EOM843" s="102"/>
      <c r="EON843" s="103"/>
      <c r="EOO843" s="102"/>
      <c r="EOP843" s="120"/>
      <c r="EOQ843" s="176"/>
      <c r="EOR843" s="653"/>
      <c r="EOS843" s="597"/>
      <c r="EOT843" s="106"/>
      <c r="EOU843" s="102"/>
      <c r="EOV843" s="103"/>
      <c r="EOW843" s="102"/>
      <c r="EOX843" s="120"/>
      <c r="EOY843" s="176"/>
      <c r="EOZ843" s="653"/>
      <c r="EPA843" s="597"/>
      <c r="EPB843" s="106"/>
      <c r="EPC843" s="102"/>
      <c r="EPD843" s="103"/>
      <c r="EPE843" s="102"/>
      <c r="EPF843" s="120"/>
      <c r="EPG843" s="176"/>
      <c r="EPH843" s="653"/>
      <c r="EPI843" s="597"/>
      <c r="EPJ843" s="106"/>
      <c r="EPK843" s="102"/>
      <c r="EPL843" s="103"/>
      <c r="EPM843" s="102"/>
      <c r="EPN843" s="120"/>
      <c r="EPO843" s="176"/>
      <c r="EPP843" s="653"/>
      <c r="EPQ843" s="597"/>
      <c r="EPR843" s="106"/>
      <c r="EPS843" s="102"/>
      <c r="EPT843" s="103"/>
      <c r="EPU843" s="102"/>
      <c r="EPV843" s="120"/>
      <c r="EPW843" s="176"/>
      <c r="EPX843" s="653"/>
      <c r="EPY843" s="597"/>
      <c r="EPZ843" s="106"/>
      <c r="EQA843" s="102"/>
      <c r="EQB843" s="103"/>
      <c r="EQC843" s="102"/>
      <c r="EQD843" s="120"/>
      <c r="EQE843" s="176"/>
      <c r="EQF843" s="653"/>
      <c r="EQG843" s="597"/>
      <c r="EQH843" s="106"/>
      <c r="EQI843" s="102"/>
      <c r="EQJ843" s="103"/>
      <c r="EQK843" s="102"/>
      <c r="EQL843" s="120"/>
      <c r="EQM843" s="176"/>
      <c r="EQN843" s="653"/>
      <c r="EQO843" s="597"/>
      <c r="EQP843" s="106"/>
      <c r="EQQ843" s="102"/>
      <c r="EQR843" s="103"/>
      <c r="EQS843" s="102"/>
      <c r="EQT843" s="120"/>
      <c r="EQU843" s="176"/>
      <c r="EQV843" s="653"/>
      <c r="EQW843" s="597"/>
      <c r="EQX843" s="106"/>
      <c r="EQY843" s="102"/>
      <c r="EQZ843" s="103"/>
      <c r="ERA843" s="102"/>
      <c r="ERB843" s="120"/>
      <c r="ERC843" s="176"/>
      <c r="ERD843" s="653"/>
      <c r="ERE843" s="597"/>
      <c r="ERF843" s="106"/>
      <c r="ERG843" s="102"/>
      <c r="ERH843" s="103"/>
      <c r="ERI843" s="102"/>
      <c r="ERJ843" s="120"/>
      <c r="ERK843" s="176"/>
      <c r="ERL843" s="653"/>
      <c r="ERM843" s="597"/>
      <c r="ERN843" s="106"/>
      <c r="ERO843" s="102"/>
      <c r="ERP843" s="103"/>
      <c r="ERQ843" s="102"/>
      <c r="ERR843" s="120"/>
      <c r="ERS843" s="176"/>
      <c r="ERT843" s="653"/>
      <c r="ERU843" s="597"/>
      <c r="ERV843" s="106"/>
      <c r="ERW843" s="102"/>
      <c r="ERX843" s="103"/>
      <c r="ERY843" s="102"/>
      <c r="ERZ843" s="120"/>
      <c r="ESA843" s="176"/>
      <c r="ESB843" s="653"/>
      <c r="ESC843" s="597"/>
      <c r="ESD843" s="106"/>
      <c r="ESE843" s="102"/>
      <c r="ESF843" s="103"/>
      <c r="ESG843" s="102"/>
      <c r="ESH843" s="120"/>
      <c r="ESI843" s="176"/>
      <c r="ESJ843" s="653"/>
      <c r="ESK843" s="597"/>
      <c r="ESL843" s="106"/>
      <c r="ESM843" s="102"/>
      <c r="ESN843" s="103"/>
      <c r="ESO843" s="102"/>
      <c r="ESP843" s="120"/>
      <c r="ESQ843" s="176"/>
      <c r="ESR843" s="653"/>
      <c r="ESS843" s="597"/>
      <c r="EST843" s="106"/>
      <c r="ESU843" s="102"/>
      <c r="ESV843" s="103"/>
      <c r="ESW843" s="102"/>
      <c r="ESX843" s="120"/>
      <c r="ESY843" s="176"/>
      <c r="ESZ843" s="653"/>
      <c r="ETA843" s="597"/>
      <c r="ETB843" s="106"/>
      <c r="ETC843" s="102"/>
      <c r="ETD843" s="103"/>
      <c r="ETE843" s="102"/>
      <c r="ETF843" s="120"/>
      <c r="ETG843" s="176"/>
      <c r="ETH843" s="653"/>
      <c r="ETI843" s="597"/>
      <c r="ETJ843" s="106"/>
      <c r="ETK843" s="102"/>
      <c r="ETL843" s="103"/>
      <c r="ETM843" s="102"/>
      <c r="ETN843" s="120"/>
      <c r="ETO843" s="176"/>
      <c r="ETP843" s="653"/>
      <c r="ETQ843" s="597"/>
      <c r="ETR843" s="106"/>
      <c r="ETS843" s="102"/>
      <c r="ETT843" s="103"/>
      <c r="ETU843" s="102"/>
      <c r="ETV843" s="120"/>
      <c r="ETW843" s="176"/>
      <c r="ETX843" s="653"/>
      <c r="ETY843" s="597"/>
      <c r="ETZ843" s="106"/>
      <c r="EUA843" s="102"/>
      <c r="EUB843" s="103"/>
      <c r="EUC843" s="102"/>
      <c r="EUD843" s="120"/>
      <c r="EUE843" s="176"/>
      <c r="EUF843" s="653"/>
      <c r="EUG843" s="597"/>
      <c r="EUH843" s="106"/>
      <c r="EUI843" s="102"/>
      <c r="EUJ843" s="103"/>
      <c r="EUK843" s="102"/>
      <c r="EUL843" s="120"/>
      <c r="EUM843" s="176"/>
      <c r="EUN843" s="653"/>
      <c r="EUO843" s="597"/>
      <c r="EUP843" s="106"/>
      <c r="EUQ843" s="102"/>
      <c r="EUR843" s="103"/>
      <c r="EUS843" s="102"/>
      <c r="EUT843" s="120"/>
      <c r="EUU843" s="176"/>
      <c r="EUV843" s="653"/>
      <c r="EUW843" s="597"/>
      <c r="EUX843" s="106"/>
      <c r="EUY843" s="102"/>
      <c r="EUZ843" s="103"/>
      <c r="EVA843" s="102"/>
      <c r="EVB843" s="120"/>
      <c r="EVC843" s="176"/>
      <c r="EVD843" s="653"/>
      <c r="EVE843" s="597"/>
      <c r="EVF843" s="106"/>
      <c r="EVG843" s="102"/>
      <c r="EVH843" s="103"/>
      <c r="EVI843" s="102"/>
      <c r="EVJ843" s="120"/>
      <c r="EVK843" s="176"/>
      <c r="EVL843" s="653"/>
      <c r="EVM843" s="597"/>
      <c r="EVN843" s="106"/>
      <c r="EVO843" s="102"/>
      <c r="EVP843" s="103"/>
      <c r="EVQ843" s="102"/>
      <c r="EVR843" s="120"/>
      <c r="EVS843" s="176"/>
      <c r="EVT843" s="653"/>
      <c r="EVU843" s="597"/>
      <c r="EVV843" s="106"/>
      <c r="EVW843" s="102"/>
      <c r="EVX843" s="103"/>
      <c r="EVY843" s="102"/>
      <c r="EVZ843" s="120"/>
      <c r="EWA843" s="176"/>
      <c r="EWB843" s="653"/>
      <c r="EWC843" s="597"/>
      <c r="EWD843" s="106"/>
      <c r="EWE843" s="102"/>
      <c r="EWF843" s="103"/>
      <c r="EWG843" s="102"/>
      <c r="EWH843" s="120"/>
      <c r="EWI843" s="176"/>
      <c r="EWJ843" s="653"/>
      <c r="EWK843" s="597"/>
      <c r="EWL843" s="106"/>
      <c r="EWM843" s="102"/>
      <c r="EWN843" s="103"/>
      <c r="EWO843" s="102"/>
      <c r="EWP843" s="120"/>
      <c r="EWQ843" s="176"/>
      <c r="EWR843" s="653"/>
      <c r="EWS843" s="597"/>
      <c r="EWT843" s="106"/>
      <c r="EWU843" s="102"/>
      <c r="EWV843" s="103"/>
      <c r="EWW843" s="102"/>
      <c r="EWX843" s="120"/>
      <c r="EWY843" s="176"/>
      <c r="EWZ843" s="653"/>
      <c r="EXA843" s="597"/>
      <c r="EXB843" s="106"/>
      <c r="EXC843" s="102"/>
      <c r="EXD843" s="103"/>
      <c r="EXE843" s="102"/>
      <c r="EXF843" s="120"/>
      <c r="EXG843" s="176"/>
      <c r="EXH843" s="653"/>
      <c r="EXI843" s="597"/>
      <c r="EXJ843" s="106"/>
      <c r="EXK843" s="102"/>
      <c r="EXL843" s="103"/>
      <c r="EXM843" s="102"/>
      <c r="EXN843" s="120"/>
      <c r="EXO843" s="176"/>
      <c r="EXP843" s="653"/>
      <c r="EXQ843" s="597"/>
      <c r="EXR843" s="106"/>
      <c r="EXS843" s="102"/>
      <c r="EXT843" s="103"/>
      <c r="EXU843" s="102"/>
      <c r="EXV843" s="120"/>
      <c r="EXW843" s="176"/>
      <c r="EXX843" s="653"/>
      <c r="EXY843" s="597"/>
      <c r="EXZ843" s="106"/>
      <c r="EYA843" s="102"/>
      <c r="EYB843" s="103"/>
      <c r="EYC843" s="102"/>
      <c r="EYD843" s="120"/>
      <c r="EYE843" s="176"/>
      <c r="EYF843" s="653"/>
      <c r="EYG843" s="597"/>
      <c r="EYH843" s="106"/>
      <c r="EYI843" s="102"/>
      <c r="EYJ843" s="103"/>
      <c r="EYK843" s="102"/>
      <c r="EYL843" s="120"/>
      <c r="EYM843" s="176"/>
      <c r="EYN843" s="653"/>
      <c r="EYO843" s="597"/>
      <c r="EYP843" s="106"/>
      <c r="EYQ843" s="102"/>
      <c r="EYR843" s="103"/>
      <c r="EYS843" s="102"/>
      <c r="EYT843" s="120"/>
      <c r="EYU843" s="176"/>
      <c r="EYV843" s="653"/>
      <c r="EYW843" s="597"/>
      <c r="EYX843" s="106"/>
      <c r="EYY843" s="102"/>
      <c r="EYZ843" s="103"/>
      <c r="EZA843" s="102"/>
      <c r="EZB843" s="120"/>
      <c r="EZC843" s="176"/>
      <c r="EZD843" s="653"/>
      <c r="EZE843" s="597"/>
      <c r="EZF843" s="106"/>
      <c r="EZG843" s="102"/>
      <c r="EZH843" s="103"/>
      <c r="EZI843" s="102"/>
      <c r="EZJ843" s="120"/>
      <c r="EZK843" s="176"/>
      <c r="EZL843" s="653"/>
      <c r="EZM843" s="597"/>
      <c r="EZN843" s="106"/>
      <c r="EZO843" s="102"/>
      <c r="EZP843" s="103"/>
      <c r="EZQ843" s="102"/>
      <c r="EZR843" s="120"/>
      <c r="EZS843" s="176"/>
      <c r="EZT843" s="653"/>
      <c r="EZU843" s="597"/>
      <c r="EZV843" s="106"/>
      <c r="EZW843" s="102"/>
      <c r="EZX843" s="103"/>
      <c r="EZY843" s="102"/>
      <c r="EZZ843" s="120"/>
      <c r="FAA843" s="176"/>
      <c r="FAB843" s="653"/>
      <c r="FAC843" s="597"/>
      <c r="FAD843" s="106"/>
      <c r="FAE843" s="102"/>
      <c r="FAF843" s="103"/>
      <c r="FAG843" s="102"/>
      <c r="FAH843" s="120"/>
      <c r="FAI843" s="176"/>
      <c r="FAJ843" s="653"/>
      <c r="FAK843" s="597"/>
      <c r="FAL843" s="106"/>
      <c r="FAM843" s="102"/>
      <c r="FAN843" s="103"/>
      <c r="FAO843" s="102"/>
      <c r="FAP843" s="120"/>
      <c r="FAQ843" s="176"/>
      <c r="FAR843" s="653"/>
      <c r="FAS843" s="597"/>
      <c r="FAT843" s="106"/>
      <c r="FAU843" s="102"/>
      <c r="FAV843" s="103"/>
      <c r="FAW843" s="102"/>
      <c r="FAX843" s="120"/>
      <c r="FAY843" s="176"/>
      <c r="FAZ843" s="653"/>
      <c r="FBA843" s="597"/>
      <c r="FBB843" s="106"/>
      <c r="FBC843" s="102"/>
      <c r="FBD843" s="103"/>
      <c r="FBE843" s="102"/>
      <c r="FBF843" s="120"/>
      <c r="FBG843" s="176"/>
      <c r="FBH843" s="653"/>
      <c r="FBI843" s="597"/>
      <c r="FBJ843" s="106"/>
      <c r="FBK843" s="102"/>
      <c r="FBL843" s="103"/>
      <c r="FBM843" s="102"/>
      <c r="FBN843" s="120"/>
      <c r="FBO843" s="176"/>
      <c r="FBP843" s="653"/>
      <c r="FBQ843" s="597"/>
      <c r="FBR843" s="106"/>
      <c r="FBS843" s="102"/>
      <c r="FBT843" s="103"/>
      <c r="FBU843" s="102"/>
      <c r="FBV843" s="120"/>
      <c r="FBW843" s="176"/>
      <c r="FBX843" s="653"/>
      <c r="FBY843" s="597"/>
      <c r="FBZ843" s="106"/>
      <c r="FCA843" s="102"/>
      <c r="FCB843" s="103"/>
      <c r="FCC843" s="102"/>
      <c r="FCD843" s="120"/>
      <c r="FCE843" s="176"/>
      <c r="FCF843" s="653"/>
      <c r="FCG843" s="597"/>
      <c r="FCH843" s="106"/>
      <c r="FCI843" s="102"/>
      <c r="FCJ843" s="103"/>
      <c r="FCK843" s="102"/>
      <c r="FCL843" s="120"/>
      <c r="FCM843" s="176"/>
      <c r="FCN843" s="653"/>
      <c r="FCO843" s="597"/>
      <c r="FCP843" s="106"/>
      <c r="FCQ843" s="102"/>
      <c r="FCR843" s="103"/>
      <c r="FCS843" s="102"/>
      <c r="FCT843" s="120"/>
      <c r="FCU843" s="176"/>
      <c r="FCV843" s="653"/>
      <c r="FCW843" s="597"/>
      <c r="FCX843" s="106"/>
      <c r="FCY843" s="102"/>
      <c r="FCZ843" s="103"/>
      <c r="FDA843" s="102"/>
      <c r="FDB843" s="120"/>
      <c r="FDC843" s="176"/>
      <c r="FDD843" s="653"/>
      <c r="FDE843" s="597"/>
      <c r="FDF843" s="106"/>
      <c r="FDG843" s="102"/>
      <c r="FDH843" s="103"/>
      <c r="FDI843" s="102"/>
      <c r="FDJ843" s="120"/>
      <c r="FDK843" s="176"/>
      <c r="FDL843" s="653"/>
      <c r="FDM843" s="597"/>
      <c r="FDN843" s="106"/>
      <c r="FDO843" s="102"/>
      <c r="FDP843" s="103"/>
      <c r="FDQ843" s="102"/>
      <c r="FDR843" s="120"/>
      <c r="FDS843" s="176"/>
      <c r="FDT843" s="653"/>
      <c r="FDU843" s="597"/>
      <c r="FDV843" s="106"/>
      <c r="FDW843" s="102"/>
      <c r="FDX843" s="103"/>
      <c r="FDY843" s="102"/>
      <c r="FDZ843" s="120"/>
      <c r="FEA843" s="176"/>
      <c r="FEB843" s="653"/>
      <c r="FEC843" s="597"/>
      <c r="FED843" s="106"/>
      <c r="FEE843" s="102"/>
      <c r="FEF843" s="103"/>
      <c r="FEG843" s="102"/>
      <c r="FEH843" s="120"/>
      <c r="FEI843" s="176"/>
      <c r="FEJ843" s="653"/>
      <c r="FEK843" s="597"/>
      <c r="FEL843" s="106"/>
      <c r="FEM843" s="102"/>
      <c r="FEN843" s="103"/>
      <c r="FEO843" s="102"/>
      <c r="FEP843" s="120"/>
      <c r="FEQ843" s="176"/>
      <c r="FER843" s="653"/>
      <c r="FES843" s="597"/>
      <c r="FET843" s="106"/>
      <c r="FEU843" s="102"/>
      <c r="FEV843" s="103"/>
      <c r="FEW843" s="102"/>
      <c r="FEX843" s="120"/>
      <c r="FEY843" s="176"/>
      <c r="FEZ843" s="653"/>
      <c r="FFA843" s="597"/>
      <c r="FFB843" s="106"/>
      <c r="FFC843" s="102"/>
      <c r="FFD843" s="103"/>
      <c r="FFE843" s="102"/>
      <c r="FFF843" s="120"/>
      <c r="FFG843" s="176"/>
      <c r="FFH843" s="653"/>
      <c r="FFI843" s="597"/>
      <c r="FFJ843" s="106"/>
      <c r="FFK843" s="102"/>
      <c r="FFL843" s="103"/>
      <c r="FFM843" s="102"/>
      <c r="FFN843" s="120"/>
      <c r="FFO843" s="176"/>
      <c r="FFP843" s="653"/>
      <c r="FFQ843" s="597"/>
      <c r="FFR843" s="106"/>
      <c r="FFS843" s="102"/>
      <c r="FFT843" s="103"/>
      <c r="FFU843" s="102"/>
      <c r="FFV843" s="120"/>
      <c r="FFW843" s="176"/>
      <c r="FFX843" s="653"/>
      <c r="FFY843" s="597"/>
      <c r="FFZ843" s="106"/>
      <c r="FGA843" s="102"/>
      <c r="FGB843" s="103"/>
      <c r="FGC843" s="102"/>
      <c r="FGD843" s="120"/>
      <c r="FGE843" s="176"/>
      <c r="FGF843" s="653"/>
      <c r="FGG843" s="597"/>
      <c r="FGH843" s="106"/>
      <c r="FGI843" s="102"/>
      <c r="FGJ843" s="103"/>
      <c r="FGK843" s="102"/>
      <c r="FGL843" s="120"/>
      <c r="FGM843" s="176"/>
      <c r="FGN843" s="653"/>
      <c r="FGO843" s="597"/>
      <c r="FGP843" s="106"/>
      <c r="FGQ843" s="102"/>
      <c r="FGR843" s="103"/>
      <c r="FGS843" s="102"/>
      <c r="FGT843" s="120"/>
      <c r="FGU843" s="176"/>
      <c r="FGV843" s="653"/>
      <c r="FGW843" s="597"/>
      <c r="FGX843" s="106"/>
      <c r="FGY843" s="102"/>
      <c r="FGZ843" s="103"/>
      <c r="FHA843" s="102"/>
      <c r="FHB843" s="120"/>
      <c r="FHC843" s="176"/>
      <c r="FHD843" s="653"/>
      <c r="FHE843" s="597"/>
      <c r="FHF843" s="106"/>
      <c r="FHG843" s="102"/>
      <c r="FHH843" s="103"/>
      <c r="FHI843" s="102"/>
      <c r="FHJ843" s="120"/>
      <c r="FHK843" s="176"/>
      <c r="FHL843" s="653"/>
      <c r="FHM843" s="597"/>
      <c r="FHN843" s="106"/>
      <c r="FHO843" s="102"/>
      <c r="FHP843" s="103"/>
      <c r="FHQ843" s="102"/>
      <c r="FHR843" s="120"/>
      <c r="FHS843" s="176"/>
      <c r="FHT843" s="653"/>
      <c r="FHU843" s="597"/>
      <c r="FHV843" s="106"/>
      <c r="FHW843" s="102"/>
      <c r="FHX843" s="103"/>
      <c r="FHY843" s="102"/>
      <c r="FHZ843" s="120"/>
      <c r="FIA843" s="176"/>
      <c r="FIB843" s="653"/>
      <c r="FIC843" s="597"/>
      <c r="FID843" s="106"/>
      <c r="FIE843" s="102"/>
      <c r="FIF843" s="103"/>
      <c r="FIG843" s="102"/>
      <c r="FIH843" s="120"/>
      <c r="FII843" s="176"/>
      <c r="FIJ843" s="653"/>
      <c r="FIK843" s="597"/>
      <c r="FIL843" s="106"/>
      <c r="FIM843" s="102"/>
      <c r="FIN843" s="103"/>
      <c r="FIO843" s="102"/>
      <c r="FIP843" s="120"/>
      <c r="FIQ843" s="176"/>
      <c r="FIR843" s="653"/>
      <c r="FIS843" s="597"/>
      <c r="FIT843" s="106"/>
      <c r="FIU843" s="102"/>
      <c r="FIV843" s="103"/>
      <c r="FIW843" s="102"/>
      <c r="FIX843" s="120"/>
      <c r="FIY843" s="176"/>
      <c r="FIZ843" s="653"/>
      <c r="FJA843" s="597"/>
      <c r="FJB843" s="106"/>
      <c r="FJC843" s="102"/>
      <c r="FJD843" s="103"/>
      <c r="FJE843" s="102"/>
      <c r="FJF843" s="120"/>
      <c r="FJG843" s="176"/>
      <c r="FJH843" s="653"/>
      <c r="FJI843" s="597"/>
      <c r="FJJ843" s="106"/>
      <c r="FJK843" s="102"/>
      <c r="FJL843" s="103"/>
      <c r="FJM843" s="102"/>
      <c r="FJN843" s="120"/>
      <c r="FJO843" s="176"/>
      <c r="FJP843" s="653"/>
      <c r="FJQ843" s="597"/>
      <c r="FJR843" s="106"/>
      <c r="FJS843" s="102"/>
      <c r="FJT843" s="103"/>
      <c r="FJU843" s="102"/>
      <c r="FJV843" s="120"/>
      <c r="FJW843" s="176"/>
      <c r="FJX843" s="653"/>
      <c r="FJY843" s="597"/>
      <c r="FJZ843" s="106"/>
      <c r="FKA843" s="102"/>
      <c r="FKB843" s="103"/>
      <c r="FKC843" s="102"/>
      <c r="FKD843" s="120"/>
      <c r="FKE843" s="176"/>
      <c r="FKF843" s="653"/>
      <c r="FKG843" s="597"/>
      <c r="FKH843" s="106"/>
      <c r="FKI843" s="102"/>
      <c r="FKJ843" s="103"/>
      <c r="FKK843" s="102"/>
      <c r="FKL843" s="120"/>
      <c r="FKM843" s="176"/>
      <c r="FKN843" s="653"/>
      <c r="FKO843" s="597"/>
      <c r="FKP843" s="106"/>
      <c r="FKQ843" s="102"/>
      <c r="FKR843" s="103"/>
      <c r="FKS843" s="102"/>
      <c r="FKT843" s="120"/>
      <c r="FKU843" s="176"/>
      <c r="FKV843" s="653"/>
      <c r="FKW843" s="597"/>
      <c r="FKX843" s="106"/>
      <c r="FKY843" s="102"/>
      <c r="FKZ843" s="103"/>
      <c r="FLA843" s="102"/>
      <c r="FLB843" s="120"/>
      <c r="FLC843" s="176"/>
      <c r="FLD843" s="653"/>
      <c r="FLE843" s="597"/>
      <c r="FLF843" s="106"/>
      <c r="FLG843" s="102"/>
      <c r="FLH843" s="103"/>
      <c r="FLI843" s="102"/>
      <c r="FLJ843" s="120"/>
      <c r="FLK843" s="176"/>
      <c r="FLL843" s="653"/>
      <c r="FLM843" s="597"/>
      <c r="FLN843" s="106"/>
      <c r="FLO843" s="102"/>
      <c r="FLP843" s="103"/>
      <c r="FLQ843" s="102"/>
      <c r="FLR843" s="120"/>
      <c r="FLS843" s="176"/>
      <c r="FLT843" s="653"/>
      <c r="FLU843" s="597"/>
      <c r="FLV843" s="106"/>
      <c r="FLW843" s="102"/>
      <c r="FLX843" s="103"/>
      <c r="FLY843" s="102"/>
      <c r="FLZ843" s="120"/>
      <c r="FMA843" s="176"/>
      <c r="FMB843" s="653"/>
      <c r="FMC843" s="597"/>
      <c r="FMD843" s="106"/>
      <c r="FME843" s="102"/>
      <c r="FMF843" s="103"/>
      <c r="FMG843" s="102"/>
      <c r="FMH843" s="120"/>
      <c r="FMI843" s="176"/>
      <c r="FMJ843" s="653"/>
      <c r="FMK843" s="597"/>
      <c r="FML843" s="106"/>
      <c r="FMM843" s="102"/>
      <c r="FMN843" s="103"/>
      <c r="FMO843" s="102"/>
      <c r="FMP843" s="120"/>
      <c r="FMQ843" s="176"/>
      <c r="FMR843" s="653"/>
      <c r="FMS843" s="597"/>
      <c r="FMT843" s="106"/>
      <c r="FMU843" s="102"/>
      <c r="FMV843" s="103"/>
      <c r="FMW843" s="102"/>
      <c r="FMX843" s="120"/>
      <c r="FMY843" s="176"/>
      <c r="FMZ843" s="653"/>
      <c r="FNA843" s="597"/>
      <c r="FNB843" s="106"/>
      <c r="FNC843" s="102"/>
      <c r="FND843" s="103"/>
      <c r="FNE843" s="102"/>
      <c r="FNF843" s="120"/>
      <c r="FNG843" s="176"/>
      <c r="FNH843" s="653"/>
      <c r="FNI843" s="597"/>
      <c r="FNJ843" s="106"/>
      <c r="FNK843" s="102"/>
      <c r="FNL843" s="103"/>
      <c r="FNM843" s="102"/>
      <c r="FNN843" s="120"/>
      <c r="FNO843" s="176"/>
      <c r="FNP843" s="653"/>
      <c r="FNQ843" s="597"/>
      <c r="FNR843" s="106"/>
      <c r="FNS843" s="102"/>
      <c r="FNT843" s="103"/>
      <c r="FNU843" s="102"/>
      <c r="FNV843" s="120"/>
      <c r="FNW843" s="176"/>
      <c r="FNX843" s="653"/>
      <c r="FNY843" s="597"/>
      <c r="FNZ843" s="106"/>
      <c r="FOA843" s="102"/>
      <c r="FOB843" s="103"/>
      <c r="FOC843" s="102"/>
      <c r="FOD843" s="120"/>
      <c r="FOE843" s="176"/>
      <c r="FOF843" s="653"/>
      <c r="FOG843" s="597"/>
      <c r="FOH843" s="106"/>
      <c r="FOI843" s="102"/>
      <c r="FOJ843" s="103"/>
      <c r="FOK843" s="102"/>
      <c r="FOL843" s="120"/>
      <c r="FOM843" s="176"/>
      <c r="FON843" s="653"/>
      <c r="FOO843" s="597"/>
      <c r="FOP843" s="106"/>
      <c r="FOQ843" s="102"/>
      <c r="FOR843" s="103"/>
      <c r="FOS843" s="102"/>
      <c r="FOT843" s="120"/>
      <c r="FOU843" s="176"/>
      <c r="FOV843" s="653"/>
      <c r="FOW843" s="597"/>
      <c r="FOX843" s="106"/>
      <c r="FOY843" s="102"/>
      <c r="FOZ843" s="103"/>
      <c r="FPA843" s="102"/>
      <c r="FPB843" s="120"/>
      <c r="FPC843" s="176"/>
      <c r="FPD843" s="653"/>
      <c r="FPE843" s="597"/>
      <c r="FPF843" s="106"/>
      <c r="FPG843" s="102"/>
      <c r="FPH843" s="103"/>
      <c r="FPI843" s="102"/>
      <c r="FPJ843" s="120"/>
      <c r="FPK843" s="176"/>
      <c r="FPL843" s="653"/>
      <c r="FPM843" s="597"/>
      <c r="FPN843" s="106"/>
      <c r="FPO843" s="102"/>
      <c r="FPP843" s="103"/>
      <c r="FPQ843" s="102"/>
      <c r="FPR843" s="120"/>
      <c r="FPS843" s="176"/>
      <c r="FPT843" s="653"/>
      <c r="FPU843" s="597"/>
      <c r="FPV843" s="106"/>
      <c r="FPW843" s="102"/>
      <c r="FPX843" s="103"/>
      <c r="FPY843" s="102"/>
      <c r="FPZ843" s="120"/>
      <c r="FQA843" s="176"/>
      <c r="FQB843" s="653"/>
      <c r="FQC843" s="597"/>
      <c r="FQD843" s="106"/>
      <c r="FQE843" s="102"/>
      <c r="FQF843" s="103"/>
      <c r="FQG843" s="102"/>
      <c r="FQH843" s="120"/>
      <c r="FQI843" s="176"/>
      <c r="FQJ843" s="653"/>
      <c r="FQK843" s="597"/>
      <c r="FQL843" s="106"/>
      <c r="FQM843" s="102"/>
      <c r="FQN843" s="103"/>
      <c r="FQO843" s="102"/>
      <c r="FQP843" s="120"/>
      <c r="FQQ843" s="176"/>
      <c r="FQR843" s="653"/>
      <c r="FQS843" s="597"/>
      <c r="FQT843" s="106"/>
      <c r="FQU843" s="102"/>
      <c r="FQV843" s="103"/>
      <c r="FQW843" s="102"/>
      <c r="FQX843" s="120"/>
      <c r="FQY843" s="176"/>
      <c r="FQZ843" s="653"/>
      <c r="FRA843" s="597"/>
      <c r="FRB843" s="106"/>
      <c r="FRC843" s="102"/>
      <c r="FRD843" s="103"/>
      <c r="FRE843" s="102"/>
      <c r="FRF843" s="120"/>
      <c r="FRG843" s="176"/>
      <c r="FRH843" s="653"/>
      <c r="FRI843" s="597"/>
      <c r="FRJ843" s="106"/>
      <c r="FRK843" s="102"/>
      <c r="FRL843" s="103"/>
      <c r="FRM843" s="102"/>
      <c r="FRN843" s="120"/>
      <c r="FRO843" s="176"/>
      <c r="FRP843" s="653"/>
      <c r="FRQ843" s="597"/>
      <c r="FRR843" s="106"/>
      <c r="FRS843" s="102"/>
      <c r="FRT843" s="103"/>
      <c r="FRU843" s="102"/>
      <c r="FRV843" s="120"/>
      <c r="FRW843" s="176"/>
      <c r="FRX843" s="653"/>
      <c r="FRY843" s="597"/>
      <c r="FRZ843" s="106"/>
      <c r="FSA843" s="102"/>
      <c r="FSB843" s="103"/>
      <c r="FSC843" s="102"/>
      <c r="FSD843" s="120"/>
      <c r="FSE843" s="176"/>
      <c r="FSF843" s="653"/>
      <c r="FSG843" s="597"/>
      <c r="FSH843" s="106"/>
      <c r="FSI843" s="102"/>
      <c r="FSJ843" s="103"/>
      <c r="FSK843" s="102"/>
      <c r="FSL843" s="120"/>
      <c r="FSM843" s="176"/>
      <c r="FSN843" s="653"/>
      <c r="FSO843" s="597"/>
      <c r="FSP843" s="106"/>
      <c r="FSQ843" s="102"/>
      <c r="FSR843" s="103"/>
      <c r="FSS843" s="102"/>
      <c r="FST843" s="120"/>
      <c r="FSU843" s="176"/>
      <c r="FSV843" s="653"/>
      <c r="FSW843" s="597"/>
      <c r="FSX843" s="106"/>
      <c r="FSY843" s="102"/>
      <c r="FSZ843" s="103"/>
      <c r="FTA843" s="102"/>
      <c r="FTB843" s="120"/>
      <c r="FTC843" s="176"/>
      <c r="FTD843" s="653"/>
      <c r="FTE843" s="597"/>
      <c r="FTF843" s="106"/>
      <c r="FTG843" s="102"/>
      <c r="FTH843" s="103"/>
      <c r="FTI843" s="102"/>
      <c r="FTJ843" s="120"/>
      <c r="FTK843" s="176"/>
      <c r="FTL843" s="653"/>
      <c r="FTM843" s="597"/>
      <c r="FTN843" s="106"/>
      <c r="FTO843" s="102"/>
      <c r="FTP843" s="103"/>
      <c r="FTQ843" s="102"/>
      <c r="FTR843" s="120"/>
      <c r="FTS843" s="176"/>
      <c r="FTT843" s="653"/>
      <c r="FTU843" s="597"/>
      <c r="FTV843" s="106"/>
      <c r="FTW843" s="102"/>
      <c r="FTX843" s="103"/>
      <c r="FTY843" s="102"/>
      <c r="FTZ843" s="120"/>
      <c r="FUA843" s="176"/>
      <c r="FUB843" s="653"/>
      <c r="FUC843" s="597"/>
      <c r="FUD843" s="106"/>
      <c r="FUE843" s="102"/>
      <c r="FUF843" s="103"/>
      <c r="FUG843" s="102"/>
      <c r="FUH843" s="120"/>
      <c r="FUI843" s="176"/>
      <c r="FUJ843" s="653"/>
      <c r="FUK843" s="597"/>
      <c r="FUL843" s="106"/>
      <c r="FUM843" s="102"/>
      <c r="FUN843" s="103"/>
      <c r="FUO843" s="102"/>
      <c r="FUP843" s="120"/>
      <c r="FUQ843" s="176"/>
      <c r="FUR843" s="653"/>
      <c r="FUS843" s="597"/>
      <c r="FUT843" s="106"/>
      <c r="FUU843" s="102"/>
      <c r="FUV843" s="103"/>
      <c r="FUW843" s="102"/>
      <c r="FUX843" s="120"/>
      <c r="FUY843" s="176"/>
      <c r="FUZ843" s="653"/>
      <c r="FVA843" s="597"/>
      <c r="FVB843" s="106"/>
      <c r="FVC843" s="102"/>
      <c r="FVD843" s="103"/>
      <c r="FVE843" s="102"/>
      <c r="FVF843" s="120"/>
      <c r="FVG843" s="176"/>
      <c r="FVH843" s="653"/>
      <c r="FVI843" s="597"/>
      <c r="FVJ843" s="106"/>
      <c r="FVK843" s="102"/>
      <c r="FVL843" s="103"/>
      <c r="FVM843" s="102"/>
      <c r="FVN843" s="120"/>
      <c r="FVO843" s="176"/>
      <c r="FVP843" s="653"/>
      <c r="FVQ843" s="597"/>
      <c r="FVR843" s="106"/>
      <c r="FVS843" s="102"/>
      <c r="FVT843" s="103"/>
      <c r="FVU843" s="102"/>
      <c r="FVV843" s="120"/>
      <c r="FVW843" s="176"/>
      <c r="FVX843" s="653"/>
      <c r="FVY843" s="597"/>
      <c r="FVZ843" s="106"/>
      <c r="FWA843" s="102"/>
      <c r="FWB843" s="103"/>
      <c r="FWC843" s="102"/>
      <c r="FWD843" s="120"/>
      <c r="FWE843" s="176"/>
      <c r="FWF843" s="653"/>
      <c r="FWG843" s="597"/>
      <c r="FWH843" s="106"/>
      <c r="FWI843" s="102"/>
      <c r="FWJ843" s="103"/>
      <c r="FWK843" s="102"/>
      <c r="FWL843" s="120"/>
      <c r="FWM843" s="176"/>
      <c r="FWN843" s="653"/>
      <c r="FWO843" s="597"/>
      <c r="FWP843" s="106"/>
      <c r="FWQ843" s="102"/>
      <c r="FWR843" s="103"/>
      <c r="FWS843" s="102"/>
      <c r="FWT843" s="120"/>
      <c r="FWU843" s="176"/>
      <c r="FWV843" s="653"/>
      <c r="FWW843" s="597"/>
      <c r="FWX843" s="106"/>
      <c r="FWY843" s="102"/>
      <c r="FWZ843" s="103"/>
      <c r="FXA843" s="102"/>
      <c r="FXB843" s="120"/>
      <c r="FXC843" s="176"/>
      <c r="FXD843" s="653"/>
      <c r="FXE843" s="597"/>
      <c r="FXF843" s="106"/>
      <c r="FXG843" s="102"/>
      <c r="FXH843" s="103"/>
      <c r="FXI843" s="102"/>
      <c r="FXJ843" s="120"/>
      <c r="FXK843" s="176"/>
      <c r="FXL843" s="653"/>
      <c r="FXM843" s="597"/>
      <c r="FXN843" s="106"/>
      <c r="FXO843" s="102"/>
      <c r="FXP843" s="103"/>
      <c r="FXQ843" s="102"/>
      <c r="FXR843" s="120"/>
      <c r="FXS843" s="176"/>
      <c r="FXT843" s="653"/>
      <c r="FXU843" s="597"/>
      <c r="FXV843" s="106"/>
      <c r="FXW843" s="102"/>
      <c r="FXX843" s="103"/>
      <c r="FXY843" s="102"/>
      <c r="FXZ843" s="120"/>
      <c r="FYA843" s="176"/>
      <c r="FYB843" s="653"/>
      <c r="FYC843" s="597"/>
      <c r="FYD843" s="106"/>
      <c r="FYE843" s="102"/>
      <c r="FYF843" s="103"/>
      <c r="FYG843" s="102"/>
      <c r="FYH843" s="120"/>
      <c r="FYI843" s="176"/>
      <c r="FYJ843" s="653"/>
      <c r="FYK843" s="597"/>
      <c r="FYL843" s="106"/>
      <c r="FYM843" s="102"/>
      <c r="FYN843" s="103"/>
      <c r="FYO843" s="102"/>
      <c r="FYP843" s="120"/>
      <c r="FYQ843" s="176"/>
      <c r="FYR843" s="653"/>
      <c r="FYS843" s="597"/>
      <c r="FYT843" s="106"/>
      <c r="FYU843" s="102"/>
      <c r="FYV843" s="103"/>
      <c r="FYW843" s="102"/>
      <c r="FYX843" s="120"/>
      <c r="FYY843" s="176"/>
      <c r="FYZ843" s="653"/>
      <c r="FZA843" s="597"/>
      <c r="FZB843" s="106"/>
      <c r="FZC843" s="102"/>
      <c r="FZD843" s="103"/>
      <c r="FZE843" s="102"/>
      <c r="FZF843" s="120"/>
      <c r="FZG843" s="176"/>
      <c r="FZH843" s="653"/>
      <c r="FZI843" s="597"/>
      <c r="FZJ843" s="106"/>
      <c r="FZK843" s="102"/>
      <c r="FZL843" s="103"/>
      <c r="FZM843" s="102"/>
      <c r="FZN843" s="120"/>
      <c r="FZO843" s="176"/>
      <c r="FZP843" s="653"/>
      <c r="FZQ843" s="597"/>
      <c r="FZR843" s="106"/>
      <c r="FZS843" s="102"/>
      <c r="FZT843" s="103"/>
      <c r="FZU843" s="102"/>
      <c r="FZV843" s="120"/>
      <c r="FZW843" s="176"/>
      <c r="FZX843" s="653"/>
      <c r="FZY843" s="597"/>
      <c r="FZZ843" s="106"/>
      <c r="GAA843" s="102"/>
      <c r="GAB843" s="103"/>
      <c r="GAC843" s="102"/>
      <c r="GAD843" s="120"/>
      <c r="GAE843" s="176"/>
      <c r="GAF843" s="653"/>
      <c r="GAG843" s="597"/>
      <c r="GAH843" s="106"/>
      <c r="GAI843" s="102"/>
      <c r="GAJ843" s="103"/>
      <c r="GAK843" s="102"/>
      <c r="GAL843" s="120"/>
      <c r="GAM843" s="176"/>
      <c r="GAN843" s="653"/>
      <c r="GAO843" s="597"/>
      <c r="GAP843" s="106"/>
      <c r="GAQ843" s="102"/>
      <c r="GAR843" s="103"/>
      <c r="GAS843" s="102"/>
      <c r="GAT843" s="120"/>
      <c r="GAU843" s="176"/>
      <c r="GAV843" s="653"/>
      <c r="GAW843" s="597"/>
      <c r="GAX843" s="106"/>
      <c r="GAY843" s="102"/>
      <c r="GAZ843" s="103"/>
      <c r="GBA843" s="102"/>
      <c r="GBB843" s="120"/>
      <c r="GBC843" s="176"/>
      <c r="GBD843" s="653"/>
      <c r="GBE843" s="597"/>
      <c r="GBF843" s="106"/>
      <c r="GBG843" s="102"/>
      <c r="GBH843" s="103"/>
      <c r="GBI843" s="102"/>
      <c r="GBJ843" s="120"/>
      <c r="GBK843" s="176"/>
      <c r="GBL843" s="653"/>
      <c r="GBM843" s="597"/>
      <c r="GBN843" s="106"/>
      <c r="GBO843" s="102"/>
      <c r="GBP843" s="103"/>
      <c r="GBQ843" s="102"/>
      <c r="GBR843" s="120"/>
      <c r="GBS843" s="176"/>
      <c r="GBT843" s="653"/>
      <c r="GBU843" s="597"/>
      <c r="GBV843" s="106"/>
      <c r="GBW843" s="102"/>
      <c r="GBX843" s="103"/>
      <c r="GBY843" s="102"/>
      <c r="GBZ843" s="120"/>
      <c r="GCA843" s="176"/>
      <c r="GCB843" s="653"/>
      <c r="GCC843" s="597"/>
      <c r="GCD843" s="106"/>
      <c r="GCE843" s="102"/>
      <c r="GCF843" s="103"/>
      <c r="GCG843" s="102"/>
      <c r="GCH843" s="120"/>
      <c r="GCI843" s="176"/>
      <c r="GCJ843" s="653"/>
      <c r="GCK843" s="597"/>
      <c r="GCL843" s="106"/>
      <c r="GCM843" s="102"/>
      <c r="GCN843" s="103"/>
      <c r="GCO843" s="102"/>
      <c r="GCP843" s="120"/>
      <c r="GCQ843" s="176"/>
      <c r="GCR843" s="653"/>
      <c r="GCS843" s="597"/>
      <c r="GCT843" s="106"/>
      <c r="GCU843" s="102"/>
      <c r="GCV843" s="103"/>
      <c r="GCW843" s="102"/>
      <c r="GCX843" s="120"/>
      <c r="GCY843" s="176"/>
      <c r="GCZ843" s="653"/>
      <c r="GDA843" s="597"/>
      <c r="GDB843" s="106"/>
      <c r="GDC843" s="102"/>
      <c r="GDD843" s="103"/>
      <c r="GDE843" s="102"/>
      <c r="GDF843" s="120"/>
      <c r="GDG843" s="176"/>
      <c r="GDH843" s="653"/>
      <c r="GDI843" s="597"/>
      <c r="GDJ843" s="106"/>
      <c r="GDK843" s="102"/>
      <c r="GDL843" s="103"/>
      <c r="GDM843" s="102"/>
      <c r="GDN843" s="120"/>
      <c r="GDO843" s="176"/>
      <c r="GDP843" s="653"/>
      <c r="GDQ843" s="597"/>
      <c r="GDR843" s="106"/>
      <c r="GDS843" s="102"/>
      <c r="GDT843" s="103"/>
      <c r="GDU843" s="102"/>
      <c r="GDV843" s="120"/>
      <c r="GDW843" s="176"/>
      <c r="GDX843" s="653"/>
      <c r="GDY843" s="597"/>
      <c r="GDZ843" s="106"/>
      <c r="GEA843" s="102"/>
      <c r="GEB843" s="103"/>
      <c r="GEC843" s="102"/>
      <c r="GED843" s="120"/>
      <c r="GEE843" s="176"/>
      <c r="GEF843" s="653"/>
      <c r="GEG843" s="597"/>
      <c r="GEH843" s="106"/>
      <c r="GEI843" s="102"/>
      <c r="GEJ843" s="103"/>
      <c r="GEK843" s="102"/>
      <c r="GEL843" s="120"/>
      <c r="GEM843" s="176"/>
      <c r="GEN843" s="653"/>
      <c r="GEO843" s="597"/>
      <c r="GEP843" s="106"/>
      <c r="GEQ843" s="102"/>
      <c r="GER843" s="103"/>
      <c r="GES843" s="102"/>
      <c r="GET843" s="120"/>
      <c r="GEU843" s="176"/>
      <c r="GEV843" s="653"/>
      <c r="GEW843" s="597"/>
      <c r="GEX843" s="106"/>
      <c r="GEY843" s="102"/>
      <c r="GEZ843" s="103"/>
      <c r="GFA843" s="102"/>
      <c r="GFB843" s="120"/>
      <c r="GFC843" s="176"/>
      <c r="GFD843" s="653"/>
      <c r="GFE843" s="597"/>
      <c r="GFF843" s="106"/>
      <c r="GFG843" s="102"/>
      <c r="GFH843" s="103"/>
      <c r="GFI843" s="102"/>
      <c r="GFJ843" s="120"/>
      <c r="GFK843" s="176"/>
      <c r="GFL843" s="653"/>
      <c r="GFM843" s="597"/>
      <c r="GFN843" s="106"/>
      <c r="GFO843" s="102"/>
      <c r="GFP843" s="103"/>
      <c r="GFQ843" s="102"/>
      <c r="GFR843" s="120"/>
      <c r="GFS843" s="176"/>
      <c r="GFT843" s="653"/>
      <c r="GFU843" s="597"/>
      <c r="GFV843" s="106"/>
      <c r="GFW843" s="102"/>
      <c r="GFX843" s="103"/>
      <c r="GFY843" s="102"/>
      <c r="GFZ843" s="120"/>
      <c r="GGA843" s="176"/>
      <c r="GGB843" s="653"/>
      <c r="GGC843" s="597"/>
      <c r="GGD843" s="106"/>
      <c r="GGE843" s="102"/>
      <c r="GGF843" s="103"/>
      <c r="GGG843" s="102"/>
      <c r="GGH843" s="120"/>
      <c r="GGI843" s="176"/>
      <c r="GGJ843" s="653"/>
      <c r="GGK843" s="597"/>
      <c r="GGL843" s="106"/>
      <c r="GGM843" s="102"/>
      <c r="GGN843" s="103"/>
      <c r="GGO843" s="102"/>
      <c r="GGP843" s="120"/>
      <c r="GGQ843" s="176"/>
      <c r="GGR843" s="653"/>
      <c r="GGS843" s="597"/>
      <c r="GGT843" s="106"/>
      <c r="GGU843" s="102"/>
      <c r="GGV843" s="103"/>
      <c r="GGW843" s="102"/>
      <c r="GGX843" s="120"/>
      <c r="GGY843" s="176"/>
      <c r="GGZ843" s="653"/>
      <c r="GHA843" s="597"/>
      <c r="GHB843" s="106"/>
      <c r="GHC843" s="102"/>
      <c r="GHD843" s="103"/>
      <c r="GHE843" s="102"/>
      <c r="GHF843" s="120"/>
      <c r="GHG843" s="176"/>
      <c r="GHH843" s="653"/>
      <c r="GHI843" s="597"/>
      <c r="GHJ843" s="106"/>
      <c r="GHK843" s="102"/>
      <c r="GHL843" s="103"/>
      <c r="GHM843" s="102"/>
      <c r="GHN843" s="120"/>
      <c r="GHO843" s="176"/>
      <c r="GHP843" s="653"/>
      <c r="GHQ843" s="597"/>
      <c r="GHR843" s="106"/>
      <c r="GHS843" s="102"/>
      <c r="GHT843" s="103"/>
      <c r="GHU843" s="102"/>
      <c r="GHV843" s="120"/>
      <c r="GHW843" s="176"/>
      <c r="GHX843" s="653"/>
      <c r="GHY843" s="597"/>
      <c r="GHZ843" s="106"/>
      <c r="GIA843" s="102"/>
      <c r="GIB843" s="103"/>
      <c r="GIC843" s="102"/>
      <c r="GID843" s="120"/>
      <c r="GIE843" s="176"/>
      <c r="GIF843" s="653"/>
      <c r="GIG843" s="597"/>
      <c r="GIH843" s="106"/>
      <c r="GII843" s="102"/>
      <c r="GIJ843" s="103"/>
      <c r="GIK843" s="102"/>
      <c r="GIL843" s="120"/>
      <c r="GIM843" s="176"/>
      <c r="GIN843" s="653"/>
      <c r="GIO843" s="597"/>
      <c r="GIP843" s="106"/>
      <c r="GIQ843" s="102"/>
      <c r="GIR843" s="103"/>
      <c r="GIS843" s="102"/>
      <c r="GIT843" s="120"/>
      <c r="GIU843" s="176"/>
      <c r="GIV843" s="653"/>
      <c r="GIW843" s="597"/>
      <c r="GIX843" s="106"/>
      <c r="GIY843" s="102"/>
      <c r="GIZ843" s="103"/>
      <c r="GJA843" s="102"/>
      <c r="GJB843" s="120"/>
      <c r="GJC843" s="176"/>
      <c r="GJD843" s="653"/>
      <c r="GJE843" s="597"/>
      <c r="GJF843" s="106"/>
      <c r="GJG843" s="102"/>
      <c r="GJH843" s="103"/>
      <c r="GJI843" s="102"/>
      <c r="GJJ843" s="120"/>
      <c r="GJK843" s="176"/>
      <c r="GJL843" s="653"/>
      <c r="GJM843" s="597"/>
      <c r="GJN843" s="106"/>
      <c r="GJO843" s="102"/>
      <c r="GJP843" s="103"/>
      <c r="GJQ843" s="102"/>
      <c r="GJR843" s="120"/>
      <c r="GJS843" s="176"/>
      <c r="GJT843" s="653"/>
      <c r="GJU843" s="597"/>
      <c r="GJV843" s="106"/>
      <c r="GJW843" s="102"/>
      <c r="GJX843" s="103"/>
      <c r="GJY843" s="102"/>
      <c r="GJZ843" s="120"/>
      <c r="GKA843" s="176"/>
      <c r="GKB843" s="653"/>
      <c r="GKC843" s="597"/>
      <c r="GKD843" s="106"/>
      <c r="GKE843" s="102"/>
      <c r="GKF843" s="103"/>
      <c r="GKG843" s="102"/>
      <c r="GKH843" s="120"/>
      <c r="GKI843" s="176"/>
      <c r="GKJ843" s="653"/>
      <c r="GKK843" s="597"/>
      <c r="GKL843" s="106"/>
      <c r="GKM843" s="102"/>
      <c r="GKN843" s="103"/>
      <c r="GKO843" s="102"/>
      <c r="GKP843" s="120"/>
      <c r="GKQ843" s="176"/>
      <c r="GKR843" s="653"/>
      <c r="GKS843" s="597"/>
      <c r="GKT843" s="106"/>
      <c r="GKU843" s="102"/>
      <c r="GKV843" s="103"/>
      <c r="GKW843" s="102"/>
      <c r="GKX843" s="120"/>
      <c r="GKY843" s="176"/>
      <c r="GKZ843" s="653"/>
      <c r="GLA843" s="597"/>
      <c r="GLB843" s="106"/>
      <c r="GLC843" s="102"/>
      <c r="GLD843" s="103"/>
      <c r="GLE843" s="102"/>
      <c r="GLF843" s="120"/>
      <c r="GLG843" s="176"/>
      <c r="GLH843" s="653"/>
      <c r="GLI843" s="597"/>
      <c r="GLJ843" s="106"/>
      <c r="GLK843" s="102"/>
      <c r="GLL843" s="103"/>
      <c r="GLM843" s="102"/>
      <c r="GLN843" s="120"/>
      <c r="GLO843" s="176"/>
      <c r="GLP843" s="653"/>
      <c r="GLQ843" s="597"/>
      <c r="GLR843" s="106"/>
      <c r="GLS843" s="102"/>
      <c r="GLT843" s="103"/>
      <c r="GLU843" s="102"/>
      <c r="GLV843" s="120"/>
      <c r="GLW843" s="176"/>
      <c r="GLX843" s="653"/>
      <c r="GLY843" s="597"/>
      <c r="GLZ843" s="106"/>
      <c r="GMA843" s="102"/>
      <c r="GMB843" s="103"/>
      <c r="GMC843" s="102"/>
      <c r="GMD843" s="120"/>
      <c r="GME843" s="176"/>
      <c r="GMF843" s="653"/>
      <c r="GMG843" s="597"/>
      <c r="GMH843" s="106"/>
      <c r="GMI843" s="102"/>
      <c r="GMJ843" s="103"/>
      <c r="GMK843" s="102"/>
      <c r="GML843" s="120"/>
      <c r="GMM843" s="176"/>
      <c r="GMN843" s="653"/>
      <c r="GMO843" s="597"/>
      <c r="GMP843" s="106"/>
      <c r="GMQ843" s="102"/>
      <c r="GMR843" s="103"/>
      <c r="GMS843" s="102"/>
      <c r="GMT843" s="120"/>
      <c r="GMU843" s="176"/>
      <c r="GMV843" s="653"/>
      <c r="GMW843" s="597"/>
      <c r="GMX843" s="106"/>
      <c r="GMY843" s="102"/>
      <c r="GMZ843" s="103"/>
      <c r="GNA843" s="102"/>
      <c r="GNB843" s="120"/>
      <c r="GNC843" s="176"/>
      <c r="GND843" s="653"/>
      <c r="GNE843" s="597"/>
      <c r="GNF843" s="106"/>
      <c r="GNG843" s="102"/>
      <c r="GNH843" s="103"/>
      <c r="GNI843" s="102"/>
      <c r="GNJ843" s="120"/>
      <c r="GNK843" s="176"/>
      <c r="GNL843" s="653"/>
      <c r="GNM843" s="597"/>
      <c r="GNN843" s="106"/>
      <c r="GNO843" s="102"/>
      <c r="GNP843" s="103"/>
      <c r="GNQ843" s="102"/>
      <c r="GNR843" s="120"/>
      <c r="GNS843" s="176"/>
      <c r="GNT843" s="653"/>
      <c r="GNU843" s="597"/>
      <c r="GNV843" s="106"/>
      <c r="GNW843" s="102"/>
      <c r="GNX843" s="103"/>
      <c r="GNY843" s="102"/>
      <c r="GNZ843" s="120"/>
      <c r="GOA843" s="176"/>
      <c r="GOB843" s="653"/>
      <c r="GOC843" s="597"/>
      <c r="GOD843" s="106"/>
      <c r="GOE843" s="102"/>
      <c r="GOF843" s="103"/>
      <c r="GOG843" s="102"/>
      <c r="GOH843" s="120"/>
      <c r="GOI843" s="176"/>
      <c r="GOJ843" s="653"/>
      <c r="GOK843" s="597"/>
      <c r="GOL843" s="106"/>
      <c r="GOM843" s="102"/>
      <c r="GON843" s="103"/>
      <c r="GOO843" s="102"/>
      <c r="GOP843" s="120"/>
      <c r="GOQ843" s="176"/>
      <c r="GOR843" s="653"/>
      <c r="GOS843" s="597"/>
      <c r="GOT843" s="106"/>
      <c r="GOU843" s="102"/>
      <c r="GOV843" s="103"/>
      <c r="GOW843" s="102"/>
      <c r="GOX843" s="120"/>
      <c r="GOY843" s="176"/>
      <c r="GOZ843" s="653"/>
      <c r="GPA843" s="597"/>
      <c r="GPB843" s="106"/>
      <c r="GPC843" s="102"/>
      <c r="GPD843" s="103"/>
      <c r="GPE843" s="102"/>
      <c r="GPF843" s="120"/>
      <c r="GPG843" s="176"/>
      <c r="GPH843" s="653"/>
      <c r="GPI843" s="597"/>
      <c r="GPJ843" s="106"/>
      <c r="GPK843" s="102"/>
      <c r="GPL843" s="103"/>
      <c r="GPM843" s="102"/>
      <c r="GPN843" s="120"/>
      <c r="GPO843" s="176"/>
      <c r="GPP843" s="653"/>
      <c r="GPQ843" s="597"/>
      <c r="GPR843" s="106"/>
      <c r="GPS843" s="102"/>
      <c r="GPT843" s="103"/>
      <c r="GPU843" s="102"/>
      <c r="GPV843" s="120"/>
      <c r="GPW843" s="176"/>
      <c r="GPX843" s="653"/>
      <c r="GPY843" s="597"/>
      <c r="GPZ843" s="106"/>
      <c r="GQA843" s="102"/>
      <c r="GQB843" s="103"/>
      <c r="GQC843" s="102"/>
      <c r="GQD843" s="120"/>
      <c r="GQE843" s="176"/>
      <c r="GQF843" s="653"/>
      <c r="GQG843" s="597"/>
      <c r="GQH843" s="106"/>
      <c r="GQI843" s="102"/>
      <c r="GQJ843" s="103"/>
      <c r="GQK843" s="102"/>
      <c r="GQL843" s="120"/>
      <c r="GQM843" s="176"/>
      <c r="GQN843" s="653"/>
      <c r="GQO843" s="597"/>
      <c r="GQP843" s="106"/>
      <c r="GQQ843" s="102"/>
      <c r="GQR843" s="103"/>
      <c r="GQS843" s="102"/>
      <c r="GQT843" s="120"/>
      <c r="GQU843" s="176"/>
      <c r="GQV843" s="653"/>
      <c r="GQW843" s="597"/>
      <c r="GQX843" s="106"/>
      <c r="GQY843" s="102"/>
      <c r="GQZ843" s="103"/>
      <c r="GRA843" s="102"/>
      <c r="GRB843" s="120"/>
      <c r="GRC843" s="176"/>
      <c r="GRD843" s="653"/>
      <c r="GRE843" s="597"/>
      <c r="GRF843" s="106"/>
      <c r="GRG843" s="102"/>
      <c r="GRH843" s="103"/>
      <c r="GRI843" s="102"/>
      <c r="GRJ843" s="120"/>
      <c r="GRK843" s="176"/>
      <c r="GRL843" s="653"/>
      <c r="GRM843" s="597"/>
      <c r="GRN843" s="106"/>
      <c r="GRO843" s="102"/>
      <c r="GRP843" s="103"/>
      <c r="GRQ843" s="102"/>
      <c r="GRR843" s="120"/>
      <c r="GRS843" s="176"/>
      <c r="GRT843" s="653"/>
      <c r="GRU843" s="597"/>
      <c r="GRV843" s="106"/>
      <c r="GRW843" s="102"/>
      <c r="GRX843" s="103"/>
      <c r="GRY843" s="102"/>
      <c r="GRZ843" s="120"/>
      <c r="GSA843" s="176"/>
      <c r="GSB843" s="653"/>
      <c r="GSC843" s="597"/>
      <c r="GSD843" s="106"/>
      <c r="GSE843" s="102"/>
      <c r="GSF843" s="103"/>
      <c r="GSG843" s="102"/>
      <c r="GSH843" s="120"/>
      <c r="GSI843" s="176"/>
      <c r="GSJ843" s="653"/>
      <c r="GSK843" s="597"/>
      <c r="GSL843" s="106"/>
      <c r="GSM843" s="102"/>
      <c r="GSN843" s="103"/>
      <c r="GSO843" s="102"/>
      <c r="GSP843" s="120"/>
      <c r="GSQ843" s="176"/>
      <c r="GSR843" s="653"/>
      <c r="GSS843" s="597"/>
      <c r="GST843" s="106"/>
      <c r="GSU843" s="102"/>
      <c r="GSV843" s="103"/>
      <c r="GSW843" s="102"/>
      <c r="GSX843" s="120"/>
      <c r="GSY843" s="176"/>
      <c r="GSZ843" s="653"/>
      <c r="GTA843" s="597"/>
      <c r="GTB843" s="106"/>
      <c r="GTC843" s="102"/>
      <c r="GTD843" s="103"/>
      <c r="GTE843" s="102"/>
      <c r="GTF843" s="120"/>
      <c r="GTG843" s="176"/>
      <c r="GTH843" s="653"/>
      <c r="GTI843" s="597"/>
      <c r="GTJ843" s="106"/>
      <c r="GTK843" s="102"/>
      <c r="GTL843" s="103"/>
      <c r="GTM843" s="102"/>
      <c r="GTN843" s="120"/>
      <c r="GTO843" s="176"/>
      <c r="GTP843" s="653"/>
      <c r="GTQ843" s="597"/>
      <c r="GTR843" s="106"/>
      <c r="GTS843" s="102"/>
      <c r="GTT843" s="103"/>
      <c r="GTU843" s="102"/>
      <c r="GTV843" s="120"/>
      <c r="GTW843" s="176"/>
      <c r="GTX843" s="653"/>
      <c r="GTY843" s="597"/>
      <c r="GTZ843" s="106"/>
      <c r="GUA843" s="102"/>
      <c r="GUB843" s="103"/>
      <c r="GUC843" s="102"/>
      <c r="GUD843" s="120"/>
      <c r="GUE843" s="176"/>
      <c r="GUF843" s="653"/>
      <c r="GUG843" s="597"/>
      <c r="GUH843" s="106"/>
      <c r="GUI843" s="102"/>
      <c r="GUJ843" s="103"/>
      <c r="GUK843" s="102"/>
      <c r="GUL843" s="120"/>
      <c r="GUM843" s="176"/>
      <c r="GUN843" s="653"/>
      <c r="GUO843" s="597"/>
      <c r="GUP843" s="106"/>
      <c r="GUQ843" s="102"/>
      <c r="GUR843" s="103"/>
      <c r="GUS843" s="102"/>
      <c r="GUT843" s="120"/>
      <c r="GUU843" s="176"/>
      <c r="GUV843" s="653"/>
      <c r="GUW843" s="597"/>
      <c r="GUX843" s="106"/>
      <c r="GUY843" s="102"/>
      <c r="GUZ843" s="103"/>
      <c r="GVA843" s="102"/>
      <c r="GVB843" s="120"/>
      <c r="GVC843" s="176"/>
      <c r="GVD843" s="653"/>
      <c r="GVE843" s="597"/>
      <c r="GVF843" s="106"/>
      <c r="GVG843" s="102"/>
      <c r="GVH843" s="103"/>
      <c r="GVI843" s="102"/>
      <c r="GVJ843" s="120"/>
      <c r="GVK843" s="176"/>
      <c r="GVL843" s="653"/>
      <c r="GVM843" s="597"/>
      <c r="GVN843" s="106"/>
      <c r="GVO843" s="102"/>
      <c r="GVP843" s="103"/>
      <c r="GVQ843" s="102"/>
      <c r="GVR843" s="120"/>
      <c r="GVS843" s="176"/>
      <c r="GVT843" s="653"/>
      <c r="GVU843" s="597"/>
      <c r="GVV843" s="106"/>
      <c r="GVW843" s="102"/>
      <c r="GVX843" s="103"/>
      <c r="GVY843" s="102"/>
      <c r="GVZ843" s="120"/>
      <c r="GWA843" s="176"/>
      <c r="GWB843" s="653"/>
      <c r="GWC843" s="597"/>
      <c r="GWD843" s="106"/>
      <c r="GWE843" s="102"/>
      <c r="GWF843" s="103"/>
      <c r="GWG843" s="102"/>
      <c r="GWH843" s="120"/>
      <c r="GWI843" s="176"/>
      <c r="GWJ843" s="653"/>
      <c r="GWK843" s="597"/>
      <c r="GWL843" s="106"/>
      <c r="GWM843" s="102"/>
      <c r="GWN843" s="103"/>
      <c r="GWO843" s="102"/>
      <c r="GWP843" s="120"/>
      <c r="GWQ843" s="176"/>
      <c r="GWR843" s="653"/>
      <c r="GWS843" s="597"/>
      <c r="GWT843" s="106"/>
      <c r="GWU843" s="102"/>
      <c r="GWV843" s="103"/>
      <c r="GWW843" s="102"/>
      <c r="GWX843" s="120"/>
      <c r="GWY843" s="176"/>
      <c r="GWZ843" s="653"/>
      <c r="GXA843" s="597"/>
      <c r="GXB843" s="106"/>
      <c r="GXC843" s="102"/>
      <c r="GXD843" s="103"/>
      <c r="GXE843" s="102"/>
      <c r="GXF843" s="120"/>
      <c r="GXG843" s="176"/>
      <c r="GXH843" s="653"/>
      <c r="GXI843" s="597"/>
      <c r="GXJ843" s="106"/>
      <c r="GXK843" s="102"/>
      <c r="GXL843" s="103"/>
      <c r="GXM843" s="102"/>
      <c r="GXN843" s="120"/>
      <c r="GXO843" s="176"/>
      <c r="GXP843" s="653"/>
      <c r="GXQ843" s="597"/>
      <c r="GXR843" s="106"/>
      <c r="GXS843" s="102"/>
      <c r="GXT843" s="103"/>
      <c r="GXU843" s="102"/>
      <c r="GXV843" s="120"/>
      <c r="GXW843" s="176"/>
      <c r="GXX843" s="653"/>
      <c r="GXY843" s="597"/>
      <c r="GXZ843" s="106"/>
      <c r="GYA843" s="102"/>
      <c r="GYB843" s="103"/>
      <c r="GYC843" s="102"/>
      <c r="GYD843" s="120"/>
      <c r="GYE843" s="176"/>
      <c r="GYF843" s="653"/>
      <c r="GYG843" s="597"/>
      <c r="GYH843" s="106"/>
      <c r="GYI843" s="102"/>
      <c r="GYJ843" s="103"/>
      <c r="GYK843" s="102"/>
      <c r="GYL843" s="120"/>
      <c r="GYM843" s="176"/>
      <c r="GYN843" s="653"/>
      <c r="GYO843" s="597"/>
      <c r="GYP843" s="106"/>
      <c r="GYQ843" s="102"/>
      <c r="GYR843" s="103"/>
      <c r="GYS843" s="102"/>
      <c r="GYT843" s="120"/>
      <c r="GYU843" s="176"/>
      <c r="GYV843" s="653"/>
      <c r="GYW843" s="597"/>
      <c r="GYX843" s="106"/>
      <c r="GYY843" s="102"/>
      <c r="GYZ843" s="103"/>
      <c r="GZA843" s="102"/>
      <c r="GZB843" s="120"/>
      <c r="GZC843" s="176"/>
      <c r="GZD843" s="653"/>
      <c r="GZE843" s="597"/>
      <c r="GZF843" s="106"/>
      <c r="GZG843" s="102"/>
      <c r="GZH843" s="103"/>
      <c r="GZI843" s="102"/>
      <c r="GZJ843" s="120"/>
      <c r="GZK843" s="176"/>
      <c r="GZL843" s="653"/>
      <c r="GZM843" s="597"/>
      <c r="GZN843" s="106"/>
      <c r="GZO843" s="102"/>
      <c r="GZP843" s="103"/>
      <c r="GZQ843" s="102"/>
      <c r="GZR843" s="120"/>
      <c r="GZS843" s="176"/>
      <c r="GZT843" s="653"/>
      <c r="GZU843" s="597"/>
      <c r="GZV843" s="106"/>
      <c r="GZW843" s="102"/>
      <c r="GZX843" s="103"/>
      <c r="GZY843" s="102"/>
      <c r="GZZ843" s="120"/>
      <c r="HAA843" s="176"/>
      <c r="HAB843" s="653"/>
      <c r="HAC843" s="597"/>
      <c r="HAD843" s="106"/>
      <c r="HAE843" s="102"/>
      <c r="HAF843" s="103"/>
      <c r="HAG843" s="102"/>
      <c r="HAH843" s="120"/>
      <c r="HAI843" s="176"/>
      <c r="HAJ843" s="653"/>
      <c r="HAK843" s="597"/>
      <c r="HAL843" s="106"/>
      <c r="HAM843" s="102"/>
      <c r="HAN843" s="103"/>
      <c r="HAO843" s="102"/>
      <c r="HAP843" s="120"/>
      <c r="HAQ843" s="176"/>
      <c r="HAR843" s="653"/>
      <c r="HAS843" s="597"/>
      <c r="HAT843" s="106"/>
      <c r="HAU843" s="102"/>
      <c r="HAV843" s="103"/>
      <c r="HAW843" s="102"/>
      <c r="HAX843" s="120"/>
      <c r="HAY843" s="176"/>
      <c r="HAZ843" s="653"/>
      <c r="HBA843" s="597"/>
      <c r="HBB843" s="106"/>
      <c r="HBC843" s="102"/>
      <c r="HBD843" s="103"/>
      <c r="HBE843" s="102"/>
      <c r="HBF843" s="120"/>
      <c r="HBG843" s="176"/>
      <c r="HBH843" s="653"/>
      <c r="HBI843" s="597"/>
      <c r="HBJ843" s="106"/>
      <c r="HBK843" s="102"/>
      <c r="HBL843" s="103"/>
      <c r="HBM843" s="102"/>
      <c r="HBN843" s="120"/>
      <c r="HBO843" s="176"/>
      <c r="HBP843" s="653"/>
      <c r="HBQ843" s="597"/>
      <c r="HBR843" s="106"/>
      <c r="HBS843" s="102"/>
      <c r="HBT843" s="103"/>
      <c r="HBU843" s="102"/>
      <c r="HBV843" s="120"/>
      <c r="HBW843" s="176"/>
      <c r="HBX843" s="653"/>
      <c r="HBY843" s="597"/>
      <c r="HBZ843" s="106"/>
      <c r="HCA843" s="102"/>
      <c r="HCB843" s="103"/>
      <c r="HCC843" s="102"/>
      <c r="HCD843" s="120"/>
      <c r="HCE843" s="176"/>
      <c r="HCF843" s="653"/>
      <c r="HCG843" s="597"/>
      <c r="HCH843" s="106"/>
      <c r="HCI843" s="102"/>
      <c r="HCJ843" s="103"/>
      <c r="HCK843" s="102"/>
      <c r="HCL843" s="120"/>
      <c r="HCM843" s="176"/>
      <c r="HCN843" s="653"/>
      <c r="HCO843" s="597"/>
      <c r="HCP843" s="106"/>
      <c r="HCQ843" s="102"/>
      <c r="HCR843" s="103"/>
      <c r="HCS843" s="102"/>
      <c r="HCT843" s="120"/>
      <c r="HCU843" s="176"/>
      <c r="HCV843" s="653"/>
      <c r="HCW843" s="597"/>
      <c r="HCX843" s="106"/>
      <c r="HCY843" s="102"/>
      <c r="HCZ843" s="103"/>
      <c r="HDA843" s="102"/>
      <c r="HDB843" s="120"/>
      <c r="HDC843" s="176"/>
      <c r="HDD843" s="653"/>
      <c r="HDE843" s="597"/>
      <c r="HDF843" s="106"/>
      <c r="HDG843" s="102"/>
      <c r="HDH843" s="103"/>
      <c r="HDI843" s="102"/>
      <c r="HDJ843" s="120"/>
      <c r="HDK843" s="176"/>
      <c r="HDL843" s="653"/>
      <c r="HDM843" s="597"/>
      <c r="HDN843" s="106"/>
      <c r="HDO843" s="102"/>
      <c r="HDP843" s="103"/>
      <c r="HDQ843" s="102"/>
      <c r="HDR843" s="120"/>
      <c r="HDS843" s="176"/>
      <c r="HDT843" s="653"/>
      <c r="HDU843" s="597"/>
      <c r="HDV843" s="106"/>
      <c r="HDW843" s="102"/>
      <c r="HDX843" s="103"/>
      <c r="HDY843" s="102"/>
      <c r="HDZ843" s="120"/>
      <c r="HEA843" s="176"/>
      <c r="HEB843" s="653"/>
      <c r="HEC843" s="597"/>
      <c r="HED843" s="106"/>
      <c r="HEE843" s="102"/>
      <c r="HEF843" s="103"/>
      <c r="HEG843" s="102"/>
      <c r="HEH843" s="120"/>
      <c r="HEI843" s="176"/>
      <c r="HEJ843" s="653"/>
      <c r="HEK843" s="597"/>
      <c r="HEL843" s="106"/>
      <c r="HEM843" s="102"/>
      <c r="HEN843" s="103"/>
      <c r="HEO843" s="102"/>
      <c r="HEP843" s="120"/>
      <c r="HEQ843" s="176"/>
      <c r="HER843" s="653"/>
      <c r="HES843" s="597"/>
      <c r="HET843" s="106"/>
      <c r="HEU843" s="102"/>
      <c r="HEV843" s="103"/>
      <c r="HEW843" s="102"/>
      <c r="HEX843" s="120"/>
      <c r="HEY843" s="176"/>
      <c r="HEZ843" s="653"/>
      <c r="HFA843" s="597"/>
      <c r="HFB843" s="106"/>
      <c r="HFC843" s="102"/>
      <c r="HFD843" s="103"/>
      <c r="HFE843" s="102"/>
      <c r="HFF843" s="120"/>
      <c r="HFG843" s="176"/>
      <c r="HFH843" s="653"/>
      <c r="HFI843" s="597"/>
      <c r="HFJ843" s="106"/>
      <c r="HFK843" s="102"/>
      <c r="HFL843" s="103"/>
      <c r="HFM843" s="102"/>
      <c r="HFN843" s="120"/>
      <c r="HFO843" s="176"/>
      <c r="HFP843" s="653"/>
      <c r="HFQ843" s="597"/>
      <c r="HFR843" s="106"/>
      <c r="HFS843" s="102"/>
      <c r="HFT843" s="103"/>
      <c r="HFU843" s="102"/>
      <c r="HFV843" s="120"/>
      <c r="HFW843" s="176"/>
      <c r="HFX843" s="653"/>
      <c r="HFY843" s="597"/>
      <c r="HFZ843" s="106"/>
      <c r="HGA843" s="102"/>
      <c r="HGB843" s="103"/>
      <c r="HGC843" s="102"/>
      <c r="HGD843" s="120"/>
      <c r="HGE843" s="176"/>
      <c r="HGF843" s="653"/>
      <c r="HGG843" s="597"/>
      <c r="HGH843" s="106"/>
      <c r="HGI843" s="102"/>
      <c r="HGJ843" s="103"/>
      <c r="HGK843" s="102"/>
      <c r="HGL843" s="120"/>
      <c r="HGM843" s="176"/>
      <c r="HGN843" s="653"/>
      <c r="HGO843" s="597"/>
      <c r="HGP843" s="106"/>
      <c r="HGQ843" s="102"/>
      <c r="HGR843" s="103"/>
      <c r="HGS843" s="102"/>
      <c r="HGT843" s="120"/>
      <c r="HGU843" s="176"/>
      <c r="HGV843" s="653"/>
      <c r="HGW843" s="597"/>
      <c r="HGX843" s="106"/>
      <c r="HGY843" s="102"/>
      <c r="HGZ843" s="103"/>
      <c r="HHA843" s="102"/>
      <c r="HHB843" s="120"/>
      <c r="HHC843" s="176"/>
      <c r="HHD843" s="653"/>
      <c r="HHE843" s="597"/>
      <c r="HHF843" s="106"/>
      <c r="HHG843" s="102"/>
      <c r="HHH843" s="103"/>
      <c r="HHI843" s="102"/>
      <c r="HHJ843" s="120"/>
      <c r="HHK843" s="176"/>
      <c r="HHL843" s="653"/>
      <c r="HHM843" s="597"/>
      <c r="HHN843" s="106"/>
      <c r="HHO843" s="102"/>
      <c r="HHP843" s="103"/>
      <c r="HHQ843" s="102"/>
      <c r="HHR843" s="120"/>
      <c r="HHS843" s="176"/>
      <c r="HHT843" s="653"/>
      <c r="HHU843" s="597"/>
      <c r="HHV843" s="106"/>
      <c r="HHW843" s="102"/>
      <c r="HHX843" s="103"/>
      <c r="HHY843" s="102"/>
      <c r="HHZ843" s="120"/>
      <c r="HIA843" s="176"/>
      <c r="HIB843" s="653"/>
      <c r="HIC843" s="597"/>
      <c r="HID843" s="106"/>
      <c r="HIE843" s="102"/>
      <c r="HIF843" s="103"/>
      <c r="HIG843" s="102"/>
      <c r="HIH843" s="120"/>
      <c r="HII843" s="176"/>
      <c r="HIJ843" s="653"/>
      <c r="HIK843" s="597"/>
      <c r="HIL843" s="106"/>
      <c r="HIM843" s="102"/>
      <c r="HIN843" s="103"/>
      <c r="HIO843" s="102"/>
      <c r="HIP843" s="120"/>
      <c r="HIQ843" s="176"/>
      <c r="HIR843" s="653"/>
      <c r="HIS843" s="597"/>
      <c r="HIT843" s="106"/>
      <c r="HIU843" s="102"/>
      <c r="HIV843" s="103"/>
      <c r="HIW843" s="102"/>
      <c r="HIX843" s="120"/>
      <c r="HIY843" s="176"/>
      <c r="HIZ843" s="653"/>
      <c r="HJA843" s="597"/>
      <c r="HJB843" s="106"/>
      <c r="HJC843" s="102"/>
      <c r="HJD843" s="103"/>
      <c r="HJE843" s="102"/>
      <c r="HJF843" s="120"/>
      <c r="HJG843" s="176"/>
      <c r="HJH843" s="653"/>
      <c r="HJI843" s="597"/>
      <c r="HJJ843" s="106"/>
      <c r="HJK843" s="102"/>
      <c r="HJL843" s="103"/>
      <c r="HJM843" s="102"/>
      <c r="HJN843" s="120"/>
      <c r="HJO843" s="176"/>
      <c r="HJP843" s="653"/>
      <c r="HJQ843" s="597"/>
      <c r="HJR843" s="106"/>
      <c r="HJS843" s="102"/>
      <c r="HJT843" s="103"/>
      <c r="HJU843" s="102"/>
      <c r="HJV843" s="120"/>
      <c r="HJW843" s="176"/>
      <c r="HJX843" s="653"/>
      <c r="HJY843" s="597"/>
      <c r="HJZ843" s="106"/>
      <c r="HKA843" s="102"/>
      <c r="HKB843" s="103"/>
      <c r="HKC843" s="102"/>
      <c r="HKD843" s="120"/>
      <c r="HKE843" s="176"/>
      <c r="HKF843" s="653"/>
      <c r="HKG843" s="597"/>
      <c r="HKH843" s="106"/>
      <c r="HKI843" s="102"/>
      <c r="HKJ843" s="103"/>
      <c r="HKK843" s="102"/>
      <c r="HKL843" s="120"/>
      <c r="HKM843" s="176"/>
      <c r="HKN843" s="653"/>
      <c r="HKO843" s="597"/>
      <c r="HKP843" s="106"/>
      <c r="HKQ843" s="102"/>
      <c r="HKR843" s="103"/>
      <c r="HKS843" s="102"/>
      <c r="HKT843" s="120"/>
      <c r="HKU843" s="176"/>
      <c r="HKV843" s="653"/>
      <c r="HKW843" s="597"/>
      <c r="HKX843" s="106"/>
      <c r="HKY843" s="102"/>
      <c r="HKZ843" s="103"/>
      <c r="HLA843" s="102"/>
      <c r="HLB843" s="120"/>
      <c r="HLC843" s="176"/>
      <c r="HLD843" s="653"/>
      <c r="HLE843" s="597"/>
      <c r="HLF843" s="106"/>
      <c r="HLG843" s="102"/>
      <c r="HLH843" s="103"/>
      <c r="HLI843" s="102"/>
      <c r="HLJ843" s="120"/>
      <c r="HLK843" s="176"/>
      <c r="HLL843" s="653"/>
      <c r="HLM843" s="597"/>
      <c r="HLN843" s="106"/>
      <c r="HLO843" s="102"/>
      <c r="HLP843" s="103"/>
      <c r="HLQ843" s="102"/>
      <c r="HLR843" s="120"/>
      <c r="HLS843" s="176"/>
      <c r="HLT843" s="653"/>
      <c r="HLU843" s="597"/>
      <c r="HLV843" s="106"/>
      <c r="HLW843" s="102"/>
      <c r="HLX843" s="103"/>
      <c r="HLY843" s="102"/>
      <c r="HLZ843" s="120"/>
      <c r="HMA843" s="176"/>
      <c r="HMB843" s="653"/>
      <c r="HMC843" s="597"/>
      <c r="HMD843" s="106"/>
      <c r="HME843" s="102"/>
      <c r="HMF843" s="103"/>
      <c r="HMG843" s="102"/>
      <c r="HMH843" s="120"/>
      <c r="HMI843" s="176"/>
      <c r="HMJ843" s="653"/>
      <c r="HMK843" s="597"/>
      <c r="HML843" s="106"/>
      <c r="HMM843" s="102"/>
      <c r="HMN843" s="103"/>
      <c r="HMO843" s="102"/>
      <c r="HMP843" s="120"/>
      <c r="HMQ843" s="176"/>
      <c r="HMR843" s="653"/>
      <c r="HMS843" s="597"/>
      <c r="HMT843" s="106"/>
      <c r="HMU843" s="102"/>
      <c r="HMV843" s="103"/>
      <c r="HMW843" s="102"/>
      <c r="HMX843" s="120"/>
      <c r="HMY843" s="176"/>
      <c r="HMZ843" s="653"/>
      <c r="HNA843" s="597"/>
      <c r="HNB843" s="106"/>
      <c r="HNC843" s="102"/>
      <c r="HND843" s="103"/>
      <c r="HNE843" s="102"/>
      <c r="HNF843" s="120"/>
      <c r="HNG843" s="176"/>
      <c r="HNH843" s="653"/>
      <c r="HNI843" s="597"/>
      <c r="HNJ843" s="106"/>
      <c r="HNK843" s="102"/>
      <c r="HNL843" s="103"/>
      <c r="HNM843" s="102"/>
      <c r="HNN843" s="120"/>
      <c r="HNO843" s="176"/>
      <c r="HNP843" s="653"/>
      <c r="HNQ843" s="597"/>
      <c r="HNR843" s="106"/>
      <c r="HNS843" s="102"/>
      <c r="HNT843" s="103"/>
      <c r="HNU843" s="102"/>
      <c r="HNV843" s="120"/>
      <c r="HNW843" s="176"/>
      <c r="HNX843" s="653"/>
      <c r="HNY843" s="597"/>
      <c r="HNZ843" s="106"/>
      <c r="HOA843" s="102"/>
      <c r="HOB843" s="103"/>
      <c r="HOC843" s="102"/>
      <c r="HOD843" s="120"/>
      <c r="HOE843" s="176"/>
      <c r="HOF843" s="653"/>
      <c r="HOG843" s="597"/>
      <c r="HOH843" s="106"/>
      <c r="HOI843" s="102"/>
      <c r="HOJ843" s="103"/>
      <c r="HOK843" s="102"/>
      <c r="HOL843" s="120"/>
      <c r="HOM843" s="176"/>
      <c r="HON843" s="653"/>
      <c r="HOO843" s="597"/>
      <c r="HOP843" s="106"/>
      <c r="HOQ843" s="102"/>
      <c r="HOR843" s="103"/>
      <c r="HOS843" s="102"/>
      <c r="HOT843" s="120"/>
      <c r="HOU843" s="176"/>
      <c r="HOV843" s="653"/>
      <c r="HOW843" s="597"/>
      <c r="HOX843" s="106"/>
      <c r="HOY843" s="102"/>
      <c r="HOZ843" s="103"/>
      <c r="HPA843" s="102"/>
      <c r="HPB843" s="120"/>
      <c r="HPC843" s="176"/>
      <c r="HPD843" s="653"/>
      <c r="HPE843" s="597"/>
      <c r="HPF843" s="106"/>
      <c r="HPG843" s="102"/>
      <c r="HPH843" s="103"/>
      <c r="HPI843" s="102"/>
      <c r="HPJ843" s="120"/>
      <c r="HPK843" s="176"/>
      <c r="HPL843" s="653"/>
      <c r="HPM843" s="597"/>
      <c r="HPN843" s="106"/>
      <c r="HPO843" s="102"/>
      <c r="HPP843" s="103"/>
      <c r="HPQ843" s="102"/>
      <c r="HPR843" s="120"/>
      <c r="HPS843" s="176"/>
      <c r="HPT843" s="653"/>
      <c r="HPU843" s="597"/>
      <c r="HPV843" s="106"/>
      <c r="HPW843" s="102"/>
      <c r="HPX843" s="103"/>
      <c r="HPY843" s="102"/>
      <c r="HPZ843" s="120"/>
      <c r="HQA843" s="176"/>
      <c r="HQB843" s="653"/>
      <c r="HQC843" s="597"/>
      <c r="HQD843" s="106"/>
      <c r="HQE843" s="102"/>
      <c r="HQF843" s="103"/>
      <c r="HQG843" s="102"/>
      <c r="HQH843" s="120"/>
      <c r="HQI843" s="176"/>
      <c r="HQJ843" s="653"/>
      <c r="HQK843" s="597"/>
      <c r="HQL843" s="106"/>
      <c r="HQM843" s="102"/>
      <c r="HQN843" s="103"/>
      <c r="HQO843" s="102"/>
      <c r="HQP843" s="120"/>
      <c r="HQQ843" s="176"/>
      <c r="HQR843" s="653"/>
      <c r="HQS843" s="597"/>
      <c r="HQT843" s="106"/>
      <c r="HQU843" s="102"/>
      <c r="HQV843" s="103"/>
      <c r="HQW843" s="102"/>
      <c r="HQX843" s="120"/>
      <c r="HQY843" s="176"/>
      <c r="HQZ843" s="653"/>
      <c r="HRA843" s="597"/>
      <c r="HRB843" s="106"/>
      <c r="HRC843" s="102"/>
      <c r="HRD843" s="103"/>
      <c r="HRE843" s="102"/>
      <c r="HRF843" s="120"/>
      <c r="HRG843" s="176"/>
      <c r="HRH843" s="653"/>
      <c r="HRI843" s="597"/>
      <c r="HRJ843" s="106"/>
      <c r="HRK843" s="102"/>
      <c r="HRL843" s="103"/>
      <c r="HRM843" s="102"/>
      <c r="HRN843" s="120"/>
      <c r="HRO843" s="176"/>
      <c r="HRP843" s="653"/>
      <c r="HRQ843" s="597"/>
      <c r="HRR843" s="106"/>
      <c r="HRS843" s="102"/>
      <c r="HRT843" s="103"/>
      <c r="HRU843" s="102"/>
      <c r="HRV843" s="120"/>
      <c r="HRW843" s="176"/>
      <c r="HRX843" s="653"/>
      <c r="HRY843" s="597"/>
      <c r="HRZ843" s="106"/>
      <c r="HSA843" s="102"/>
      <c r="HSB843" s="103"/>
      <c r="HSC843" s="102"/>
      <c r="HSD843" s="120"/>
      <c r="HSE843" s="176"/>
      <c r="HSF843" s="653"/>
      <c r="HSG843" s="597"/>
      <c r="HSH843" s="106"/>
      <c r="HSI843" s="102"/>
      <c r="HSJ843" s="103"/>
      <c r="HSK843" s="102"/>
      <c r="HSL843" s="120"/>
      <c r="HSM843" s="176"/>
      <c r="HSN843" s="653"/>
      <c r="HSO843" s="597"/>
      <c r="HSP843" s="106"/>
      <c r="HSQ843" s="102"/>
      <c r="HSR843" s="103"/>
      <c r="HSS843" s="102"/>
      <c r="HST843" s="120"/>
      <c r="HSU843" s="176"/>
      <c r="HSV843" s="653"/>
      <c r="HSW843" s="597"/>
      <c r="HSX843" s="106"/>
      <c r="HSY843" s="102"/>
      <c r="HSZ843" s="103"/>
      <c r="HTA843" s="102"/>
      <c r="HTB843" s="120"/>
      <c r="HTC843" s="176"/>
      <c r="HTD843" s="653"/>
      <c r="HTE843" s="597"/>
      <c r="HTF843" s="106"/>
      <c r="HTG843" s="102"/>
      <c r="HTH843" s="103"/>
      <c r="HTI843" s="102"/>
      <c r="HTJ843" s="120"/>
      <c r="HTK843" s="176"/>
      <c r="HTL843" s="653"/>
      <c r="HTM843" s="597"/>
      <c r="HTN843" s="106"/>
      <c r="HTO843" s="102"/>
      <c r="HTP843" s="103"/>
      <c r="HTQ843" s="102"/>
      <c r="HTR843" s="120"/>
      <c r="HTS843" s="176"/>
      <c r="HTT843" s="653"/>
      <c r="HTU843" s="597"/>
      <c r="HTV843" s="106"/>
      <c r="HTW843" s="102"/>
      <c r="HTX843" s="103"/>
      <c r="HTY843" s="102"/>
      <c r="HTZ843" s="120"/>
      <c r="HUA843" s="176"/>
      <c r="HUB843" s="653"/>
      <c r="HUC843" s="597"/>
      <c r="HUD843" s="106"/>
      <c r="HUE843" s="102"/>
      <c r="HUF843" s="103"/>
      <c r="HUG843" s="102"/>
      <c r="HUH843" s="120"/>
      <c r="HUI843" s="176"/>
      <c r="HUJ843" s="653"/>
      <c r="HUK843" s="597"/>
      <c r="HUL843" s="106"/>
      <c r="HUM843" s="102"/>
      <c r="HUN843" s="103"/>
      <c r="HUO843" s="102"/>
      <c r="HUP843" s="120"/>
      <c r="HUQ843" s="176"/>
      <c r="HUR843" s="653"/>
      <c r="HUS843" s="597"/>
      <c r="HUT843" s="106"/>
      <c r="HUU843" s="102"/>
      <c r="HUV843" s="103"/>
      <c r="HUW843" s="102"/>
      <c r="HUX843" s="120"/>
      <c r="HUY843" s="176"/>
      <c r="HUZ843" s="653"/>
      <c r="HVA843" s="597"/>
      <c r="HVB843" s="106"/>
      <c r="HVC843" s="102"/>
      <c r="HVD843" s="103"/>
      <c r="HVE843" s="102"/>
      <c r="HVF843" s="120"/>
      <c r="HVG843" s="176"/>
      <c r="HVH843" s="653"/>
      <c r="HVI843" s="597"/>
      <c r="HVJ843" s="106"/>
      <c r="HVK843" s="102"/>
      <c r="HVL843" s="103"/>
      <c r="HVM843" s="102"/>
      <c r="HVN843" s="120"/>
      <c r="HVO843" s="176"/>
      <c r="HVP843" s="653"/>
      <c r="HVQ843" s="597"/>
      <c r="HVR843" s="106"/>
      <c r="HVS843" s="102"/>
      <c r="HVT843" s="103"/>
      <c r="HVU843" s="102"/>
      <c r="HVV843" s="120"/>
      <c r="HVW843" s="176"/>
      <c r="HVX843" s="653"/>
      <c r="HVY843" s="597"/>
      <c r="HVZ843" s="106"/>
      <c r="HWA843" s="102"/>
      <c r="HWB843" s="103"/>
      <c r="HWC843" s="102"/>
      <c r="HWD843" s="120"/>
      <c r="HWE843" s="176"/>
      <c r="HWF843" s="653"/>
      <c r="HWG843" s="597"/>
      <c r="HWH843" s="106"/>
      <c r="HWI843" s="102"/>
      <c r="HWJ843" s="103"/>
      <c r="HWK843" s="102"/>
      <c r="HWL843" s="120"/>
      <c r="HWM843" s="176"/>
      <c r="HWN843" s="653"/>
      <c r="HWO843" s="597"/>
      <c r="HWP843" s="106"/>
      <c r="HWQ843" s="102"/>
      <c r="HWR843" s="103"/>
      <c r="HWS843" s="102"/>
      <c r="HWT843" s="120"/>
      <c r="HWU843" s="176"/>
      <c r="HWV843" s="653"/>
      <c r="HWW843" s="597"/>
      <c r="HWX843" s="106"/>
      <c r="HWY843" s="102"/>
      <c r="HWZ843" s="103"/>
      <c r="HXA843" s="102"/>
      <c r="HXB843" s="120"/>
      <c r="HXC843" s="176"/>
      <c r="HXD843" s="653"/>
      <c r="HXE843" s="597"/>
      <c r="HXF843" s="106"/>
      <c r="HXG843" s="102"/>
      <c r="HXH843" s="103"/>
      <c r="HXI843" s="102"/>
      <c r="HXJ843" s="120"/>
      <c r="HXK843" s="176"/>
      <c r="HXL843" s="653"/>
      <c r="HXM843" s="597"/>
      <c r="HXN843" s="106"/>
      <c r="HXO843" s="102"/>
      <c r="HXP843" s="103"/>
      <c r="HXQ843" s="102"/>
      <c r="HXR843" s="120"/>
      <c r="HXS843" s="176"/>
      <c r="HXT843" s="653"/>
      <c r="HXU843" s="597"/>
      <c r="HXV843" s="106"/>
      <c r="HXW843" s="102"/>
      <c r="HXX843" s="103"/>
      <c r="HXY843" s="102"/>
      <c r="HXZ843" s="120"/>
      <c r="HYA843" s="176"/>
      <c r="HYB843" s="653"/>
      <c r="HYC843" s="597"/>
      <c r="HYD843" s="106"/>
      <c r="HYE843" s="102"/>
      <c r="HYF843" s="103"/>
      <c r="HYG843" s="102"/>
      <c r="HYH843" s="120"/>
      <c r="HYI843" s="176"/>
      <c r="HYJ843" s="653"/>
      <c r="HYK843" s="597"/>
      <c r="HYL843" s="106"/>
      <c r="HYM843" s="102"/>
      <c r="HYN843" s="103"/>
      <c r="HYO843" s="102"/>
      <c r="HYP843" s="120"/>
      <c r="HYQ843" s="176"/>
      <c r="HYR843" s="653"/>
      <c r="HYS843" s="597"/>
      <c r="HYT843" s="106"/>
      <c r="HYU843" s="102"/>
      <c r="HYV843" s="103"/>
      <c r="HYW843" s="102"/>
      <c r="HYX843" s="120"/>
      <c r="HYY843" s="176"/>
      <c r="HYZ843" s="653"/>
      <c r="HZA843" s="597"/>
      <c r="HZB843" s="106"/>
      <c r="HZC843" s="102"/>
      <c r="HZD843" s="103"/>
      <c r="HZE843" s="102"/>
      <c r="HZF843" s="120"/>
      <c r="HZG843" s="176"/>
      <c r="HZH843" s="653"/>
      <c r="HZI843" s="597"/>
      <c r="HZJ843" s="106"/>
      <c r="HZK843" s="102"/>
      <c r="HZL843" s="103"/>
      <c r="HZM843" s="102"/>
      <c r="HZN843" s="120"/>
      <c r="HZO843" s="176"/>
      <c r="HZP843" s="653"/>
      <c r="HZQ843" s="597"/>
      <c r="HZR843" s="106"/>
      <c r="HZS843" s="102"/>
      <c r="HZT843" s="103"/>
      <c r="HZU843" s="102"/>
      <c r="HZV843" s="120"/>
      <c r="HZW843" s="176"/>
      <c r="HZX843" s="653"/>
      <c r="HZY843" s="597"/>
      <c r="HZZ843" s="106"/>
      <c r="IAA843" s="102"/>
      <c r="IAB843" s="103"/>
      <c r="IAC843" s="102"/>
      <c r="IAD843" s="120"/>
      <c r="IAE843" s="176"/>
      <c r="IAF843" s="653"/>
      <c r="IAG843" s="597"/>
      <c r="IAH843" s="106"/>
      <c r="IAI843" s="102"/>
      <c r="IAJ843" s="103"/>
      <c r="IAK843" s="102"/>
      <c r="IAL843" s="120"/>
      <c r="IAM843" s="176"/>
      <c r="IAN843" s="653"/>
      <c r="IAO843" s="597"/>
      <c r="IAP843" s="106"/>
      <c r="IAQ843" s="102"/>
      <c r="IAR843" s="103"/>
      <c r="IAS843" s="102"/>
      <c r="IAT843" s="120"/>
      <c r="IAU843" s="176"/>
      <c r="IAV843" s="653"/>
      <c r="IAW843" s="597"/>
      <c r="IAX843" s="106"/>
      <c r="IAY843" s="102"/>
      <c r="IAZ843" s="103"/>
      <c r="IBA843" s="102"/>
      <c r="IBB843" s="120"/>
      <c r="IBC843" s="176"/>
      <c r="IBD843" s="653"/>
      <c r="IBE843" s="597"/>
      <c r="IBF843" s="106"/>
      <c r="IBG843" s="102"/>
      <c r="IBH843" s="103"/>
      <c r="IBI843" s="102"/>
      <c r="IBJ843" s="120"/>
      <c r="IBK843" s="176"/>
      <c r="IBL843" s="653"/>
      <c r="IBM843" s="597"/>
      <c r="IBN843" s="106"/>
      <c r="IBO843" s="102"/>
      <c r="IBP843" s="103"/>
      <c r="IBQ843" s="102"/>
      <c r="IBR843" s="120"/>
      <c r="IBS843" s="176"/>
      <c r="IBT843" s="653"/>
      <c r="IBU843" s="597"/>
      <c r="IBV843" s="106"/>
      <c r="IBW843" s="102"/>
      <c r="IBX843" s="103"/>
      <c r="IBY843" s="102"/>
      <c r="IBZ843" s="120"/>
      <c r="ICA843" s="176"/>
      <c r="ICB843" s="653"/>
      <c r="ICC843" s="597"/>
      <c r="ICD843" s="106"/>
      <c r="ICE843" s="102"/>
      <c r="ICF843" s="103"/>
      <c r="ICG843" s="102"/>
      <c r="ICH843" s="120"/>
      <c r="ICI843" s="176"/>
      <c r="ICJ843" s="653"/>
      <c r="ICK843" s="597"/>
      <c r="ICL843" s="106"/>
      <c r="ICM843" s="102"/>
      <c r="ICN843" s="103"/>
      <c r="ICO843" s="102"/>
      <c r="ICP843" s="120"/>
      <c r="ICQ843" s="176"/>
      <c r="ICR843" s="653"/>
      <c r="ICS843" s="597"/>
      <c r="ICT843" s="106"/>
      <c r="ICU843" s="102"/>
      <c r="ICV843" s="103"/>
      <c r="ICW843" s="102"/>
      <c r="ICX843" s="120"/>
      <c r="ICY843" s="176"/>
      <c r="ICZ843" s="653"/>
      <c r="IDA843" s="597"/>
      <c r="IDB843" s="106"/>
      <c r="IDC843" s="102"/>
      <c r="IDD843" s="103"/>
      <c r="IDE843" s="102"/>
      <c r="IDF843" s="120"/>
      <c r="IDG843" s="176"/>
      <c r="IDH843" s="653"/>
      <c r="IDI843" s="597"/>
      <c r="IDJ843" s="106"/>
      <c r="IDK843" s="102"/>
      <c r="IDL843" s="103"/>
      <c r="IDM843" s="102"/>
      <c r="IDN843" s="120"/>
      <c r="IDO843" s="176"/>
      <c r="IDP843" s="653"/>
      <c r="IDQ843" s="597"/>
      <c r="IDR843" s="106"/>
      <c r="IDS843" s="102"/>
      <c r="IDT843" s="103"/>
      <c r="IDU843" s="102"/>
      <c r="IDV843" s="120"/>
      <c r="IDW843" s="176"/>
      <c r="IDX843" s="653"/>
      <c r="IDY843" s="597"/>
      <c r="IDZ843" s="106"/>
      <c r="IEA843" s="102"/>
      <c r="IEB843" s="103"/>
      <c r="IEC843" s="102"/>
      <c r="IED843" s="120"/>
      <c r="IEE843" s="176"/>
      <c r="IEF843" s="653"/>
      <c r="IEG843" s="597"/>
      <c r="IEH843" s="106"/>
      <c r="IEI843" s="102"/>
      <c r="IEJ843" s="103"/>
      <c r="IEK843" s="102"/>
      <c r="IEL843" s="120"/>
      <c r="IEM843" s="176"/>
      <c r="IEN843" s="653"/>
      <c r="IEO843" s="597"/>
      <c r="IEP843" s="106"/>
      <c r="IEQ843" s="102"/>
      <c r="IER843" s="103"/>
      <c r="IES843" s="102"/>
      <c r="IET843" s="120"/>
      <c r="IEU843" s="176"/>
      <c r="IEV843" s="653"/>
      <c r="IEW843" s="597"/>
      <c r="IEX843" s="106"/>
      <c r="IEY843" s="102"/>
      <c r="IEZ843" s="103"/>
      <c r="IFA843" s="102"/>
      <c r="IFB843" s="120"/>
      <c r="IFC843" s="176"/>
      <c r="IFD843" s="653"/>
      <c r="IFE843" s="597"/>
      <c r="IFF843" s="106"/>
      <c r="IFG843" s="102"/>
      <c r="IFH843" s="103"/>
      <c r="IFI843" s="102"/>
      <c r="IFJ843" s="120"/>
      <c r="IFK843" s="176"/>
      <c r="IFL843" s="653"/>
      <c r="IFM843" s="597"/>
      <c r="IFN843" s="106"/>
      <c r="IFO843" s="102"/>
      <c r="IFP843" s="103"/>
      <c r="IFQ843" s="102"/>
      <c r="IFR843" s="120"/>
      <c r="IFS843" s="176"/>
      <c r="IFT843" s="653"/>
      <c r="IFU843" s="597"/>
      <c r="IFV843" s="106"/>
      <c r="IFW843" s="102"/>
      <c r="IFX843" s="103"/>
      <c r="IFY843" s="102"/>
      <c r="IFZ843" s="120"/>
      <c r="IGA843" s="176"/>
      <c r="IGB843" s="653"/>
      <c r="IGC843" s="597"/>
      <c r="IGD843" s="106"/>
      <c r="IGE843" s="102"/>
      <c r="IGF843" s="103"/>
      <c r="IGG843" s="102"/>
      <c r="IGH843" s="120"/>
      <c r="IGI843" s="176"/>
      <c r="IGJ843" s="653"/>
      <c r="IGK843" s="597"/>
      <c r="IGL843" s="106"/>
      <c r="IGM843" s="102"/>
      <c r="IGN843" s="103"/>
      <c r="IGO843" s="102"/>
      <c r="IGP843" s="120"/>
      <c r="IGQ843" s="176"/>
      <c r="IGR843" s="653"/>
      <c r="IGS843" s="597"/>
      <c r="IGT843" s="106"/>
      <c r="IGU843" s="102"/>
      <c r="IGV843" s="103"/>
      <c r="IGW843" s="102"/>
      <c r="IGX843" s="120"/>
      <c r="IGY843" s="176"/>
      <c r="IGZ843" s="653"/>
      <c r="IHA843" s="597"/>
      <c r="IHB843" s="106"/>
      <c r="IHC843" s="102"/>
      <c r="IHD843" s="103"/>
      <c r="IHE843" s="102"/>
      <c r="IHF843" s="120"/>
      <c r="IHG843" s="176"/>
      <c r="IHH843" s="653"/>
      <c r="IHI843" s="597"/>
      <c r="IHJ843" s="106"/>
      <c r="IHK843" s="102"/>
      <c r="IHL843" s="103"/>
      <c r="IHM843" s="102"/>
      <c r="IHN843" s="120"/>
      <c r="IHO843" s="176"/>
      <c r="IHP843" s="653"/>
      <c r="IHQ843" s="597"/>
      <c r="IHR843" s="106"/>
      <c r="IHS843" s="102"/>
      <c r="IHT843" s="103"/>
      <c r="IHU843" s="102"/>
      <c r="IHV843" s="120"/>
      <c r="IHW843" s="176"/>
      <c r="IHX843" s="653"/>
      <c r="IHY843" s="597"/>
      <c r="IHZ843" s="106"/>
      <c r="IIA843" s="102"/>
      <c r="IIB843" s="103"/>
      <c r="IIC843" s="102"/>
      <c r="IID843" s="120"/>
      <c r="IIE843" s="176"/>
      <c r="IIF843" s="653"/>
      <c r="IIG843" s="597"/>
      <c r="IIH843" s="106"/>
      <c r="III843" s="102"/>
      <c r="IIJ843" s="103"/>
      <c r="IIK843" s="102"/>
      <c r="IIL843" s="120"/>
      <c r="IIM843" s="176"/>
      <c r="IIN843" s="653"/>
      <c r="IIO843" s="597"/>
      <c r="IIP843" s="106"/>
      <c r="IIQ843" s="102"/>
      <c r="IIR843" s="103"/>
      <c r="IIS843" s="102"/>
      <c r="IIT843" s="120"/>
      <c r="IIU843" s="176"/>
      <c r="IIV843" s="653"/>
      <c r="IIW843" s="597"/>
      <c r="IIX843" s="106"/>
      <c r="IIY843" s="102"/>
      <c r="IIZ843" s="103"/>
      <c r="IJA843" s="102"/>
      <c r="IJB843" s="120"/>
      <c r="IJC843" s="176"/>
      <c r="IJD843" s="653"/>
      <c r="IJE843" s="597"/>
      <c r="IJF843" s="106"/>
      <c r="IJG843" s="102"/>
      <c r="IJH843" s="103"/>
      <c r="IJI843" s="102"/>
      <c r="IJJ843" s="120"/>
      <c r="IJK843" s="176"/>
      <c r="IJL843" s="653"/>
      <c r="IJM843" s="597"/>
      <c r="IJN843" s="106"/>
      <c r="IJO843" s="102"/>
      <c r="IJP843" s="103"/>
      <c r="IJQ843" s="102"/>
      <c r="IJR843" s="120"/>
      <c r="IJS843" s="176"/>
      <c r="IJT843" s="653"/>
      <c r="IJU843" s="597"/>
      <c r="IJV843" s="106"/>
      <c r="IJW843" s="102"/>
      <c r="IJX843" s="103"/>
      <c r="IJY843" s="102"/>
      <c r="IJZ843" s="120"/>
      <c r="IKA843" s="176"/>
      <c r="IKB843" s="653"/>
      <c r="IKC843" s="597"/>
      <c r="IKD843" s="106"/>
      <c r="IKE843" s="102"/>
      <c r="IKF843" s="103"/>
      <c r="IKG843" s="102"/>
      <c r="IKH843" s="120"/>
      <c r="IKI843" s="176"/>
      <c r="IKJ843" s="653"/>
      <c r="IKK843" s="597"/>
      <c r="IKL843" s="106"/>
      <c r="IKM843" s="102"/>
      <c r="IKN843" s="103"/>
      <c r="IKO843" s="102"/>
      <c r="IKP843" s="120"/>
      <c r="IKQ843" s="176"/>
      <c r="IKR843" s="653"/>
      <c r="IKS843" s="597"/>
      <c r="IKT843" s="106"/>
      <c r="IKU843" s="102"/>
      <c r="IKV843" s="103"/>
      <c r="IKW843" s="102"/>
      <c r="IKX843" s="120"/>
      <c r="IKY843" s="176"/>
      <c r="IKZ843" s="653"/>
      <c r="ILA843" s="597"/>
      <c r="ILB843" s="106"/>
      <c r="ILC843" s="102"/>
      <c r="ILD843" s="103"/>
      <c r="ILE843" s="102"/>
      <c r="ILF843" s="120"/>
      <c r="ILG843" s="176"/>
      <c r="ILH843" s="653"/>
      <c r="ILI843" s="597"/>
      <c r="ILJ843" s="106"/>
      <c r="ILK843" s="102"/>
      <c r="ILL843" s="103"/>
      <c r="ILM843" s="102"/>
      <c r="ILN843" s="120"/>
      <c r="ILO843" s="176"/>
      <c r="ILP843" s="653"/>
      <c r="ILQ843" s="597"/>
      <c r="ILR843" s="106"/>
      <c r="ILS843" s="102"/>
      <c r="ILT843" s="103"/>
      <c r="ILU843" s="102"/>
      <c r="ILV843" s="120"/>
      <c r="ILW843" s="176"/>
      <c r="ILX843" s="653"/>
      <c r="ILY843" s="597"/>
      <c r="ILZ843" s="106"/>
      <c r="IMA843" s="102"/>
      <c r="IMB843" s="103"/>
      <c r="IMC843" s="102"/>
      <c r="IMD843" s="120"/>
      <c r="IME843" s="176"/>
      <c r="IMF843" s="653"/>
      <c r="IMG843" s="597"/>
      <c r="IMH843" s="106"/>
      <c r="IMI843" s="102"/>
      <c r="IMJ843" s="103"/>
      <c r="IMK843" s="102"/>
      <c r="IML843" s="120"/>
      <c r="IMM843" s="176"/>
      <c r="IMN843" s="653"/>
      <c r="IMO843" s="597"/>
      <c r="IMP843" s="106"/>
      <c r="IMQ843" s="102"/>
      <c r="IMR843" s="103"/>
      <c r="IMS843" s="102"/>
      <c r="IMT843" s="120"/>
      <c r="IMU843" s="176"/>
      <c r="IMV843" s="653"/>
      <c r="IMW843" s="597"/>
      <c r="IMX843" s="106"/>
      <c r="IMY843" s="102"/>
      <c r="IMZ843" s="103"/>
      <c r="INA843" s="102"/>
      <c r="INB843" s="120"/>
      <c r="INC843" s="176"/>
      <c r="IND843" s="653"/>
      <c r="INE843" s="597"/>
      <c r="INF843" s="106"/>
      <c r="ING843" s="102"/>
      <c r="INH843" s="103"/>
      <c r="INI843" s="102"/>
      <c r="INJ843" s="120"/>
      <c r="INK843" s="176"/>
      <c r="INL843" s="653"/>
      <c r="INM843" s="597"/>
      <c r="INN843" s="106"/>
      <c r="INO843" s="102"/>
      <c r="INP843" s="103"/>
      <c r="INQ843" s="102"/>
      <c r="INR843" s="120"/>
      <c r="INS843" s="176"/>
      <c r="INT843" s="653"/>
      <c r="INU843" s="597"/>
      <c r="INV843" s="106"/>
      <c r="INW843" s="102"/>
      <c r="INX843" s="103"/>
      <c r="INY843" s="102"/>
      <c r="INZ843" s="120"/>
      <c r="IOA843" s="176"/>
      <c r="IOB843" s="653"/>
      <c r="IOC843" s="597"/>
      <c r="IOD843" s="106"/>
      <c r="IOE843" s="102"/>
      <c r="IOF843" s="103"/>
      <c r="IOG843" s="102"/>
      <c r="IOH843" s="120"/>
      <c r="IOI843" s="176"/>
      <c r="IOJ843" s="653"/>
      <c r="IOK843" s="597"/>
      <c r="IOL843" s="106"/>
      <c r="IOM843" s="102"/>
      <c r="ION843" s="103"/>
      <c r="IOO843" s="102"/>
      <c r="IOP843" s="120"/>
      <c r="IOQ843" s="176"/>
      <c r="IOR843" s="653"/>
      <c r="IOS843" s="597"/>
      <c r="IOT843" s="106"/>
      <c r="IOU843" s="102"/>
      <c r="IOV843" s="103"/>
      <c r="IOW843" s="102"/>
      <c r="IOX843" s="120"/>
      <c r="IOY843" s="176"/>
      <c r="IOZ843" s="653"/>
      <c r="IPA843" s="597"/>
      <c r="IPB843" s="106"/>
      <c r="IPC843" s="102"/>
      <c r="IPD843" s="103"/>
      <c r="IPE843" s="102"/>
      <c r="IPF843" s="120"/>
      <c r="IPG843" s="176"/>
      <c r="IPH843" s="653"/>
      <c r="IPI843" s="597"/>
      <c r="IPJ843" s="106"/>
      <c r="IPK843" s="102"/>
      <c r="IPL843" s="103"/>
      <c r="IPM843" s="102"/>
      <c r="IPN843" s="120"/>
      <c r="IPO843" s="176"/>
      <c r="IPP843" s="653"/>
      <c r="IPQ843" s="597"/>
      <c r="IPR843" s="106"/>
      <c r="IPS843" s="102"/>
      <c r="IPT843" s="103"/>
      <c r="IPU843" s="102"/>
      <c r="IPV843" s="120"/>
      <c r="IPW843" s="176"/>
      <c r="IPX843" s="653"/>
      <c r="IPY843" s="597"/>
      <c r="IPZ843" s="106"/>
      <c r="IQA843" s="102"/>
      <c r="IQB843" s="103"/>
      <c r="IQC843" s="102"/>
      <c r="IQD843" s="120"/>
      <c r="IQE843" s="176"/>
      <c r="IQF843" s="653"/>
      <c r="IQG843" s="597"/>
      <c r="IQH843" s="106"/>
      <c r="IQI843" s="102"/>
      <c r="IQJ843" s="103"/>
      <c r="IQK843" s="102"/>
      <c r="IQL843" s="120"/>
      <c r="IQM843" s="176"/>
      <c r="IQN843" s="653"/>
      <c r="IQO843" s="597"/>
      <c r="IQP843" s="106"/>
      <c r="IQQ843" s="102"/>
      <c r="IQR843" s="103"/>
      <c r="IQS843" s="102"/>
      <c r="IQT843" s="120"/>
      <c r="IQU843" s="176"/>
      <c r="IQV843" s="653"/>
      <c r="IQW843" s="597"/>
      <c r="IQX843" s="106"/>
      <c r="IQY843" s="102"/>
      <c r="IQZ843" s="103"/>
      <c r="IRA843" s="102"/>
      <c r="IRB843" s="120"/>
      <c r="IRC843" s="176"/>
      <c r="IRD843" s="653"/>
      <c r="IRE843" s="597"/>
      <c r="IRF843" s="106"/>
      <c r="IRG843" s="102"/>
      <c r="IRH843" s="103"/>
      <c r="IRI843" s="102"/>
      <c r="IRJ843" s="120"/>
      <c r="IRK843" s="176"/>
      <c r="IRL843" s="653"/>
      <c r="IRM843" s="597"/>
      <c r="IRN843" s="106"/>
      <c r="IRO843" s="102"/>
      <c r="IRP843" s="103"/>
      <c r="IRQ843" s="102"/>
      <c r="IRR843" s="120"/>
      <c r="IRS843" s="176"/>
      <c r="IRT843" s="653"/>
      <c r="IRU843" s="597"/>
      <c r="IRV843" s="106"/>
      <c r="IRW843" s="102"/>
      <c r="IRX843" s="103"/>
      <c r="IRY843" s="102"/>
      <c r="IRZ843" s="120"/>
      <c r="ISA843" s="176"/>
      <c r="ISB843" s="653"/>
      <c r="ISC843" s="597"/>
      <c r="ISD843" s="106"/>
      <c r="ISE843" s="102"/>
      <c r="ISF843" s="103"/>
      <c r="ISG843" s="102"/>
      <c r="ISH843" s="120"/>
      <c r="ISI843" s="176"/>
      <c r="ISJ843" s="653"/>
      <c r="ISK843" s="597"/>
      <c r="ISL843" s="106"/>
      <c r="ISM843" s="102"/>
      <c r="ISN843" s="103"/>
      <c r="ISO843" s="102"/>
      <c r="ISP843" s="120"/>
      <c r="ISQ843" s="176"/>
      <c r="ISR843" s="653"/>
      <c r="ISS843" s="597"/>
      <c r="IST843" s="106"/>
      <c r="ISU843" s="102"/>
      <c r="ISV843" s="103"/>
      <c r="ISW843" s="102"/>
      <c r="ISX843" s="120"/>
      <c r="ISY843" s="176"/>
      <c r="ISZ843" s="653"/>
      <c r="ITA843" s="597"/>
      <c r="ITB843" s="106"/>
      <c r="ITC843" s="102"/>
      <c r="ITD843" s="103"/>
      <c r="ITE843" s="102"/>
      <c r="ITF843" s="120"/>
      <c r="ITG843" s="176"/>
      <c r="ITH843" s="653"/>
      <c r="ITI843" s="597"/>
      <c r="ITJ843" s="106"/>
      <c r="ITK843" s="102"/>
      <c r="ITL843" s="103"/>
      <c r="ITM843" s="102"/>
      <c r="ITN843" s="120"/>
      <c r="ITO843" s="176"/>
      <c r="ITP843" s="653"/>
      <c r="ITQ843" s="597"/>
      <c r="ITR843" s="106"/>
      <c r="ITS843" s="102"/>
      <c r="ITT843" s="103"/>
      <c r="ITU843" s="102"/>
      <c r="ITV843" s="120"/>
      <c r="ITW843" s="176"/>
      <c r="ITX843" s="653"/>
      <c r="ITY843" s="597"/>
      <c r="ITZ843" s="106"/>
      <c r="IUA843" s="102"/>
      <c r="IUB843" s="103"/>
      <c r="IUC843" s="102"/>
      <c r="IUD843" s="120"/>
      <c r="IUE843" s="176"/>
      <c r="IUF843" s="653"/>
      <c r="IUG843" s="597"/>
      <c r="IUH843" s="106"/>
      <c r="IUI843" s="102"/>
      <c r="IUJ843" s="103"/>
      <c r="IUK843" s="102"/>
      <c r="IUL843" s="120"/>
      <c r="IUM843" s="176"/>
      <c r="IUN843" s="653"/>
      <c r="IUO843" s="597"/>
      <c r="IUP843" s="106"/>
      <c r="IUQ843" s="102"/>
      <c r="IUR843" s="103"/>
      <c r="IUS843" s="102"/>
      <c r="IUT843" s="120"/>
      <c r="IUU843" s="176"/>
      <c r="IUV843" s="653"/>
      <c r="IUW843" s="597"/>
      <c r="IUX843" s="106"/>
      <c r="IUY843" s="102"/>
      <c r="IUZ843" s="103"/>
      <c r="IVA843" s="102"/>
      <c r="IVB843" s="120"/>
      <c r="IVC843" s="176"/>
      <c r="IVD843" s="653"/>
      <c r="IVE843" s="597"/>
      <c r="IVF843" s="106"/>
      <c r="IVG843" s="102"/>
      <c r="IVH843" s="103"/>
      <c r="IVI843" s="102"/>
      <c r="IVJ843" s="120"/>
      <c r="IVK843" s="176"/>
      <c r="IVL843" s="653"/>
      <c r="IVM843" s="597"/>
      <c r="IVN843" s="106"/>
      <c r="IVO843" s="102"/>
      <c r="IVP843" s="103"/>
      <c r="IVQ843" s="102"/>
      <c r="IVR843" s="120"/>
      <c r="IVS843" s="176"/>
      <c r="IVT843" s="653"/>
      <c r="IVU843" s="597"/>
      <c r="IVV843" s="106"/>
      <c r="IVW843" s="102"/>
      <c r="IVX843" s="103"/>
      <c r="IVY843" s="102"/>
      <c r="IVZ843" s="120"/>
      <c r="IWA843" s="176"/>
      <c r="IWB843" s="653"/>
      <c r="IWC843" s="597"/>
      <c r="IWD843" s="106"/>
      <c r="IWE843" s="102"/>
      <c r="IWF843" s="103"/>
      <c r="IWG843" s="102"/>
      <c r="IWH843" s="120"/>
      <c r="IWI843" s="176"/>
      <c r="IWJ843" s="653"/>
      <c r="IWK843" s="597"/>
      <c r="IWL843" s="106"/>
      <c r="IWM843" s="102"/>
      <c r="IWN843" s="103"/>
      <c r="IWO843" s="102"/>
      <c r="IWP843" s="120"/>
      <c r="IWQ843" s="176"/>
      <c r="IWR843" s="653"/>
      <c r="IWS843" s="597"/>
      <c r="IWT843" s="106"/>
      <c r="IWU843" s="102"/>
      <c r="IWV843" s="103"/>
      <c r="IWW843" s="102"/>
      <c r="IWX843" s="120"/>
      <c r="IWY843" s="176"/>
      <c r="IWZ843" s="653"/>
      <c r="IXA843" s="597"/>
      <c r="IXB843" s="106"/>
      <c r="IXC843" s="102"/>
      <c r="IXD843" s="103"/>
      <c r="IXE843" s="102"/>
      <c r="IXF843" s="120"/>
      <c r="IXG843" s="176"/>
      <c r="IXH843" s="653"/>
      <c r="IXI843" s="597"/>
      <c r="IXJ843" s="106"/>
      <c r="IXK843" s="102"/>
      <c r="IXL843" s="103"/>
      <c r="IXM843" s="102"/>
      <c r="IXN843" s="120"/>
      <c r="IXO843" s="176"/>
      <c r="IXP843" s="653"/>
      <c r="IXQ843" s="597"/>
      <c r="IXR843" s="106"/>
      <c r="IXS843" s="102"/>
      <c r="IXT843" s="103"/>
      <c r="IXU843" s="102"/>
      <c r="IXV843" s="120"/>
      <c r="IXW843" s="176"/>
      <c r="IXX843" s="653"/>
      <c r="IXY843" s="597"/>
      <c r="IXZ843" s="106"/>
      <c r="IYA843" s="102"/>
      <c r="IYB843" s="103"/>
      <c r="IYC843" s="102"/>
      <c r="IYD843" s="120"/>
      <c r="IYE843" s="176"/>
      <c r="IYF843" s="653"/>
      <c r="IYG843" s="597"/>
      <c r="IYH843" s="106"/>
      <c r="IYI843" s="102"/>
      <c r="IYJ843" s="103"/>
      <c r="IYK843" s="102"/>
      <c r="IYL843" s="120"/>
      <c r="IYM843" s="176"/>
      <c r="IYN843" s="653"/>
      <c r="IYO843" s="597"/>
      <c r="IYP843" s="106"/>
      <c r="IYQ843" s="102"/>
      <c r="IYR843" s="103"/>
      <c r="IYS843" s="102"/>
      <c r="IYT843" s="120"/>
      <c r="IYU843" s="176"/>
      <c r="IYV843" s="653"/>
      <c r="IYW843" s="597"/>
      <c r="IYX843" s="106"/>
      <c r="IYY843" s="102"/>
      <c r="IYZ843" s="103"/>
      <c r="IZA843" s="102"/>
      <c r="IZB843" s="120"/>
      <c r="IZC843" s="176"/>
      <c r="IZD843" s="653"/>
      <c r="IZE843" s="597"/>
      <c r="IZF843" s="106"/>
      <c r="IZG843" s="102"/>
      <c r="IZH843" s="103"/>
      <c r="IZI843" s="102"/>
      <c r="IZJ843" s="120"/>
      <c r="IZK843" s="176"/>
      <c r="IZL843" s="653"/>
      <c r="IZM843" s="597"/>
      <c r="IZN843" s="106"/>
      <c r="IZO843" s="102"/>
      <c r="IZP843" s="103"/>
      <c r="IZQ843" s="102"/>
      <c r="IZR843" s="120"/>
      <c r="IZS843" s="176"/>
      <c r="IZT843" s="653"/>
      <c r="IZU843" s="597"/>
      <c r="IZV843" s="106"/>
      <c r="IZW843" s="102"/>
      <c r="IZX843" s="103"/>
      <c r="IZY843" s="102"/>
      <c r="IZZ843" s="120"/>
      <c r="JAA843" s="176"/>
      <c r="JAB843" s="653"/>
      <c r="JAC843" s="597"/>
      <c r="JAD843" s="106"/>
      <c r="JAE843" s="102"/>
      <c r="JAF843" s="103"/>
      <c r="JAG843" s="102"/>
      <c r="JAH843" s="120"/>
      <c r="JAI843" s="176"/>
      <c r="JAJ843" s="653"/>
      <c r="JAK843" s="597"/>
      <c r="JAL843" s="106"/>
      <c r="JAM843" s="102"/>
      <c r="JAN843" s="103"/>
      <c r="JAO843" s="102"/>
      <c r="JAP843" s="120"/>
      <c r="JAQ843" s="176"/>
      <c r="JAR843" s="653"/>
      <c r="JAS843" s="597"/>
      <c r="JAT843" s="106"/>
      <c r="JAU843" s="102"/>
      <c r="JAV843" s="103"/>
      <c r="JAW843" s="102"/>
      <c r="JAX843" s="120"/>
      <c r="JAY843" s="176"/>
      <c r="JAZ843" s="653"/>
      <c r="JBA843" s="597"/>
      <c r="JBB843" s="106"/>
      <c r="JBC843" s="102"/>
      <c r="JBD843" s="103"/>
      <c r="JBE843" s="102"/>
      <c r="JBF843" s="120"/>
      <c r="JBG843" s="176"/>
      <c r="JBH843" s="653"/>
      <c r="JBI843" s="597"/>
      <c r="JBJ843" s="106"/>
      <c r="JBK843" s="102"/>
      <c r="JBL843" s="103"/>
      <c r="JBM843" s="102"/>
      <c r="JBN843" s="120"/>
      <c r="JBO843" s="176"/>
      <c r="JBP843" s="653"/>
      <c r="JBQ843" s="597"/>
      <c r="JBR843" s="106"/>
      <c r="JBS843" s="102"/>
      <c r="JBT843" s="103"/>
      <c r="JBU843" s="102"/>
      <c r="JBV843" s="120"/>
      <c r="JBW843" s="176"/>
      <c r="JBX843" s="653"/>
      <c r="JBY843" s="597"/>
      <c r="JBZ843" s="106"/>
      <c r="JCA843" s="102"/>
      <c r="JCB843" s="103"/>
      <c r="JCC843" s="102"/>
      <c r="JCD843" s="120"/>
      <c r="JCE843" s="176"/>
      <c r="JCF843" s="653"/>
      <c r="JCG843" s="597"/>
      <c r="JCH843" s="106"/>
      <c r="JCI843" s="102"/>
      <c r="JCJ843" s="103"/>
      <c r="JCK843" s="102"/>
      <c r="JCL843" s="120"/>
      <c r="JCM843" s="176"/>
      <c r="JCN843" s="653"/>
      <c r="JCO843" s="597"/>
      <c r="JCP843" s="106"/>
      <c r="JCQ843" s="102"/>
      <c r="JCR843" s="103"/>
      <c r="JCS843" s="102"/>
      <c r="JCT843" s="120"/>
      <c r="JCU843" s="176"/>
      <c r="JCV843" s="653"/>
      <c r="JCW843" s="597"/>
      <c r="JCX843" s="106"/>
      <c r="JCY843" s="102"/>
      <c r="JCZ843" s="103"/>
      <c r="JDA843" s="102"/>
      <c r="JDB843" s="120"/>
      <c r="JDC843" s="176"/>
      <c r="JDD843" s="653"/>
      <c r="JDE843" s="597"/>
      <c r="JDF843" s="106"/>
      <c r="JDG843" s="102"/>
      <c r="JDH843" s="103"/>
      <c r="JDI843" s="102"/>
      <c r="JDJ843" s="120"/>
      <c r="JDK843" s="176"/>
      <c r="JDL843" s="653"/>
      <c r="JDM843" s="597"/>
      <c r="JDN843" s="106"/>
      <c r="JDO843" s="102"/>
      <c r="JDP843" s="103"/>
      <c r="JDQ843" s="102"/>
      <c r="JDR843" s="120"/>
      <c r="JDS843" s="176"/>
      <c r="JDT843" s="653"/>
      <c r="JDU843" s="597"/>
      <c r="JDV843" s="106"/>
      <c r="JDW843" s="102"/>
      <c r="JDX843" s="103"/>
      <c r="JDY843" s="102"/>
      <c r="JDZ843" s="120"/>
      <c r="JEA843" s="176"/>
      <c r="JEB843" s="653"/>
      <c r="JEC843" s="597"/>
      <c r="JED843" s="106"/>
      <c r="JEE843" s="102"/>
      <c r="JEF843" s="103"/>
      <c r="JEG843" s="102"/>
      <c r="JEH843" s="120"/>
      <c r="JEI843" s="176"/>
      <c r="JEJ843" s="653"/>
      <c r="JEK843" s="597"/>
      <c r="JEL843" s="106"/>
      <c r="JEM843" s="102"/>
      <c r="JEN843" s="103"/>
      <c r="JEO843" s="102"/>
      <c r="JEP843" s="120"/>
      <c r="JEQ843" s="176"/>
      <c r="JER843" s="653"/>
      <c r="JES843" s="597"/>
      <c r="JET843" s="106"/>
      <c r="JEU843" s="102"/>
      <c r="JEV843" s="103"/>
      <c r="JEW843" s="102"/>
      <c r="JEX843" s="120"/>
      <c r="JEY843" s="176"/>
      <c r="JEZ843" s="653"/>
      <c r="JFA843" s="597"/>
      <c r="JFB843" s="106"/>
      <c r="JFC843" s="102"/>
      <c r="JFD843" s="103"/>
      <c r="JFE843" s="102"/>
      <c r="JFF843" s="120"/>
      <c r="JFG843" s="176"/>
      <c r="JFH843" s="653"/>
      <c r="JFI843" s="597"/>
      <c r="JFJ843" s="106"/>
      <c r="JFK843" s="102"/>
      <c r="JFL843" s="103"/>
      <c r="JFM843" s="102"/>
      <c r="JFN843" s="120"/>
      <c r="JFO843" s="176"/>
      <c r="JFP843" s="653"/>
      <c r="JFQ843" s="597"/>
      <c r="JFR843" s="106"/>
      <c r="JFS843" s="102"/>
      <c r="JFT843" s="103"/>
      <c r="JFU843" s="102"/>
      <c r="JFV843" s="120"/>
      <c r="JFW843" s="176"/>
      <c r="JFX843" s="653"/>
      <c r="JFY843" s="597"/>
      <c r="JFZ843" s="106"/>
      <c r="JGA843" s="102"/>
      <c r="JGB843" s="103"/>
      <c r="JGC843" s="102"/>
      <c r="JGD843" s="120"/>
      <c r="JGE843" s="176"/>
      <c r="JGF843" s="653"/>
      <c r="JGG843" s="597"/>
      <c r="JGH843" s="106"/>
      <c r="JGI843" s="102"/>
      <c r="JGJ843" s="103"/>
      <c r="JGK843" s="102"/>
      <c r="JGL843" s="120"/>
      <c r="JGM843" s="176"/>
      <c r="JGN843" s="653"/>
      <c r="JGO843" s="597"/>
      <c r="JGP843" s="106"/>
      <c r="JGQ843" s="102"/>
      <c r="JGR843" s="103"/>
      <c r="JGS843" s="102"/>
      <c r="JGT843" s="120"/>
      <c r="JGU843" s="176"/>
      <c r="JGV843" s="653"/>
      <c r="JGW843" s="597"/>
      <c r="JGX843" s="106"/>
      <c r="JGY843" s="102"/>
      <c r="JGZ843" s="103"/>
      <c r="JHA843" s="102"/>
      <c r="JHB843" s="120"/>
      <c r="JHC843" s="176"/>
      <c r="JHD843" s="653"/>
      <c r="JHE843" s="597"/>
      <c r="JHF843" s="106"/>
      <c r="JHG843" s="102"/>
      <c r="JHH843" s="103"/>
      <c r="JHI843" s="102"/>
      <c r="JHJ843" s="120"/>
      <c r="JHK843" s="176"/>
      <c r="JHL843" s="653"/>
      <c r="JHM843" s="597"/>
      <c r="JHN843" s="106"/>
      <c r="JHO843" s="102"/>
      <c r="JHP843" s="103"/>
      <c r="JHQ843" s="102"/>
      <c r="JHR843" s="120"/>
      <c r="JHS843" s="176"/>
      <c r="JHT843" s="653"/>
      <c r="JHU843" s="597"/>
      <c r="JHV843" s="106"/>
      <c r="JHW843" s="102"/>
      <c r="JHX843" s="103"/>
      <c r="JHY843" s="102"/>
      <c r="JHZ843" s="120"/>
      <c r="JIA843" s="176"/>
      <c r="JIB843" s="653"/>
      <c r="JIC843" s="597"/>
      <c r="JID843" s="106"/>
      <c r="JIE843" s="102"/>
      <c r="JIF843" s="103"/>
      <c r="JIG843" s="102"/>
      <c r="JIH843" s="120"/>
      <c r="JII843" s="176"/>
      <c r="JIJ843" s="653"/>
      <c r="JIK843" s="597"/>
      <c r="JIL843" s="106"/>
      <c r="JIM843" s="102"/>
      <c r="JIN843" s="103"/>
      <c r="JIO843" s="102"/>
      <c r="JIP843" s="120"/>
      <c r="JIQ843" s="176"/>
      <c r="JIR843" s="653"/>
      <c r="JIS843" s="597"/>
      <c r="JIT843" s="106"/>
      <c r="JIU843" s="102"/>
      <c r="JIV843" s="103"/>
      <c r="JIW843" s="102"/>
      <c r="JIX843" s="120"/>
      <c r="JIY843" s="176"/>
      <c r="JIZ843" s="653"/>
      <c r="JJA843" s="597"/>
      <c r="JJB843" s="106"/>
      <c r="JJC843" s="102"/>
      <c r="JJD843" s="103"/>
      <c r="JJE843" s="102"/>
      <c r="JJF843" s="120"/>
      <c r="JJG843" s="176"/>
      <c r="JJH843" s="653"/>
      <c r="JJI843" s="597"/>
      <c r="JJJ843" s="106"/>
      <c r="JJK843" s="102"/>
      <c r="JJL843" s="103"/>
      <c r="JJM843" s="102"/>
      <c r="JJN843" s="120"/>
      <c r="JJO843" s="176"/>
      <c r="JJP843" s="653"/>
      <c r="JJQ843" s="597"/>
      <c r="JJR843" s="106"/>
      <c r="JJS843" s="102"/>
      <c r="JJT843" s="103"/>
      <c r="JJU843" s="102"/>
      <c r="JJV843" s="120"/>
      <c r="JJW843" s="176"/>
      <c r="JJX843" s="653"/>
      <c r="JJY843" s="597"/>
      <c r="JJZ843" s="106"/>
      <c r="JKA843" s="102"/>
      <c r="JKB843" s="103"/>
      <c r="JKC843" s="102"/>
      <c r="JKD843" s="120"/>
      <c r="JKE843" s="176"/>
      <c r="JKF843" s="653"/>
      <c r="JKG843" s="597"/>
      <c r="JKH843" s="106"/>
      <c r="JKI843" s="102"/>
      <c r="JKJ843" s="103"/>
      <c r="JKK843" s="102"/>
      <c r="JKL843" s="120"/>
      <c r="JKM843" s="176"/>
      <c r="JKN843" s="653"/>
      <c r="JKO843" s="597"/>
      <c r="JKP843" s="106"/>
      <c r="JKQ843" s="102"/>
      <c r="JKR843" s="103"/>
      <c r="JKS843" s="102"/>
      <c r="JKT843" s="120"/>
      <c r="JKU843" s="176"/>
      <c r="JKV843" s="653"/>
      <c r="JKW843" s="597"/>
      <c r="JKX843" s="106"/>
      <c r="JKY843" s="102"/>
      <c r="JKZ843" s="103"/>
      <c r="JLA843" s="102"/>
      <c r="JLB843" s="120"/>
      <c r="JLC843" s="176"/>
      <c r="JLD843" s="653"/>
      <c r="JLE843" s="597"/>
      <c r="JLF843" s="106"/>
      <c r="JLG843" s="102"/>
      <c r="JLH843" s="103"/>
      <c r="JLI843" s="102"/>
      <c r="JLJ843" s="120"/>
      <c r="JLK843" s="176"/>
      <c r="JLL843" s="653"/>
      <c r="JLM843" s="597"/>
      <c r="JLN843" s="106"/>
      <c r="JLO843" s="102"/>
      <c r="JLP843" s="103"/>
      <c r="JLQ843" s="102"/>
      <c r="JLR843" s="120"/>
      <c r="JLS843" s="176"/>
      <c r="JLT843" s="653"/>
      <c r="JLU843" s="597"/>
      <c r="JLV843" s="106"/>
      <c r="JLW843" s="102"/>
      <c r="JLX843" s="103"/>
      <c r="JLY843" s="102"/>
      <c r="JLZ843" s="120"/>
      <c r="JMA843" s="176"/>
      <c r="JMB843" s="653"/>
      <c r="JMC843" s="597"/>
      <c r="JMD843" s="106"/>
      <c r="JME843" s="102"/>
      <c r="JMF843" s="103"/>
      <c r="JMG843" s="102"/>
      <c r="JMH843" s="120"/>
      <c r="JMI843" s="176"/>
      <c r="JMJ843" s="653"/>
      <c r="JMK843" s="597"/>
      <c r="JML843" s="106"/>
      <c r="JMM843" s="102"/>
      <c r="JMN843" s="103"/>
      <c r="JMO843" s="102"/>
      <c r="JMP843" s="120"/>
      <c r="JMQ843" s="176"/>
      <c r="JMR843" s="653"/>
      <c r="JMS843" s="597"/>
      <c r="JMT843" s="106"/>
      <c r="JMU843" s="102"/>
      <c r="JMV843" s="103"/>
      <c r="JMW843" s="102"/>
      <c r="JMX843" s="120"/>
      <c r="JMY843" s="176"/>
      <c r="JMZ843" s="653"/>
      <c r="JNA843" s="597"/>
      <c r="JNB843" s="106"/>
      <c r="JNC843" s="102"/>
      <c r="JND843" s="103"/>
      <c r="JNE843" s="102"/>
      <c r="JNF843" s="120"/>
      <c r="JNG843" s="176"/>
      <c r="JNH843" s="653"/>
      <c r="JNI843" s="597"/>
      <c r="JNJ843" s="106"/>
      <c r="JNK843" s="102"/>
      <c r="JNL843" s="103"/>
      <c r="JNM843" s="102"/>
      <c r="JNN843" s="120"/>
      <c r="JNO843" s="176"/>
      <c r="JNP843" s="653"/>
      <c r="JNQ843" s="597"/>
      <c r="JNR843" s="106"/>
      <c r="JNS843" s="102"/>
      <c r="JNT843" s="103"/>
      <c r="JNU843" s="102"/>
      <c r="JNV843" s="120"/>
      <c r="JNW843" s="176"/>
      <c r="JNX843" s="653"/>
      <c r="JNY843" s="597"/>
      <c r="JNZ843" s="106"/>
      <c r="JOA843" s="102"/>
      <c r="JOB843" s="103"/>
      <c r="JOC843" s="102"/>
      <c r="JOD843" s="120"/>
      <c r="JOE843" s="176"/>
      <c r="JOF843" s="653"/>
      <c r="JOG843" s="597"/>
      <c r="JOH843" s="106"/>
      <c r="JOI843" s="102"/>
      <c r="JOJ843" s="103"/>
      <c r="JOK843" s="102"/>
      <c r="JOL843" s="120"/>
      <c r="JOM843" s="176"/>
      <c r="JON843" s="653"/>
      <c r="JOO843" s="597"/>
      <c r="JOP843" s="106"/>
      <c r="JOQ843" s="102"/>
      <c r="JOR843" s="103"/>
      <c r="JOS843" s="102"/>
      <c r="JOT843" s="120"/>
      <c r="JOU843" s="176"/>
      <c r="JOV843" s="653"/>
      <c r="JOW843" s="597"/>
      <c r="JOX843" s="106"/>
      <c r="JOY843" s="102"/>
      <c r="JOZ843" s="103"/>
      <c r="JPA843" s="102"/>
      <c r="JPB843" s="120"/>
      <c r="JPC843" s="176"/>
      <c r="JPD843" s="653"/>
      <c r="JPE843" s="597"/>
      <c r="JPF843" s="106"/>
      <c r="JPG843" s="102"/>
      <c r="JPH843" s="103"/>
      <c r="JPI843" s="102"/>
      <c r="JPJ843" s="120"/>
      <c r="JPK843" s="176"/>
      <c r="JPL843" s="653"/>
      <c r="JPM843" s="597"/>
      <c r="JPN843" s="106"/>
      <c r="JPO843" s="102"/>
      <c r="JPP843" s="103"/>
      <c r="JPQ843" s="102"/>
      <c r="JPR843" s="120"/>
      <c r="JPS843" s="176"/>
      <c r="JPT843" s="653"/>
      <c r="JPU843" s="597"/>
      <c r="JPV843" s="106"/>
      <c r="JPW843" s="102"/>
      <c r="JPX843" s="103"/>
      <c r="JPY843" s="102"/>
      <c r="JPZ843" s="120"/>
      <c r="JQA843" s="176"/>
      <c r="JQB843" s="653"/>
      <c r="JQC843" s="597"/>
      <c r="JQD843" s="106"/>
      <c r="JQE843" s="102"/>
      <c r="JQF843" s="103"/>
      <c r="JQG843" s="102"/>
      <c r="JQH843" s="120"/>
      <c r="JQI843" s="176"/>
      <c r="JQJ843" s="653"/>
      <c r="JQK843" s="597"/>
      <c r="JQL843" s="106"/>
      <c r="JQM843" s="102"/>
      <c r="JQN843" s="103"/>
      <c r="JQO843" s="102"/>
      <c r="JQP843" s="120"/>
      <c r="JQQ843" s="176"/>
      <c r="JQR843" s="653"/>
      <c r="JQS843" s="597"/>
      <c r="JQT843" s="106"/>
      <c r="JQU843" s="102"/>
      <c r="JQV843" s="103"/>
      <c r="JQW843" s="102"/>
      <c r="JQX843" s="120"/>
      <c r="JQY843" s="176"/>
      <c r="JQZ843" s="653"/>
      <c r="JRA843" s="597"/>
      <c r="JRB843" s="106"/>
      <c r="JRC843" s="102"/>
      <c r="JRD843" s="103"/>
      <c r="JRE843" s="102"/>
      <c r="JRF843" s="120"/>
      <c r="JRG843" s="176"/>
      <c r="JRH843" s="653"/>
      <c r="JRI843" s="597"/>
      <c r="JRJ843" s="106"/>
      <c r="JRK843" s="102"/>
      <c r="JRL843" s="103"/>
      <c r="JRM843" s="102"/>
      <c r="JRN843" s="120"/>
      <c r="JRO843" s="176"/>
      <c r="JRP843" s="653"/>
      <c r="JRQ843" s="597"/>
      <c r="JRR843" s="106"/>
      <c r="JRS843" s="102"/>
      <c r="JRT843" s="103"/>
      <c r="JRU843" s="102"/>
      <c r="JRV843" s="120"/>
      <c r="JRW843" s="176"/>
      <c r="JRX843" s="653"/>
      <c r="JRY843" s="597"/>
      <c r="JRZ843" s="106"/>
      <c r="JSA843" s="102"/>
      <c r="JSB843" s="103"/>
      <c r="JSC843" s="102"/>
      <c r="JSD843" s="120"/>
      <c r="JSE843" s="176"/>
      <c r="JSF843" s="653"/>
      <c r="JSG843" s="597"/>
      <c r="JSH843" s="106"/>
      <c r="JSI843" s="102"/>
      <c r="JSJ843" s="103"/>
      <c r="JSK843" s="102"/>
      <c r="JSL843" s="120"/>
      <c r="JSM843" s="176"/>
      <c r="JSN843" s="653"/>
      <c r="JSO843" s="597"/>
      <c r="JSP843" s="106"/>
      <c r="JSQ843" s="102"/>
      <c r="JSR843" s="103"/>
      <c r="JSS843" s="102"/>
      <c r="JST843" s="120"/>
      <c r="JSU843" s="176"/>
      <c r="JSV843" s="653"/>
      <c r="JSW843" s="597"/>
      <c r="JSX843" s="106"/>
      <c r="JSY843" s="102"/>
      <c r="JSZ843" s="103"/>
      <c r="JTA843" s="102"/>
      <c r="JTB843" s="120"/>
      <c r="JTC843" s="176"/>
      <c r="JTD843" s="653"/>
      <c r="JTE843" s="597"/>
      <c r="JTF843" s="106"/>
      <c r="JTG843" s="102"/>
      <c r="JTH843" s="103"/>
      <c r="JTI843" s="102"/>
      <c r="JTJ843" s="120"/>
      <c r="JTK843" s="176"/>
      <c r="JTL843" s="653"/>
      <c r="JTM843" s="597"/>
      <c r="JTN843" s="106"/>
      <c r="JTO843" s="102"/>
      <c r="JTP843" s="103"/>
      <c r="JTQ843" s="102"/>
      <c r="JTR843" s="120"/>
      <c r="JTS843" s="176"/>
      <c r="JTT843" s="653"/>
      <c r="JTU843" s="597"/>
      <c r="JTV843" s="106"/>
      <c r="JTW843" s="102"/>
      <c r="JTX843" s="103"/>
      <c r="JTY843" s="102"/>
      <c r="JTZ843" s="120"/>
      <c r="JUA843" s="176"/>
      <c r="JUB843" s="653"/>
      <c r="JUC843" s="597"/>
      <c r="JUD843" s="106"/>
      <c r="JUE843" s="102"/>
      <c r="JUF843" s="103"/>
      <c r="JUG843" s="102"/>
      <c r="JUH843" s="120"/>
      <c r="JUI843" s="176"/>
      <c r="JUJ843" s="653"/>
      <c r="JUK843" s="597"/>
      <c r="JUL843" s="106"/>
      <c r="JUM843" s="102"/>
      <c r="JUN843" s="103"/>
      <c r="JUO843" s="102"/>
      <c r="JUP843" s="120"/>
      <c r="JUQ843" s="176"/>
      <c r="JUR843" s="653"/>
      <c r="JUS843" s="597"/>
      <c r="JUT843" s="106"/>
      <c r="JUU843" s="102"/>
      <c r="JUV843" s="103"/>
      <c r="JUW843" s="102"/>
      <c r="JUX843" s="120"/>
      <c r="JUY843" s="176"/>
      <c r="JUZ843" s="653"/>
      <c r="JVA843" s="597"/>
      <c r="JVB843" s="106"/>
      <c r="JVC843" s="102"/>
      <c r="JVD843" s="103"/>
      <c r="JVE843" s="102"/>
      <c r="JVF843" s="120"/>
      <c r="JVG843" s="176"/>
      <c r="JVH843" s="653"/>
      <c r="JVI843" s="597"/>
      <c r="JVJ843" s="106"/>
      <c r="JVK843" s="102"/>
      <c r="JVL843" s="103"/>
      <c r="JVM843" s="102"/>
      <c r="JVN843" s="120"/>
      <c r="JVO843" s="176"/>
      <c r="JVP843" s="653"/>
      <c r="JVQ843" s="597"/>
      <c r="JVR843" s="106"/>
      <c r="JVS843" s="102"/>
      <c r="JVT843" s="103"/>
      <c r="JVU843" s="102"/>
      <c r="JVV843" s="120"/>
      <c r="JVW843" s="176"/>
      <c r="JVX843" s="653"/>
      <c r="JVY843" s="597"/>
      <c r="JVZ843" s="106"/>
      <c r="JWA843" s="102"/>
      <c r="JWB843" s="103"/>
      <c r="JWC843" s="102"/>
      <c r="JWD843" s="120"/>
      <c r="JWE843" s="176"/>
      <c r="JWF843" s="653"/>
      <c r="JWG843" s="597"/>
      <c r="JWH843" s="106"/>
      <c r="JWI843" s="102"/>
      <c r="JWJ843" s="103"/>
      <c r="JWK843" s="102"/>
      <c r="JWL843" s="120"/>
      <c r="JWM843" s="176"/>
      <c r="JWN843" s="653"/>
      <c r="JWO843" s="597"/>
      <c r="JWP843" s="106"/>
      <c r="JWQ843" s="102"/>
      <c r="JWR843" s="103"/>
      <c r="JWS843" s="102"/>
      <c r="JWT843" s="120"/>
      <c r="JWU843" s="176"/>
      <c r="JWV843" s="653"/>
      <c r="JWW843" s="597"/>
      <c r="JWX843" s="106"/>
      <c r="JWY843" s="102"/>
      <c r="JWZ843" s="103"/>
      <c r="JXA843" s="102"/>
      <c r="JXB843" s="120"/>
      <c r="JXC843" s="176"/>
      <c r="JXD843" s="653"/>
      <c r="JXE843" s="597"/>
      <c r="JXF843" s="106"/>
      <c r="JXG843" s="102"/>
      <c r="JXH843" s="103"/>
      <c r="JXI843" s="102"/>
      <c r="JXJ843" s="120"/>
      <c r="JXK843" s="176"/>
      <c r="JXL843" s="653"/>
      <c r="JXM843" s="597"/>
      <c r="JXN843" s="106"/>
      <c r="JXO843" s="102"/>
      <c r="JXP843" s="103"/>
      <c r="JXQ843" s="102"/>
      <c r="JXR843" s="120"/>
      <c r="JXS843" s="176"/>
      <c r="JXT843" s="653"/>
      <c r="JXU843" s="597"/>
      <c r="JXV843" s="106"/>
      <c r="JXW843" s="102"/>
      <c r="JXX843" s="103"/>
      <c r="JXY843" s="102"/>
      <c r="JXZ843" s="120"/>
      <c r="JYA843" s="176"/>
      <c r="JYB843" s="653"/>
      <c r="JYC843" s="597"/>
      <c r="JYD843" s="106"/>
      <c r="JYE843" s="102"/>
      <c r="JYF843" s="103"/>
      <c r="JYG843" s="102"/>
      <c r="JYH843" s="120"/>
      <c r="JYI843" s="176"/>
      <c r="JYJ843" s="653"/>
      <c r="JYK843" s="597"/>
      <c r="JYL843" s="106"/>
      <c r="JYM843" s="102"/>
      <c r="JYN843" s="103"/>
      <c r="JYO843" s="102"/>
      <c r="JYP843" s="120"/>
      <c r="JYQ843" s="176"/>
      <c r="JYR843" s="653"/>
      <c r="JYS843" s="597"/>
      <c r="JYT843" s="106"/>
      <c r="JYU843" s="102"/>
      <c r="JYV843" s="103"/>
      <c r="JYW843" s="102"/>
      <c r="JYX843" s="120"/>
      <c r="JYY843" s="176"/>
      <c r="JYZ843" s="653"/>
      <c r="JZA843" s="597"/>
      <c r="JZB843" s="106"/>
      <c r="JZC843" s="102"/>
      <c r="JZD843" s="103"/>
      <c r="JZE843" s="102"/>
      <c r="JZF843" s="120"/>
      <c r="JZG843" s="176"/>
      <c r="JZH843" s="653"/>
      <c r="JZI843" s="597"/>
      <c r="JZJ843" s="106"/>
      <c r="JZK843" s="102"/>
      <c r="JZL843" s="103"/>
      <c r="JZM843" s="102"/>
      <c r="JZN843" s="120"/>
      <c r="JZO843" s="176"/>
      <c r="JZP843" s="653"/>
      <c r="JZQ843" s="597"/>
      <c r="JZR843" s="106"/>
      <c r="JZS843" s="102"/>
      <c r="JZT843" s="103"/>
      <c r="JZU843" s="102"/>
      <c r="JZV843" s="120"/>
      <c r="JZW843" s="176"/>
      <c r="JZX843" s="653"/>
      <c r="JZY843" s="597"/>
      <c r="JZZ843" s="106"/>
      <c r="KAA843" s="102"/>
      <c r="KAB843" s="103"/>
      <c r="KAC843" s="102"/>
      <c r="KAD843" s="120"/>
      <c r="KAE843" s="176"/>
      <c r="KAF843" s="653"/>
      <c r="KAG843" s="597"/>
      <c r="KAH843" s="106"/>
      <c r="KAI843" s="102"/>
      <c r="KAJ843" s="103"/>
      <c r="KAK843" s="102"/>
      <c r="KAL843" s="120"/>
      <c r="KAM843" s="176"/>
      <c r="KAN843" s="653"/>
      <c r="KAO843" s="597"/>
      <c r="KAP843" s="106"/>
      <c r="KAQ843" s="102"/>
      <c r="KAR843" s="103"/>
      <c r="KAS843" s="102"/>
      <c r="KAT843" s="120"/>
      <c r="KAU843" s="176"/>
      <c r="KAV843" s="653"/>
      <c r="KAW843" s="597"/>
      <c r="KAX843" s="106"/>
      <c r="KAY843" s="102"/>
      <c r="KAZ843" s="103"/>
      <c r="KBA843" s="102"/>
      <c r="KBB843" s="120"/>
      <c r="KBC843" s="176"/>
      <c r="KBD843" s="653"/>
      <c r="KBE843" s="597"/>
      <c r="KBF843" s="106"/>
      <c r="KBG843" s="102"/>
      <c r="KBH843" s="103"/>
      <c r="KBI843" s="102"/>
      <c r="KBJ843" s="120"/>
      <c r="KBK843" s="176"/>
      <c r="KBL843" s="653"/>
      <c r="KBM843" s="597"/>
      <c r="KBN843" s="106"/>
      <c r="KBO843" s="102"/>
      <c r="KBP843" s="103"/>
      <c r="KBQ843" s="102"/>
      <c r="KBR843" s="120"/>
      <c r="KBS843" s="176"/>
      <c r="KBT843" s="653"/>
      <c r="KBU843" s="597"/>
      <c r="KBV843" s="106"/>
      <c r="KBW843" s="102"/>
      <c r="KBX843" s="103"/>
      <c r="KBY843" s="102"/>
      <c r="KBZ843" s="120"/>
      <c r="KCA843" s="176"/>
      <c r="KCB843" s="653"/>
      <c r="KCC843" s="597"/>
      <c r="KCD843" s="106"/>
      <c r="KCE843" s="102"/>
      <c r="KCF843" s="103"/>
      <c r="KCG843" s="102"/>
      <c r="KCH843" s="120"/>
      <c r="KCI843" s="176"/>
      <c r="KCJ843" s="653"/>
      <c r="KCK843" s="597"/>
      <c r="KCL843" s="106"/>
      <c r="KCM843" s="102"/>
      <c r="KCN843" s="103"/>
      <c r="KCO843" s="102"/>
      <c r="KCP843" s="120"/>
      <c r="KCQ843" s="176"/>
      <c r="KCR843" s="653"/>
      <c r="KCS843" s="597"/>
      <c r="KCT843" s="106"/>
      <c r="KCU843" s="102"/>
      <c r="KCV843" s="103"/>
      <c r="KCW843" s="102"/>
      <c r="KCX843" s="120"/>
      <c r="KCY843" s="176"/>
      <c r="KCZ843" s="653"/>
      <c r="KDA843" s="597"/>
      <c r="KDB843" s="106"/>
      <c r="KDC843" s="102"/>
      <c r="KDD843" s="103"/>
      <c r="KDE843" s="102"/>
      <c r="KDF843" s="120"/>
      <c r="KDG843" s="176"/>
      <c r="KDH843" s="653"/>
      <c r="KDI843" s="597"/>
      <c r="KDJ843" s="106"/>
      <c r="KDK843" s="102"/>
      <c r="KDL843" s="103"/>
      <c r="KDM843" s="102"/>
      <c r="KDN843" s="120"/>
      <c r="KDO843" s="176"/>
      <c r="KDP843" s="653"/>
      <c r="KDQ843" s="597"/>
      <c r="KDR843" s="106"/>
      <c r="KDS843" s="102"/>
      <c r="KDT843" s="103"/>
      <c r="KDU843" s="102"/>
      <c r="KDV843" s="120"/>
      <c r="KDW843" s="176"/>
      <c r="KDX843" s="653"/>
      <c r="KDY843" s="597"/>
      <c r="KDZ843" s="106"/>
      <c r="KEA843" s="102"/>
      <c r="KEB843" s="103"/>
      <c r="KEC843" s="102"/>
      <c r="KED843" s="120"/>
      <c r="KEE843" s="176"/>
      <c r="KEF843" s="653"/>
      <c r="KEG843" s="597"/>
      <c r="KEH843" s="106"/>
      <c r="KEI843" s="102"/>
      <c r="KEJ843" s="103"/>
      <c r="KEK843" s="102"/>
      <c r="KEL843" s="120"/>
      <c r="KEM843" s="176"/>
      <c r="KEN843" s="653"/>
      <c r="KEO843" s="597"/>
      <c r="KEP843" s="106"/>
      <c r="KEQ843" s="102"/>
      <c r="KER843" s="103"/>
      <c r="KES843" s="102"/>
      <c r="KET843" s="120"/>
      <c r="KEU843" s="176"/>
      <c r="KEV843" s="653"/>
      <c r="KEW843" s="597"/>
      <c r="KEX843" s="106"/>
      <c r="KEY843" s="102"/>
      <c r="KEZ843" s="103"/>
      <c r="KFA843" s="102"/>
      <c r="KFB843" s="120"/>
      <c r="KFC843" s="176"/>
      <c r="KFD843" s="653"/>
      <c r="KFE843" s="597"/>
      <c r="KFF843" s="106"/>
      <c r="KFG843" s="102"/>
      <c r="KFH843" s="103"/>
      <c r="KFI843" s="102"/>
      <c r="KFJ843" s="120"/>
      <c r="KFK843" s="176"/>
      <c r="KFL843" s="653"/>
      <c r="KFM843" s="597"/>
      <c r="KFN843" s="106"/>
      <c r="KFO843" s="102"/>
      <c r="KFP843" s="103"/>
      <c r="KFQ843" s="102"/>
      <c r="KFR843" s="120"/>
      <c r="KFS843" s="176"/>
      <c r="KFT843" s="653"/>
      <c r="KFU843" s="597"/>
      <c r="KFV843" s="106"/>
      <c r="KFW843" s="102"/>
      <c r="KFX843" s="103"/>
      <c r="KFY843" s="102"/>
      <c r="KFZ843" s="120"/>
      <c r="KGA843" s="176"/>
      <c r="KGB843" s="653"/>
      <c r="KGC843" s="597"/>
      <c r="KGD843" s="106"/>
      <c r="KGE843" s="102"/>
      <c r="KGF843" s="103"/>
      <c r="KGG843" s="102"/>
      <c r="KGH843" s="120"/>
      <c r="KGI843" s="176"/>
      <c r="KGJ843" s="653"/>
      <c r="KGK843" s="597"/>
      <c r="KGL843" s="106"/>
      <c r="KGM843" s="102"/>
      <c r="KGN843" s="103"/>
      <c r="KGO843" s="102"/>
      <c r="KGP843" s="120"/>
      <c r="KGQ843" s="176"/>
      <c r="KGR843" s="653"/>
      <c r="KGS843" s="597"/>
      <c r="KGT843" s="106"/>
      <c r="KGU843" s="102"/>
      <c r="KGV843" s="103"/>
      <c r="KGW843" s="102"/>
      <c r="KGX843" s="120"/>
      <c r="KGY843" s="176"/>
      <c r="KGZ843" s="653"/>
      <c r="KHA843" s="597"/>
      <c r="KHB843" s="106"/>
      <c r="KHC843" s="102"/>
      <c r="KHD843" s="103"/>
      <c r="KHE843" s="102"/>
      <c r="KHF843" s="120"/>
      <c r="KHG843" s="176"/>
      <c r="KHH843" s="653"/>
      <c r="KHI843" s="597"/>
      <c r="KHJ843" s="106"/>
      <c r="KHK843" s="102"/>
      <c r="KHL843" s="103"/>
      <c r="KHM843" s="102"/>
      <c r="KHN843" s="120"/>
      <c r="KHO843" s="176"/>
      <c r="KHP843" s="653"/>
      <c r="KHQ843" s="597"/>
      <c r="KHR843" s="106"/>
      <c r="KHS843" s="102"/>
      <c r="KHT843" s="103"/>
      <c r="KHU843" s="102"/>
      <c r="KHV843" s="120"/>
      <c r="KHW843" s="176"/>
      <c r="KHX843" s="653"/>
      <c r="KHY843" s="597"/>
      <c r="KHZ843" s="106"/>
      <c r="KIA843" s="102"/>
      <c r="KIB843" s="103"/>
      <c r="KIC843" s="102"/>
      <c r="KID843" s="120"/>
      <c r="KIE843" s="176"/>
      <c r="KIF843" s="653"/>
      <c r="KIG843" s="597"/>
      <c r="KIH843" s="106"/>
      <c r="KII843" s="102"/>
      <c r="KIJ843" s="103"/>
      <c r="KIK843" s="102"/>
      <c r="KIL843" s="120"/>
      <c r="KIM843" s="176"/>
      <c r="KIN843" s="653"/>
      <c r="KIO843" s="597"/>
      <c r="KIP843" s="106"/>
      <c r="KIQ843" s="102"/>
      <c r="KIR843" s="103"/>
      <c r="KIS843" s="102"/>
      <c r="KIT843" s="120"/>
      <c r="KIU843" s="176"/>
      <c r="KIV843" s="653"/>
      <c r="KIW843" s="597"/>
      <c r="KIX843" s="106"/>
      <c r="KIY843" s="102"/>
      <c r="KIZ843" s="103"/>
      <c r="KJA843" s="102"/>
      <c r="KJB843" s="120"/>
      <c r="KJC843" s="176"/>
      <c r="KJD843" s="653"/>
      <c r="KJE843" s="597"/>
      <c r="KJF843" s="106"/>
      <c r="KJG843" s="102"/>
      <c r="KJH843" s="103"/>
      <c r="KJI843" s="102"/>
      <c r="KJJ843" s="120"/>
      <c r="KJK843" s="176"/>
      <c r="KJL843" s="653"/>
      <c r="KJM843" s="597"/>
      <c r="KJN843" s="106"/>
      <c r="KJO843" s="102"/>
      <c r="KJP843" s="103"/>
      <c r="KJQ843" s="102"/>
      <c r="KJR843" s="120"/>
      <c r="KJS843" s="176"/>
      <c r="KJT843" s="653"/>
      <c r="KJU843" s="597"/>
      <c r="KJV843" s="106"/>
      <c r="KJW843" s="102"/>
      <c r="KJX843" s="103"/>
      <c r="KJY843" s="102"/>
      <c r="KJZ843" s="120"/>
      <c r="KKA843" s="176"/>
      <c r="KKB843" s="653"/>
      <c r="KKC843" s="597"/>
      <c r="KKD843" s="106"/>
      <c r="KKE843" s="102"/>
      <c r="KKF843" s="103"/>
      <c r="KKG843" s="102"/>
      <c r="KKH843" s="120"/>
      <c r="KKI843" s="176"/>
      <c r="KKJ843" s="653"/>
      <c r="KKK843" s="597"/>
      <c r="KKL843" s="106"/>
      <c r="KKM843" s="102"/>
      <c r="KKN843" s="103"/>
      <c r="KKO843" s="102"/>
      <c r="KKP843" s="120"/>
      <c r="KKQ843" s="176"/>
      <c r="KKR843" s="653"/>
      <c r="KKS843" s="597"/>
      <c r="KKT843" s="106"/>
      <c r="KKU843" s="102"/>
      <c r="KKV843" s="103"/>
      <c r="KKW843" s="102"/>
      <c r="KKX843" s="120"/>
      <c r="KKY843" s="176"/>
      <c r="KKZ843" s="653"/>
      <c r="KLA843" s="597"/>
      <c r="KLB843" s="106"/>
      <c r="KLC843" s="102"/>
      <c r="KLD843" s="103"/>
      <c r="KLE843" s="102"/>
      <c r="KLF843" s="120"/>
      <c r="KLG843" s="176"/>
      <c r="KLH843" s="653"/>
      <c r="KLI843" s="597"/>
      <c r="KLJ843" s="106"/>
      <c r="KLK843" s="102"/>
      <c r="KLL843" s="103"/>
      <c r="KLM843" s="102"/>
      <c r="KLN843" s="120"/>
      <c r="KLO843" s="176"/>
      <c r="KLP843" s="653"/>
      <c r="KLQ843" s="597"/>
      <c r="KLR843" s="106"/>
      <c r="KLS843" s="102"/>
      <c r="KLT843" s="103"/>
      <c r="KLU843" s="102"/>
      <c r="KLV843" s="120"/>
      <c r="KLW843" s="176"/>
      <c r="KLX843" s="653"/>
      <c r="KLY843" s="597"/>
      <c r="KLZ843" s="106"/>
      <c r="KMA843" s="102"/>
      <c r="KMB843" s="103"/>
      <c r="KMC843" s="102"/>
      <c r="KMD843" s="120"/>
      <c r="KME843" s="176"/>
      <c r="KMF843" s="653"/>
      <c r="KMG843" s="597"/>
      <c r="KMH843" s="106"/>
      <c r="KMI843" s="102"/>
      <c r="KMJ843" s="103"/>
      <c r="KMK843" s="102"/>
      <c r="KML843" s="120"/>
      <c r="KMM843" s="176"/>
      <c r="KMN843" s="653"/>
      <c r="KMO843" s="597"/>
      <c r="KMP843" s="106"/>
      <c r="KMQ843" s="102"/>
      <c r="KMR843" s="103"/>
      <c r="KMS843" s="102"/>
      <c r="KMT843" s="120"/>
      <c r="KMU843" s="176"/>
      <c r="KMV843" s="653"/>
      <c r="KMW843" s="597"/>
      <c r="KMX843" s="106"/>
      <c r="KMY843" s="102"/>
      <c r="KMZ843" s="103"/>
      <c r="KNA843" s="102"/>
      <c r="KNB843" s="120"/>
      <c r="KNC843" s="176"/>
      <c r="KND843" s="653"/>
      <c r="KNE843" s="597"/>
      <c r="KNF843" s="106"/>
      <c r="KNG843" s="102"/>
      <c r="KNH843" s="103"/>
      <c r="KNI843" s="102"/>
      <c r="KNJ843" s="120"/>
      <c r="KNK843" s="176"/>
      <c r="KNL843" s="653"/>
      <c r="KNM843" s="597"/>
      <c r="KNN843" s="106"/>
      <c r="KNO843" s="102"/>
      <c r="KNP843" s="103"/>
      <c r="KNQ843" s="102"/>
      <c r="KNR843" s="120"/>
      <c r="KNS843" s="176"/>
      <c r="KNT843" s="653"/>
      <c r="KNU843" s="597"/>
      <c r="KNV843" s="106"/>
      <c r="KNW843" s="102"/>
      <c r="KNX843" s="103"/>
      <c r="KNY843" s="102"/>
      <c r="KNZ843" s="120"/>
      <c r="KOA843" s="176"/>
      <c r="KOB843" s="653"/>
      <c r="KOC843" s="597"/>
      <c r="KOD843" s="106"/>
      <c r="KOE843" s="102"/>
      <c r="KOF843" s="103"/>
      <c r="KOG843" s="102"/>
      <c r="KOH843" s="120"/>
      <c r="KOI843" s="176"/>
      <c r="KOJ843" s="653"/>
      <c r="KOK843" s="597"/>
      <c r="KOL843" s="106"/>
      <c r="KOM843" s="102"/>
      <c r="KON843" s="103"/>
      <c r="KOO843" s="102"/>
      <c r="KOP843" s="120"/>
      <c r="KOQ843" s="176"/>
      <c r="KOR843" s="653"/>
      <c r="KOS843" s="597"/>
      <c r="KOT843" s="106"/>
      <c r="KOU843" s="102"/>
      <c r="KOV843" s="103"/>
      <c r="KOW843" s="102"/>
      <c r="KOX843" s="120"/>
      <c r="KOY843" s="176"/>
      <c r="KOZ843" s="653"/>
      <c r="KPA843" s="597"/>
      <c r="KPB843" s="106"/>
      <c r="KPC843" s="102"/>
      <c r="KPD843" s="103"/>
      <c r="KPE843" s="102"/>
      <c r="KPF843" s="120"/>
      <c r="KPG843" s="176"/>
      <c r="KPH843" s="653"/>
      <c r="KPI843" s="597"/>
      <c r="KPJ843" s="106"/>
      <c r="KPK843" s="102"/>
      <c r="KPL843" s="103"/>
      <c r="KPM843" s="102"/>
      <c r="KPN843" s="120"/>
      <c r="KPO843" s="176"/>
      <c r="KPP843" s="653"/>
      <c r="KPQ843" s="597"/>
      <c r="KPR843" s="106"/>
      <c r="KPS843" s="102"/>
      <c r="KPT843" s="103"/>
      <c r="KPU843" s="102"/>
      <c r="KPV843" s="120"/>
      <c r="KPW843" s="176"/>
      <c r="KPX843" s="653"/>
      <c r="KPY843" s="597"/>
      <c r="KPZ843" s="106"/>
      <c r="KQA843" s="102"/>
      <c r="KQB843" s="103"/>
      <c r="KQC843" s="102"/>
      <c r="KQD843" s="120"/>
      <c r="KQE843" s="176"/>
      <c r="KQF843" s="653"/>
      <c r="KQG843" s="597"/>
      <c r="KQH843" s="106"/>
      <c r="KQI843" s="102"/>
      <c r="KQJ843" s="103"/>
      <c r="KQK843" s="102"/>
      <c r="KQL843" s="120"/>
      <c r="KQM843" s="176"/>
      <c r="KQN843" s="653"/>
      <c r="KQO843" s="597"/>
      <c r="KQP843" s="106"/>
      <c r="KQQ843" s="102"/>
      <c r="KQR843" s="103"/>
      <c r="KQS843" s="102"/>
      <c r="KQT843" s="120"/>
      <c r="KQU843" s="176"/>
      <c r="KQV843" s="653"/>
      <c r="KQW843" s="597"/>
      <c r="KQX843" s="106"/>
      <c r="KQY843" s="102"/>
      <c r="KQZ843" s="103"/>
      <c r="KRA843" s="102"/>
      <c r="KRB843" s="120"/>
      <c r="KRC843" s="176"/>
      <c r="KRD843" s="653"/>
      <c r="KRE843" s="597"/>
      <c r="KRF843" s="106"/>
      <c r="KRG843" s="102"/>
      <c r="KRH843" s="103"/>
      <c r="KRI843" s="102"/>
      <c r="KRJ843" s="120"/>
      <c r="KRK843" s="176"/>
      <c r="KRL843" s="653"/>
      <c r="KRM843" s="597"/>
      <c r="KRN843" s="106"/>
      <c r="KRO843" s="102"/>
      <c r="KRP843" s="103"/>
      <c r="KRQ843" s="102"/>
      <c r="KRR843" s="120"/>
      <c r="KRS843" s="176"/>
      <c r="KRT843" s="653"/>
      <c r="KRU843" s="597"/>
      <c r="KRV843" s="106"/>
      <c r="KRW843" s="102"/>
      <c r="KRX843" s="103"/>
      <c r="KRY843" s="102"/>
      <c r="KRZ843" s="120"/>
      <c r="KSA843" s="176"/>
      <c r="KSB843" s="653"/>
      <c r="KSC843" s="597"/>
      <c r="KSD843" s="106"/>
      <c r="KSE843" s="102"/>
      <c r="KSF843" s="103"/>
      <c r="KSG843" s="102"/>
      <c r="KSH843" s="120"/>
      <c r="KSI843" s="176"/>
      <c r="KSJ843" s="653"/>
      <c r="KSK843" s="597"/>
      <c r="KSL843" s="106"/>
      <c r="KSM843" s="102"/>
      <c r="KSN843" s="103"/>
      <c r="KSO843" s="102"/>
      <c r="KSP843" s="120"/>
      <c r="KSQ843" s="176"/>
      <c r="KSR843" s="653"/>
      <c r="KSS843" s="597"/>
      <c r="KST843" s="106"/>
      <c r="KSU843" s="102"/>
      <c r="KSV843" s="103"/>
      <c r="KSW843" s="102"/>
      <c r="KSX843" s="120"/>
      <c r="KSY843" s="176"/>
      <c r="KSZ843" s="653"/>
      <c r="KTA843" s="597"/>
      <c r="KTB843" s="106"/>
      <c r="KTC843" s="102"/>
      <c r="KTD843" s="103"/>
      <c r="KTE843" s="102"/>
      <c r="KTF843" s="120"/>
      <c r="KTG843" s="176"/>
      <c r="KTH843" s="653"/>
      <c r="KTI843" s="597"/>
      <c r="KTJ843" s="106"/>
      <c r="KTK843" s="102"/>
      <c r="KTL843" s="103"/>
      <c r="KTM843" s="102"/>
      <c r="KTN843" s="120"/>
      <c r="KTO843" s="176"/>
      <c r="KTP843" s="653"/>
      <c r="KTQ843" s="597"/>
      <c r="KTR843" s="106"/>
      <c r="KTS843" s="102"/>
      <c r="KTT843" s="103"/>
      <c r="KTU843" s="102"/>
      <c r="KTV843" s="120"/>
      <c r="KTW843" s="176"/>
      <c r="KTX843" s="653"/>
      <c r="KTY843" s="597"/>
      <c r="KTZ843" s="106"/>
      <c r="KUA843" s="102"/>
      <c r="KUB843" s="103"/>
      <c r="KUC843" s="102"/>
      <c r="KUD843" s="120"/>
      <c r="KUE843" s="176"/>
      <c r="KUF843" s="653"/>
      <c r="KUG843" s="597"/>
      <c r="KUH843" s="106"/>
      <c r="KUI843" s="102"/>
      <c r="KUJ843" s="103"/>
      <c r="KUK843" s="102"/>
      <c r="KUL843" s="120"/>
      <c r="KUM843" s="176"/>
      <c r="KUN843" s="653"/>
      <c r="KUO843" s="597"/>
      <c r="KUP843" s="106"/>
      <c r="KUQ843" s="102"/>
      <c r="KUR843" s="103"/>
      <c r="KUS843" s="102"/>
      <c r="KUT843" s="120"/>
      <c r="KUU843" s="176"/>
      <c r="KUV843" s="653"/>
      <c r="KUW843" s="597"/>
      <c r="KUX843" s="106"/>
      <c r="KUY843" s="102"/>
      <c r="KUZ843" s="103"/>
      <c r="KVA843" s="102"/>
      <c r="KVB843" s="120"/>
      <c r="KVC843" s="176"/>
      <c r="KVD843" s="653"/>
      <c r="KVE843" s="597"/>
      <c r="KVF843" s="106"/>
      <c r="KVG843" s="102"/>
      <c r="KVH843" s="103"/>
      <c r="KVI843" s="102"/>
      <c r="KVJ843" s="120"/>
      <c r="KVK843" s="176"/>
      <c r="KVL843" s="653"/>
      <c r="KVM843" s="597"/>
      <c r="KVN843" s="106"/>
      <c r="KVO843" s="102"/>
      <c r="KVP843" s="103"/>
      <c r="KVQ843" s="102"/>
      <c r="KVR843" s="120"/>
      <c r="KVS843" s="176"/>
      <c r="KVT843" s="653"/>
      <c r="KVU843" s="597"/>
      <c r="KVV843" s="106"/>
      <c r="KVW843" s="102"/>
      <c r="KVX843" s="103"/>
      <c r="KVY843" s="102"/>
      <c r="KVZ843" s="120"/>
      <c r="KWA843" s="176"/>
      <c r="KWB843" s="653"/>
      <c r="KWC843" s="597"/>
      <c r="KWD843" s="106"/>
      <c r="KWE843" s="102"/>
      <c r="KWF843" s="103"/>
      <c r="KWG843" s="102"/>
      <c r="KWH843" s="120"/>
      <c r="KWI843" s="176"/>
      <c r="KWJ843" s="653"/>
      <c r="KWK843" s="597"/>
      <c r="KWL843" s="106"/>
      <c r="KWM843" s="102"/>
      <c r="KWN843" s="103"/>
      <c r="KWO843" s="102"/>
      <c r="KWP843" s="120"/>
      <c r="KWQ843" s="176"/>
      <c r="KWR843" s="653"/>
      <c r="KWS843" s="597"/>
      <c r="KWT843" s="106"/>
      <c r="KWU843" s="102"/>
      <c r="KWV843" s="103"/>
      <c r="KWW843" s="102"/>
      <c r="KWX843" s="120"/>
      <c r="KWY843" s="176"/>
      <c r="KWZ843" s="653"/>
      <c r="KXA843" s="597"/>
      <c r="KXB843" s="106"/>
      <c r="KXC843" s="102"/>
      <c r="KXD843" s="103"/>
      <c r="KXE843" s="102"/>
      <c r="KXF843" s="120"/>
      <c r="KXG843" s="176"/>
      <c r="KXH843" s="653"/>
      <c r="KXI843" s="597"/>
      <c r="KXJ843" s="106"/>
      <c r="KXK843" s="102"/>
      <c r="KXL843" s="103"/>
      <c r="KXM843" s="102"/>
      <c r="KXN843" s="120"/>
      <c r="KXO843" s="176"/>
      <c r="KXP843" s="653"/>
      <c r="KXQ843" s="597"/>
      <c r="KXR843" s="106"/>
      <c r="KXS843" s="102"/>
      <c r="KXT843" s="103"/>
      <c r="KXU843" s="102"/>
      <c r="KXV843" s="120"/>
      <c r="KXW843" s="176"/>
      <c r="KXX843" s="653"/>
      <c r="KXY843" s="597"/>
      <c r="KXZ843" s="106"/>
      <c r="KYA843" s="102"/>
      <c r="KYB843" s="103"/>
      <c r="KYC843" s="102"/>
      <c r="KYD843" s="120"/>
      <c r="KYE843" s="176"/>
      <c r="KYF843" s="653"/>
      <c r="KYG843" s="597"/>
      <c r="KYH843" s="106"/>
      <c r="KYI843" s="102"/>
      <c r="KYJ843" s="103"/>
      <c r="KYK843" s="102"/>
      <c r="KYL843" s="120"/>
      <c r="KYM843" s="176"/>
      <c r="KYN843" s="653"/>
      <c r="KYO843" s="597"/>
      <c r="KYP843" s="106"/>
      <c r="KYQ843" s="102"/>
      <c r="KYR843" s="103"/>
      <c r="KYS843" s="102"/>
      <c r="KYT843" s="120"/>
      <c r="KYU843" s="176"/>
      <c r="KYV843" s="653"/>
      <c r="KYW843" s="597"/>
      <c r="KYX843" s="106"/>
      <c r="KYY843" s="102"/>
      <c r="KYZ843" s="103"/>
      <c r="KZA843" s="102"/>
      <c r="KZB843" s="120"/>
      <c r="KZC843" s="176"/>
      <c r="KZD843" s="653"/>
      <c r="KZE843" s="597"/>
      <c r="KZF843" s="106"/>
      <c r="KZG843" s="102"/>
      <c r="KZH843" s="103"/>
      <c r="KZI843" s="102"/>
      <c r="KZJ843" s="120"/>
      <c r="KZK843" s="176"/>
      <c r="KZL843" s="653"/>
      <c r="KZM843" s="597"/>
      <c r="KZN843" s="106"/>
      <c r="KZO843" s="102"/>
      <c r="KZP843" s="103"/>
      <c r="KZQ843" s="102"/>
      <c r="KZR843" s="120"/>
      <c r="KZS843" s="176"/>
      <c r="KZT843" s="653"/>
      <c r="KZU843" s="597"/>
      <c r="KZV843" s="106"/>
      <c r="KZW843" s="102"/>
      <c r="KZX843" s="103"/>
      <c r="KZY843" s="102"/>
      <c r="KZZ843" s="120"/>
      <c r="LAA843" s="176"/>
      <c r="LAB843" s="653"/>
      <c r="LAC843" s="597"/>
      <c r="LAD843" s="106"/>
      <c r="LAE843" s="102"/>
      <c r="LAF843" s="103"/>
      <c r="LAG843" s="102"/>
      <c r="LAH843" s="120"/>
      <c r="LAI843" s="176"/>
      <c r="LAJ843" s="653"/>
      <c r="LAK843" s="597"/>
      <c r="LAL843" s="106"/>
      <c r="LAM843" s="102"/>
      <c r="LAN843" s="103"/>
      <c r="LAO843" s="102"/>
      <c r="LAP843" s="120"/>
      <c r="LAQ843" s="176"/>
      <c r="LAR843" s="653"/>
      <c r="LAS843" s="597"/>
      <c r="LAT843" s="106"/>
      <c r="LAU843" s="102"/>
      <c r="LAV843" s="103"/>
      <c r="LAW843" s="102"/>
      <c r="LAX843" s="120"/>
      <c r="LAY843" s="176"/>
      <c r="LAZ843" s="653"/>
      <c r="LBA843" s="597"/>
      <c r="LBB843" s="106"/>
      <c r="LBC843" s="102"/>
      <c r="LBD843" s="103"/>
      <c r="LBE843" s="102"/>
      <c r="LBF843" s="120"/>
      <c r="LBG843" s="176"/>
      <c r="LBH843" s="653"/>
      <c r="LBI843" s="597"/>
      <c r="LBJ843" s="106"/>
      <c r="LBK843" s="102"/>
      <c r="LBL843" s="103"/>
      <c r="LBM843" s="102"/>
      <c r="LBN843" s="120"/>
      <c r="LBO843" s="176"/>
      <c r="LBP843" s="653"/>
      <c r="LBQ843" s="597"/>
      <c r="LBR843" s="106"/>
      <c r="LBS843" s="102"/>
      <c r="LBT843" s="103"/>
      <c r="LBU843" s="102"/>
      <c r="LBV843" s="120"/>
      <c r="LBW843" s="176"/>
      <c r="LBX843" s="653"/>
      <c r="LBY843" s="597"/>
      <c r="LBZ843" s="106"/>
      <c r="LCA843" s="102"/>
      <c r="LCB843" s="103"/>
      <c r="LCC843" s="102"/>
      <c r="LCD843" s="120"/>
      <c r="LCE843" s="176"/>
      <c r="LCF843" s="653"/>
      <c r="LCG843" s="597"/>
      <c r="LCH843" s="106"/>
      <c r="LCI843" s="102"/>
      <c r="LCJ843" s="103"/>
      <c r="LCK843" s="102"/>
      <c r="LCL843" s="120"/>
      <c r="LCM843" s="176"/>
      <c r="LCN843" s="653"/>
      <c r="LCO843" s="597"/>
      <c r="LCP843" s="106"/>
      <c r="LCQ843" s="102"/>
      <c r="LCR843" s="103"/>
      <c r="LCS843" s="102"/>
      <c r="LCT843" s="120"/>
      <c r="LCU843" s="176"/>
      <c r="LCV843" s="653"/>
      <c r="LCW843" s="597"/>
      <c r="LCX843" s="106"/>
      <c r="LCY843" s="102"/>
      <c r="LCZ843" s="103"/>
      <c r="LDA843" s="102"/>
      <c r="LDB843" s="120"/>
      <c r="LDC843" s="176"/>
      <c r="LDD843" s="653"/>
      <c r="LDE843" s="597"/>
      <c r="LDF843" s="106"/>
      <c r="LDG843" s="102"/>
      <c r="LDH843" s="103"/>
      <c r="LDI843" s="102"/>
      <c r="LDJ843" s="120"/>
      <c r="LDK843" s="176"/>
      <c r="LDL843" s="653"/>
      <c r="LDM843" s="597"/>
      <c r="LDN843" s="106"/>
      <c r="LDO843" s="102"/>
      <c r="LDP843" s="103"/>
      <c r="LDQ843" s="102"/>
      <c r="LDR843" s="120"/>
      <c r="LDS843" s="176"/>
      <c r="LDT843" s="653"/>
      <c r="LDU843" s="597"/>
      <c r="LDV843" s="106"/>
      <c r="LDW843" s="102"/>
      <c r="LDX843" s="103"/>
      <c r="LDY843" s="102"/>
      <c r="LDZ843" s="120"/>
      <c r="LEA843" s="176"/>
      <c r="LEB843" s="653"/>
      <c r="LEC843" s="597"/>
      <c r="LED843" s="106"/>
      <c r="LEE843" s="102"/>
      <c r="LEF843" s="103"/>
      <c r="LEG843" s="102"/>
      <c r="LEH843" s="120"/>
      <c r="LEI843" s="176"/>
      <c r="LEJ843" s="653"/>
      <c r="LEK843" s="597"/>
      <c r="LEL843" s="106"/>
      <c r="LEM843" s="102"/>
      <c r="LEN843" s="103"/>
      <c r="LEO843" s="102"/>
      <c r="LEP843" s="120"/>
      <c r="LEQ843" s="176"/>
      <c r="LER843" s="653"/>
      <c r="LES843" s="597"/>
      <c r="LET843" s="106"/>
      <c r="LEU843" s="102"/>
      <c r="LEV843" s="103"/>
      <c r="LEW843" s="102"/>
      <c r="LEX843" s="120"/>
      <c r="LEY843" s="176"/>
      <c r="LEZ843" s="653"/>
      <c r="LFA843" s="597"/>
      <c r="LFB843" s="106"/>
      <c r="LFC843" s="102"/>
      <c r="LFD843" s="103"/>
      <c r="LFE843" s="102"/>
      <c r="LFF843" s="120"/>
      <c r="LFG843" s="176"/>
      <c r="LFH843" s="653"/>
      <c r="LFI843" s="597"/>
      <c r="LFJ843" s="106"/>
      <c r="LFK843" s="102"/>
      <c r="LFL843" s="103"/>
      <c r="LFM843" s="102"/>
      <c r="LFN843" s="120"/>
      <c r="LFO843" s="176"/>
      <c r="LFP843" s="653"/>
      <c r="LFQ843" s="597"/>
      <c r="LFR843" s="106"/>
      <c r="LFS843" s="102"/>
      <c r="LFT843" s="103"/>
      <c r="LFU843" s="102"/>
      <c r="LFV843" s="120"/>
      <c r="LFW843" s="176"/>
      <c r="LFX843" s="653"/>
      <c r="LFY843" s="597"/>
      <c r="LFZ843" s="106"/>
      <c r="LGA843" s="102"/>
      <c r="LGB843" s="103"/>
      <c r="LGC843" s="102"/>
      <c r="LGD843" s="120"/>
      <c r="LGE843" s="176"/>
      <c r="LGF843" s="653"/>
      <c r="LGG843" s="597"/>
      <c r="LGH843" s="106"/>
      <c r="LGI843" s="102"/>
      <c r="LGJ843" s="103"/>
      <c r="LGK843" s="102"/>
      <c r="LGL843" s="120"/>
      <c r="LGM843" s="176"/>
      <c r="LGN843" s="653"/>
      <c r="LGO843" s="597"/>
      <c r="LGP843" s="106"/>
      <c r="LGQ843" s="102"/>
      <c r="LGR843" s="103"/>
      <c r="LGS843" s="102"/>
      <c r="LGT843" s="120"/>
      <c r="LGU843" s="176"/>
      <c r="LGV843" s="653"/>
      <c r="LGW843" s="597"/>
      <c r="LGX843" s="106"/>
      <c r="LGY843" s="102"/>
      <c r="LGZ843" s="103"/>
      <c r="LHA843" s="102"/>
      <c r="LHB843" s="120"/>
      <c r="LHC843" s="176"/>
      <c r="LHD843" s="653"/>
      <c r="LHE843" s="597"/>
      <c r="LHF843" s="106"/>
      <c r="LHG843" s="102"/>
      <c r="LHH843" s="103"/>
      <c r="LHI843" s="102"/>
      <c r="LHJ843" s="120"/>
      <c r="LHK843" s="176"/>
      <c r="LHL843" s="653"/>
      <c r="LHM843" s="597"/>
      <c r="LHN843" s="106"/>
      <c r="LHO843" s="102"/>
      <c r="LHP843" s="103"/>
      <c r="LHQ843" s="102"/>
      <c r="LHR843" s="120"/>
      <c r="LHS843" s="176"/>
      <c r="LHT843" s="653"/>
      <c r="LHU843" s="597"/>
      <c r="LHV843" s="106"/>
      <c r="LHW843" s="102"/>
      <c r="LHX843" s="103"/>
      <c r="LHY843" s="102"/>
      <c r="LHZ843" s="120"/>
      <c r="LIA843" s="176"/>
      <c r="LIB843" s="653"/>
      <c r="LIC843" s="597"/>
      <c r="LID843" s="106"/>
      <c r="LIE843" s="102"/>
      <c r="LIF843" s="103"/>
      <c r="LIG843" s="102"/>
      <c r="LIH843" s="120"/>
      <c r="LII843" s="176"/>
      <c r="LIJ843" s="653"/>
      <c r="LIK843" s="597"/>
      <c r="LIL843" s="106"/>
      <c r="LIM843" s="102"/>
      <c r="LIN843" s="103"/>
      <c r="LIO843" s="102"/>
      <c r="LIP843" s="120"/>
      <c r="LIQ843" s="176"/>
      <c r="LIR843" s="653"/>
      <c r="LIS843" s="597"/>
      <c r="LIT843" s="106"/>
      <c r="LIU843" s="102"/>
      <c r="LIV843" s="103"/>
      <c r="LIW843" s="102"/>
      <c r="LIX843" s="120"/>
      <c r="LIY843" s="176"/>
      <c r="LIZ843" s="653"/>
      <c r="LJA843" s="597"/>
      <c r="LJB843" s="106"/>
      <c r="LJC843" s="102"/>
      <c r="LJD843" s="103"/>
      <c r="LJE843" s="102"/>
      <c r="LJF843" s="120"/>
      <c r="LJG843" s="176"/>
      <c r="LJH843" s="653"/>
      <c r="LJI843" s="597"/>
      <c r="LJJ843" s="106"/>
      <c r="LJK843" s="102"/>
      <c r="LJL843" s="103"/>
      <c r="LJM843" s="102"/>
      <c r="LJN843" s="120"/>
      <c r="LJO843" s="176"/>
      <c r="LJP843" s="653"/>
      <c r="LJQ843" s="597"/>
      <c r="LJR843" s="106"/>
      <c r="LJS843" s="102"/>
      <c r="LJT843" s="103"/>
      <c r="LJU843" s="102"/>
      <c r="LJV843" s="120"/>
      <c r="LJW843" s="176"/>
      <c r="LJX843" s="653"/>
      <c r="LJY843" s="597"/>
      <c r="LJZ843" s="106"/>
      <c r="LKA843" s="102"/>
      <c r="LKB843" s="103"/>
      <c r="LKC843" s="102"/>
      <c r="LKD843" s="120"/>
      <c r="LKE843" s="176"/>
      <c r="LKF843" s="653"/>
      <c r="LKG843" s="597"/>
      <c r="LKH843" s="106"/>
      <c r="LKI843" s="102"/>
      <c r="LKJ843" s="103"/>
      <c r="LKK843" s="102"/>
      <c r="LKL843" s="120"/>
      <c r="LKM843" s="176"/>
      <c r="LKN843" s="653"/>
      <c r="LKO843" s="597"/>
      <c r="LKP843" s="106"/>
      <c r="LKQ843" s="102"/>
      <c r="LKR843" s="103"/>
      <c r="LKS843" s="102"/>
      <c r="LKT843" s="120"/>
      <c r="LKU843" s="176"/>
      <c r="LKV843" s="653"/>
      <c r="LKW843" s="597"/>
      <c r="LKX843" s="106"/>
      <c r="LKY843" s="102"/>
      <c r="LKZ843" s="103"/>
      <c r="LLA843" s="102"/>
      <c r="LLB843" s="120"/>
      <c r="LLC843" s="176"/>
      <c r="LLD843" s="653"/>
      <c r="LLE843" s="597"/>
      <c r="LLF843" s="106"/>
      <c r="LLG843" s="102"/>
      <c r="LLH843" s="103"/>
      <c r="LLI843" s="102"/>
      <c r="LLJ843" s="120"/>
      <c r="LLK843" s="176"/>
      <c r="LLL843" s="653"/>
      <c r="LLM843" s="597"/>
      <c r="LLN843" s="106"/>
      <c r="LLO843" s="102"/>
      <c r="LLP843" s="103"/>
      <c r="LLQ843" s="102"/>
      <c r="LLR843" s="120"/>
      <c r="LLS843" s="176"/>
      <c r="LLT843" s="653"/>
      <c r="LLU843" s="597"/>
      <c r="LLV843" s="106"/>
      <c r="LLW843" s="102"/>
      <c r="LLX843" s="103"/>
      <c r="LLY843" s="102"/>
      <c r="LLZ843" s="120"/>
      <c r="LMA843" s="176"/>
      <c r="LMB843" s="653"/>
      <c r="LMC843" s="597"/>
      <c r="LMD843" s="106"/>
      <c r="LME843" s="102"/>
      <c r="LMF843" s="103"/>
      <c r="LMG843" s="102"/>
      <c r="LMH843" s="120"/>
      <c r="LMI843" s="176"/>
      <c r="LMJ843" s="653"/>
      <c r="LMK843" s="597"/>
      <c r="LML843" s="106"/>
      <c r="LMM843" s="102"/>
      <c r="LMN843" s="103"/>
      <c r="LMO843" s="102"/>
      <c r="LMP843" s="120"/>
      <c r="LMQ843" s="176"/>
      <c r="LMR843" s="653"/>
      <c r="LMS843" s="597"/>
      <c r="LMT843" s="106"/>
      <c r="LMU843" s="102"/>
      <c r="LMV843" s="103"/>
      <c r="LMW843" s="102"/>
      <c r="LMX843" s="120"/>
      <c r="LMY843" s="176"/>
      <c r="LMZ843" s="653"/>
      <c r="LNA843" s="597"/>
      <c r="LNB843" s="106"/>
      <c r="LNC843" s="102"/>
      <c r="LND843" s="103"/>
      <c r="LNE843" s="102"/>
      <c r="LNF843" s="120"/>
      <c r="LNG843" s="176"/>
      <c r="LNH843" s="653"/>
      <c r="LNI843" s="597"/>
      <c r="LNJ843" s="106"/>
      <c r="LNK843" s="102"/>
      <c r="LNL843" s="103"/>
      <c r="LNM843" s="102"/>
      <c r="LNN843" s="120"/>
      <c r="LNO843" s="176"/>
      <c r="LNP843" s="653"/>
      <c r="LNQ843" s="597"/>
      <c r="LNR843" s="106"/>
      <c r="LNS843" s="102"/>
      <c r="LNT843" s="103"/>
      <c r="LNU843" s="102"/>
      <c r="LNV843" s="120"/>
      <c r="LNW843" s="176"/>
      <c r="LNX843" s="653"/>
      <c r="LNY843" s="597"/>
      <c r="LNZ843" s="106"/>
      <c r="LOA843" s="102"/>
      <c r="LOB843" s="103"/>
      <c r="LOC843" s="102"/>
      <c r="LOD843" s="120"/>
      <c r="LOE843" s="176"/>
      <c r="LOF843" s="653"/>
      <c r="LOG843" s="597"/>
      <c r="LOH843" s="106"/>
      <c r="LOI843" s="102"/>
      <c r="LOJ843" s="103"/>
      <c r="LOK843" s="102"/>
      <c r="LOL843" s="120"/>
      <c r="LOM843" s="176"/>
      <c r="LON843" s="653"/>
      <c r="LOO843" s="597"/>
      <c r="LOP843" s="106"/>
      <c r="LOQ843" s="102"/>
      <c r="LOR843" s="103"/>
      <c r="LOS843" s="102"/>
      <c r="LOT843" s="120"/>
      <c r="LOU843" s="176"/>
      <c r="LOV843" s="653"/>
      <c r="LOW843" s="597"/>
      <c r="LOX843" s="106"/>
      <c r="LOY843" s="102"/>
      <c r="LOZ843" s="103"/>
      <c r="LPA843" s="102"/>
      <c r="LPB843" s="120"/>
      <c r="LPC843" s="176"/>
      <c r="LPD843" s="653"/>
      <c r="LPE843" s="597"/>
      <c r="LPF843" s="106"/>
      <c r="LPG843" s="102"/>
      <c r="LPH843" s="103"/>
      <c r="LPI843" s="102"/>
      <c r="LPJ843" s="120"/>
      <c r="LPK843" s="176"/>
      <c r="LPL843" s="653"/>
      <c r="LPM843" s="597"/>
      <c r="LPN843" s="106"/>
      <c r="LPO843" s="102"/>
      <c r="LPP843" s="103"/>
      <c r="LPQ843" s="102"/>
      <c r="LPR843" s="120"/>
      <c r="LPS843" s="176"/>
      <c r="LPT843" s="653"/>
      <c r="LPU843" s="597"/>
      <c r="LPV843" s="106"/>
      <c r="LPW843" s="102"/>
      <c r="LPX843" s="103"/>
      <c r="LPY843" s="102"/>
      <c r="LPZ843" s="120"/>
      <c r="LQA843" s="176"/>
      <c r="LQB843" s="653"/>
      <c r="LQC843" s="597"/>
      <c r="LQD843" s="106"/>
      <c r="LQE843" s="102"/>
      <c r="LQF843" s="103"/>
      <c r="LQG843" s="102"/>
      <c r="LQH843" s="120"/>
      <c r="LQI843" s="176"/>
      <c r="LQJ843" s="653"/>
      <c r="LQK843" s="597"/>
      <c r="LQL843" s="106"/>
      <c r="LQM843" s="102"/>
      <c r="LQN843" s="103"/>
      <c r="LQO843" s="102"/>
      <c r="LQP843" s="120"/>
      <c r="LQQ843" s="176"/>
      <c r="LQR843" s="653"/>
      <c r="LQS843" s="597"/>
      <c r="LQT843" s="106"/>
      <c r="LQU843" s="102"/>
      <c r="LQV843" s="103"/>
      <c r="LQW843" s="102"/>
      <c r="LQX843" s="120"/>
      <c r="LQY843" s="176"/>
      <c r="LQZ843" s="653"/>
      <c r="LRA843" s="597"/>
      <c r="LRB843" s="106"/>
      <c r="LRC843" s="102"/>
      <c r="LRD843" s="103"/>
      <c r="LRE843" s="102"/>
      <c r="LRF843" s="120"/>
      <c r="LRG843" s="176"/>
      <c r="LRH843" s="653"/>
      <c r="LRI843" s="597"/>
      <c r="LRJ843" s="106"/>
      <c r="LRK843" s="102"/>
      <c r="LRL843" s="103"/>
      <c r="LRM843" s="102"/>
      <c r="LRN843" s="120"/>
      <c r="LRO843" s="176"/>
      <c r="LRP843" s="653"/>
      <c r="LRQ843" s="597"/>
      <c r="LRR843" s="106"/>
      <c r="LRS843" s="102"/>
      <c r="LRT843" s="103"/>
      <c r="LRU843" s="102"/>
      <c r="LRV843" s="120"/>
      <c r="LRW843" s="176"/>
      <c r="LRX843" s="653"/>
      <c r="LRY843" s="597"/>
      <c r="LRZ843" s="106"/>
      <c r="LSA843" s="102"/>
      <c r="LSB843" s="103"/>
      <c r="LSC843" s="102"/>
      <c r="LSD843" s="120"/>
      <c r="LSE843" s="176"/>
      <c r="LSF843" s="653"/>
      <c r="LSG843" s="597"/>
      <c r="LSH843" s="106"/>
      <c r="LSI843" s="102"/>
      <c r="LSJ843" s="103"/>
      <c r="LSK843" s="102"/>
      <c r="LSL843" s="120"/>
      <c r="LSM843" s="176"/>
      <c r="LSN843" s="653"/>
      <c r="LSO843" s="597"/>
      <c r="LSP843" s="106"/>
      <c r="LSQ843" s="102"/>
      <c r="LSR843" s="103"/>
      <c r="LSS843" s="102"/>
      <c r="LST843" s="120"/>
      <c r="LSU843" s="176"/>
      <c r="LSV843" s="653"/>
      <c r="LSW843" s="597"/>
      <c r="LSX843" s="106"/>
      <c r="LSY843" s="102"/>
      <c r="LSZ843" s="103"/>
      <c r="LTA843" s="102"/>
      <c r="LTB843" s="120"/>
      <c r="LTC843" s="176"/>
      <c r="LTD843" s="653"/>
      <c r="LTE843" s="597"/>
      <c r="LTF843" s="106"/>
      <c r="LTG843" s="102"/>
      <c r="LTH843" s="103"/>
      <c r="LTI843" s="102"/>
      <c r="LTJ843" s="120"/>
      <c r="LTK843" s="176"/>
      <c r="LTL843" s="653"/>
      <c r="LTM843" s="597"/>
      <c r="LTN843" s="106"/>
      <c r="LTO843" s="102"/>
      <c r="LTP843" s="103"/>
      <c r="LTQ843" s="102"/>
      <c r="LTR843" s="120"/>
      <c r="LTS843" s="176"/>
      <c r="LTT843" s="653"/>
      <c r="LTU843" s="597"/>
      <c r="LTV843" s="106"/>
      <c r="LTW843" s="102"/>
      <c r="LTX843" s="103"/>
      <c r="LTY843" s="102"/>
      <c r="LTZ843" s="120"/>
      <c r="LUA843" s="176"/>
      <c r="LUB843" s="653"/>
      <c r="LUC843" s="597"/>
      <c r="LUD843" s="106"/>
      <c r="LUE843" s="102"/>
      <c r="LUF843" s="103"/>
      <c r="LUG843" s="102"/>
      <c r="LUH843" s="120"/>
      <c r="LUI843" s="176"/>
      <c r="LUJ843" s="653"/>
      <c r="LUK843" s="597"/>
      <c r="LUL843" s="106"/>
      <c r="LUM843" s="102"/>
      <c r="LUN843" s="103"/>
      <c r="LUO843" s="102"/>
      <c r="LUP843" s="120"/>
      <c r="LUQ843" s="176"/>
      <c r="LUR843" s="653"/>
      <c r="LUS843" s="597"/>
      <c r="LUT843" s="106"/>
      <c r="LUU843" s="102"/>
      <c r="LUV843" s="103"/>
      <c r="LUW843" s="102"/>
      <c r="LUX843" s="120"/>
      <c r="LUY843" s="176"/>
      <c r="LUZ843" s="653"/>
      <c r="LVA843" s="597"/>
      <c r="LVB843" s="106"/>
      <c r="LVC843" s="102"/>
      <c r="LVD843" s="103"/>
      <c r="LVE843" s="102"/>
      <c r="LVF843" s="120"/>
      <c r="LVG843" s="176"/>
      <c r="LVH843" s="653"/>
      <c r="LVI843" s="597"/>
      <c r="LVJ843" s="106"/>
      <c r="LVK843" s="102"/>
      <c r="LVL843" s="103"/>
      <c r="LVM843" s="102"/>
      <c r="LVN843" s="120"/>
      <c r="LVO843" s="176"/>
      <c r="LVP843" s="653"/>
      <c r="LVQ843" s="597"/>
      <c r="LVR843" s="106"/>
      <c r="LVS843" s="102"/>
      <c r="LVT843" s="103"/>
      <c r="LVU843" s="102"/>
      <c r="LVV843" s="120"/>
      <c r="LVW843" s="176"/>
      <c r="LVX843" s="653"/>
      <c r="LVY843" s="597"/>
      <c r="LVZ843" s="106"/>
      <c r="LWA843" s="102"/>
      <c r="LWB843" s="103"/>
      <c r="LWC843" s="102"/>
      <c r="LWD843" s="120"/>
      <c r="LWE843" s="176"/>
      <c r="LWF843" s="653"/>
      <c r="LWG843" s="597"/>
      <c r="LWH843" s="106"/>
      <c r="LWI843" s="102"/>
      <c r="LWJ843" s="103"/>
      <c r="LWK843" s="102"/>
      <c r="LWL843" s="120"/>
      <c r="LWM843" s="176"/>
      <c r="LWN843" s="653"/>
      <c r="LWO843" s="597"/>
      <c r="LWP843" s="106"/>
      <c r="LWQ843" s="102"/>
      <c r="LWR843" s="103"/>
      <c r="LWS843" s="102"/>
      <c r="LWT843" s="120"/>
      <c r="LWU843" s="176"/>
      <c r="LWV843" s="653"/>
      <c r="LWW843" s="597"/>
      <c r="LWX843" s="106"/>
      <c r="LWY843" s="102"/>
      <c r="LWZ843" s="103"/>
      <c r="LXA843" s="102"/>
      <c r="LXB843" s="120"/>
      <c r="LXC843" s="176"/>
      <c r="LXD843" s="653"/>
      <c r="LXE843" s="597"/>
      <c r="LXF843" s="106"/>
      <c r="LXG843" s="102"/>
      <c r="LXH843" s="103"/>
      <c r="LXI843" s="102"/>
      <c r="LXJ843" s="120"/>
      <c r="LXK843" s="176"/>
      <c r="LXL843" s="653"/>
      <c r="LXM843" s="597"/>
      <c r="LXN843" s="106"/>
      <c r="LXO843" s="102"/>
      <c r="LXP843" s="103"/>
      <c r="LXQ843" s="102"/>
      <c r="LXR843" s="120"/>
      <c r="LXS843" s="176"/>
      <c r="LXT843" s="653"/>
      <c r="LXU843" s="597"/>
      <c r="LXV843" s="106"/>
      <c r="LXW843" s="102"/>
      <c r="LXX843" s="103"/>
      <c r="LXY843" s="102"/>
      <c r="LXZ843" s="120"/>
      <c r="LYA843" s="176"/>
      <c r="LYB843" s="653"/>
      <c r="LYC843" s="597"/>
      <c r="LYD843" s="106"/>
      <c r="LYE843" s="102"/>
      <c r="LYF843" s="103"/>
      <c r="LYG843" s="102"/>
      <c r="LYH843" s="120"/>
      <c r="LYI843" s="176"/>
      <c r="LYJ843" s="653"/>
      <c r="LYK843" s="597"/>
      <c r="LYL843" s="106"/>
      <c r="LYM843" s="102"/>
      <c r="LYN843" s="103"/>
      <c r="LYO843" s="102"/>
      <c r="LYP843" s="120"/>
      <c r="LYQ843" s="176"/>
      <c r="LYR843" s="653"/>
      <c r="LYS843" s="597"/>
      <c r="LYT843" s="106"/>
      <c r="LYU843" s="102"/>
      <c r="LYV843" s="103"/>
      <c r="LYW843" s="102"/>
      <c r="LYX843" s="120"/>
      <c r="LYY843" s="176"/>
      <c r="LYZ843" s="653"/>
      <c r="LZA843" s="597"/>
      <c r="LZB843" s="106"/>
      <c r="LZC843" s="102"/>
      <c r="LZD843" s="103"/>
      <c r="LZE843" s="102"/>
      <c r="LZF843" s="120"/>
      <c r="LZG843" s="176"/>
      <c r="LZH843" s="653"/>
      <c r="LZI843" s="597"/>
      <c r="LZJ843" s="106"/>
      <c r="LZK843" s="102"/>
      <c r="LZL843" s="103"/>
      <c r="LZM843" s="102"/>
      <c r="LZN843" s="120"/>
      <c r="LZO843" s="176"/>
      <c r="LZP843" s="653"/>
      <c r="LZQ843" s="597"/>
      <c r="LZR843" s="106"/>
      <c r="LZS843" s="102"/>
      <c r="LZT843" s="103"/>
      <c r="LZU843" s="102"/>
      <c r="LZV843" s="120"/>
      <c r="LZW843" s="176"/>
      <c r="LZX843" s="653"/>
      <c r="LZY843" s="597"/>
      <c r="LZZ843" s="106"/>
      <c r="MAA843" s="102"/>
      <c r="MAB843" s="103"/>
      <c r="MAC843" s="102"/>
      <c r="MAD843" s="120"/>
      <c r="MAE843" s="176"/>
      <c r="MAF843" s="653"/>
      <c r="MAG843" s="597"/>
      <c r="MAH843" s="106"/>
      <c r="MAI843" s="102"/>
      <c r="MAJ843" s="103"/>
      <c r="MAK843" s="102"/>
      <c r="MAL843" s="120"/>
      <c r="MAM843" s="176"/>
      <c r="MAN843" s="653"/>
      <c r="MAO843" s="597"/>
      <c r="MAP843" s="106"/>
      <c r="MAQ843" s="102"/>
      <c r="MAR843" s="103"/>
      <c r="MAS843" s="102"/>
      <c r="MAT843" s="120"/>
      <c r="MAU843" s="176"/>
      <c r="MAV843" s="653"/>
      <c r="MAW843" s="597"/>
      <c r="MAX843" s="106"/>
      <c r="MAY843" s="102"/>
      <c r="MAZ843" s="103"/>
      <c r="MBA843" s="102"/>
      <c r="MBB843" s="120"/>
      <c r="MBC843" s="176"/>
      <c r="MBD843" s="653"/>
      <c r="MBE843" s="597"/>
      <c r="MBF843" s="106"/>
      <c r="MBG843" s="102"/>
      <c r="MBH843" s="103"/>
      <c r="MBI843" s="102"/>
      <c r="MBJ843" s="120"/>
      <c r="MBK843" s="176"/>
      <c r="MBL843" s="653"/>
      <c r="MBM843" s="597"/>
      <c r="MBN843" s="106"/>
      <c r="MBO843" s="102"/>
      <c r="MBP843" s="103"/>
      <c r="MBQ843" s="102"/>
      <c r="MBR843" s="120"/>
      <c r="MBS843" s="176"/>
      <c r="MBT843" s="653"/>
      <c r="MBU843" s="597"/>
      <c r="MBV843" s="106"/>
      <c r="MBW843" s="102"/>
      <c r="MBX843" s="103"/>
      <c r="MBY843" s="102"/>
      <c r="MBZ843" s="120"/>
      <c r="MCA843" s="176"/>
      <c r="MCB843" s="653"/>
      <c r="MCC843" s="597"/>
      <c r="MCD843" s="106"/>
      <c r="MCE843" s="102"/>
      <c r="MCF843" s="103"/>
      <c r="MCG843" s="102"/>
      <c r="MCH843" s="120"/>
      <c r="MCI843" s="176"/>
      <c r="MCJ843" s="653"/>
      <c r="MCK843" s="597"/>
      <c r="MCL843" s="106"/>
      <c r="MCM843" s="102"/>
      <c r="MCN843" s="103"/>
      <c r="MCO843" s="102"/>
      <c r="MCP843" s="120"/>
      <c r="MCQ843" s="176"/>
      <c r="MCR843" s="653"/>
      <c r="MCS843" s="597"/>
      <c r="MCT843" s="106"/>
      <c r="MCU843" s="102"/>
      <c r="MCV843" s="103"/>
      <c r="MCW843" s="102"/>
      <c r="MCX843" s="120"/>
      <c r="MCY843" s="176"/>
      <c r="MCZ843" s="653"/>
      <c r="MDA843" s="597"/>
      <c r="MDB843" s="106"/>
      <c r="MDC843" s="102"/>
      <c r="MDD843" s="103"/>
      <c r="MDE843" s="102"/>
      <c r="MDF843" s="120"/>
      <c r="MDG843" s="176"/>
      <c r="MDH843" s="653"/>
      <c r="MDI843" s="597"/>
      <c r="MDJ843" s="106"/>
      <c r="MDK843" s="102"/>
      <c r="MDL843" s="103"/>
      <c r="MDM843" s="102"/>
      <c r="MDN843" s="120"/>
      <c r="MDO843" s="176"/>
      <c r="MDP843" s="653"/>
      <c r="MDQ843" s="597"/>
      <c r="MDR843" s="106"/>
      <c r="MDS843" s="102"/>
      <c r="MDT843" s="103"/>
      <c r="MDU843" s="102"/>
      <c r="MDV843" s="120"/>
      <c r="MDW843" s="176"/>
      <c r="MDX843" s="653"/>
      <c r="MDY843" s="597"/>
      <c r="MDZ843" s="106"/>
      <c r="MEA843" s="102"/>
      <c r="MEB843" s="103"/>
      <c r="MEC843" s="102"/>
      <c r="MED843" s="120"/>
      <c r="MEE843" s="176"/>
      <c r="MEF843" s="653"/>
      <c r="MEG843" s="597"/>
      <c r="MEH843" s="106"/>
      <c r="MEI843" s="102"/>
      <c r="MEJ843" s="103"/>
      <c r="MEK843" s="102"/>
      <c r="MEL843" s="120"/>
      <c r="MEM843" s="176"/>
      <c r="MEN843" s="653"/>
      <c r="MEO843" s="597"/>
      <c r="MEP843" s="106"/>
      <c r="MEQ843" s="102"/>
      <c r="MER843" s="103"/>
      <c r="MES843" s="102"/>
      <c r="MET843" s="120"/>
      <c r="MEU843" s="176"/>
      <c r="MEV843" s="653"/>
      <c r="MEW843" s="597"/>
      <c r="MEX843" s="106"/>
      <c r="MEY843" s="102"/>
      <c r="MEZ843" s="103"/>
      <c r="MFA843" s="102"/>
      <c r="MFB843" s="120"/>
      <c r="MFC843" s="176"/>
      <c r="MFD843" s="653"/>
      <c r="MFE843" s="597"/>
      <c r="MFF843" s="106"/>
      <c r="MFG843" s="102"/>
      <c r="MFH843" s="103"/>
      <c r="MFI843" s="102"/>
      <c r="MFJ843" s="120"/>
      <c r="MFK843" s="176"/>
      <c r="MFL843" s="653"/>
      <c r="MFM843" s="597"/>
      <c r="MFN843" s="106"/>
      <c r="MFO843" s="102"/>
      <c r="MFP843" s="103"/>
      <c r="MFQ843" s="102"/>
      <c r="MFR843" s="120"/>
      <c r="MFS843" s="176"/>
      <c r="MFT843" s="653"/>
      <c r="MFU843" s="597"/>
      <c r="MFV843" s="106"/>
      <c r="MFW843" s="102"/>
      <c r="MFX843" s="103"/>
      <c r="MFY843" s="102"/>
      <c r="MFZ843" s="120"/>
      <c r="MGA843" s="176"/>
      <c r="MGB843" s="653"/>
      <c r="MGC843" s="597"/>
      <c r="MGD843" s="106"/>
      <c r="MGE843" s="102"/>
      <c r="MGF843" s="103"/>
      <c r="MGG843" s="102"/>
      <c r="MGH843" s="120"/>
      <c r="MGI843" s="176"/>
      <c r="MGJ843" s="653"/>
      <c r="MGK843" s="597"/>
      <c r="MGL843" s="106"/>
      <c r="MGM843" s="102"/>
      <c r="MGN843" s="103"/>
      <c r="MGO843" s="102"/>
      <c r="MGP843" s="120"/>
      <c r="MGQ843" s="176"/>
      <c r="MGR843" s="653"/>
      <c r="MGS843" s="597"/>
      <c r="MGT843" s="106"/>
      <c r="MGU843" s="102"/>
      <c r="MGV843" s="103"/>
      <c r="MGW843" s="102"/>
      <c r="MGX843" s="120"/>
      <c r="MGY843" s="176"/>
      <c r="MGZ843" s="653"/>
      <c r="MHA843" s="597"/>
      <c r="MHB843" s="106"/>
      <c r="MHC843" s="102"/>
      <c r="MHD843" s="103"/>
      <c r="MHE843" s="102"/>
      <c r="MHF843" s="120"/>
      <c r="MHG843" s="176"/>
      <c r="MHH843" s="653"/>
      <c r="MHI843" s="597"/>
      <c r="MHJ843" s="106"/>
      <c r="MHK843" s="102"/>
      <c r="MHL843" s="103"/>
      <c r="MHM843" s="102"/>
      <c r="MHN843" s="120"/>
      <c r="MHO843" s="176"/>
      <c r="MHP843" s="653"/>
      <c r="MHQ843" s="597"/>
      <c r="MHR843" s="106"/>
      <c r="MHS843" s="102"/>
      <c r="MHT843" s="103"/>
      <c r="MHU843" s="102"/>
      <c r="MHV843" s="120"/>
      <c r="MHW843" s="176"/>
      <c r="MHX843" s="653"/>
      <c r="MHY843" s="597"/>
      <c r="MHZ843" s="106"/>
      <c r="MIA843" s="102"/>
      <c r="MIB843" s="103"/>
      <c r="MIC843" s="102"/>
      <c r="MID843" s="120"/>
      <c r="MIE843" s="176"/>
      <c r="MIF843" s="653"/>
      <c r="MIG843" s="597"/>
      <c r="MIH843" s="106"/>
      <c r="MII843" s="102"/>
      <c r="MIJ843" s="103"/>
      <c r="MIK843" s="102"/>
      <c r="MIL843" s="120"/>
      <c r="MIM843" s="176"/>
      <c r="MIN843" s="653"/>
      <c r="MIO843" s="597"/>
      <c r="MIP843" s="106"/>
      <c r="MIQ843" s="102"/>
      <c r="MIR843" s="103"/>
      <c r="MIS843" s="102"/>
      <c r="MIT843" s="120"/>
      <c r="MIU843" s="176"/>
      <c r="MIV843" s="653"/>
      <c r="MIW843" s="597"/>
      <c r="MIX843" s="106"/>
      <c r="MIY843" s="102"/>
      <c r="MIZ843" s="103"/>
      <c r="MJA843" s="102"/>
      <c r="MJB843" s="120"/>
      <c r="MJC843" s="176"/>
      <c r="MJD843" s="653"/>
      <c r="MJE843" s="597"/>
      <c r="MJF843" s="106"/>
      <c r="MJG843" s="102"/>
      <c r="MJH843" s="103"/>
      <c r="MJI843" s="102"/>
      <c r="MJJ843" s="120"/>
      <c r="MJK843" s="176"/>
      <c r="MJL843" s="653"/>
      <c r="MJM843" s="597"/>
      <c r="MJN843" s="106"/>
      <c r="MJO843" s="102"/>
      <c r="MJP843" s="103"/>
      <c r="MJQ843" s="102"/>
      <c r="MJR843" s="120"/>
      <c r="MJS843" s="176"/>
      <c r="MJT843" s="653"/>
      <c r="MJU843" s="597"/>
      <c r="MJV843" s="106"/>
      <c r="MJW843" s="102"/>
      <c r="MJX843" s="103"/>
      <c r="MJY843" s="102"/>
      <c r="MJZ843" s="120"/>
      <c r="MKA843" s="176"/>
      <c r="MKB843" s="653"/>
      <c r="MKC843" s="597"/>
      <c r="MKD843" s="106"/>
      <c r="MKE843" s="102"/>
      <c r="MKF843" s="103"/>
      <c r="MKG843" s="102"/>
      <c r="MKH843" s="120"/>
      <c r="MKI843" s="176"/>
      <c r="MKJ843" s="653"/>
      <c r="MKK843" s="597"/>
      <c r="MKL843" s="106"/>
      <c r="MKM843" s="102"/>
      <c r="MKN843" s="103"/>
      <c r="MKO843" s="102"/>
      <c r="MKP843" s="120"/>
      <c r="MKQ843" s="176"/>
      <c r="MKR843" s="653"/>
      <c r="MKS843" s="597"/>
      <c r="MKT843" s="106"/>
      <c r="MKU843" s="102"/>
      <c r="MKV843" s="103"/>
      <c r="MKW843" s="102"/>
      <c r="MKX843" s="120"/>
      <c r="MKY843" s="176"/>
      <c r="MKZ843" s="653"/>
      <c r="MLA843" s="597"/>
      <c r="MLB843" s="106"/>
      <c r="MLC843" s="102"/>
      <c r="MLD843" s="103"/>
      <c r="MLE843" s="102"/>
      <c r="MLF843" s="120"/>
      <c r="MLG843" s="176"/>
      <c r="MLH843" s="653"/>
      <c r="MLI843" s="597"/>
      <c r="MLJ843" s="106"/>
      <c r="MLK843" s="102"/>
      <c r="MLL843" s="103"/>
      <c r="MLM843" s="102"/>
      <c r="MLN843" s="120"/>
      <c r="MLO843" s="176"/>
      <c r="MLP843" s="653"/>
      <c r="MLQ843" s="597"/>
      <c r="MLR843" s="106"/>
      <c r="MLS843" s="102"/>
      <c r="MLT843" s="103"/>
      <c r="MLU843" s="102"/>
      <c r="MLV843" s="120"/>
      <c r="MLW843" s="176"/>
      <c r="MLX843" s="653"/>
      <c r="MLY843" s="597"/>
      <c r="MLZ843" s="106"/>
      <c r="MMA843" s="102"/>
      <c r="MMB843" s="103"/>
      <c r="MMC843" s="102"/>
      <c r="MMD843" s="120"/>
      <c r="MME843" s="176"/>
      <c r="MMF843" s="653"/>
      <c r="MMG843" s="597"/>
      <c r="MMH843" s="106"/>
      <c r="MMI843" s="102"/>
      <c r="MMJ843" s="103"/>
      <c r="MMK843" s="102"/>
      <c r="MML843" s="120"/>
      <c r="MMM843" s="176"/>
      <c r="MMN843" s="653"/>
      <c r="MMO843" s="597"/>
      <c r="MMP843" s="106"/>
      <c r="MMQ843" s="102"/>
      <c r="MMR843" s="103"/>
      <c r="MMS843" s="102"/>
      <c r="MMT843" s="120"/>
      <c r="MMU843" s="176"/>
      <c r="MMV843" s="653"/>
      <c r="MMW843" s="597"/>
      <c r="MMX843" s="106"/>
      <c r="MMY843" s="102"/>
      <c r="MMZ843" s="103"/>
      <c r="MNA843" s="102"/>
      <c r="MNB843" s="120"/>
      <c r="MNC843" s="176"/>
      <c r="MND843" s="653"/>
      <c r="MNE843" s="597"/>
      <c r="MNF843" s="106"/>
      <c r="MNG843" s="102"/>
      <c r="MNH843" s="103"/>
      <c r="MNI843" s="102"/>
      <c r="MNJ843" s="120"/>
      <c r="MNK843" s="176"/>
      <c r="MNL843" s="653"/>
      <c r="MNM843" s="597"/>
      <c r="MNN843" s="106"/>
      <c r="MNO843" s="102"/>
      <c r="MNP843" s="103"/>
      <c r="MNQ843" s="102"/>
      <c r="MNR843" s="120"/>
      <c r="MNS843" s="176"/>
      <c r="MNT843" s="653"/>
      <c r="MNU843" s="597"/>
      <c r="MNV843" s="106"/>
      <c r="MNW843" s="102"/>
      <c r="MNX843" s="103"/>
      <c r="MNY843" s="102"/>
      <c r="MNZ843" s="120"/>
      <c r="MOA843" s="176"/>
      <c r="MOB843" s="653"/>
      <c r="MOC843" s="597"/>
      <c r="MOD843" s="106"/>
      <c r="MOE843" s="102"/>
      <c r="MOF843" s="103"/>
      <c r="MOG843" s="102"/>
      <c r="MOH843" s="120"/>
      <c r="MOI843" s="176"/>
      <c r="MOJ843" s="653"/>
      <c r="MOK843" s="597"/>
      <c r="MOL843" s="106"/>
      <c r="MOM843" s="102"/>
      <c r="MON843" s="103"/>
      <c r="MOO843" s="102"/>
      <c r="MOP843" s="120"/>
      <c r="MOQ843" s="176"/>
      <c r="MOR843" s="653"/>
      <c r="MOS843" s="597"/>
      <c r="MOT843" s="106"/>
      <c r="MOU843" s="102"/>
      <c r="MOV843" s="103"/>
      <c r="MOW843" s="102"/>
      <c r="MOX843" s="120"/>
      <c r="MOY843" s="176"/>
      <c r="MOZ843" s="653"/>
      <c r="MPA843" s="597"/>
      <c r="MPB843" s="106"/>
      <c r="MPC843" s="102"/>
      <c r="MPD843" s="103"/>
      <c r="MPE843" s="102"/>
      <c r="MPF843" s="120"/>
      <c r="MPG843" s="176"/>
      <c r="MPH843" s="653"/>
      <c r="MPI843" s="597"/>
      <c r="MPJ843" s="106"/>
      <c r="MPK843" s="102"/>
      <c r="MPL843" s="103"/>
      <c r="MPM843" s="102"/>
      <c r="MPN843" s="120"/>
      <c r="MPO843" s="176"/>
      <c r="MPP843" s="653"/>
      <c r="MPQ843" s="597"/>
      <c r="MPR843" s="106"/>
      <c r="MPS843" s="102"/>
      <c r="MPT843" s="103"/>
      <c r="MPU843" s="102"/>
      <c r="MPV843" s="120"/>
      <c r="MPW843" s="176"/>
      <c r="MPX843" s="653"/>
      <c r="MPY843" s="597"/>
      <c r="MPZ843" s="106"/>
      <c r="MQA843" s="102"/>
      <c r="MQB843" s="103"/>
      <c r="MQC843" s="102"/>
      <c r="MQD843" s="120"/>
      <c r="MQE843" s="176"/>
      <c r="MQF843" s="653"/>
      <c r="MQG843" s="597"/>
      <c r="MQH843" s="106"/>
      <c r="MQI843" s="102"/>
      <c r="MQJ843" s="103"/>
      <c r="MQK843" s="102"/>
      <c r="MQL843" s="120"/>
      <c r="MQM843" s="176"/>
      <c r="MQN843" s="653"/>
      <c r="MQO843" s="597"/>
      <c r="MQP843" s="106"/>
      <c r="MQQ843" s="102"/>
      <c r="MQR843" s="103"/>
      <c r="MQS843" s="102"/>
      <c r="MQT843" s="120"/>
      <c r="MQU843" s="176"/>
      <c r="MQV843" s="653"/>
      <c r="MQW843" s="597"/>
      <c r="MQX843" s="106"/>
      <c r="MQY843" s="102"/>
      <c r="MQZ843" s="103"/>
      <c r="MRA843" s="102"/>
      <c r="MRB843" s="120"/>
      <c r="MRC843" s="176"/>
      <c r="MRD843" s="653"/>
      <c r="MRE843" s="597"/>
      <c r="MRF843" s="106"/>
      <c r="MRG843" s="102"/>
      <c r="MRH843" s="103"/>
      <c r="MRI843" s="102"/>
      <c r="MRJ843" s="120"/>
      <c r="MRK843" s="176"/>
      <c r="MRL843" s="653"/>
      <c r="MRM843" s="597"/>
      <c r="MRN843" s="106"/>
      <c r="MRO843" s="102"/>
      <c r="MRP843" s="103"/>
      <c r="MRQ843" s="102"/>
      <c r="MRR843" s="120"/>
      <c r="MRS843" s="176"/>
      <c r="MRT843" s="653"/>
      <c r="MRU843" s="597"/>
      <c r="MRV843" s="106"/>
      <c r="MRW843" s="102"/>
      <c r="MRX843" s="103"/>
      <c r="MRY843" s="102"/>
      <c r="MRZ843" s="120"/>
      <c r="MSA843" s="176"/>
      <c r="MSB843" s="653"/>
      <c r="MSC843" s="597"/>
      <c r="MSD843" s="106"/>
      <c r="MSE843" s="102"/>
      <c r="MSF843" s="103"/>
      <c r="MSG843" s="102"/>
      <c r="MSH843" s="120"/>
      <c r="MSI843" s="176"/>
      <c r="MSJ843" s="653"/>
      <c r="MSK843" s="597"/>
      <c r="MSL843" s="106"/>
      <c r="MSM843" s="102"/>
      <c r="MSN843" s="103"/>
      <c r="MSO843" s="102"/>
      <c r="MSP843" s="120"/>
      <c r="MSQ843" s="176"/>
      <c r="MSR843" s="653"/>
      <c r="MSS843" s="597"/>
      <c r="MST843" s="106"/>
      <c r="MSU843" s="102"/>
      <c r="MSV843" s="103"/>
      <c r="MSW843" s="102"/>
      <c r="MSX843" s="120"/>
      <c r="MSY843" s="176"/>
      <c r="MSZ843" s="653"/>
      <c r="MTA843" s="597"/>
      <c r="MTB843" s="106"/>
      <c r="MTC843" s="102"/>
      <c r="MTD843" s="103"/>
      <c r="MTE843" s="102"/>
      <c r="MTF843" s="120"/>
      <c r="MTG843" s="176"/>
      <c r="MTH843" s="653"/>
      <c r="MTI843" s="597"/>
      <c r="MTJ843" s="106"/>
      <c r="MTK843" s="102"/>
      <c r="MTL843" s="103"/>
      <c r="MTM843" s="102"/>
      <c r="MTN843" s="120"/>
      <c r="MTO843" s="176"/>
      <c r="MTP843" s="653"/>
      <c r="MTQ843" s="597"/>
      <c r="MTR843" s="106"/>
      <c r="MTS843" s="102"/>
      <c r="MTT843" s="103"/>
      <c r="MTU843" s="102"/>
      <c r="MTV843" s="120"/>
      <c r="MTW843" s="176"/>
      <c r="MTX843" s="653"/>
      <c r="MTY843" s="597"/>
      <c r="MTZ843" s="106"/>
      <c r="MUA843" s="102"/>
      <c r="MUB843" s="103"/>
      <c r="MUC843" s="102"/>
      <c r="MUD843" s="120"/>
      <c r="MUE843" s="176"/>
      <c r="MUF843" s="653"/>
      <c r="MUG843" s="597"/>
      <c r="MUH843" s="106"/>
      <c r="MUI843" s="102"/>
      <c r="MUJ843" s="103"/>
      <c r="MUK843" s="102"/>
      <c r="MUL843" s="120"/>
      <c r="MUM843" s="176"/>
      <c r="MUN843" s="653"/>
      <c r="MUO843" s="597"/>
      <c r="MUP843" s="106"/>
      <c r="MUQ843" s="102"/>
      <c r="MUR843" s="103"/>
      <c r="MUS843" s="102"/>
      <c r="MUT843" s="120"/>
      <c r="MUU843" s="176"/>
      <c r="MUV843" s="653"/>
      <c r="MUW843" s="597"/>
      <c r="MUX843" s="106"/>
      <c r="MUY843" s="102"/>
      <c r="MUZ843" s="103"/>
      <c r="MVA843" s="102"/>
      <c r="MVB843" s="120"/>
      <c r="MVC843" s="176"/>
      <c r="MVD843" s="653"/>
      <c r="MVE843" s="597"/>
      <c r="MVF843" s="106"/>
      <c r="MVG843" s="102"/>
      <c r="MVH843" s="103"/>
      <c r="MVI843" s="102"/>
      <c r="MVJ843" s="120"/>
      <c r="MVK843" s="176"/>
      <c r="MVL843" s="653"/>
      <c r="MVM843" s="597"/>
      <c r="MVN843" s="106"/>
      <c r="MVO843" s="102"/>
      <c r="MVP843" s="103"/>
      <c r="MVQ843" s="102"/>
      <c r="MVR843" s="120"/>
      <c r="MVS843" s="176"/>
      <c r="MVT843" s="653"/>
      <c r="MVU843" s="597"/>
      <c r="MVV843" s="106"/>
      <c r="MVW843" s="102"/>
      <c r="MVX843" s="103"/>
      <c r="MVY843" s="102"/>
      <c r="MVZ843" s="120"/>
      <c r="MWA843" s="176"/>
      <c r="MWB843" s="653"/>
      <c r="MWC843" s="597"/>
      <c r="MWD843" s="106"/>
      <c r="MWE843" s="102"/>
      <c r="MWF843" s="103"/>
      <c r="MWG843" s="102"/>
      <c r="MWH843" s="120"/>
      <c r="MWI843" s="176"/>
      <c r="MWJ843" s="653"/>
      <c r="MWK843" s="597"/>
      <c r="MWL843" s="106"/>
      <c r="MWM843" s="102"/>
      <c r="MWN843" s="103"/>
      <c r="MWO843" s="102"/>
      <c r="MWP843" s="120"/>
      <c r="MWQ843" s="176"/>
      <c r="MWR843" s="653"/>
      <c r="MWS843" s="597"/>
      <c r="MWT843" s="106"/>
      <c r="MWU843" s="102"/>
      <c r="MWV843" s="103"/>
      <c r="MWW843" s="102"/>
      <c r="MWX843" s="120"/>
      <c r="MWY843" s="176"/>
      <c r="MWZ843" s="653"/>
      <c r="MXA843" s="597"/>
      <c r="MXB843" s="106"/>
      <c r="MXC843" s="102"/>
      <c r="MXD843" s="103"/>
      <c r="MXE843" s="102"/>
      <c r="MXF843" s="120"/>
      <c r="MXG843" s="176"/>
      <c r="MXH843" s="653"/>
      <c r="MXI843" s="597"/>
      <c r="MXJ843" s="106"/>
      <c r="MXK843" s="102"/>
      <c r="MXL843" s="103"/>
      <c r="MXM843" s="102"/>
      <c r="MXN843" s="120"/>
      <c r="MXO843" s="176"/>
      <c r="MXP843" s="653"/>
      <c r="MXQ843" s="597"/>
      <c r="MXR843" s="106"/>
      <c r="MXS843" s="102"/>
      <c r="MXT843" s="103"/>
      <c r="MXU843" s="102"/>
      <c r="MXV843" s="120"/>
      <c r="MXW843" s="176"/>
      <c r="MXX843" s="653"/>
      <c r="MXY843" s="597"/>
      <c r="MXZ843" s="106"/>
      <c r="MYA843" s="102"/>
      <c r="MYB843" s="103"/>
      <c r="MYC843" s="102"/>
      <c r="MYD843" s="120"/>
      <c r="MYE843" s="176"/>
      <c r="MYF843" s="653"/>
      <c r="MYG843" s="597"/>
      <c r="MYH843" s="106"/>
      <c r="MYI843" s="102"/>
      <c r="MYJ843" s="103"/>
      <c r="MYK843" s="102"/>
      <c r="MYL843" s="120"/>
      <c r="MYM843" s="176"/>
      <c r="MYN843" s="653"/>
      <c r="MYO843" s="597"/>
      <c r="MYP843" s="106"/>
      <c r="MYQ843" s="102"/>
      <c r="MYR843" s="103"/>
      <c r="MYS843" s="102"/>
      <c r="MYT843" s="120"/>
      <c r="MYU843" s="176"/>
      <c r="MYV843" s="653"/>
      <c r="MYW843" s="597"/>
      <c r="MYX843" s="106"/>
      <c r="MYY843" s="102"/>
      <c r="MYZ843" s="103"/>
      <c r="MZA843" s="102"/>
      <c r="MZB843" s="120"/>
      <c r="MZC843" s="176"/>
      <c r="MZD843" s="653"/>
      <c r="MZE843" s="597"/>
      <c r="MZF843" s="106"/>
      <c r="MZG843" s="102"/>
      <c r="MZH843" s="103"/>
      <c r="MZI843" s="102"/>
      <c r="MZJ843" s="120"/>
      <c r="MZK843" s="176"/>
      <c r="MZL843" s="653"/>
      <c r="MZM843" s="597"/>
      <c r="MZN843" s="106"/>
      <c r="MZO843" s="102"/>
      <c r="MZP843" s="103"/>
      <c r="MZQ843" s="102"/>
      <c r="MZR843" s="120"/>
      <c r="MZS843" s="176"/>
      <c r="MZT843" s="653"/>
      <c r="MZU843" s="597"/>
      <c r="MZV843" s="106"/>
      <c r="MZW843" s="102"/>
      <c r="MZX843" s="103"/>
      <c r="MZY843" s="102"/>
      <c r="MZZ843" s="120"/>
      <c r="NAA843" s="176"/>
      <c r="NAB843" s="653"/>
      <c r="NAC843" s="597"/>
      <c r="NAD843" s="106"/>
      <c r="NAE843" s="102"/>
      <c r="NAF843" s="103"/>
      <c r="NAG843" s="102"/>
      <c r="NAH843" s="120"/>
      <c r="NAI843" s="176"/>
      <c r="NAJ843" s="653"/>
      <c r="NAK843" s="597"/>
      <c r="NAL843" s="106"/>
      <c r="NAM843" s="102"/>
      <c r="NAN843" s="103"/>
      <c r="NAO843" s="102"/>
      <c r="NAP843" s="120"/>
      <c r="NAQ843" s="176"/>
      <c r="NAR843" s="653"/>
      <c r="NAS843" s="597"/>
      <c r="NAT843" s="106"/>
      <c r="NAU843" s="102"/>
      <c r="NAV843" s="103"/>
      <c r="NAW843" s="102"/>
      <c r="NAX843" s="120"/>
      <c r="NAY843" s="176"/>
      <c r="NAZ843" s="653"/>
      <c r="NBA843" s="597"/>
      <c r="NBB843" s="106"/>
      <c r="NBC843" s="102"/>
      <c r="NBD843" s="103"/>
      <c r="NBE843" s="102"/>
      <c r="NBF843" s="120"/>
      <c r="NBG843" s="176"/>
      <c r="NBH843" s="653"/>
      <c r="NBI843" s="597"/>
      <c r="NBJ843" s="106"/>
      <c r="NBK843" s="102"/>
      <c r="NBL843" s="103"/>
      <c r="NBM843" s="102"/>
      <c r="NBN843" s="120"/>
      <c r="NBO843" s="176"/>
      <c r="NBP843" s="653"/>
      <c r="NBQ843" s="597"/>
      <c r="NBR843" s="106"/>
      <c r="NBS843" s="102"/>
      <c r="NBT843" s="103"/>
      <c r="NBU843" s="102"/>
      <c r="NBV843" s="120"/>
      <c r="NBW843" s="176"/>
      <c r="NBX843" s="653"/>
      <c r="NBY843" s="597"/>
      <c r="NBZ843" s="106"/>
      <c r="NCA843" s="102"/>
      <c r="NCB843" s="103"/>
      <c r="NCC843" s="102"/>
      <c r="NCD843" s="120"/>
      <c r="NCE843" s="176"/>
      <c r="NCF843" s="653"/>
      <c r="NCG843" s="597"/>
      <c r="NCH843" s="106"/>
      <c r="NCI843" s="102"/>
      <c r="NCJ843" s="103"/>
      <c r="NCK843" s="102"/>
      <c r="NCL843" s="120"/>
      <c r="NCM843" s="176"/>
      <c r="NCN843" s="653"/>
      <c r="NCO843" s="597"/>
      <c r="NCP843" s="106"/>
      <c r="NCQ843" s="102"/>
      <c r="NCR843" s="103"/>
      <c r="NCS843" s="102"/>
      <c r="NCT843" s="120"/>
      <c r="NCU843" s="176"/>
      <c r="NCV843" s="653"/>
      <c r="NCW843" s="597"/>
      <c r="NCX843" s="106"/>
      <c r="NCY843" s="102"/>
      <c r="NCZ843" s="103"/>
      <c r="NDA843" s="102"/>
      <c r="NDB843" s="120"/>
      <c r="NDC843" s="176"/>
      <c r="NDD843" s="653"/>
      <c r="NDE843" s="597"/>
      <c r="NDF843" s="106"/>
      <c r="NDG843" s="102"/>
      <c r="NDH843" s="103"/>
      <c r="NDI843" s="102"/>
      <c r="NDJ843" s="120"/>
      <c r="NDK843" s="176"/>
      <c r="NDL843" s="653"/>
      <c r="NDM843" s="597"/>
      <c r="NDN843" s="106"/>
      <c r="NDO843" s="102"/>
      <c r="NDP843" s="103"/>
      <c r="NDQ843" s="102"/>
      <c r="NDR843" s="120"/>
      <c r="NDS843" s="176"/>
      <c r="NDT843" s="653"/>
      <c r="NDU843" s="597"/>
      <c r="NDV843" s="106"/>
      <c r="NDW843" s="102"/>
      <c r="NDX843" s="103"/>
      <c r="NDY843" s="102"/>
      <c r="NDZ843" s="120"/>
      <c r="NEA843" s="176"/>
      <c r="NEB843" s="653"/>
      <c r="NEC843" s="597"/>
      <c r="NED843" s="106"/>
      <c r="NEE843" s="102"/>
      <c r="NEF843" s="103"/>
      <c r="NEG843" s="102"/>
      <c r="NEH843" s="120"/>
      <c r="NEI843" s="176"/>
      <c r="NEJ843" s="653"/>
      <c r="NEK843" s="597"/>
      <c r="NEL843" s="106"/>
      <c r="NEM843" s="102"/>
      <c r="NEN843" s="103"/>
      <c r="NEO843" s="102"/>
      <c r="NEP843" s="120"/>
      <c r="NEQ843" s="176"/>
      <c r="NER843" s="653"/>
      <c r="NES843" s="597"/>
      <c r="NET843" s="106"/>
      <c r="NEU843" s="102"/>
      <c r="NEV843" s="103"/>
      <c r="NEW843" s="102"/>
      <c r="NEX843" s="120"/>
      <c r="NEY843" s="176"/>
      <c r="NEZ843" s="653"/>
      <c r="NFA843" s="597"/>
      <c r="NFB843" s="106"/>
      <c r="NFC843" s="102"/>
      <c r="NFD843" s="103"/>
      <c r="NFE843" s="102"/>
      <c r="NFF843" s="120"/>
      <c r="NFG843" s="176"/>
      <c r="NFH843" s="653"/>
      <c r="NFI843" s="597"/>
      <c r="NFJ843" s="106"/>
      <c r="NFK843" s="102"/>
      <c r="NFL843" s="103"/>
      <c r="NFM843" s="102"/>
      <c r="NFN843" s="120"/>
      <c r="NFO843" s="176"/>
      <c r="NFP843" s="653"/>
      <c r="NFQ843" s="597"/>
      <c r="NFR843" s="106"/>
      <c r="NFS843" s="102"/>
      <c r="NFT843" s="103"/>
      <c r="NFU843" s="102"/>
      <c r="NFV843" s="120"/>
      <c r="NFW843" s="176"/>
      <c r="NFX843" s="653"/>
      <c r="NFY843" s="597"/>
      <c r="NFZ843" s="106"/>
      <c r="NGA843" s="102"/>
      <c r="NGB843" s="103"/>
      <c r="NGC843" s="102"/>
      <c r="NGD843" s="120"/>
      <c r="NGE843" s="176"/>
      <c r="NGF843" s="653"/>
      <c r="NGG843" s="597"/>
      <c r="NGH843" s="106"/>
      <c r="NGI843" s="102"/>
      <c r="NGJ843" s="103"/>
      <c r="NGK843" s="102"/>
      <c r="NGL843" s="120"/>
      <c r="NGM843" s="176"/>
      <c r="NGN843" s="653"/>
      <c r="NGO843" s="597"/>
      <c r="NGP843" s="106"/>
      <c r="NGQ843" s="102"/>
      <c r="NGR843" s="103"/>
      <c r="NGS843" s="102"/>
      <c r="NGT843" s="120"/>
      <c r="NGU843" s="176"/>
      <c r="NGV843" s="653"/>
      <c r="NGW843" s="597"/>
      <c r="NGX843" s="106"/>
      <c r="NGY843" s="102"/>
      <c r="NGZ843" s="103"/>
      <c r="NHA843" s="102"/>
      <c r="NHB843" s="120"/>
      <c r="NHC843" s="176"/>
      <c r="NHD843" s="653"/>
      <c r="NHE843" s="597"/>
      <c r="NHF843" s="106"/>
      <c r="NHG843" s="102"/>
      <c r="NHH843" s="103"/>
      <c r="NHI843" s="102"/>
      <c r="NHJ843" s="120"/>
      <c r="NHK843" s="176"/>
      <c r="NHL843" s="653"/>
      <c r="NHM843" s="597"/>
      <c r="NHN843" s="106"/>
      <c r="NHO843" s="102"/>
      <c r="NHP843" s="103"/>
      <c r="NHQ843" s="102"/>
      <c r="NHR843" s="120"/>
      <c r="NHS843" s="176"/>
      <c r="NHT843" s="653"/>
      <c r="NHU843" s="597"/>
      <c r="NHV843" s="106"/>
      <c r="NHW843" s="102"/>
      <c r="NHX843" s="103"/>
      <c r="NHY843" s="102"/>
      <c r="NHZ843" s="120"/>
      <c r="NIA843" s="176"/>
      <c r="NIB843" s="653"/>
      <c r="NIC843" s="597"/>
      <c r="NID843" s="106"/>
      <c r="NIE843" s="102"/>
      <c r="NIF843" s="103"/>
      <c r="NIG843" s="102"/>
      <c r="NIH843" s="120"/>
      <c r="NII843" s="176"/>
      <c r="NIJ843" s="653"/>
      <c r="NIK843" s="597"/>
      <c r="NIL843" s="106"/>
      <c r="NIM843" s="102"/>
      <c r="NIN843" s="103"/>
      <c r="NIO843" s="102"/>
      <c r="NIP843" s="120"/>
      <c r="NIQ843" s="176"/>
      <c r="NIR843" s="653"/>
      <c r="NIS843" s="597"/>
      <c r="NIT843" s="106"/>
      <c r="NIU843" s="102"/>
      <c r="NIV843" s="103"/>
      <c r="NIW843" s="102"/>
      <c r="NIX843" s="120"/>
      <c r="NIY843" s="176"/>
      <c r="NIZ843" s="653"/>
      <c r="NJA843" s="597"/>
      <c r="NJB843" s="106"/>
      <c r="NJC843" s="102"/>
      <c r="NJD843" s="103"/>
      <c r="NJE843" s="102"/>
      <c r="NJF843" s="120"/>
      <c r="NJG843" s="176"/>
      <c r="NJH843" s="653"/>
      <c r="NJI843" s="597"/>
      <c r="NJJ843" s="106"/>
      <c r="NJK843" s="102"/>
      <c r="NJL843" s="103"/>
      <c r="NJM843" s="102"/>
      <c r="NJN843" s="120"/>
      <c r="NJO843" s="176"/>
      <c r="NJP843" s="653"/>
      <c r="NJQ843" s="597"/>
      <c r="NJR843" s="106"/>
      <c r="NJS843" s="102"/>
      <c r="NJT843" s="103"/>
      <c r="NJU843" s="102"/>
      <c r="NJV843" s="120"/>
      <c r="NJW843" s="176"/>
      <c r="NJX843" s="653"/>
      <c r="NJY843" s="597"/>
      <c r="NJZ843" s="106"/>
      <c r="NKA843" s="102"/>
      <c r="NKB843" s="103"/>
      <c r="NKC843" s="102"/>
      <c r="NKD843" s="120"/>
      <c r="NKE843" s="176"/>
      <c r="NKF843" s="653"/>
      <c r="NKG843" s="597"/>
      <c r="NKH843" s="106"/>
      <c r="NKI843" s="102"/>
      <c r="NKJ843" s="103"/>
      <c r="NKK843" s="102"/>
      <c r="NKL843" s="120"/>
      <c r="NKM843" s="176"/>
      <c r="NKN843" s="653"/>
      <c r="NKO843" s="597"/>
      <c r="NKP843" s="106"/>
      <c r="NKQ843" s="102"/>
      <c r="NKR843" s="103"/>
      <c r="NKS843" s="102"/>
      <c r="NKT843" s="120"/>
      <c r="NKU843" s="176"/>
      <c r="NKV843" s="653"/>
      <c r="NKW843" s="597"/>
      <c r="NKX843" s="106"/>
      <c r="NKY843" s="102"/>
      <c r="NKZ843" s="103"/>
      <c r="NLA843" s="102"/>
      <c r="NLB843" s="120"/>
      <c r="NLC843" s="176"/>
      <c r="NLD843" s="653"/>
      <c r="NLE843" s="597"/>
      <c r="NLF843" s="106"/>
      <c r="NLG843" s="102"/>
      <c r="NLH843" s="103"/>
      <c r="NLI843" s="102"/>
      <c r="NLJ843" s="120"/>
      <c r="NLK843" s="176"/>
      <c r="NLL843" s="653"/>
      <c r="NLM843" s="597"/>
      <c r="NLN843" s="106"/>
      <c r="NLO843" s="102"/>
      <c r="NLP843" s="103"/>
      <c r="NLQ843" s="102"/>
      <c r="NLR843" s="120"/>
      <c r="NLS843" s="176"/>
      <c r="NLT843" s="653"/>
      <c r="NLU843" s="597"/>
      <c r="NLV843" s="106"/>
      <c r="NLW843" s="102"/>
      <c r="NLX843" s="103"/>
      <c r="NLY843" s="102"/>
      <c r="NLZ843" s="120"/>
      <c r="NMA843" s="176"/>
      <c r="NMB843" s="653"/>
      <c r="NMC843" s="597"/>
      <c r="NMD843" s="106"/>
      <c r="NME843" s="102"/>
      <c r="NMF843" s="103"/>
      <c r="NMG843" s="102"/>
      <c r="NMH843" s="120"/>
      <c r="NMI843" s="176"/>
      <c r="NMJ843" s="653"/>
      <c r="NMK843" s="597"/>
      <c r="NML843" s="106"/>
      <c r="NMM843" s="102"/>
      <c r="NMN843" s="103"/>
      <c r="NMO843" s="102"/>
      <c r="NMP843" s="120"/>
      <c r="NMQ843" s="176"/>
      <c r="NMR843" s="653"/>
      <c r="NMS843" s="597"/>
      <c r="NMT843" s="106"/>
      <c r="NMU843" s="102"/>
      <c r="NMV843" s="103"/>
      <c r="NMW843" s="102"/>
      <c r="NMX843" s="120"/>
      <c r="NMY843" s="176"/>
      <c r="NMZ843" s="653"/>
      <c r="NNA843" s="597"/>
      <c r="NNB843" s="106"/>
      <c r="NNC843" s="102"/>
      <c r="NND843" s="103"/>
      <c r="NNE843" s="102"/>
      <c r="NNF843" s="120"/>
      <c r="NNG843" s="176"/>
      <c r="NNH843" s="653"/>
      <c r="NNI843" s="597"/>
      <c r="NNJ843" s="106"/>
      <c r="NNK843" s="102"/>
      <c r="NNL843" s="103"/>
      <c r="NNM843" s="102"/>
      <c r="NNN843" s="120"/>
      <c r="NNO843" s="176"/>
      <c r="NNP843" s="653"/>
      <c r="NNQ843" s="597"/>
      <c r="NNR843" s="106"/>
      <c r="NNS843" s="102"/>
      <c r="NNT843" s="103"/>
      <c r="NNU843" s="102"/>
      <c r="NNV843" s="120"/>
      <c r="NNW843" s="176"/>
      <c r="NNX843" s="653"/>
      <c r="NNY843" s="597"/>
      <c r="NNZ843" s="106"/>
      <c r="NOA843" s="102"/>
      <c r="NOB843" s="103"/>
      <c r="NOC843" s="102"/>
      <c r="NOD843" s="120"/>
      <c r="NOE843" s="176"/>
      <c r="NOF843" s="653"/>
      <c r="NOG843" s="597"/>
      <c r="NOH843" s="106"/>
      <c r="NOI843" s="102"/>
      <c r="NOJ843" s="103"/>
      <c r="NOK843" s="102"/>
      <c r="NOL843" s="120"/>
      <c r="NOM843" s="176"/>
      <c r="NON843" s="653"/>
      <c r="NOO843" s="597"/>
      <c r="NOP843" s="106"/>
      <c r="NOQ843" s="102"/>
      <c r="NOR843" s="103"/>
      <c r="NOS843" s="102"/>
      <c r="NOT843" s="120"/>
      <c r="NOU843" s="176"/>
      <c r="NOV843" s="653"/>
      <c r="NOW843" s="597"/>
      <c r="NOX843" s="106"/>
      <c r="NOY843" s="102"/>
      <c r="NOZ843" s="103"/>
      <c r="NPA843" s="102"/>
      <c r="NPB843" s="120"/>
      <c r="NPC843" s="176"/>
      <c r="NPD843" s="653"/>
      <c r="NPE843" s="597"/>
      <c r="NPF843" s="106"/>
      <c r="NPG843" s="102"/>
      <c r="NPH843" s="103"/>
      <c r="NPI843" s="102"/>
      <c r="NPJ843" s="120"/>
      <c r="NPK843" s="176"/>
      <c r="NPL843" s="653"/>
      <c r="NPM843" s="597"/>
      <c r="NPN843" s="106"/>
      <c r="NPO843" s="102"/>
      <c r="NPP843" s="103"/>
      <c r="NPQ843" s="102"/>
      <c r="NPR843" s="120"/>
      <c r="NPS843" s="176"/>
      <c r="NPT843" s="653"/>
      <c r="NPU843" s="597"/>
      <c r="NPV843" s="106"/>
      <c r="NPW843" s="102"/>
      <c r="NPX843" s="103"/>
      <c r="NPY843" s="102"/>
      <c r="NPZ843" s="120"/>
      <c r="NQA843" s="176"/>
      <c r="NQB843" s="653"/>
      <c r="NQC843" s="597"/>
      <c r="NQD843" s="106"/>
      <c r="NQE843" s="102"/>
      <c r="NQF843" s="103"/>
      <c r="NQG843" s="102"/>
      <c r="NQH843" s="120"/>
      <c r="NQI843" s="176"/>
      <c r="NQJ843" s="653"/>
      <c r="NQK843" s="597"/>
      <c r="NQL843" s="106"/>
      <c r="NQM843" s="102"/>
      <c r="NQN843" s="103"/>
      <c r="NQO843" s="102"/>
      <c r="NQP843" s="120"/>
      <c r="NQQ843" s="176"/>
      <c r="NQR843" s="653"/>
      <c r="NQS843" s="597"/>
      <c r="NQT843" s="106"/>
      <c r="NQU843" s="102"/>
      <c r="NQV843" s="103"/>
      <c r="NQW843" s="102"/>
      <c r="NQX843" s="120"/>
      <c r="NQY843" s="176"/>
      <c r="NQZ843" s="653"/>
      <c r="NRA843" s="597"/>
      <c r="NRB843" s="106"/>
      <c r="NRC843" s="102"/>
      <c r="NRD843" s="103"/>
      <c r="NRE843" s="102"/>
      <c r="NRF843" s="120"/>
      <c r="NRG843" s="176"/>
      <c r="NRH843" s="653"/>
      <c r="NRI843" s="597"/>
      <c r="NRJ843" s="106"/>
      <c r="NRK843" s="102"/>
      <c r="NRL843" s="103"/>
      <c r="NRM843" s="102"/>
      <c r="NRN843" s="120"/>
      <c r="NRO843" s="176"/>
      <c r="NRP843" s="653"/>
      <c r="NRQ843" s="597"/>
      <c r="NRR843" s="106"/>
      <c r="NRS843" s="102"/>
      <c r="NRT843" s="103"/>
      <c r="NRU843" s="102"/>
      <c r="NRV843" s="120"/>
      <c r="NRW843" s="176"/>
      <c r="NRX843" s="653"/>
      <c r="NRY843" s="597"/>
      <c r="NRZ843" s="106"/>
      <c r="NSA843" s="102"/>
      <c r="NSB843" s="103"/>
      <c r="NSC843" s="102"/>
      <c r="NSD843" s="120"/>
      <c r="NSE843" s="176"/>
      <c r="NSF843" s="653"/>
      <c r="NSG843" s="597"/>
      <c r="NSH843" s="106"/>
      <c r="NSI843" s="102"/>
      <c r="NSJ843" s="103"/>
      <c r="NSK843" s="102"/>
      <c r="NSL843" s="120"/>
      <c r="NSM843" s="176"/>
      <c r="NSN843" s="653"/>
      <c r="NSO843" s="597"/>
      <c r="NSP843" s="106"/>
      <c r="NSQ843" s="102"/>
      <c r="NSR843" s="103"/>
      <c r="NSS843" s="102"/>
      <c r="NST843" s="120"/>
      <c r="NSU843" s="176"/>
      <c r="NSV843" s="653"/>
      <c r="NSW843" s="597"/>
      <c r="NSX843" s="106"/>
      <c r="NSY843" s="102"/>
      <c r="NSZ843" s="103"/>
      <c r="NTA843" s="102"/>
      <c r="NTB843" s="120"/>
      <c r="NTC843" s="176"/>
      <c r="NTD843" s="653"/>
      <c r="NTE843" s="597"/>
      <c r="NTF843" s="106"/>
      <c r="NTG843" s="102"/>
      <c r="NTH843" s="103"/>
      <c r="NTI843" s="102"/>
      <c r="NTJ843" s="120"/>
      <c r="NTK843" s="176"/>
      <c r="NTL843" s="653"/>
      <c r="NTM843" s="597"/>
      <c r="NTN843" s="106"/>
      <c r="NTO843" s="102"/>
      <c r="NTP843" s="103"/>
      <c r="NTQ843" s="102"/>
      <c r="NTR843" s="120"/>
      <c r="NTS843" s="176"/>
      <c r="NTT843" s="653"/>
      <c r="NTU843" s="597"/>
      <c r="NTV843" s="106"/>
      <c r="NTW843" s="102"/>
      <c r="NTX843" s="103"/>
      <c r="NTY843" s="102"/>
      <c r="NTZ843" s="120"/>
      <c r="NUA843" s="176"/>
      <c r="NUB843" s="653"/>
      <c r="NUC843" s="597"/>
      <c r="NUD843" s="106"/>
      <c r="NUE843" s="102"/>
      <c r="NUF843" s="103"/>
      <c r="NUG843" s="102"/>
      <c r="NUH843" s="120"/>
      <c r="NUI843" s="176"/>
      <c r="NUJ843" s="653"/>
      <c r="NUK843" s="597"/>
      <c r="NUL843" s="106"/>
      <c r="NUM843" s="102"/>
      <c r="NUN843" s="103"/>
      <c r="NUO843" s="102"/>
      <c r="NUP843" s="120"/>
      <c r="NUQ843" s="176"/>
      <c r="NUR843" s="653"/>
      <c r="NUS843" s="597"/>
      <c r="NUT843" s="106"/>
      <c r="NUU843" s="102"/>
      <c r="NUV843" s="103"/>
      <c r="NUW843" s="102"/>
      <c r="NUX843" s="120"/>
      <c r="NUY843" s="176"/>
      <c r="NUZ843" s="653"/>
      <c r="NVA843" s="597"/>
      <c r="NVB843" s="106"/>
      <c r="NVC843" s="102"/>
      <c r="NVD843" s="103"/>
      <c r="NVE843" s="102"/>
      <c r="NVF843" s="120"/>
      <c r="NVG843" s="176"/>
      <c r="NVH843" s="653"/>
      <c r="NVI843" s="597"/>
      <c r="NVJ843" s="106"/>
      <c r="NVK843" s="102"/>
      <c r="NVL843" s="103"/>
      <c r="NVM843" s="102"/>
      <c r="NVN843" s="120"/>
      <c r="NVO843" s="176"/>
      <c r="NVP843" s="653"/>
      <c r="NVQ843" s="597"/>
      <c r="NVR843" s="106"/>
      <c r="NVS843" s="102"/>
      <c r="NVT843" s="103"/>
      <c r="NVU843" s="102"/>
      <c r="NVV843" s="120"/>
      <c r="NVW843" s="176"/>
      <c r="NVX843" s="653"/>
      <c r="NVY843" s="597"/>
      <c r="NVZ843" s="106"/>
      <c r="NWA843" s="102"/>
      <c r="NWB843" s="103"/>
      <c r="NWC843" s="102"/>
      <c r="NWD843" s="120"/>
      <c r="NWE843" s="176"/>
      <c r="NWF843" s="653"/>
      <c r="NWG843" s="597"/>
      <c r="NWH843" s="106"/>
      <c r="NWI843" s="102"/>
      <c r="NWJ843" s="103"/>
      <c r="NWK843" s="102"/>
      <c r="NWL843" s="120"/>
      <c r="NWM843" s="176"/>
      <c r="NWN843" s="653"/>
      <c r="NWO843" s="597"/>
      <c r="NWP843" s="106"/>
      <c r="NWQ843" s="102"/>
      <c r="NWR843" s="103"/>
      <c r="NWS843" s="102"/>
      <c r="NWT843" s="120"/>
      <c r="NWU843" s="176"/>
      <c r="NWV843" s="653"/>
      <c r="NWW843" s="597"/>
      <c r="NWX843" s="106"/>
      <c r="NWY843" s="102"/>
      <c r="NWZ843" s="103"/>
      <c r="NXA843" s="102"/>
      <c r="NXB843" s="120"/>
      <c r="NXC843" s="176"/>
      <c r="NXD843" s="653"/>
      <c r="NXE843" s="597"/>
      <c r="NXF843" s="106"/>
      <c r="NXG843" s="102"/>
      <c r="NXH843" s="103"/>
      <c r="NXI843" s="102"/>
      <c r="NXJ843" s="120"/>
      <c r="NXK843" s="176"/>
      <c r="NXL843" s="653"/>
      <c r="NXM843" s="597"/>
      <c r="NXN843" s="106"/>
      <c r="NXO843" s="102"/>
      <c r="NXP843" s="103"/>
      <c r="NXQ843" s="102"/>
      <c r="NXR843" s="120"/>
      <c r="NXS843" s="176"/>
      <c r="NXT843" s="653"/>
      <c r="NXU843" s="597"/>
      <c r="NXV843" s="106"/>
      <c r="NXW843" s="102"/>
      <c r="NXX843" s="103"/>
      <c r="NXY843" s="102"/>
      <c r="NXZ843" s="120"/>
      <c r="NYA843" s="176"/>
      <c r="NYB843" s="653"/>
      <c r="NYC843" s="597"/>
      <c r="NYD843" s="106"/>
      <c r="NYE843" s="102"/>
      <c r="NYF843" s="103"/>
      <c r="NYG843" s="102"/>
      <c r="NYH843" s="120"/>
      <c r="NYI843" s="176"/>
      <c r="NYJ843" s="653"/>
      <c r="NYK843" s="597"/>
      <c r="NYL843" s="106"/>
      <c r="NYM843" s="102"/>
      <c r="NYN843" s="103"/>
      <c r="NYO843" s="102"/>
      <c r="NYP843" s="120"/>
      <c r="NYQ843" s="176"/>
      <c r="NYR843" s="653"/>
      <c r="NYS843" s="597"/>
      <c r="NYT843" s="106"/>
      <c r="NYU843" s="102"/>
      <c r="NYV843" s="103"/>
      <c r="NYW843" s="102"/>
      <c r="NYX843" s="120"/>
      <c r="NYY843" s="176"/>
      <c r="NYZ843" s="653"/>
      <c r="NZA843" s="597"/>
      <c r="NZB843" s="106"/>
      <c r="NZC843" s="102"/>
      <c r="NZD843" s="103"/>
      <c r="NZE843" s="102"/>
      <c r="NZF843" s="120"/>
      <c r="NZG843" s="176"/>
      <c r="NZH843" s="653"/>
      <c r="NZI843" s="597"/>
      <c r="NZJ843" s="106"/>
      <c r="NZK843" s="102"/>
      <c r="NZL843" s="103"/>
      <c r="NZM843" s="102"/>
      <c r="NZN843" s="120"/>
      <c r="NZO843" s="176"/>
      <c r="NZP843" s="653"/>
      <c r="NZQ843" s="597"/>
      <c r="NZR843" s="106"/>
      <c r="NZS843" s="102"/>
      <c r="NZT843" s="103"/>
      <c r="NZU843" s="102"/>
      <c r="NZV843" s="120"/>
      <c r="NZW843" s="176"/>
      <c r="NZX843" s="653"/>
      <c r="NZY843" s="597"/>
      <c r="NZZ843" s="106"/>
      <c r="OAA843" s="102"/>
      <c r="OAB843" s="103"/>
      <c r="OAC843" s="102"/>
      <c r="OAD843" s="120"/>
      <c r="OAE843" s="176"/>
      <c r="OAF843" s="653"/>
      <c r="OAG843" s="597"/>
      <c r="OAH843" s="106"/>
      <c r="OAI843" s="102"/>
      <c r="OAJ843" s="103"/>
      <c r="OAK843" s="102"/>
      <c r="OAL843" s="120"/>
      <c r="OAM843" s="176"/>
      <c r="OAN843" s="653"/>
      <c r="OAO843" s="597"/>
      <c r="OAP843" s="106"/>
      <c r="OAQ843" s="102"/>
      <c r="OAR843" s="103"/>
      <c r="OAS843" s="102"/>
      <c r="OAT843" s="120"/>
      <c r="OAU843" s="176"/>
      <c r="OAV843" s="653"/>
      <c r="OAW843" s="597"/>
      <c r="OAX843" s="106"/>
      <c r="OAY843" s="102"/>
      <c r="OAZ843" s="103"/>
      <c r="OBA843" s="102"/>
      <c r="OBB843" s="120"/>
      <c r="OBC843" s="176"/>
      <c r="OBD843" s="653"/>
      <c r="OBE843" s="597"/>
      <c r="OBF843" s="106"/>
      <c r="OBG843" s="102"/>
      <c r="OBH843" s="103"/>
      <c r="OBI843" s="102"/>
      <c r="OBJ843" s="120"/>
      <c r="OBK843" s="176"/>
      <c r="OBL843" s="653"/>
      <c r="OBM843" s="597"/>
      <c r="OBN843" s="106"/>
      <c r="OBO843" s="102"/>
      <c r="OBP843" s="103"/>
      <c r="OBQ843" s="102"/>
      <c r="OBR843" s="120"/>
      <c r="OBS843" s="176"/>
      <c r="OBT843" s="653"/>
      <c r="OBU843" s="597"/>
      <c r="OBV843" s="106"/>
      <c r="OBW843" s="102"/>
      <c r="OBX843" s="103"/>
      <c r="OBY843" s="102"/>
      <c r="OBZ843" s="120"/>
      <c r="OCA843" s="176"/>
      <c r="OCB843" s="653"/>
      <c r="OCC843" s="597"/>
      <c r="OCD843" s="106"/>
      <c r="OCE843" s="102"/>
      <c r="OCF843" s="103"/>
      <c r="OCG843" s="102"/>
      <c r="OCH843" s="120"/>
      <c r="OCI843" s="176"/>
      <c r="OCJ843" s="653"/>
      <c r="OCK843" s="597"/>
      <c r="OCL843" s="106"/>
      <c r="OCM843" s="102"/>
      <c r="OCN843" s="103"/>
      <c r="OCO843" s="102"/>
      <c r="OCP843" s="120"/>
      <c r="OCQ843" s="176"/>
      <c r="OCR843" s="653"/>
      <c r="OCS843" s="597"/>
      <c r="OCT843" s="106"/>
      <c r="OCU843" s="102"/>
      <c r="OCV843" s="103"/>
      <c r="OCW843" s="102"/>
      <c r="OCX843" s="120"/>
      <c r="OCY843" s="176"/>
      <c r="OCZ843" s="653"/>
      <c r="ODA843" s="597"/>
      <c r="ODB843" s="106"/>
      <c r="ODC843" s="102"/>
      <c r="ODD843" s="103"/>
      <c r="ODE843" s="102"/>
      <c r="ODF843" s="120"/>
      <c r="ODG843" s="176"/>
      <c r="ODH843" s="653"/>
      <c r="ODI843" s="597"/>
      <c r="ODJ843" s="106"/>
      <c r="ODK843" s="102"/>
      <c r="ODL843" s="103"/>
      <c r="ODM843" s="102"/>
      <c r="ODN843" s="120"/>
      <c r="ODO843" s="176"/>
      <c r="ODP843" s="653"/>
      <c r="ODQ843" s="597"/>
      <c r="ODR843" s="106"/>
      <c r="ODS843" s="102"/>
      <c r="ODT843" s="103"/>
      <c r="ODU843" s="102"/>
      <c r="ODV843" s="120"/>
      <c r="ODW843" s="176"/>
      <c r="ODX843" s="653"/>
      <c r="ODY843" s="597"/>
      <c r="ODZ843" s="106"/>
      <c r="OEA843" s="102"/>
      <c r="OEB843" s="103"/>
      <c r="OEC843" s="102"/>
      <c r="OED843" s="120"/>
      <c r="OEE843" s="176"/>
      <c r="OEF843" s="653"/>
      <c r="OEG843" s="597"/>
      <c r="OEH843" s="106"/>
      <c r="OEI843" s="102"/>
      <c r="OEJ843" s="103"/>
      <c r="OEK843" s="102"/>
      <c r="OEL843" s="120"/>
      <c r="OEM843" s="176"/>
      <c r="OEN843" s="653"/>
      <c r="OEO843" s="597"/>
      <c r="OEP843" s="106"/>
      <c r="OEQ843" s="102"/>
      <c r="OER843" s="103"/>
      <c r="OES843" s="102"/>
      <c r="OET843" s="120"/>
      <c r="OEU843" s="176"/>
      <c r="OEV843" s="653"/>
      <c r="OEW843" s="597"/>
      <c r="OEX843" s="106"/>
      <c r="OEY843" s="102"/>
      <c r="OEZ843" s="103"/>
      <c r="OFA843" s="102"/>
      <c r="OFB843" s="120"/>
      <c r="OFC843" s="176"/>
      <c r="OFD843" s="653"/>
      <c r="OFE843" s="597"/>
      <c r="OFF843" s="106"/>
      <c r="OFG843" s="102"/>
      <c r="OFH843" s="103"/>
      <c r="OFI843" s="102"/>
      <c r="OFJ843" s="120"/>
      <c r="OFK843" s="176"/>
      <c r="OFL843" s="653"/>
      <c r="OFM843" s="597"/>
      <c r="OFN843" s="106"/>
      <c r="OFO843" s="102"/>
      <c r="OFP843" s="103"/>
      <c r="OFQ843" s="102"/>
      <c r="OFR843" s="120"/>
      <c r="OFS843" s="176"/>
      <c r="OFT843" s="653"/>
      <c r="OFU843" s="597"/>
      <c r="OFV843" s="106"/>
      <c r="OFW843" s="102"/>
      <c r="OFX843" s="103"/>
      <c r="OFY843" s="102"/>
      <c r="OFZ843" s="120"/>
      <c r="OGA843" s="176"/>
      <c r="OGB843" s="653"/>
      <c r="OGC843" s="597"/>
      <c r="OGD843" s="106"/>
      <c r="OGE843" s="102"/>
      <c r="OGF843" s="103"/>
      <c r="OGG843" s="102"/>
      <c r="OGH843" s="120"/>
      <c r="OGI843" s="176"/>
      <c r="OGJ843" s="653"/>
      <c r="OGK843" s="597"/>
      <c r="OGL843" s="106"/>
      <c r="OGM843" s="102"/>
      <c r="OGN843" s="103"/>
      <c r="OGO843" s="102"/>
      <c r="OGP843" s="120"/>
      <c r="OGQ843" s="176"/>
      <c r="OGR843" s="653"/>
      <c r="OGS843" s="597"/>
      <c r="OGT843" s="106"/>
      <c r="OGU843" s="102"/>
      <c r="OGV843" s="103"/>
      <c r="OGW843" s="102"/>
      <c r="OGX843" s="120"/>
      <c r="OGY843" s="176"/>
      <c r="OGZ843" s="653"/>
      <c r="OHA843" s="597"/>
      <c r="OHB843" s="106"/>
      <c r="OHC843" s="102"/>
      <c r="OHD843" s="103"/>
      <c r="OHE843" s="102"/>
      <c r="OHF843" s="120"/>
      <c r="OHG843" s="176"/>
      <c r="OHH843" s="653"/>
      <c r="OHI843" s="597"/>
      <c r="OHJ843" s="106"/>
      <c r="OHK843" s="102"/>
      <c r="OHL843" s="103"/>
      <c r="OHM843" s="102"/>
      <c r="OHN843" s="120"/>
      <c r="OHO843" s="176"/>
      <c r="OHP843" s="653"/>
      <c r="OHQ843" s="597"/>
      <c r="OHR843" s="106"/>
      <c r="OHS843" s="102"/>
      <c r="OHT843" s="103"/>
      <c r="OHU843" s="102"/>
      <c r="OHV843" s="120"/>
      <c r="OHW843" s="176"/>
      <c r="OHX843" s="653"/>
      <c r="OHY843" s="597"/>
      <c r="OHZ843" s="106"/>
      <c r="OIA843" s="102"/>
      <c r="OIB843" s="103"/>
      <c r="OIC843" s="102"/>
      <c r="OID843" s="120"/>
      <c r="OIE843" s="176"/>
      <c r="OIF843" s="653"/>
      <c r="OIG843" s="597"/>
      <c r="OIH843" s="106"/>
      <c r="OII843" s="102"/>
      <c r="OIJ843" s="103"/>
      <c r="OIK843" s="102"/>
      <c r="OIL843" s="120"/>
      <c r="OIM843" s="176"/>
      <c r="OIN843" s="653"/>
      <c r="OIO843" s="597"/>
      <c r="OIP843" s="106"/>
      <c r="OIQ843" s="102"/>
      <c r="OIR843" s="103"/>
      <c r="OIS843" s="102"/>
      <c r="OIT843" s="120"/>
      <c r="OIU843" s="176"/>
      <c r="OIV843" s="653"/>
      <c r="OIW843" s="597"/>
      <c r="OIX843" s="106"/>
      <c r="OIY843" s="102"/>
      <c r="OIZ843" s="103"/>
      <c r="OJA843" s="102"/>
      <c r="OJB843" s="120"/>
      <c r="OJC843" s="176"/>
      <c r="OJD843" s="653"/>
      <c r="OJE843" s="597"/>
      <c r="OJF843" s="106"/>
      <c r="OJG843" s="102"/>
      <c r="OJH843" s="103"/>
      <c r="OJI843" s="102"/>
      <c r="OJJ843" s="120"/>
      <c r="OJK843" s="176"/>
      <c r="OJL843" s="653"/>
      <c r="OJM843" s="597"/>
      <c r="OJN843" s="106"/>
      <c r="OJO843" s="102"/>
      <c r="OJP843" s="103"/>
      <c r="OJQ843" s="102"/>
      <c r="OJR843" s="120"/>
      <c r="OJS843" s="176"/>
      <c r="OJT843" s="653"/>
      <c r="OJU843" s="597"/>
      <c r="OJV843" s="106"/>
      <c r="OJW843" s="102"/>
      <c r="OJX843" s="103"/>
      <c r="OJY843" s="102"/>
      <c r="OJZ843" s="120"/>
      <c r="OKA843" s="176"/>
      <c r="OKB843" s="653"/>
      <c r="OKC843" s="597"/>
      <c r="OKD843" s="106"/>
      <c r="OKE843" s="102"/>
      <c r="OKF843" s="103"/>
      <c r="OKG843" s="102"/>
      <c r="OKH843" s="120"/>
      <c r="OKI843" s="176"/>
      <c r="OKJ843" s="653"/>
      <c r="OKK843" s="597"/>
      <c r="OKL843" s="106"/>
      <c r="OKM843" s="102"/>
      <c r="OKN843" s="103"/>
      <c r="OKO843" s="102"/>
      <c r="OKP843" s="120"/>
      <c r="OKQ843" s="176"/>
      <c r="OKR843" s="653"/>
      <c r="OKS843" s="597"/>
      <c r="OKT843" s="106"/>
      <c r="OKU843" s="102"/>
      <c r="OKV843" s="103"/>
      <c r="OKW843" s="102"/>
      <c r="OKX843" s="120"/>
      <c r="OKY843" s="176"/>
      <c r="OKZ843" s="653"/>
      <c r="OLA843" s="597"/>
      <c r="OLB843" s="106"/>
      <c r="OLC843" s="102"/>
      <c r="OLD843" s="103"/>
      <c r="OLE843" s="102"/>
      <c r="OLF843" s="120"/>
      <c r="OLG843" s="176"/>
      <c r="OLH843" s="653"/>
      <c r="OLI843" s="597"/>
      <c r="OLJ843" s="106"/>
      <c r="OLK843" s="102"/>
      <c r="OLL843" s="103"/>
      <c r="OLM843" s="102"/>
      <c r="OLN843" s="120"/>
      <c r="OLO843" s="176"/>
      <c r="OLP843" s="653"/>
      <c r="OLQ843" s="597"/>
      <c r="OLR843" s="106"/>
      <c r="OLS843" s="102"/>
      <c r="OLT843" s="103"/>
      <c r="OLU843" s="102"/>
      <c r="OLV843" s="120"/>
      <c r="OLW843" s="176"/>
      <c r="OLX843" s="653"/>
      <c r="OLY843" s="597"/>
      <c r="OLZ843" s="106"/>
      <c r="OMA843" s="102"/>
      <c r="OMB843" s="103"/>
      <c r="OMC843" s="102"/>
      <c r="OMD843" s="120"/>
      <c r="OME843" s="176"/>
      <c r="OMF843" s="653"/>
      <c r="OMG843" s="597"/>
      <c r="OMH843" s="106"/>
      <c r="OMI843" s="102"/>
      <c r="OMJ843" s="103"/>
      <c r="OMK843" s="102"/>
      <c r="OML843" s="120"/>
      <c r="OMM843" s="176"/>
      <c r="OMN843" s="653"/>
      <c r="OMO843" s="597"/>
      <c r="OMP843" s="106"/>
      <c r="OMQ843" s="102"/>
      <c r="OMR843" s="103"/>
      <c r="OMS843" s="102"/>
      <c r="OMT843" s="120"/>
      <c r="OMU843" s="176"/>
      <c r="OMV843" s="653"/>
      <c r="OMW843" s="597"/>
      <c r="OMX843" s="106"/>
      <c r="OMY843" s="102"/>
      <c r="OMZ843" s="103"/>
      <c r="ONA843" s="102"/>
      <c r="ONB843" s="120"/>
      <c r="ONC843" s="176"/>
      <c r="OND843" s="653"/>
      <c r="ONE843" s="597"/>
      <c r="ONF843" s="106"/>
      <c r="ONG843" s="102"/>
      <c r="ONH843" s="103"/>
      <c r="ONI843" s="102"/>
      <c r="ONJ843" s="120"/>
      <c r="ONK843" s="176"/>
      <c r="ONL843" s="653"/>
      <c r="ONM843" s="597"/>
      <c r="ONN843" s="106"/>
      <c r="ONO843" s="102"/>
      <c r="ONP843" s="103"/>
      <c r="ONQ843" s="102"/>
      <c r="ONR843" s="120"/>
      <c r="ONS843" s="176"/>
      <c r="ONT843" s="653"/>
      <c r="ONU843" s="597"/>
      <c r="ONV843" s="106"/>
      <c r="ONW843" s="102"/>
      <c r="ONX843" s="103"/>
      <c r="ONY843" s="102"/>
      <c r="ONZ843" s="120"/>
      <c r="OOA843" s="176"/>
      <c r="OOB843" s="653"/>
      <c r="OOC843" s="597"/>
      <c r="OOD843" s="106"/>
      <c r="OOE843" s="102"/>
      <c r="OOF843" s="103"/>
      <c r="OOG843" s="102"/>
      <c r="OOH843" s="120"/>
      <c r="OOI843" s="176"/>
      <c r="OOJ843" s="653"/>
      <c r="OOK843" s="597"/>
      <c r="OOL843" s="106"/>
      <c r="OOM843" s="102"/>
      <c r="OON843" s="103"/>
      <c r="OOO843" s="102"/>
      <c r="OOP843" s="120"/>
      <c r="OOQ843" s="176"/>
      <c r="OOR843" s="653"/>
      <c r="OOS843" s="597"/>
      <c r="OOT843" s="106"/>
      <c r="OOU843" s="102"/>
      <c r="OOV843" s="103"/>
      <c r="OOW843" s="102"/>
      <c r="OOX843" s="120"/>
      <c r="OOY843" s="176"/>
      <c r="OOZ843" s="653"/>
      <c r="OPA843" s="597"/>
      <c r="OPB843" s="106"/>
      <c r="OPC843" s="102"/>
      <c r="OPD843" s="103"/>
      <c r="OPE843" s="102"/>
      <c r="OPF843" s="120"/>
      <c r="OPG843" s="176"/>
      <c r="OPH843" s="653"/>
      <c r="OPI843" s="597"/>
      <c r="OPJ843" s="106"/>
      <c r="OPK843" s="102"/>
      <c r="OPL843" s="103"/>
      <c r="OPM843" s="102"/>
      <c r="OPN843" s="120"/>
      <c r="OPO843" s="176"/>
      <c r="OPP843" s="653"/>
      <c r="OPQ843" s="597"/>
      <c r="OPR843" s="106"/>
      <c r="OPS843" s="102"/>
      <c r="OPT843" s="103"/>
      <c r="OPU843" s="102"/>
      <c r="OPV843" s="120"/>
      <c r="OPW843" s="176"/>
      <c r="OPX843" s="653"/>
      <c r="OPY843" s="597"/>
      <c r="OPZ843" s="106"/>
      <c r="OQA843" s="102"/>
      <c r="OQB843" s="103"/>
      <c r="OQC843" s="102"/>
      <c r="OQD843" s="120"/>
      <c r="OQE843" s="176"/>
      <c r="OQF843" s="653"/>
      <c r="OQG843" s="597"/>
      <c r="OQH843" s="106"/>
      <c r="OQI843" s="102"/>
      <c r="OQJ843" s="103"/>
      <c r="OQK843" s="102"/>
      <c r="OQL843" s="120"/>
      <c r="OQM843" s="176"/>
      <c r="OQN843" s="653"/>
      <c r="OQO843" s="597"/>
      <c r="OQP843" s="106"/>
      <c r="OQQ843" s="102"/>
      <c r="OQR843" s="103"/>
      <c r="OQS843" s="102"/>
      <c r="OQT843" s="120"/>
      <c r="OQU843" s="176"/>
      <c r="OQV843" s="653"/>
      <c r="OQW843" s="597"/>
      <c r="OQX843" s="106"/>
      <c r="OQY843" s="102"/>
      <c r="OQZ843" s="103"/>
      <c r="ORA843" s="102"/>
      <c r="ORB843" s="120"/>
      <c r="ORC843" s="176"/>
      <c r="ORD843" s="653"/>
      <c r="ORE843" s="597"/>
      <c r="ORF843" s="106"/>
      <c r="ORG843" s="102"/>
      <c r="ORH843" s="103"/>
      <c r="ORI843" s="102"/>
      <c r="ORJ843" s="120"/>
      <c r="ORK843" s="176"/>
      <c r="ORL843" s="653"/>
      <c r="ORM843" s="597"/>
      <c r="ORN843" s="106"/>
      <c r="ORO843" s="102"/>
      <c r="ORP843" s="103"/>
      <c r="ORQ843" s="102"/>
      <c r="ORR843" s="120"/>
      <c r="ORS843" s="176"/>
      <c r="ORT843" s="653"/>
      <c r="ORU843" s="597"/>
      <c r="ORV843" s="106"/>
      <c r="ORW843" s="102"/>
      <c r="ORX843" s="103"/>
      <c r="ORY843" s="102"/>
      <c r="ORZ843" s="120"/>
      <c r="OSA843" s="176"/>
      <c r="OSB843" s="653"/>
      <c r="OSC843" s="597"/>
      <c r="OSD843" s="106"/>
      <c r="OSE843" s="102"/>
      <c r="OSF843" s="103"/>
      <c r="OSG843" s="102"/>
      <c r="OSH843" s="120"/>
      <c r="OSI843" s="176"/>
      <c r="OSJ843" s="653"/>
      <c r="OSK843" s="597"/>
      <c r="OSL843" s="106"/>
      <c r="OSM843" s="102"/>
      <c r="OSN843" s="103"/>
      <c r="OSO843" s="102"/>
      <c r="OSP843" s="120"/>
      <c r="OSQ843" s="176"/>
      <c r="OSR843" s="653"/>
      <c r="OSS843" s="597"/>
      <c r="OST843" s="106"/>
      <c r="OSU843" s="102"/>
      <c r="OSV843" s="103"/>
      <c r="OSW843" s="102"/>
      <c r="OSX843" s="120"/>
      <c r="OSY843" s="176"/>
      <c r="OSZ843" s="653"/>
      <c r="OTA843" s="597"/>
      <c r="OTB843" s="106"/>
      <c r="OTC843" s="102"/>
      <c r="OTD843" s="103"/>
      <c r="OTE843" s="102"/>
      <c r="OTF843" s="120"/>
      <c r="OTG843" s="176"/>
      <c r="OTH843" s="653"/>
      <c r="OTI843" s="597"/>
      <c r="OTJ843" s="106"/>
      <c r="OTK843" s="102"/>
      <c r="OTL843" s="103"/>
      <c r="OTM843" s="102"/>
      <c r="OTN843" s="120"/>
      <c r="OTO843" s="176"/>
      <c r="OTP843" s="653"/>
      <c r="OTQ843" s="597"/>
      <c r="OTR843" s="106"/>
      <c r="OTS843" s="102"/>
      <c r="OTT843" s="103"/>
      <c r="OTU843" s="102"/>
      <c r="OTV843" s="120"/>
      <c r="OTW843" s="176"/>
      <c r="OTX843" s="653"/>
      <c r="OTY843" s="597"/>
      <c r="OTZ843" s="106"/>
      <c r="OUA843" s="102"/>
      <c r="OUB843" s="103"/>
      <c r="OUC843" s="102"/>
      <c r="OUD843" s="120"/>
      <c r="OUE843" s="176"/>
      <c r="OUF843" s="653"/>
      <c r="OUG843" s="597"/>
      <c r="OUH843" s="106"/>
      <c r="OUI843" s="102"/>
      <c r="OUJ843" s="103"/>
      <c r="OUK843" s="102"/>
      <c r="OUL843" s="120"/>
      <c r="OUM843" s="176"/>
      <c r="OUN843" s="653"/>
      <c r="OUO843" s="597"/>
      <c r="OUP843" s="106"/>
      <c r="OUQ843" s="102"/>
      <c r="OUR843" s="103"/>
      <c r="OUS843" s="102"/>
      <c r="OUT843" s="120"/>
      <c r="OUU843" s="176"/>
      <c r="OUV843" s="653"/>
      <c r="OUW843" s="597"/>
      <c r="OUX843" s="106"/>
      <c r="OUY843" s="102"/>
      <c r="OUZ843" s="103"/>
      <c r="OVA843" s="102"/>
      <c r="OVB843" s="120"/>
      <c r="OVC843" s="176"/>
      <c r="OVD843" s="653"/>
      <c r="OVE843" s="597"/>
      <c r="OVF843" s="106"/>
      <c r="OVG843" s="102"/>
      <c r="OVH843" s="103"/>
      <c r="OVI843" s="102"/>
      <c r="OVJ843" s="120"/>
      <c r="OVK843" s="176"/>
      <c r="OVL843" s="653"/>
      <c r="OVM843" s="597"/>
      <c r="OVN843" s="106"/>
      <c r="OVO843" s="102"/>
      <c r="OVP843" s="103"/>
      <c r="OVQ843" s="102"/>
      <c r="OVR843" s="120"/>
      <c r="OVS843" s="176"/>
      <c r="OVT843" s="653"/>
      <c r="OVU843" s="597"/>
      <c r="OVV843" s="106"/>
      <c r="OVW843" s="102"/>
      <c r="OVX843" s="103"/>
      <c r="OVY843" s="102"/>
      <c r="OVZ843" s="120"/>
      <c r="OWA843" s="176"/>
      <c r="OWB843" s="653"/>
      <c r="OWC843" s="597"/>
      <c r="OWD843" s="106"/>
      <c r="OWE843" s="102"/>
      <c r="OWF843" s="103"/>
      <c r="OWG843" s="102"/>
      <c r="OWH843" s="120"/>
      <c r="OWI843" s="176"/>
      <c r="OWJ843" s="653"/>
      <c r="OWK843" s="597"/>
      <c r="OWL843" s="106"/>
      <c r="OWM843" s="102"/>
      <c r="OWN843" s="103"/>
      <c r="OWO843" s="102"/>
      <c r="OWP843" s="120"/>
      <c r="OWQ843" s="176"/>
      <c r="OWR843" s="653"/>
      <c r="OWS843" s="597"/>
      <c r="OWT843" s="106"/>
      <c r="OWU843" s="102"/>
      <c r="OWV843" s="103"/>
      <c r="OWW843" s="102"/>
      <c r="OWX843" s="120"/>
      <c r="OWY843" s="176"/>
      <c r="OWZ843" s="653"/>
      <c r="OXA843" s="597"/>
      <c r="OXB843" s="106"/>
      <c r="OXC843" s="102"/>
      <c r="OXD843" s="103"/>
      <c r="OXE843" s="102"/>
      <c r="OXF843" s="120"/>
      <c r="OXG843" s="176"/>
      <c r="OXH843" s="653"/>
      <c r="OXI843" s="597"/>
      <c r="OXJ843" s="106"/>
      <c r="OXK843" s="102"/>
      <c r="OXL843" s="103"/>
      <c r="OXM843" s="102"/>
      <c r="OXN843" s="120"/>
      <c r="OXO843" s="176"/>
      <c r="OXP843" s="653"/>
      <c r="OXQ843" s="597"/>
      <c r="OXR843" s="106"/>
      <c r="OXS843" s="102"/>
      <c r="OXT843" s="103"/>
      <c r="OXU843" s="102"/>
      <c r="OXV843" s="120"/>
      <c r="OXW843" s="176"/>
      <c r="OXX843" s="653"/>
      <c r="OXY843" s="597"/>
      <c r="OXZ843" s="106"/>
      <c r="OYA843" s="102"/>
      <c r="OYB843" s="103"/>
      <c r="OYC843" s="102"/>
      <c r="OYD843" s="120"/>
      <c r="OYE843" s="176"/>
      <c r="OYF843" s="653"/>
      <c r="OYG843" s="597"/>
      <c r="OYH843" s="106"/>
      <c r="OYI843" s="102"/>
      <c r="OYJ843" s="103"/>
      <c r="OYK843" s="102"/>
      <c r="OYL843" s="120"/>
      <c r="OYM843" s="176"/>
      <c r="OYN843" s="653"/>
      <c r="OYO843" s="597"/>
      <c r="OYP843" s="106"/>
      <c r="OYQ843" s="102"/>
      <c r="OYR843" s="103"/>
      <c r="OYS843" s="102"/>
      <c r="OYT843" s="120"/>
      <c r="OYU843" s="176"/>
      <c r="OYV843" s="653"/>
      <c r="OYW843" s="597"/>
      <c r="OYX843" s="106"/>
      <c r="OYY843" s="102"/>
      <c r="OYZ843" s="103"/>
      <c r="OZA843" s="102"/>
      <c r="OZB843" s="120"/>
      <c r="OZC843" s="176"/>
      <c r="OZD843" s="653"/>
      <c r="OZE843" s="597"/>
      <c r="OZF843" s="106"/>
      <c r="OZG843" s="102"/>
      <c r="OZH843" s="103"/>
      <c r="OZI843" s="102"/>
      <c r="OZJ843" s="120"/>
      <c r="OZK843" s="176"/>
      <c r="OZL843" s="653"/>
      <c r="OZM843" s="597"/>
      <c r="OZN843" s="106"/>
      <c r="OZO843" s="102"/>
      <c r="OZP843" s="103"/>
      <c r="OZQ843" s="102"/>
      <c r="OZR843" s="120"/>
      <c r="OZS843" s="176"/>
      <c r="OZT843" s="653"/>
      <c r="OZU843" s="597"/>
      <c r="OZV843" s="106"/>
      <c r="OZW843" s="102"/>
      <c r="OZX843" s="103"/>
      <c r="OZY843" s="102"/>
      <c r="OZZ843" s="120"/>
      <c r="PAA843" s="176"/>
      <c r="PAB843" s="653"/>
      <c r="PAC843" s="597"/>
      <c r="PAD843" s="106"/>
      <c r="PAE843" s="102"/>
      <c r="PAF843" s="103"/>
      <c r="PAG843" s="102"/>
      <c r="PAH843" s="120"/>
      <c r="PAI843" s="176"/>
      <c r="PAJ843" s="653"/>
      <c r="PAK843" s="597"/>
      <c r="PAL843" s="106"/>
      <c r="PAM843" s="102"/>
      <c r="PAN843" s="103"/>
      <c r="PAO843" s="102"/>
      <c r="PAP843" s="120"/>
      <c r="PAQ843" s="176"/>
      <c r="PAR843" s="653"/>
      <c r="PAS843" s="597"/>
      <c r="PAT843" s="106"/>
      <c r="PAU843" s="102"/>
      <c r="PAV843" s="103"/>
      <c r="PAW843" s="102"/>
      <c r="PAX843" s="120"/>
      <c r="PAY843" s="176"/>
      <c r="PAZ843" s="653"/>
      <c r="PBA843" s="597"/>
      <c r="PBB843" s="106"/>
      <c r="PBC843" s="102"/>
      <c r="PBD843" s="103"/>
      <c r="PBE843" s="102"/>
      <c r="PBF843" s="120"/>
      <c r="PBG843" s="176"/>
      <c r="PBH843" s="653"/>
      <c r="PBI843" s="597"/>
      <c r="PBJ843" s="106"/>
      <c r="PBK843" s="102"/>
      <c r="PBL843" s="103"/>
      <c r="PBM843" s="102"/>
      <c r="PBN843" s="120"/>
      <c r="PBO843" s="176"/>
      <c r="PBP843" s="653"/>
      <c r="PBQ843" s="597"/>
      <c r="PBR843" s="106"/>
      <c r="PBS843" s="102"/>
      <c r="PBT843" s="103"/>
      <c r="PBU843" s="102"/>
      <c r="PBV843" s="120"/>
      <c r="PBW843" s="176"/>
      <c r="PBX843" s="653"/>
      <c r="PBY843" s="597"/>
      <c r="PBZ843" s="106"/>
      <c r="PCA843" s="102"/>
      <c r="PCB843" s="103"/>
      <c r="PCC843" s="102"/>
      <c r="PCD843" s="120"/>
      <c r="PCE843" s="176"/>
      <c r="PCF843" s="653"/>
      <c r="PCG843" s="597"/>
      <c r="PCH843" s="106"/>
      <c r="PCI843" s="102"/>
      <c r="PCJ843" s="103"/>
      <c r="PCK843" s="102"/>
      <c r="PCL843" s="120"/>
      <c r="PCM843" s="176"/>
      <c r="PCN843" s="653"/>
      <c r="PCO843" s="597"/>
      <c r="PCP843" s="106"/>
      <c r="PCQ843" s="102"/>
      <c r="PCR843" s="103"/>
      <c r="PCS843" s="102"/>
      <c r="PCT843" s="120"/>
      <c r="PCU843" s="176"/>
      <c r="PCV843" s="653"/>
      <c r="PCW843" s="597"/>
      <c r="PCX843" s="106"/>
      <c r="PCY843" s="102"/>
      <c r="PCZ843" s="103"/>
      <c r="PDA843" s="102"/>
      <c r="PDB843" s="120"/>
      <c r="PDC843" s="176"/>
      <c r="PDD843" s="653"/>
      <c r="PDE843" s="597"/>
      <c r="PDF843" s="106"/>
      <c r="PDG843" s="102"/>
      <c r="PDH843" s="103"/>
      <c r="PDI843" s="102"/>
      <c r="PDJ843" s="120"/>
      <c r="PDK843" s="176"/>
      <c r="PDL843" s="653"/>
      <c r="PDM843" s="597"/>
      <c r="PDN843" s="106"/>
      <c r="PDO843" s="102"/>
      <c r="PDP843" s="103"/>
      <c r="PDQ843" s="102"/>
      <c r="PDR843" s="120"/>
      <c r="PDS843" s="176"/>
      <c r="PDT843" s="653"/>
      <c r="PDU843" s="597"/>
      <c r="PDV843" s="106"/>
      <c r="PDW843" s="102"/>
      <c r="PDX843" s="103"/>
      <c r="PDY843" s="102"/>
      <c r="PDZ843" s="120"/>
      <c r="PEA843" s="176"/>
      <c r="PEB843" s="653"/>
      <c r="PEC843" s="597"/>
      <c r="PED843" s="106"/>
      <c r="PEE843" s="102"/>
      <c r="PEF843" s="103"/>
      <c r="PEG843" s="102"/>
      <c r="PEH843" s="120"/>
      <c r="PEI843" s="176"/>
      <c r="PEJ843" s="653"/>
      <c r="PEK843" s="597"/>
      <c r="PEL843" s="106"/>
      <c r="PEM843" s="102"/>
      <c r="PEN843" s="103"/>
      <c r="PEO843" s="102"/>
      <c r="PEP843" s="120"/>
      <c r="PEQ843" s="176"/>
      <c r="PER843" s="653"/>
      <c r="PES843" s="597"/>
      <c r="PET843" s="106"/>
      <c r="PEU843" s="102"/>
      <c r="PEV843" s="103"/>
      <c r="PEW843" s="102"/>
      <c r="PEX843" s="120"/>
      <c r="PEY843" s="176"/>
      <c r="PEZ843" s="653"/>
      <c r="PFA843" s="597"/>
      <c r="PFB843" s="106"/>
      <c r="PFC843" s="102"/>
      <c r="PFD843" s="103"/>
      <c r="PFE843" s="102"/>
      <c r="PFF843" s="120"/>
      <c r="PFG843" s="176"/>
      <c r="PFH843" s="653"/>
      <c r="PFI843" s="597"/>
      <c r="PFJ843" s="106"/>
      <c r="PFK843" s="102"/>
      <c r="PFL843" s="103"/>
      <c r="PFM843" s="102"/>
      <c r="PFN843" s="120"/>
      <c r="PFO843" s="176"/>
      <c r="PFP843" s="653"/>
      <c r="PFQ843" s="597"/>
      <c r="PFR843" s="106"/>
      <c r="PFS843" s="102"/>
      <c r="PFT843" s="103"/>
      <c r="PFU843" s="102"/>
      <c r="PFV843" s="120"/>
      <c r="PFW843" s="176"/>
      <c r="PFX843" s="653"/>
      <c r="PFY843" s="597"/>
      <c r="PFZ843" s="106"/>
      <c r="PGA843" s="102"/>
      <c r="PGB843" s="103"/>
      <c r="PGC843" s="102"/>
      <c r="PGD843" s="120"/>
      <c r="PGE843" s="176"/>
      <c r="PGF843" s="653"/>
      <c r="PGG843" s="597"/>
      <c r="PGH843" s="106"/>
      <c r="PGI843" s="102"/>
      <c r="PGJ843" s="103"/>
      <c r="PGK843" s="102"/>
      <c r="PGL843" s="120"/>
      <c r="PGM843" s="176"/>
      <c r="PGN843" s="653"/>
      <c r="PGO843" s="597"/>
      <c r="PGP843" s="106"/>
      <c r="PGQ843" s="102"/>
      <c r="PGR843" s="103"/>
      <c r="PGS843" s="102"/>
      <c r="PGT843" s="120"/>
      <c r="PGU843" s="176"/>
      <c r="PGV843" s="653"/>
      <c r="PGW843" s="597"/>
      <c r="PGX843" s="106"/>
      <c r="PGY843" s="102"/>
      <c r="PGZ843" s="103"/>
      <c r="PHA843" s="102"/>
      <c r="PHB843" s="120"/>
      <c r="PHC843" s="176"/>
      <c r="PHD843" s="653"/>
      <c r="PHE843" s="597"/>
      <c r="PHF843" s="106"/>
      <c r="PHG843" s="102"/>
      <c r="PHH843" s="103"/>
      <c r="PHI843" s="102"/>
      <c r="PHJ843" s="120"/>
      <c r="PHK843" s="176"/>
      <c r="PHL843" s="653"/>
      <c r="PHM843" s="597"/>
      <c r="PHN843" s="106"/>
      <c r="PHO843" s="102"/>
      <c r="PHP843" s="103"/>
      <c r="PHQ843" s="102"/>
      <c r="PHR843" s="120"/>
      <c r="PHS843" s="176"/>
      <c r="PHT843" s="653"/>
      <c r="PHU843" s="597"/>
      <c r="PHV843" s="106"/>
      <c r="PHW843" s="102"/>
      <c r="PHX843" s="103"/>
      <c r="PHY843" s="102"/>
      <c r="PHZ843" s="120"/>
      <c r="PIA843" s="176"/>
      <c r="PIB843" s="653"/>
      <c r="PIC843" s="597"/>
      <c r="PID843" s="106"/>
      <c r="PIE843" s="102"/>
      <c r="PIF843" s="103"/>
      <c r="PIG843" s="102"/>
      <c r="PIH843" s="120"/>
      <c r="PII843" s="176"/>
      <c r="PIJ843" s="653"/>
      <c r="PIK843" s="597"/>
      <c r="PIL843" s="106"/>
      <c r="PIM843" s="102"/>
      <c r="PIN843" s="103"/>
      <c r="PIO843" s="102"/>
      <c r="PIP843" s="120"/>
      <c r="PIQ843" s="176"/>
      <c r="PIR843" s="653"/>
      <c r="PIS843" s="597"/>
      <c r="PIT843" s="106"/>
      <c r="PIU843" s="102"/>
      <c r="PIV843" s="103"/>
      <c r="PIW843" s="102"/>
      <c r="PIX843" s="120"/>
      <c r="PIY843" s="176"/>
      <c r="PIZ843" s="653"/>
      <c r="PJA843" s="597"/>
      <c r="PJB843" s="106"/>
      <c r="PJC843" s="102"/>
      <c r="PJD843" s="103"/>
      <c r="PJE843" s="102"/>
      <c r="PJF843" s="120"/>
      <c r="PJG843" s="176"/>
      <c r="PJH843" s="653"/>
      <c r="PJI843" s="597"/>
      <c r="PJJ843" s="106"/>
      <c r="PJK843" s="102"/>
      <c r="PJL843" s="103"/>
      <c r="PJM843" s="102"/>
      <c r="PJN843" s="120"/>
      <c r="PJO843" s="176"/>
      <c r="PJP843" s="653"/>
      <c r="PJQ843" s="597"/>
      <c r="PJR843" s="106"/>
      <c r="PJS843" s="102"/>
      <c r="PJT843" s="103"/>
      <c r="PJU843" s="102"/>
      <c r="PJV843" s="120"/>
      <c r="PJW843" s="176"/>
      <c r="PJX843" s="653"/>
      <c r="PJY843" s="597"/>
      <c r="PJZ843" s="106"/>
      <c r="PKA843" s="102"/>
      <c r="PKB843" s="103"/>
      <c r="PKC843" s="102"/>
      <c r="PKD843" s="120"/>
      <c r="PKE843" s="176"/>
      <c r="PKF843" s="653"/>
      <c r="PKG843" s="597"/>
      <c r="PKH843" s="106"/>
      <c r="PKI843" s="102"/>
      <c r="PKJ843" s="103"/>
      <c r="PKK843" s="102"/>
      <c r="PKL843" s="120"/>
      <c r="PKM843" s="176"/>
      <c r="PKN843" s="653"/>
      <c r="PKO843" s="597"/>
      <c r="PKP843" s="106"/>
      <c r="PKQ843" s="102"/>
      <c r="PKR843" s="103"/>
      <c r="PKS843" s="102"/>
      <c r="PKT843" s="120"/>
      <c r="PKU843" s="176"/>
      <c r="PKV843" s="653"/>
      <c r="PKW843" s="597"/>
      <c r="PKX843" s="106"/>
      <c r="PKY843" s="102"/>
      <c r="PKZ843" s="103"/>
      <c r="PLA843" s="102"/>
      <c r="PLB843" s="120"/>
      <c r="PLC843" s="176"/>
      <c r="PLD843" s="653"/>
      <c r="PLE843" s="597"/>
      <c r="PLF843" s="106"/>
      <c r="PLG843" s="102"/>
      <c r="PLH843" s="103"/>
      <c r="PLI843" s="102"/>
      <c r="PLJ843" s="120"/>
      <c r="PLK843" s="176"/>
      <c r="PLL843" s="653"/>
      <c r="PLM843" s="597"/>
      <c r="PLN843" s="106"/>
      <c r="PLO843" s="102"/>
      <c r="PLP843" s="103"/>
      <c r="PLQ843" s="102"/>
      <c r="PLR843" s="120"/>
      <c r="PLS843" s="176"/>
      <c r="PLT843" s="653"/>
      <c r="PLU843" s="597"/>
      <c r="PLV843" s="106"/>
      <c r="PLW843" s="102"/>
      <c r="PLX843" s="103"/>
      <c r="PLY843" s="102"/>
      <c r="PLZ843" s="120"/>
      <c r="PMA843" s="176"/>
      <c r="PMB843" s="653"/>
      <c r="PMC843" s="597"/>
      <c r="PMD843" s="106"/>
      <c r="PME843" s="102"/>
      <c r="PMF843" s="103"/>
      <c r="PMG843" s="102"/>
      <c r="PMH843" s="120"/>
      <c r="PMI843" s="176"/>
      <c r="PMJ843" s="653"/>
      <c r="PMK843" s="597"/>
      <c r="PML843" s="106"/>
      <c r="PMM843" s="102"/>
      <c r="PMN843" s="103"/>
      <c r="PMO843" s="102"/>
      <c r="PMP843" s="120"/>
      <c r="PMQ843" s="176"/>
      <c r="PMR843" s="653"/>
      <c r="PMS843" s="597"/>
      <c r="PMT843" s="106"/>
      <c r="PMU843" s="102"/>
      <c r="PMV843" s="103"/>
      <c r="PMW843" s="102"/>
      <c r="PMX843" s="120"/>
      <c r="PMY843" s="176"/>
      <c r="PMZ843" s="653"/>
      <c r="PNA843" s="597"/>
      <c r="PNB843" s="106"/>
      <c r="PNC843" s="102"/>
      <c r="PND843" s="103"/>
      <c r="PNE843" s="102"/>
      <c r="PNF843" s="120"/>
      <c r="PNG843" s="176"/>
      <c r="PNH843" s="653"/>
      <c r="PNI843" s="597"/>
      <c r="PNJ843" s="106"/>
      <c r="PNK843" s="102"/>
      <c r="PNL843" s="103"/>
      <c r="PNM843" s="102"/>
      <c r="PNN843" s="120"/>
      <c r="PNO843" s="176"/>
      <c r="PNP843" s="653"/>
      <c r="PNQ843" s="597"/>
      <c r="PNR843" s="106"/>
      <c r="PNS843" s="102"/>
      <c r="PNT843" s="103"/>
      <c r="PNU843" s="102"/>
      <c r="PNV843" s="120"/>
      <c r="PNW843" s="176"/>
      <c r="PNX843" s="653"/>
      <c r="PNY843" s="597"/>
      <c r="PNZ843" s="106"/>
      <c r="POA843" s="102"/>
      <c r="POB843" s="103"/>
      <c r="POC843" s="102"/>
      <c r="POD843" s="120"/>
      <c r="POE843" s="176"/>
      <c r="POF843" s="653"/>
      <c r="POG843" s="597"/>
      <c r="POH843" s="106"/>
      <c r="POI843" s="102"/>
      <c r="POJ843" s="103"/>
      <c r="POK843" s="102"/>
      <c r="POL843" s="120"/>
      <c r="POM843" s="176"/>
      <c r="PON843" s="653"/>
      <c r="POO843" s="597"/>
      <c r="POP843" s="106"/>
      <c r="POQ843" s="102"/>
      <c r="POR843" s="103"/>
      <c r="POS843" s="102"/>
      <c r="POT843" s="120"/>
      <c r="POU843" s="176"/>
      <c r="POV843" s="653"/>
      <c r="POW843" s="597"/>
      <c r="POX843" s="106"/>
      <c r="POY843" s="102"/>
      <c r="POZ843" s="103"/>
      <c r="PPA843" s="102"/>
      <c r="PPB843" s="120"/>
      <c r="PPC843" s="176"/>
      <c r="PPD843" s="653"/>
      <c r="PPE843" s="597"/>
      <c r="PPF843" s="106"/>
      <c r="PPG843" s="102"/>
      <c r="PPH843" s="103"/>
      <c r="PPI843" s="102"/>
      <c r="PPJ843" s="120"/>
      <c r="PPK843" s="176"/>
      <c r="PPL843" s="653"/>
      <c r="PPM843" s="597"/>
      <c r="PPN843" s="106"/>
      <c r="PPO843" s="102"/>
      <c r="PPP843" s="103"/>
      <c r="PPQ843" s="102"/>
      <c r="PPR843" s="120"/>
      <c r="PPS843" s="176"/>
      <c r="PPT843" s="653"/>
      <c r="PPU843" s="597"/>
      <c r="PPV843" s="106"/>
      <c r="PPW843" s="102"/>
      <c r="PPX843" s="103"/>
      <c r="PPY843" s="102"/>
      <c r="PPZ843" s="120"/>
      <c r="PQA843" s="176"/>
      <c r="PQB843" s="653"/>
      <c r="PQC843" s="597"/>
      <c r="PQD843" s="106"/>
      <c r="PQE843" s="102"/>
      <c r="PQF843" s="103"/>
      <c r="PQG843" s="102"/>
      <c r="PQH843" s="120"/>
      <c r="PQI843" s="176"/>
      <c r="PQJ843" s="653"/>
      <c r="PQK843" s="597"/>
      <c r="PQL843" s="106"/>
      <c r="PQM843" s="102"/>
      <c r="PQN843" s="103"/>
      <c r="PQO843" s="102"/>
      <c r="PQP843" s="120"/>
      <c r="PQQ843" s="176"/>
      <c r="PQR843" s="653"/>
      <c r="PQS843" s="597"/>
      <c r="PQT843" s="106"/>
      <c r="PQU843" s="102"/>
      <c r="PQV843" s="103"/>
      <c r="PQW843" s="102"/>
      <c r="PQX843" s="120"/>
      <c r="PQY843" s="176"/>
      <c r="PQZ843" s="653"/>
      <c r="PRA843" s="597"/>
      <c r="PRB843" s="106"/>
      <c r="PRC843" s="102"/>
      <c r="PRD843" s="103"/>
      <c r="PRE843" s="102"/>
      <c r="PRF843" s="120"/>
      <c r="PRG843" s="176"/>
      <c r="PRH843" s="653"/>
      <c r="PRI843" s="597"/>
      <c r="PRJ843" s="106"/>
      <c r="PRK843" s="102"/>
      <c r="PRL843" s="103"/>
      <c r="PRM843" s="102"/>
      <c r="PRN843" s="120"/>
      <c r="PRO843" s="176"/>
      <c r="PRP843" s="653"/>
      <c r="PRQ843" s="597"/>
      <c r="PRR843" s="106"/>
      <c r="PRS843" s="102"/>
      <c r="PRT843" s="103"/>
      <c r="PRU843" s="102"/>
      <c r="PRV843" s="120"/>
      <c r="PRW843" s="176"/>
      <c r="PRX843" s="653"/>
      <c r="PRY843" s="597"/>
      <c r="PRZ843" s="106"/>
      <c r="PSA843" s="102"/>
      <c r="PSB843" s="103"/>
      <c r="PSC843" s="102"/>
      <c r="PSD843" s="120"/>
      <c r="PSE843" s="176"/>
      <c r="PSF843" s="653"/>
      <c r="PSG843" s="597"/>
      <c r="PSH843" s="106"/>
      <c r="PSI843" s="102"/>
      <c r="PSJ843" s="103"/>
      <c r="PSK843" s="102"/>
      <c r="PSL843" s="120"/>
      <c r="PSM843" s="176"/>
      <c r="PSN843" s="653"/>
      <c r="PSO843" s="597"/>
      <c r="PSP843" s="106"/>
      <c r="PSQ843" s="102"/>
      <c r="PSR843" s="103"/>
      <c r="PSS843" s="102"/>
      <c r="PST843" s="120"/>
      <c r="PSU843" s="176"/>
      <c r="PSV843" s="653"/>
      <c r="PSW843" s="597"/>
      <c r="PSX843" s="106"/>
      <c r="PSY843" s="102"/>
      <c r="PSZ843" s="103"/>
      <c r="PTA843" s="102"/>
      <c r="PTB843" s="120"/>
      <c r="PTC843" s="176"/>
      <c r="PTD843" s="653"/>
      <c r="PTE843" s="597"/>
      <c r="PTF843" s="106"/>
      <c r="PTG843" s="102"/>
      <c r="PTH843" s="103"/>
      <c r="PTI843" s="102"/>
      <c r="PTJ843" s="120"/>
      <c r="PTK843" s="176"/>
      <c r="PTL843" s="653"/>
      <c r="PTM843" s="597"/>
      <c r="PTN843" s="106"/>
      <c r="PTO843" s="102"/>
      <c r="PTP843" s="103"/>
      <c r="PTQ843" s="102"/>
      <c r="PTR843" s="120"/>
      <c r="PTS843" s="176"/>
      <c r="PTT843" s="653"/>
      <c r="PTU843" s="597"/>
      <c r="PTV843" s="106"/>
      <c r="PTW843" s="102"/>
      <c r="PTX843" s="103"/>
      <c r="PTY843" s="102"/>
      <c r="PTZ843" s="120"/>
      <c r="PUA843" s="176"/>
      <c r="PUB843" s="653"/>
      <c r="PUC843" s="597"/>
      <c r="PUD843" s="106"/>
      <c r="PUE843" s="102"/>
      <c r="PUF843" s="103"/>
      <c r="PUG843" s="102"/>
      <c r="PUH843" s="120"/>
      <c r="PUI843" s="176"/>
      <c r="PUJ843" s="653"/>
      <c r="PUK843" s="597"/>
      <c r="PUL843" s="106"/>
      <c r="PUM843" s="102"/>
      <c r="PUN843" s="103"/>
      <c r="PUO843" s="102"/>
      <c r="PUP843" s="120"/>
      <c r="PUQ843" s="176"/>
      <c r="PUR843" s="653"/>
      <c r="PUS843" s="597"/>
      <c r="PUT843" s="106"/>
      <c r="PUU843" s="102"/>
      <c r="PUV843" s="103"/>
      <c r="PUW843" s="102"/>
      <c r="PUX843" s="120"/>
      <c r="PUY843" s="176"/>
      <c r="PUZ843" s="653"/>
      <c r="PVA843" s="597"/>
      <c r="PVB843" s="106"/>
      <c r="PVC843" s="102"/>
      <c r="PVD843" s="103"/>
      <c r="PVE843" s="102"/>
      <c r="PVF843" s="120"/>
      <c r="PVG843" s="176"/>
      <c r="PVH843" s="653"/>
      <c r="PVI843" s="597"/>
      <c r="PVJ843" s="106"/>
      <c r="PVK843" s="102"/>
      <c r="PVL843" s="103"/>
      <c r="PVM843" s="102"/>
      <c r="PVN843" s="120"/>
      <c r="PVO843" s="176"/>
      <c r="PVP843" s="653"/>
      <c r="PVQ843" s="597"/>
      <c r="PVR843" s="106"/>
      <c r="PVS843" s="102"/>
      <c r="PVT843" s="103"/>
      <c r="PVU843" s="102"/>
      <c r="PVV843" s="120"/>
      <c r="PVW843" s="176"/>
      <c r="PVX843" s="653"/>
      <c r="PVY843" s="597"/>
      <c r="PVZ843" s="106"/>
      <c r="PWA843" s="102"/>
      <c r="PWB843" s="103"/>
      <c r="PWC843" s="102"/>
      <c r="PWD843" s="120"/>
      <c r="PWE843" s="176"/>
      <c r="PWF843" s="653"/>
      <c r="PWG843" s="597"/>
      <c r="PWH843" s="106"/>
      <c r="PWI843" s="102"/>
      <c r="PWJ843" s="103"/>
      <c r="PWK843" s="102"/>
      <c r="PWL843" s="120"/>
      <c r="PWM843" s="176"/>
      <c r="PWN843" s="653"/>
      <c r="PWO843" s="597"/>
      <c r="PWP843" s="106"/>
      <c r="PWQ843" s="102"/>
      <c r="PWR843" s="103"/>
      <c r="PWS843" s="102"/>
      <c r="PWT843" s="120"/>
      <c r="PWU843" s="176"/>
      <c r="PWV843" s="653"/>
      <c r="PWW843" s="597"/>
      <c r="PWX843" s="106"/>
      <c r="PWY843" s="102"/>
      <c r="PWZ843" s="103"/>
      <c r="PXA843" s="102"/>
      <c r="PXB843" s="120"/>
      <c r="PXC843" s="176"/>
      <c r="PXD843" s="653"/>
      <c r="PXE843" s="597"/>
      <c r="PXF843" s="106"/>
      <c r="PXG843" s="102"/>
      <c r="PXH843" s="103"/>
      <c r="PXI843" s="102"/>
      <c r="PXJ843" s="120"/>
      <c r="PXK843" s="176"/>
      <c r="PXL843" s="653"/>
      <c r="PXM843" s="597"/>
      <c r="PXN843" s="106"/>
      <c r="PXO843" s="102"/>
      <c r="PXP843" s="103"/>
      <c r="PXQ843" s="102"/>
      <c r="PXR843" s="120"/>
      <c r="PXS843" s="176"/>
      <c r="PXT843" s="653"/>
      <c r="PXU843" s="597"/>
      <c r="PXV843" s="106"/>
      <c r="PXW843" s="102"/>
      <c r="PXX843" s="103"/>
      <c r="PXY843" s="102"/>
      <c r="PXZ843" s="120"/>
      <c r="PYA843" s="176"/>
      <c r="PYB843" s="653"/>
      <c r="PYC843" s="597"/>
      <c r="PYD843" s="106"/>
      <c r="PYE843" s="102"/>
      <c r="PYF843" s="103"/>
      <c r="PYG843" s="102"/>
      <c r="PYH843" s="120"/>
      <c r="PYI843" s="176"/>
      <c r="PYJ843" s="653"/>
      <c r="PYK843" s="597"/>
      <c r="PYL843" s="106"/>
      <c r="PYM843" s="102"/>
      <c r="PYN843" s="103"/>
      <c r="PYO843" s="102"/>
      <c r="PYP843" s="120"/>
      <c r="PYQ843" s="176"/>
      <c r="PYR843" s="653"/>
      <c r="PYS843" s="597"/>
      <c r="PYT843" s="106"/>
      <c r="PYU843" s="102"/>
      <c r="PYV843" s="103"/>
      <c r="PYW843" s="102"/>
      <c r="PYX843" s="120"/>
      <c r="PYY843" s="176"/>
      <c r="PYZ843" s="653"/>
      <c r="PZA843" s="597"/>
      <c r="PZB843" s="106"/>
      <c r="PZC843" s="102"/>
      <c r="PZD843" s="103"/>
      <c r="PZE843" s="102"/>
      <c r="PZF843" s="120"/>
      <c r="PZG843" s="176"/>
      <c r="PZH843" s="653"/>
      <c r="PZI843" s="597"/>
      <c r="PZJ843" s="106"/>
      <c r="PZK843" s="102"/>
      <c r="PZL843" s="103"/>
      <c r="PZM843" s="102"/>
      <c r="PZN843" s="120"/>
      <c r="PZO843" s="176"/>
      <c r="PZP843" s="653"/>
      <c r="PZQ843" s="597"/>
      <c r="PZR843" s="106"/>
      <c r="PZS843" s="102"/>
      <c r="PZT843" s="103"/>
      <c r="PZU843" s="102"/>
      <c r="PZV843" s="120"/>
      <c r="PZW843" s="176"/>
      <c r="PZX843" s="653"/>
      <c r="PZY843" s="597"/>
      <c r="PZZ843" s="106"/>
      <c r="QAA843" s="102"/>
      <c r="QAB843" s="103"/>
      <c r="QAC843" s="102"/>
      <c r="QAD843" s="120"/>
      <c r="QAE843" s="176"/>
      <c r="QAF843" s="653"/>
      <c r="QAG843" s="597"/>
      <c r="QAH843" s="106"/>
      <c r="QAI843" s="102"/>
      <c r="QAJ843" s="103"/>
      <c r="QAK843" s="102"/>
      <c r="QAL843" s="120"/>
      <c r="QAM843" s="176"/>
      <c r="QAN843" s="653"/>
      <c r="QAO843" s="597"/>
      <c r="QAP843" s="106"/>
      <c r="QAQ843" s="102"/>
      <c r="QAR843" s="103"/>
      <c r="QAS843" s="102"/>
      <c r="QAT843" s="120"/>
      <c r="QAU843" s="176"/>
      <c r="QAV843" s="653"/>
      <c r="QAW843" s="597"/>
      <c r="QAX843" s="106"/>
      <c r="QAY843" s="102"/>
      <c r="QAZ843" s="103"/>
      <c r="QBA843" s="102"/>
      <c r="QBB843" s="120"/>
      <c r="QBC843" s="176"/>
      <c r="QBD843" s="653"/>
      <c r="QBE843" s="597"/>
      <c r="QBF843" s="106"/>
      <c r="QBG843" s="102"/>
      <c r="QBH843" s="103"/>
      <c r="QBI843" s="102"/>
      <c r="QBJ843" s="120"/>
      <c r="QBK843" s="176"/>
      <c r="QBL843" s="653"/>
      <c r="QBM843" s="597"/>
      <c r="QBN843" s="106"/>
      <c r="QBO843" s="102"/>
      <c r="QBP843" s="103"/>
      <c r="QBQ843" s="102"/>
      <c r="QBR843" s="120"/>
      <c r="QBS843" s="176"/>
      <c r="QBT843" s="653"/>
      <c r="QBU843" s="597"/>
      <c r="QBV843" s="106"/>
      <c r="QBW843" s="102"/>
      <c r="QBX843" s="103"/>
      <c r="QBY843" s="102"/>
      <c r="QBZ843" s="120"/>
      <c r="QCA843" s="176"/>
      <c r="QCB843" s="653"/>
      <c r="QCC843" s="597"/>
      <c r="QCD843" s="106"/>
      <c r="QCE843" s="102"/>
      <c r="QCF843" s="103"/>
      <c r="QCG843" s="102"/>
      <c r="QCH843" s="120"/>
      <c r="QCI843" s="176"/>
      <c r="QCJ843" s="653"/>
      <c r="QCK843" s="597"/>
      <c r="QCL843" s="106"/>
      <c r="QCM843" s="102"/>
      <c r="QCN843" s="103"/>
      <c r="QCO843" s="102"/>
      <c r="QCP843" s="120"/>
      <c r="QCQ843" s="176"/>
      <c r="QCR843" s="653"/>
      <c r="QCS843" s="597"/>
      <c r="QCT843" s="106"/>
      <c r="QCU843" s="102"/>
      <c r="QCV843" s="103"/>
      <c r="QCW843" s="102"/>
      <c r="QCX843" s="120"/>
      <c r="QCY843" s="176"/>
      <c r="QCZ843" s="653"/>
      <c r="QDA843" s="597"/>
      <c r="QDB843" s="106"/>
      <c r="QDC843" s="102"/>
      <c r="QDD843" s="103"/>
      <c r="QDE843" s="102"/>
      <c r="QDF843" s="120"/>
      <c r="QDG843" s="176"/>
      <c r="QDH843" s="653"/>
      <c r="QDI843" s="597"/>
      <c r="QDJ843" s="106"/>
      <c r="QDK843" s="102"/>
      <c r="QDL843" s="103"/>
      <c r="QDM843" s="102"/>
      <c r="QDN843" s="120"/>
      <c r="QDO843" s="176"/>
      <c r="QDP843" s="653"/>
      <c r="QDQ843" s="597"/>
      <c r="QDR843" s="106"/>
      <c r="QDS843" s="102"/>
      <c r="QDT843" s="103"/>
      <c r="QDU843" s="102"/>
      <c r="QDV843" s="120"/>
      <c r="QDW843" s="176"/>
      <c r="QDX843" s="653"/>
      <c r="QDY843" s="597"/>
      <c r="QDZ843" s="106"/>
      <c r="QEA843" s="102"/>
      <c r="QEB843" s="103"/>
      <c r="QEC843" s="102"/>
      <c r="QED843" s="120"/>
      <c r="QEE843" s="176"/>
      <c r="QEF843" s="653"/>
      <c r="QEG843" s="597"/>
      <c r="QEH843" s="106"/>
      <c r="QEI843" s="102"/>
      <c r="QEJ843" s="103"/>
      <c r="QEK843" s="102"/>
      <c r="QEL843" s="120"/>
      <c r="QEM843" s="176"/>
      <c r="QEN843" s="653"/>
      <c r="QEO843" s="597"/>
      <c r="QEP843" s="106"/>
      <c r="QEQ843" s="102"/>
      <c r="QER843" s="103"/>
      <c r="QES843" s="102"/>
      <c r="QET843" s="120"/>
      <c r="QEU843" s="176"/>
      <c r="QEV843" s="653"/>
      <c r="QEW843" s="597"/>
      <c r="QEX843" s="106"/>
      <c r="QEY843" s="102"/>
      <c r="QEZ843" s="103"/>
      <c r="QFA843" s="102"/>
      <c r="QFB843" s="120"/>
      <c r="QFC843" s="176"/>
      <c r="QFD843" s="653"/>
      <c r="QFE843" s="597"/>
      <c r="QFF843" s="106"/>
      <c r="QFG843" s="102"/>
      <c r="QFH843" s="103"/>
      <c r="QFI843" s="102"/>
      <c r="QFJ843" s="120"/>
      <c r="QFK843" s="176"/>
      <c r="QFL843" s="653"/>
      <c r="QFM843" s="597"/>
      <c r="QFN843" s="106"/>
      <c r="QFO843" s="102"/>
      <c r="QFP843" s="103"/>
      <c r="QFQ843" s="102"/>
      <c r="QFR843" s="120"/>
      <c r="QFS843" s="176"/>
      <c r="QFT843" s="653"/>
      <c r="QFU843" s="597"/>
      <c r="QFV843" s="106"/>
      <c r="QFW843" s="102"/>
      <c r="QFX843" s="103"/>
      <c r="QFY843" s="102"/>
      <c r="QFZ843" s="120"/>
      <c r="QGA843" s="176"/>
      <c r="QGB843" s="653"/>
      <c r="QGC843" s="597"/>
      <c r="QGD843" s="106"/>
      <c r="QGE843" s="102"/>
      <c r="QGF843" s="103"/>
      <c r="QGG843" s="102"/>
      <c r="QGH843" s="120"/>
      <c r="QGI843" s="176"/>
      <c r="QGJ843" s="653"/>
      <c r="QGK843" s="597"/>
      <c r="QGL843" s="106"/>
      <c r="QGM843" s="102"/>
      <c r="QGN843" s="103"/>
      <c r="QGO843" s="102"/>
      <c r="QGP843" s="120"/>
      <c r="QGQ843" s="176"/>
      <c r="QGR843" s="653"/>
      <c r="QGS843" s="597"/>
      <c r="QGT843" s="106"/>
      <c r="QGU843" s="102"/>
      <c r="QGV843" s="103"/>
      <c r="QGW843" s="102"/>
      <c r="QGX843" s="120"/>
      <c r="QGY843" s="176"/>
      <c r="QGZ843" s="653"/>
      <c r="QHA843" s="597"/>
      <c r="QHB843" s="106"/>
      <c r="QHC843" s="102"/>
      <c r="QHD843" s="103"/>
      <c r="QHE843" s="102"/>
      <c r="QHF843" s="120"/>
      <c r="QHG843" s="176"/>
      <c r="QHH843" s="653"/>
      <c r="QHI843" s="597"/>
      <c r="QHJ843" s="106"/>
      <c r="QHK843" s="102"/>
      <c r="QHL843" s="103"/>
      <c r="QHM843" s="102"/>
      <c r="QHN843" s="120"/>
      <c r="QHO843" s="176"/>
      <c r="QHP843" s="653"/>
      <c r="QHQ843" s="597"/>
      <c r="QHR843" s="106"/>
      <c r="QHS843" s="102"/>
      <c r="QHT843" s="103"/>
      <c r="QHU843" s="102"/>
      <c r="QHV843" s="120"/>
      <c r="QHW843" s="176"/>
      <c r="QHX843" s="653"/>
      <c r="QHY843" s="597"/>
      <c r="QHZ843" s="106"/>
      <c r="QIA843" s="102"/>
      <c r="QIB843" s="103"/>
      <c r="QIC843" s="102"/>
      <c r="QID843" s="120"/>
      <c r="QIE843" s="176"/>
      <c r="QIF843" s="653"/>
      <c r="QIG843" s="597"/>
      <c r="QIH843" s="106"/>
      <c r="QII843" s="102"/>
      <c r="QIJ843" s="103"/>
      <c r="QIK843" s="102"/>
      <c r="QIL843" s="120"/>
      <c r="QIM843" s="176"/>
      <c r="QIN843" s="653"/>
      <c r="QIO843" s="597"/>
      <c r="QIP843" s="106"/>
      <c r="QIQ843" s="102"/>
      <c r="QIR843" s="103"/>
      <c r="QIS843" s="102"/>
      <c r="QIT843" s="120"/>
      <c r="QIU843" s="176"/>
      <c r="QIV843" s="653"/>
      <c r="QIW843" s="597"/>
      <c r="QIX843" s="106"/>
      <c r="QIY843" s="102"/>
      <c r="QIZ843" s="103"/>
      <c r="QJA843" s="102"/>
      <c r="QJB843" s="120"/>
      <c r="QJC843" s="176"/>
      <c r="QJD843" s="653"/>
      <c r="QJE843" s="597"/>
      <c r="QJF843" s="106"/>
      <c r="QJG843" s="102"/>
      <c r="QJH843" s="103"/>
      <c r="QJI843" s="102"/>
      <c r="QJJ843" s="120"/>
      <c r="QJK843" s="176"/>
      <c r="QJL843" s="653"/>
      <c r="QJM843" s="597"/>
      <c r="QJN843" s="106"/>
      <c r="QJO843" s="102"/>
      <c r="QJP843" s="103"/>
      <c r="QJQ843" s="102"/>
      <c r="QJR843" s="120"/>
      <c r="QJS843" s="176"/>
      <c r="QJT843" s="653"/>
      <c r="QJU843" s="597"/>
      <c r="QJV843" s="106"/>
      <c r="QJW843" s="102"/>
      <c r="QJX843" s="103"/>
      <c r="QJY843" s="102"/>
      <c r="QJZ843" s="120"/>
      <c r="QKA843" s="176"/>
      <c r="QKB843" s="653"/>
      <c r="QKC843" s="597"/>
      <c r="QKD843" s="106"/>
      <c r="QKE843" s="102"/>
      <c r="QKF843" s="103"/>
      <c r="QKG843" s="102"/>
      <c r="QKH843" s="120"/>
      <c r="QKI843" s="176"/>
      <c r="QKJ843" s="653"/>
      <c r="QKK843" s="597"/>
      <c r="QKL843" s="106"/>
      <c r="QKM843" s="102"/>
      <c r="QKN843" s="103"/>
      <c r="QKO843" s="102"/>
      <c r="QKP843" s="120"/>
      <c r="QKQ843" s="176"/>
      <c r="QKR843" s="653"/>
      <c r="QKS843" s="597"/>
      <c r="QKT843" s="106"/>
      <c r="QKU843" s="102"/>
      <c r="QKV843" s="103"/>
      <c r="QKW843" s="102"/>
      <c r="QKX843" s="120"/>
      <c r="QKY843" s="176"/>
      <c r="QKZ843" s="653"/>
      <c r="QLA843" s="597"/>
      <c r="QLB843" s="106"/>
      <c r="QLC843" s="102"/>
      <c r="QLD843" s="103"/>
      <c r="QLE843" s="102"/>
      <c r="QLF843" s="120"/>
      <c r="QLG843" s="176"/>
      <c r="QLH843" s="653"/>
      <c r="QLI843" s="597"/>
      <c r="QLJ843" s="106"/>
      <c r="QLK843" s="102"/>
      <c r="QLL843" s="103"/>
      <c r="QLM843" s="102"/>
      <c r="QLN843" s="120"/>
      <c r="QLO843" s="176"/>
      <c r="QLP843" s="653"/>
      <c r="QLQ843" s="597"/>
      <c r="QLR843" s="106"/>
      <c r="QLS843" s="102"/>
      <c r="QLT843" s="103"/>
      <c r="QLU843" s="102"/>
      <c r="QLV843" s="120"/>
      <c r="QLW843" s="176"/>
      <c r="QLX843" s="653"/>
      <c r="QLY843" s="597"/>
      <c r="QLZ843" s="106"/>
      <c r="QMA843" s="102"/>
      <c r="QMB843" s="103"/>
      <c r="QMC843" s="102"/>
      <c r="QMD843" s="120"/>
      <c r="QME843" s="176"/>
      <c r="QMF843" s="653"/>
      <c r="QMG843" s="597"/>
      <c r="QMH843" s="106"/>
      <c r="QMI843" s="102"/>
      <c r="QMJ843" s="103"/>
      <c r="QMK843" s="102"/>
      <c r="QML843" s="120"/>
      <c r="QMM843" s="176"/>
      <c r="QMN843" s="653"/>
      <c r="QMO843" s="597"/>
      <c r="QMP843" s="106"/>
      <c r="QMQ843" s="102"/>
      <c r="QMR843" s="103"/>
      <c r="QMS843" s="102"/>
      <c r="QMT843" s="120"/>
      <c r="QMU843" s="176"/>
      <c r="QMV843" s="653"/>
      <c r="QMW843" s="597"/>
      <c r="QMX843" s="106"/>
      <c r="QMY843" s="102"/>
      <c r="QMZ843" s="103"/>
      <c r="QNA843" s="102"/>
      <c r="QNB843" s="120"/>
      <c r="QNC843" s="176"/>
      <c r="QND843" s="653"/>
      <c r="QNE843" s="597"/>
      <c r="QNF843" s="106"/>
      <c r="QNG843" s="102"/>
      <c r="QNH843" s="103"/>
      <c r="QNI843" s="102"/>
      <c r="QNJ843" s="120"/>
      <c r="QNK843" s="176"/>
      <c r="QNL843" s="653"/>
      <c r="QNM843" s="597"/>
      <c r="QNN843" s="106"/>
      <c r="QNO843" s="102"/>
      <c r="QNP843" s="103"/>
      <c r="QNQ843" s="102"/>
      <c r="QNR843" s="120"/>
      <c r="QNS843" s="176"/>
      <c r="QNT843" s="653"/>
      <c r="QNU843" s="597"/>
      <c r="QNV843" s="106"/>
      <c r="QNW843" s="102"/>
      <c r="QNX843" s="103"/>
      <c r="QNY843" s="102"/>
      <c r="QNZ843" s="120"/>
      <c r="QOA843" s="176"/>
      <c r="QOB843" s="653"/>
      <c r="QOC843" s="597"/>
      <c r="QOD843" s="106"/>
      <c r="QOE843" s="102"/>
      <c r="QOF843" s="103"/>
      <c r="QOG843" s="102"/>
      <c r="QOH843" s="120"/>
      <c r="QOI843" s="176"/>
      <c r="QOJ843" s="653"/>
      <c r="QOK843" s="597"/>
      <c r="QOL843" s="106"/>
      <c r="QOM843" s="102"/>
      <c r="QON843" s="103"/>
      <c r="QOO843" s="102"/>
      <c r="QOP843" s="120"/>
      <c r="QOQ843" s="176"/>
      <c r="QOR843" s="653"/>
      <c r="QOS843" s="597"/>
      <c r="QOT843" s="106"/>
      <c r="QOU843" s="102"/>
      <c r="QOV843" s="103"/>
      <c r="QOW843" s="102"/>
      <c r="QOX843" s="120"/>
      <c r="QOY843" s="176"/>
      <c r="QOZ843" s="653"/>
      <c r="QPA843" s="597"/>
      <c r="QPB843" s="106"/>
      <c r="QPC843" s="102"/>
      <c r="QPD843" s="103"/>
      <c r="QPE843" s="102"/>
      <c r="QPF843" s="120"/>
      <c r="QPG843" s="176"/>
      <c r="QPH843" s="653"/>
      <c r="QPI843" s="597"/>
      <c r="QPJ843" s="106"/>
      <c r="QPK843" s="102"/>
      <c r="QPL843" s="103"/>
      <c r="QPM843" s="102"/>
      <c r="QPN843" s="120"/>
      <c r="QPO843" s="176"/>
      <c r="QPP843" s="653"/>
      <c r="QPQ843" s="597"/>
      <c r="QPR843" s="106"/>
      <c r="QPS843" s="102"/>
      <c r="QPT843" s="103"/>
      <c r="QPU843" s="102"/>
      <c r="QPV843" s="120"/>
      <c r="QPW843" s="176"/>
      <c r="QPX843" s="653"/>
      <c r="QPY843" s="597"/>
      <c r="QPZ843" s="106"/>
      <c r="QQA843" s="102"/>
      <c r="QQB843" s="103"/>
      <c r="QQC843" s="102"/>
      <c r="QQD843" s="120"/>
      <c r="QQE843" s="176"/>
      <c r="QQF843" s="653"/>
      <c r="QQG843" s="597"/>
      <c r="QQH843" s="106"/>
      <c r="QQI843" s="102"/>
      <c r="QQJ843" s="103"/>
      <c r="QQK843" s="102"/>
      <c r="QQL843" s="120"/>
      <c r="QQM843" s="176"/>
      <c r="QQN843" s="653"/>
      <c r="QQO843" s="597"/>
      <c r="QQP843" s="106"/>
      <c r="QQQ843" s="102"/>
      <c r="QQR843" s="103"/>
      <c r="QQS843" s="102"/>
      <c r="QQT843" s="120"/>
      <c r="QQU843" s="176"/>
      <c r="QQV843" s="653"/>
      <c r="QQW843" s="597"/>
      <c r="QQX843" s="106"/>
      <c r="QQY843" s="102"/>
      <c r="QQZ843" s="103"/>
      <c r="QRA843" s="102"/>
      <c r="QRB843" s="120"/>
      <c r="QRC843" s="176"/>
      <c r="QRD843" s="653"/>
      <c r="QRE843" s="597"/>
      <c r="QRF843" s="106"/>
      <c r="QRG843" s="102"/>
      <c r="QRH843" s="103"/>
      <c r="QRI843" s="102"/>
      <c r="QRJ843" s="120"/>
      <c r="QRK843" s="176"/>
      <c r="QRL843" s="653"/>
      <c r="QRM843" s="597"/>
      <c r="QRN843" s="106"/>
      <c r="QRO843" s="102"/>
      <c r="QRP843" s="103"/>
      <c r="QRQ843" s="102"/>
      <c r="QRR843" s="120"/>
      <c r="QRS843" s="176"/>
      <c r="QRT843" s="653"/>
      <c r="QRU843" s="597"/>
      <c r="QRV843" s="106"/>
      <c r="QRW843" s="102"/>
      <c r="QRX843" s="103"/>
      <c r="QRY843" s="102"/>
      <c r="QRZ843" s="120"/>
      <c r="QSA843" s="176"/>
      <c r="QSB843" s="653"/>
      <c r="QSC843" s="597"/>
      <c r="QSD843" s="106"/>
      <c r="QSE843" s="102"/>
      <c r="QSF843" s="103"/>
      <c r="QSG843" s="102"/>
      <c r="QSH843" s="120"/>
      <c r="QSI843" s="176"/>
      <c r="QSJ843" s="653"/>
      <c r="QSK843" s="597"/>
      <c r="QSL843" s="106"/>
      <c r="QSM843" s="102"/>
      <c r="QSN843" s="103"/>
      <c r="QSO843" s="102"/>
      <c r="QSP843" s="120"/>
      <c r="QSQ843" s="176"/>
      <c r="QSR843" s="653"/>
      <c r="QSS843" s="597"/>
      <c r="QST843" s="106"/>
      <c r="QSU843" s="102"/>
      <c r="QSV843" s="103"/>
      <c r="QSW843" s="102"/>
      <c r="QSX843" s="120"/>
      <c r="QSY843" s="176"/>
      <c r="QSZ843" s="653"/>
      <c r="QTA843" s="597"/>
      <c r="QTB843" s="106"/>
      <c r="QTC843" s="102"/>
      <c r="QTD843" s="103"/>
      <c r="QTE843" s="102"/>
      <c r="QTF843" s="120"/>
      <c r="QTG843" s="176"/>
      <c r="QTH843" s="653"/>
      <c r="QTI843" s="597"/>
      <c r="QTJ843" s="106"/>
      <c r="QTK843" s="102"/>
      <c r="QTL843" s="103"/>
      <c r="QTM843" s="102"/>
      <c r="QTN843" s="120"/>
      <c r="QTO843" s="176"/>
      <c r="QTP843" s="653"/>
      <c r="QTQ843" s="597"/>
      <c r="QTR843" s="106"/>
      <c r="QTS843" s="102"/>
      <c r="QTT843" s="103"/>
      <c r="QTU843" s="102"/>
      <c r="QTV843" s="120"/>
      <c r="QTW843" s="176"/>
      <c r="QTX843" s="653"/>
      <c r="QTY843" s="597"/>
      <c r="QTZ843" s="106"/>
      <c r="QUA843" s="102"/>
      <c r="QUB843" s="103"/>
      <c r="QUC843" s="102"/>
      <c r="QUD843" s="120"/>
      <c r="QUE843" s="176"/>
      <c r="QUF843" s="653"/>
      <c r="QUG843" s="597"/>
      <c r="QUH843" s="106"/>
      <c r="QUI843" s="102"/>
      <c r="QUJ843" s="103"/>
      <c r="QUK843" s="102"/>
      <c r="QUL843" s="120"/>
      <c r="QUM843" s="176"/>
      <c r="QUN843" s="653"/>
      <c r="QUO843" s="597"/>
      <c r="QUP843" s="106"/>
      <c r="QUQ843" s="102"/>
      <c r="QUR843" s="103"/>
      <c r="QUS843" s="102"/>
      <c r="QUT843" s="120"/>
      <c r="QUU843" s="176"/>
      <c r="QUV843" s="653"/>
      <c r="QUW843" s="597"/>
      <c r="QUX843" s="106"/>
      <c r="QUY843" s="102"/>
      <c r="QUZ843" s="103"/>
      <c r="QVA843" s="102"/>
      <c r="QVB843" s="120"/>
      <c r="QVC843" s="176"/>
      <c r="QVD843" s="653"/>
      <c r="QVE843" s="597"/>
      <c r="QVF843" s="106"/>
      <c r="QVG843" s="102"/>
      <c r="QVH843" s="103"/>
      <c r="QVI843" s="102"/>
      <c r="QVJ843" s="120"/>
      <c r="QVK843" s="176"/>
      <c r="QVL843" s="653"/>
      <c r="QVM843" s="597"/>
      <c r="QVN843" s="106"/>
      <c r="QVO843" s="102"/>
      <c r="QVP843" s="103"/>
      <c r="QVQ843" s="102"/>
      <c r="QVR843" s="120"/>
      <c r="QVS843" s="176"/>
      <c r="QVT843" s="653"/>
      <c r="QVU843" s="597"/>
      <c r="QVV843" s="106"/>
      <c r="QVW843" s="102"/>
      <c r="QVX843" s="103"/>
      <c r="QVY843" s="102"/>
      <c r="QVZ843" s="120"/>
      <c r="QWA843" s="176"/>
      <c r="QWB843" s="653"/>
      <c r="QWC843" s="597"/>
      <c r="QWD843" s="106"/>
      <c r="QWE843" s="102"/>
      <c r="QWF843" s="103"/>
      <c r="QWG843" s="102"/>
      <c r="QWH843" s="120"/>
      <c r="QWI843" s="176"/>
      <c r="QWJ843" s="653"/>
      <c r="QWK843" s="597"/>
      <c r="QWL843" s="106"/>
      <c r="QWM843" s="102"/>
      <c r="QWN843" s="103"/>
      <c r="QWO843" s="102"/>
      <c r="QWP843" s="120"/>
      <c r="QWQ843" s="176"/>
      <c r="QWR843" s="653"/>
      <c r="QWS843" s="597"/>
      <c r="QWT843" s="106"/>
      <c r="QWU843" s="102"/>
      <c r="QWV843" s="103"/>
      <c r="QWW843" s="102"/>
      <c r="QWX843" s="120"/>
      <c r="QWY843" s="176"/>
      <c r="QWZ843" s="653"/>
      <c r="QXA843" s="597"/>
      <c r="QXB843" s="106"/>
      <c r="QXC843" s="102"/>
      <c r="QXD843" s="103"/>
      <c r="QXE843" s="102"/>
      <c r="QXF843" s="120"/>
      <c r="QXG843" s="176"/>
      <c r="QXH843" s="653"/>
      <c r="QXI843" s="597"/>
      <c r="QXJ843" s="106"/>
      <c r="QXK843" s="102"/>
      <c r="QXL843" s="103"/>
      <c r="QXM843" s="102"/>
      <c r="QXN843" s="120"/>
      <c r="QXO843" s="176"/>
      <c r="QXP843" s="653"/>
      <c r="QXQ843" s="597"/>
      <c r="QXR843" s="106"/>
      <c r="QXS843" s="102"/>
      <c r="QXT843" s="103"/>
      <c r="QXU843" s="102"/>
      <c r="QXV843" s="120"/>
      <c r="QXW843" s="176"/>
      <c r="QXX843" s="653"/>
      <c r="QXY843" s="597"/>
      <c r="QXZ843" s="106"/>
      <c r="QYA843" s="102"/>
      <c r="QYB843" s="103"/>
      <c r="QYC843" s="102"/>
      <c r="QYD843" s="120"/>
      <c r="QYE843" s="176"/>
      <c r="QYF843" s="653"/>
      <c r="QYG843" s="597"/>
      <c r="QYH843" s="106"/>
      <c r="QYI843" s="102"/>
      <c r="QYJ843" s="103"/>
      <c r="QYK843" s="102"/>
      <c r="QYL843" s="120"/>
      <c r="QYM843" s="176"/>
      <c r="QYN843" s="653"/>
      <c r="QYO843" s="597"/>
      <c r="QYP843" s="106"/>
      <c r="QYQ843" s="102"/>
      <c r="QYR843" s="103"/>
      <c r="QYS843" s="102"/>
      <c r="QYT843" s="120"/>
      <c r="QYU843" s="176"/>
      <c r="QYV843" s="653"/>
      <c r="QYW843" s="597"/>
      <c r="QYX843" s="106"/>
      <c r="QYY843" s="102"/>
      <c r="QYZ843" s="103"/>
      <c r="QZA843" s="102"/>
      <c r="QZB843" s="120"/>
      <c r="QZC843" s="176"/>
      <c r="QZD843" s="653"/>
      <c r="QZE843" s="597"/>
      <c r="QZF843" s="106"/>
      <c r="QZG843" s="102"/>
      <c r="QZH843" s="103"/>
      <c r="QZI843" s="102"/>
      <c r="QZJ843" s="120"/>
      <c r="QZK843" s="176"/>
      <c r="QZL843" s="653"/>
      <c r="QZM843" s="597"/>
      <c r="QZN843" s="106"/>
      <c r="QZO843" s="102"/>
      <c r="QZP843" s="103"/>
      <c r="QZQ843" s="102"/>
      <c r="QZR843" s="120"/>
      <c r="QZS843" s="176"/>
      <c r="QZT843" s="653"/>
      <c r="QZU843" s="597"/>
      <c r="QZV843" s="106"/>
      <c r="QZW843" s="102"/>
      <c r="QZX843" s="103"/>
      <c r="QZY843" s="102"/>
      <c r="QZZ843" s="120"/>
      <c r="RAA843" s="176"/>
      <c r="RAB843" s="653"/>
      <c r="RAC843" s="597"/>
      <c r="RAD843" s="106"/>
      <c r="RAE843" s="102"/>
      <c r="RAF843" s="103"/>
      <c r="RAG843" s="102"/>
      <c r="RAH843" s="120"/>
      <c r="RAI843" s="176"/>
      <c r="RAJ843" s="653"/>
      <c r="RAK843" s="597"/>
      <c r="RAL843" s="106"/>
      <c r="RAM843" s="102"/>
      <c r="RAN843" s="103"/>
      <c r="RAO843" s="102"/>
      <c r="RAP843" s="120"/>
      <c r="RAQ843" s="176"/>
      <c r="RAR843" s="653"/>
      <c r="RAS843" s="597"/>
      <c r="RAT843" s="106"/>
      <c r="RAU843" s="102"/>
      <c r="RAV843" s="103"/>
      <c r="RAW843" s="102"/>
      <c r="RAX843" s="120"/>
      <c r="RAY843" s="176"/>
      <c r="RAZ843" s="653"/>
      <c r="RBA843" s="597"/>
      <c r="RBB843" s="106"/>
      <c r="RBC843" s="102"/>
      <c r="RBD843" s="103"/>
      <c r="RBE843" s="102"/>
      <c r="RBF843" s="120"/>
      <c r="RBG843" s="176"/>
      <c r="RBH843" s="653"/>
      <c r="RBI843" s="597"/>
      <c r="RBJ843" s="106"/>
      <c r="RBK843" s="102"/>
      <c r="RBL843" s="103"/>
      <c r="RBM843" s="102"/>
      <c r="RBN843" s="120"/>
      <c r="RBO843" s="176"/>
      <c r="RBP843" s="653"/>
      <c r="RBQ843" s="597"/>
      <c r="RBR843" s="106"/>
      <c r="RBS843" s="102"/>
      <c r="RBT843" s="103"/>
      <c r="RBU843" s="102"/>
      <c r="RBV843" s="120"/>
      <c r="RBW843" s="176"/>
      <c r="RBX843" s="653"/>
      <c r="RBY843" s="597"/>
      <c r="RBZ843" s="106"/>
      <c r="RCA843" s="102"/>
      <c r="RCB843" s="103"/>
      <c r="RCC843" s="102"/>
      <c r="RCD843" s="120"/>
      <c r="RCE843" s="176"/>
      <c r="RCF843" s="653"/>
      <c r="RCG843" s="597"/>
      <c r="RCH843" s="106"/>
      <c r="RCI843" s="102"/>
      <c r="RCJ843" s="103"/>
      <c r="RCK843" s="102"/>
      <c r="RCL843" s="120"/>
      <c r="RCM843" s="176"/>
      <c r="RCN843" s="653"/>
      <c r="RCO843" s="597"/>
      <c r="RCP843" s="106"/>
      <c r="RCQ843" s="102"/>
      <c r="RCR843" s="103"/>
      <c r="RCS843" s="102"/>
      <c r="RCT843" s="120"/>
      <c r="RCU843" s="176"/>
      <c r="RCV843" s="653"/>
      <c r="RCW843" s="597"/>
      <c r="RCX843" s="106"/>
      <c r="RCY843" s="102"/>
      <c r="RCZ843" s="103"/>
      <c r="RDA843" s="102"/>
      <c r="RDB843" s="120"/>
      <c r="RDC843" s="176"/>
      <c r="RDD843" s="653"/>
      <c r="RDE843" s="597"/>
      <c r="RDF843" s="106"/>
      <c r="RDG843" s="102"/>
      <c r="RDH843" s="103"/>
      <c r="RDI843" s="102"/>
      <c r="RDJ843" s="120"/>
      <c r="RDK843" s="176"/>
      <c r="RDL843" s="653"/>
      <c r="RDM843" s="597"/>
      <c r="RDN843" s="106"/>
      <c r="RDO843" s="102"/>
      <c r="RDP843" s="103"/>
      <c r="RDQ843" s="102"/>
      <c r="RDR843" s="120"/>
      <c r="RDS843" s="176"/>
      <c r="RDT843" s="653"/>
      <c r="RDU843" s="597"/>
      <c r="RDV843" s="106"/>
      <c r="RDW843" s="102"/>
      <c r="RDX843" s="103"/>
      <c r="RDY843" s="102"/>
      <c r="RDZ843" s="120"/>
      <c r="REA843" s="176"/>
      <c r="REB843" s="653"/>
      <c r="REC843" s="597"/>
      <c r="RED843" s="106"/>
      <c r="REE843" s="102"/>
      <c r="REF843" s="103"/>
      <c r="REG843" s="102"/>
      <c r="REH843" s="120"/>
      <c r="REI843" s="176"/>
      <c r="REJ843" s="653"/>
      <c r="REK843" s="597"/>
      <c r="REL843" s="106"/>
      <c r="REM843" s="102"/>
      <c r="REN843" s="103"/>
      <c r="REO843" s="102"/>
      <c r="REP843" s="120"/>
      <c r="REQ843" s="176"/>
      <c r="RER843" s="653"/>
      <c r="RES843" s="597"/>
      <c r="RET843" s="106"/>
      <c r="REU843" s="102"/>
      <c r="REV843" s="103"/>
      <c r="REW843" s="102"/>
      <c r="REX843" s="120"/>
      <c r="REY843" s="176"/>
      <c r="REZ843" s="653"/>
      <c r="RFA843" s="597"/>
      <c r="RFB843" s="106"/>
      <c r="RFC843" s="102"/>
      <c r="RFD843" s="103"/>
      <c r="RFE843" s="102"/>
      <c r="RFF843" s="120"/>
      <c r="RFG843" s="176"/>
      <c r="RFH843" s="653"/>
      <c r="RFI843" s="597"/>
      <c r="RFJ843" s="106"/>
      <c r="RFK843" s="102"/>
      <c r="RFL843" s="103"/>
      <c r="RFM843" s="102"/>
      <c r="RFN843" s="120"/>
      <c r="RFO843" s="176"/>
      <c r="RFP843" s="653"/>
      <c r="RFQ843" s="597"/>
      <c r="RFR843" s="106"/>
      <c r="RFS843" s="102"/>
      <c r="RFT843" s="103"/>
      <c r="RFU843" s="102"/>
      <c r="RFV843" s="120"/>
      <c r="RFW843" s="176"/>
      <c r="RFX843" s="653"/>
      <c r="RFY843" s="597"/>
      <c r="RFZ843" s="106"/>
      <c r="RGA843" s="102"/>
      <c r="RGB843" s="103"/>
      <c r="RGC843" s="102"/>
      <c r="RGD843" s="120"/>
      <c r="RGE843" s="176"/>
      <c r="RGF843" s="653"/>
      <c r="RGG843" s="597"/>
      <c r="RGH843" s="106"/>
      <c r="RGI843" s="102"/>
      <c r="RGJ843" s="103"/>
      <c r="RGK843" s="102"/>
      <c r="RGL843" s="120"/>
      <c r="RGM843" s="176"/>
      <c r="RGN843" s="653"/>
      <c r="RGO843" s="597"/>
      <c r="RGP843" s="106"/>
      <c r="RGQ843" s="102"/>
      <c r="RGR843" s="103"/>
      <c r="RGS843" s="102"/>
      <c r="RGT843" s="120"/>
      <c r="RGU843" s="176"/>
      <c r="RGV843" s="653"/>
      <c r="RGW843" s="597"/>
      <c r="RGX843" s="106"/>
      <c r="RGY843" s="102"/>
      <c r="RGZ843" s="103"/>
      <c r="RHA843" s="102"/>
      <c r="RHB843" s="120"/>
      <c r="RHC843" s="176"/>
      <c r="RHD843" s="653"/>
      <c r="RHE843" s="597"/>
      <c r="RHF843" s="106"/>
      <c r="RHG843" s="102"/>
      <c r="RHH843" s="103"/>
      <c r="RHI843" s="102"/>
      <c r="RHJ843" s="120"/>
      <c r="RHK843" s="176"/>
      <c r="RHL843" s="653"/>
      <c r="RHM843" s="597"/>
      <c r="RHN843" s="106"/>
      <c r="RHO843" s="102"/>
      <c r="RHP843" s="103"/>
      <c r="RHQ843" s="102"/>
      <c r="RHR843" s="120"/>
      <c r="RHS843" s="176"/>
      <c r="RHT843" s="653"/>
      <c r="RHU843" s="597"/>
      <c r="RHV843" s="106"/>
      <c r="RHW843" s="102"/>
      <c r="RHX843" s="103"/>
      <c r="RHY843" s="102"/>
      <c r="RHZ843" s="120"/>
      <c r="RIA843" s="176"/>
      <c r="RIB843" s="653"/>
      <c r="RIC843" s="597"/>
      <c r="RID843" s="106"/>
      <c r="RIE843" s="102"/>
      <c r="RIF843" s="103"/>
      <c r="RIG843" s="102"/>
      <c r="RIH843" s="120"/>
      <c r="RII843" s="176"/>
      <c r="RIJ843" s="653"/>
      <c r="RIK843" s="597"/>
      <c r="RIL843" s="106"/>
      <c r="RIM843" s="102"/>
      <c r="RIN843" s="103"/>
      <c r="RIO843" s="102"/>
      <c r="RIP843" s="120"/>
      <c r="RIQ843" s="176"/>
      <c r="RIR843" s="653"/>
      <c r="RIS843" s="597"/>
      <c r="RIT843" s="106"/>
      <c r="RIU843" s="102"/>
      <c r="RIV843" s="103"/>
      <c r="RIW843" s="102"/>
      <c r="RIX843" s="120"/>
      <c r="RIY843" s="176"/>
      <c r="RIZ843" s="653"/>
      <c r="RJA843" s="597"/>
      <c r="RJB843" s="106"/>
      <c r="RJC843" s="102"/>
      <c r="RJD843" s="103"/>
      <c r="RJE843" s="102"/>
      <c r="RJF843" s="120"/>
      <c r="RJG843" s="176"/>
      <c r="RJH843" s="653"/>
      <c r="RJI843" s="597"/>
      <c r="RJJ843" s="106"/>
      <c r="RJK843" s="102"/>
      <c r="RJL843" s="103"/>
      <c r="RJM843" s="102"/>
      <c r="RJN843" s="120"/>
      <c r="RJO843" s="176"/>
      <c r="RJP843" s="653"/>
      <c r="RJQ843" s="597"/>
      <c r="RJR843" s="106"/>
      <c r="RJS843" s="102"/>
      <c r="RJT843" s="103"/>
      <c r="RJU843" s="102"/>
      <c r="RJV843" s="120"/>
      <c r="RJW843" s="176"/>
      <c r="RJX843" s="653"/>
      <c r="RJY843" s="597"/>
      <c r="RJZ843" s="106"/>
      <c r="RKA843" s="102"/>
      <c r="RKB843" s="103"/>
      <c r="RKC843" s="102"/>
      <c r="RKD843" s="120"/>
      <c r="RKE843" s="176"/>
      <c r="RKF843" s="653"/>
      <c r="RKG843" s="597"/>
      <c r="RKH843" s="106"/>
      <c r="RKI843" s="102"/>
      <c r="RKJ843" s="103"/>
      <c r="RKK843" s="102"/>
      <c r="RKL843" s="120"/>
      <c r="RKM843" s="176"/>
      <c r="RKN843" s="653"/>
      <c r="RKO843" s="597"/>
      <c r="RKP843" s="106"/>
      <c r="RKQ843" s="102"/>
      <c r="RKR843" s="103"/>
      <c r="RKS843" s="102"/>
      <c r="RKT843" s="120"/>
      <c r="RKU843" s="176"/>
      <c r="RKV843" s="653"/>
      <c r="RKW843" s="597"/>
      <c r="RKX843" s="106"/>
      <c r="RKY843" s="102"/>
      <c r="RKZ843" s="103"/>
      <c r="RLA843" s="102"/>
      <c r="RLB843" s="120"/>
      <c r="RLC843" s="176"/>
      <c r="RLD843" s="653"/>
      <c r="RLE843" s="597"/>
      <c r="RLF843" s="106"/>
      <c r="RLG843" s="102"/>
      <c r="RLH843" s="103"/>
      <c r="RLI843" s="102"/>
      <c r="RLJ843" s="120"/>
      <c r="RLK843" s="176"/>
      <c r="RLL843" s="653"/>
      <c r="RLM843" s="597"/>
      <c r="RLN843" s="106"/>
      <c r="RLO843" s="102"/>
      <c r="RLP843" s="103"/>
      <c r="RLQ843" s="102"/>
      <c r="RLR843" s="120"/>
      <c r="RLS843" s="176"/>
      <c r="RLT843" s="653"/>
      <c r="RLU843" s="597"/>
      <c r="RLV843" s="106"/>
      <c r="RLW843" s="102"/>
      <c r="RLX843" s="103"/>
      <c r="RLY843" s="102"/>
      <c r="RLZ843" s="120"/>
      <c r="RMA843" s="176"/>
      <c r="RMB843" s="653"/>
      <c r="RMC843" s="597"/>
      <c r="RMD843" s="106"/>
      <c r="RME843" s="102"/>
      <c r="RMF843" s="103"/>
      <c r="RMG843" s="102"/>
      <c r="RMH843" s="120"/>
      <c r="RMI843" s="176"/>
      <c r="RMJ843" s="653"/>
      <c r="RMK843" s="597"/>
      <c r="RML843" s="106"/>
      <c r="RMM843" s="102"/>
      <c r="RMN843" s="103"/>
      <c r="RMO843" s="102"/>
      <c r="RMP843" s="120"/>
      <c r="RMQ843" s="176"/>
      <c r="RMR843" s="653"/>
      <c r="RMS843" s="597"/>
      <c r="RMT843" s="106"/>
      <c r="RMU843" s="102"/>
      <c r="RMV843" s="103"/>
      <c r="RMW843" s="102"/>
      <c r="RMX843" s="120"/>
      <c r="RMY843" s="176"/>
      <c r="RMZ843" s="653"/>
      <c r="RNA843" s="597"/>
      <c r="RNB843" s="106"/>
      <c r="RNC843" s="102"/>
      <c r="RND843" s="103"/>
      <c r="RNE843" s="102"/>
      <c r="RNF843" s="120"/>
      <c r="RNG843" s="176"/>
      <c r="RNH843" s="653"/>
      <c r="RNI843" s="597"/>
      <c r="RNJ843" s="106"/>
      <c r="RNK843" s="102"/>
      <c r="RNL843" s="103"/>
      <c r="RNM843" s="102"/>
      <c r="RNN843" s="120"/>
      <c r="RNO843" s="176"/>
      <c r="RNP843" s="653"/>
      <c r="RNQ843" s="597"/>
      <c r="RNR843" s="106"/>
      <c r="RNS843" s="102"/>
      <c r="RNT843" s="103"/>
      <c r="RNU843" s="102"/>
      <c r="RNV843" s="120"/>
      <c r="RNW843" s="176"/>
      <c r="RNX843" s="653"/>
      <c r="RNY843" s="597"/>
      <c r="RNZ843" s="106"/>
      <c r="ROA843" s="102"/>
      <c r="ROB843" s="103"/>
      <c r="ROC843" s="102"/>
      <c r="ROD843" s="120"/>
      <c r="ROE843" s="176"/>
      <c r="ROF843" s="653"/>
      <c r="ROG843" s="597"/>
      <c r="ROH843" s="106"/>
      <c r="ROI843" s="102"/>
      <c r="ROJ843" s="103"/>
      <c r="ROK843" s="102"/>
      <c r="ROL843" s="120"/>
      <c r="ROM843" s="176"/>
      <c r="RON843" s="653"/>
      <c r="ROO843" s="597"/>
      <c r="ROP843" s="106"/>
      <c r="ROQ843" s="102"/>
      <c r="ROR843" s="103"/>
      <c r="ROS843" s="102"/>
      <c r="ROT843" s="120"/>
      <c r="ROU843" s="176"/>
      <c r="ROV843" s="653"/>
      <c r="ROW843" s="597"/>
      <c r="ROX843" s="106"/>
      <c r="ROY843" s="102"/>
      <c r="ROZ843" s="103"/>
      <c r="RPA843" s="102"/>
      <c r="RPB843" s="120"/>
      <c r="RPC843" s="176"/>
      <c r="RPD843" s="653"/>
      <c r="RPE843" s="597"/>
      <c r="RPF843" s="106"/>
      <c r="RPG843" s="102"/>
      <c r="RPH843" s="103"/>
      <c r="RPI843" s="102"/>
      <c r="RPJ843" s="120"/>
      <c r="RPK843" s="176"/>
      <c r="RPL843" s="653"/>
      <c r="RPM843" s="597"/>
      <c r="RPN843" s="106"/>
      <c r="RPO843" s="102"/>
      <c r="RPP843" s="103"/>
      <c r="RPQ843" s="102"/>
      <c r="RPR843" s="120"/>
      <c r="RPS843" s="176"/>
      <c r="RPT843" s="653"/>
      <c r="RPU843" s="597"/>
      <c r="RPV843" s="106"/>
      <c r="RPW843" s="102"/>
      <c r="RPX843" s="103"/>
      <c r="RPY843" s="102"/>
      <c r="RPZ843" s="120"/>
      <c r="RQA843" s="176"/>
      <c r="RQB843" s="653"/>
      <c r="RQC843" s="597"/>
      <c r="RQD843" s="106"/>
      <c r="RQE843" s="102"/>
      <c r="RQF843" s="103"/>
      <c r="RQG843" s="102"/>
      <c r="RQH843" s="120"/>
      <c r="RQI843" s="176"/>
      <c r="RQJ843" s="653"/>
      <c r="RQK843" s="597"/>
      <c r="RQL843" s="106"/>
      <c r="RQM843" s="102"/>
      <c r="RQN843" s="103"/>
      <c r="RQO843" s="102"/>
      <c r="RQP843" s="120"/>
      <c r="RQQ843" s="176"/>
      <c r="RQR843" s="653"/>
      <c r="RQS843" s="597"/>
      <c r="RQT843" s="106"/>
      <c r="RQU843" s="102"/>
      <c r="RQV843" s="103"/>
      <c r="RQW843" s="102"/>
      <c r="RQX843" s="120"/>
      <c r="RQY843" s="176"/>
      <c r="RQZ843" s="653"/>
      <c r="RRA843" s="597"/>
      <c r="RRB843" s="106"/>
      <c r="RRC843" s="102"/>
      <c r="RRD843" s="103"/>
      <c r="RRE843" s="102"/>
      <c r="RRF843" s="120"/>
      <c r="RRG843" s="176"/>
      <c r="RRH843" s="653"/>
      <c r="RRI843" s="597"/>
      <c r="RRJ843" s="106"/>
      <c r="RRK843" s="102"/>
      <c r="RRL843" s="103"/>
      <c r="RRM843" s="102"/>
      <c r="RRN843" s="120"/>
      <c r="RRO843" s="176"/>
      <c r="RRP843" s="653"/>
      <c r="RRQ843" s="597"/>
      <c r="RRR843" s="106"/>
      <c r="RRS843" s="102"/>
      <c r="RRT843" s="103"/>
      <c r="RRU843" s="102"/>
      <c r="RRV843" s="120"/>
      <c r="RRW843" s="176"/>
      <c r="RRX843" s="653"/>
      <c r="RRY843" s="597"/>
      <c r="RRZ843" s="106"/>
      <c r="RSA843" s="102"/>
      <c r="RSB843" s="103"/>
      <c r="RSC843" s="102"/>
      <c r="RSD843" s="120"/>
      <c r="RSE843" s="176"/>
      <c r="RSF843" s="653"/>
      <c r="RSG843" s="597"/>
      <c r="RSH843" s="106"/>
      <c r="RSI843" s="102"/>
      <c r="RSJ843" s="103"/>
      <c r="RSK843" s="102"/>
      <c r="RSL843" s="120"/>
      <c r="RSM843" s="176"/>
      <c r="RSN843" s="653"/>
      <c r="RSO843" s="597"/>
      <c r="RSP843" s="106"/>
      <c r="RSQ843" s="102"/>
      <c r="RSR843" s="103"/>
      <c r="RSS843" s="102"/>
      <c r="RST843" s="120"/>
      <c r="RSU843" s="176"/>
      <c r="RSV843" s="653"/>
      <c r="RSW843" s="597"/>
      <c r="RSX843" s="106"/>
      <c r="RSY843" s="102"/>
      <c r="RSZ843" s="103"/>
      <c r="RTA843" s="102"/>
      <c r="RTB843" s="120"/>
      <c r="RTC843" s="176"/>
      <c r="RTD843" s="653"/>
      <c r="RTE843" s="597"/>
      <c r="RTF843" s="106"/>
      <c r="RTG843" s="102"/>
      <c r="RTH843" s="103"/>
      <c r="RTI843" s="102"/>
      <c r="RTJ843" s="120"/>
      <c r="RTK843" s="176"/>
      <c r="RTL843" s="653"/>
      <c r="RTM843" s="597"/>
      <c r="RTN843" s="106"/>
      <c r="RTO843" s="102"/>
      <c r="RTP843" s="103"/>
      <c r="RTQ843" s="102"/>
      <c r="RTR843" s="120"/>
      <c r="RTS843" s="176"/>
      <c r="RTT843" s="653"/>
      <c r="RTU843" s="597"/>
      <c r="RTV843" s="106"/>
      <c r="RTW843" s="102"/>
      <c r="RTX843" s="103"/>
      <c r="RTY843" s="102"/>
      <c r="RTZ843" s="120"/>
      <c r="RUA843" s="176"/>
      <c r="RUB843" s="653"/>
      <c r="RUC843" s="597"/>
      <c r="RUD843" s="106"/>
      <c r="RUE843" s="102"/>
      <c r="RUF843" s="103"/>
      <c r="RUG843" s="102"/>
      <c r="RUH843" s="120"/>
      <c r="RUI843" s="176"/>
      <c r="RUJ843" s="653"/>
      <c r="RUK843" s="597"/>
      <c r="RUL843" s="106"/>
      <c r="RUM843" s="102"/>
      <c r="RUN843" s="103"/>
      <c r="RUO843" s="102"/>
      <c r="RUP843" s="120"/>
      <c r="RUQ843" s="176"/>
      <c r="RUR843" s="653"/>
      <c r="RUS843" s="597"/>
      <c r="RUT843" s="106"/>
      <c r="RUU843" s="102"/>
      <c r="RUV843" s="103"/>
      <c r="RUW843" s="102"/>
      <c r="RUX843" s="120"/>
      <c r="RUY843" s="176"/>
      <c r="RUZ843" s="653"/>
      <c r="RVA843" s="597"/>
      <c r="RVB843" s="106"/>
      <c r="RVC843" s="102"/>
      <c r="RVD843" s="103"/>
      <c r="RVE843" s="102"/>
      <c r="RVF843" s="120"/>
      <c r="RVG843" s="176"/>
      <c r="RVH843" s="653"/>
      <c r="RVI843" s="597"/>
      <c r="RVJ843" s="106"/>
      <c r="RVK843" s="102"/>
      <c r="RVL843" s="103"/>
      <c r="RVM843" s="102"/>
      <c r="RVN843" s="120"/>
      <c r="RVO843" s="176"/>
      <c r="RVP843" s="653"/>
      <c r="RVQ843" s="597"/>
      <c r="RVR843" s="106"/>
      <c r="RVS843" s="102"/>
      <c r="RVT843" s="103"/>
      <c r="RVU843" s="102"/>
      <c r="RVV843" s="120"/>
      <c r="RVW843" s="176"/>
      <c r="RVX843" s="653"/>
      <c r="RVY843" s="597"/>
      <c r="RVZ843" s="106"/>
      <c r="RWA843" s="102"/>
      <c r="RWB843" s="103"/>
      <c r="RWC843" s="102"/>
      <c r="RWD843" s="120"/>
      <c r="RWE843" s="176"/>
      <c r="RWF843" s="653"/>
      <c r="RWG843" s="597"/>
      <c r="RWH843" s="106"/>
      <c r="RWI843" s="102"/>
      <c r="RWJ843" s="103"/>
      <c r="RWK843" s="102"/>
      <c r="RWL843" s="120"/>
      <c r="RWM843" s="176"/>
      <c r="RWN843" s="653"/>
      <c r="RWO843" s="597"/>
      <c r="RWP843" s="106"/>
      <c r="RWQ843" s="102"/>
      <c r="RWR843" s="103"/>
      <c r="RWS843" s="102"/>
      <c r="RWT843" s="120"/>
      <c r="RWU843" s="176"/>
      <c r="RWV843" s="653"/>
      <c r="RWW843" s="597"/>
      <c r="RWX843" s="106"/>
      <c r="RWY843" s="102"/>
      <c r="RWZ843" s="103"/>
      <c r="RXA843" s="102"/>
      <c r="RXB843" s="120"/>
      <c r="RXC843" s="176"/>
      <c r="RXD843" s="653"/>
      <c r="RXE843" s="597"/>
      <c r="RXF843" s="106"/>
      <c r="RXG843" s="102"/>
      <c r="RXH843" s="103"/>
      <c r="RXI843" s="102"/>
      <c r="RXJ843" s="120"/>
      <c r="RXK843" s="176"/>
      <c r="RXL843" s="653"/>
      <c r="RXM843" s="597"/>
      <c r="RXN843" s="106"/>
      <c r="RXO843" s="102"/>
      <c r="RXP843" s="103"/>
      <c r="RXQ843" s="102"/>
      <c r="RXR843" s="120"/>
      <c r="RXS843" s="176"/>
      <c r="RXT843" s="653"/>
      <c r="RXU843" s="597"/>
      <c r="RXV843" s="106"/>
      <c r="RXW843" s="102"/>
      <c r="RXX843" s="103"/>
      <c r="RXY843" s="102"/>
      <c r="RXZ843" s="120"/>
      <c r="RYA843" s="176"/>
      <c r="RYB843" s="653"/>
      <c r="RYC843" s="597"/>
      <c r="RYD843" s="106"/>
      <c r="RYE843" s="102"/>
      <c r="RYF843" s="103"/>
      <c r="RYG843" s="102"/>
      <c r="RYH843" s="120"/>
      <c r="RYI843" s="176"/>
      <c r="RYJ843" s="653"/>
      <c r="RYK843" s="597"/>
      <c r="RYL843" s="106"/>
      <c r="RYM843" s="102"/>
      <c r="RYN843" s="103"/>
      <c r="RYO843" s="102"/>
      <c r="RYP843" s="120"/>
      <c r="RYQ843" s="176"/>
      <c r="RYR843" s="653"/>
      <c r="RYS843" s="597"/>
      <c r="RYT843" s="106"/>
      <c r="RYU843" s="102"/>
      <c r="RYV843" s="103"/>
      <c r="RYW843" s="102"/>
      <c r="RYX843" s="120"/>
      <c r="RYY843" s="176"/>
      <c r="RYZ843" s="653"/>
      <c r="RZA843" s="597"/>
      <c r="RZB843" s="106"/>
      <c r="RZC843" s="102"/>
      <c r="RZD843" s="103"/>
      <c r="RZE843" s="102"/>
      <c r="RZF843" s="120"/>
      <c r="RZG843" s="176"/>
      <c r="RZH843" s="653"/>
      <c r="RZI843" s="597"/>
      <c r="RZJ843" s="106"/>
      <c r="RZK843" s="102"/>
      <c r="RZL843" s="103"/>
      <c r="RZM843" s="102"/>
      <c r="RZN843" s="120"/>
      <c r="RZO843" s="176"/>
      <c r="RZP843" s="653"/>
      <c r="RZQ843" s="597"/>
      <c r="RZR843" s="106"/>
      <c r="RZS843" s="102"/>
      <c r="RZT843" s="103"/>
      <c r="RZU843" s="102"/>
      <c r="RZV843" s="120"/>
      <c r="RZW843" s="176"/>
      <c r="RZX843" s="653"/>
      <c r="RZY843" s="597"/>
      <c r="RZZ843" s="106"/>
      <c r="SAA843" s="102"/>
      <c r="SAB843" s="103"/>
      <c r="SAC843" s="102"/>
      <c r="SAD843" s="120"/>
      <c r="SAE843" s="176"/>
      <c r="SAF843" s="653"/>
      <c r="SAG843" s="597"/>
      <c r="SAH843" s="106"/>
      <c r="SAI843" s="102"/>
      <c r="SAJ843" s="103"/>
      <c r="SAK843" s="102"/>
      <c r="SAL843" s="120"/>
      <c r="SAM843" s="176"/>
      <c r="SAN843" s="653"/>
      <c r="SAO843" s="597"/>
      <c r="SAP843" s="106"/>
      <c r="SAQ843" s="102"/>
      <c r="SAR843" s="103"/>
      <c r="SAS843" s="102"/>
      <c r="SAT843" s="120"/>
      <c r="SAU843" s="176"/>
      <c r="SAV843" s="653"/>
      <c r="SAW843" s="597"/>
      <c r="SAX843" s="106"/>
      <c r="SAY843" s="102"/>
      <c r="SAZ843" s="103"/>
      <c r="SBA843" s="102"/>
      <c r="SBB843" s="120"/>
      <c r="SBC843" s="176"/>
      <c r="SBD843" s="653"/>
      <c r="SBE843" s="597"/>
      <c r="SBF843" s="106"/>
      <c r="SBG843" s="102"/>
      <c r="SBH843" s="103"/>
      <c r="SBI843" s="102"/>
      <c r="SBJ843" s="120"/>
      <c r="SBK843" s="176"/>
      <c r="SBL843" s="653"/>
      <c r="SBM843" s="597"/>
      <c r="SBN843" s="106"/>
      <c r="SBO843" s="102"/>
      <c r="SBP843" s="103"/>
      <c r="SBQ843" s="102"/>
      <c r="SBR843" s="120"/>
      <c r="SBS843" s="176"/>
      <c r="SBT843" s="653"/>
      <c r="SBU843" s="597"/>
      <c r="SBV843" s="106"/>
      <c r="SBW843" s="102"/>
      <c r="SBX843" s="103"/>
      <c r="SBY843" s="102"/>
      <c r="SBZ843" s="120"/>
      <c r="SCA843" s="176"/>
      <c r="SCB843" s="653"/>
      <c r="SCC843" s="597"/>
      <c r="SCD843" s="106"/>
      <c r="SCE843" s="102"/>
      <c r="SCF843" s="103"/>
      <c r="SCG843" s="102"/>
      <c r="SCH843" s="120"/>
      <c r="SCI843" s="176"/>
      <c r="SCJ843" s="653"/>
      <c r="SCK843" s="597"/>
      <c r="SCL843" s="106"/>
      <c r="SCM843" s="102"/>
      <c r="SCN843" s="103"/>
      <c r="SCO843" s="102"/>
      <c r="SCP843" s="120"/>
      <c r="SCQ843" s="176"/>
      <c r="SCR843" s="653"/>
      <c r="SCS843" s="597"/>
      <c r="SCT843" s="106"/>
      <c r="SCU843" s="102"/>
      <c r="SCV843" s="103"/>
      <c r="SCW843" s="102"/>
      <c r="SCX843" s="120"/>
      <c r="SCY843" s="176"/>
      <c r="SCZ843" s="653"/>
      <c r="SDA843" s="597"/>
      <c r="SDB843" s="106"/>
      <c r="SDC843" s="102"/>
      <c r="SDD843" s="103"/>
      <c r="SDE843" s="102"/>
      <c r="SDF843" s="120"/>
      <c r="SDG843" s="176"/>
      <c r="SDH843" s="653"/>
      <c r="SDI843" s="597"/>
      <c r="SDJ843" s="106"/>
      <c r="SDK843" s="102"/>
      <c r="SDL843" s="103"/>
      <c r="SDM843" s="102"/>
      <c r="SDN843" s="120"/>
      <c r="SDO843" s="176"/>
      <c r="SDP843" s="653"/>
      <c r="SDQ843" s="597"/>
      <c r="SDR843" s="106"/>
      <c r="SDS843" s="102"/>
      <c r="SDT843" s="103"/>
      <c r="SDU843" s="102"/>
      <c r="SDV843" s="120"/>
      <c r="SDW843" s="176"/>
      <c r="SDX843" s="653"/>
      <c r="SDY843" s="597"/>
      <c r="SDZ843" s="106"/>
      <c r="SEA843" s="102"/>
      <c r="SEB843" s="103"/>
      <c r="SEC843" s="102"/>
      <c r="SED843" s="120"/>
      <c r="SEE843" s="176"/>
      <c r="SEF843" s="653"/>
      <c r="SEG843" s="597"/>
      <c r="SEH843" s="106"/>
      <c r="SEI843" s="102"/>
      <c r="SEJ843" s="103"/>
      <c r="SEK843" s="102"/>
      <c r="SEL843" s="120"/>
      <c r="SEM843" s="176"/>
      <c r="SEN843" s="653"/>
      <c r="SEO843" s="597"/>
      <c r="SEP843" s="106"/>
      <c r="SEQ843" s="102"/>
      <c r="SER843" s="103"/>
      <c r="SES843" s="102"/>
      <c r="SET843" s="120"/>
      <c r="SEU843" s="176"/>
      <c r="SEV843" s="653"/>
      <c r="SEW843" s="597"/>
      <c r="SEX843" s="106"/>
      <c r="SEY843" s="102"/>
      <c r="SEZ843" s="103"/>
      <c r="SFA843" s="102"/>
      <c r="SFB843" s="120"/>
      <c r="SFC843" s="176"/>
      <c r="SFD843" s="653"/>
      <c r="SFE843" s="597"/>
      <c r="SFF843" s="106"/>
      <c r="SFG843" s="102"/>
      <c r="SFH843" s="103"/>
      <c r="SFI843" s="102"/>
      <c r="SFJ843" s="120"/>
      <c r="SFK843" s="176"/>
      <c r="SFL843" s="653"/>
      <c r="SFM843" s="597"/>
      <c r="SFN843" s="106"/>
      <c r="SFO843" s="102"/>
      <c r="SFP843" s="103"/>
      <c r="SFQ843" s="102"/>
      <c r="SFR843" s="120"/>
      <c r="SFS843" s="176"/>
      <c r="SFT843" s="653"/>
      <c r="SFU843" s="597"/>
      <c r="SFV843" s="106"/>
      <c r="SFW843" s="102"/>
      <c r="SFX843" s="103"/>
      <c r="SFY843" s="102"/>
      <c r="SFZ843" s="120"/>
      <c r="SGA843" s="176"/>
      <c r="SGB843" s="653"/>
      <c r="SGC843" s="597"/>
      <c r="SGD843" s="106"/>
      <c r="SGE843" s="102"/>
      <c r="SGF843" s="103"/>
      <c r="SGG843" s="102"/>
      <c r="SGH843" s="120"/>
      <c r="SGI843" s="176"/>
      <c r="SGJ843" s="653"/>
      <c r="SGK843" s="597"/>
      <c r="SGL843" s="106"/>
      <c r="SGM843" s="102"/>
      <c r="SGN843" s="103"/>
      <c r="SGO843" s="102"/>
      <c r="SGP843" s="120"/>
      <c r="SGQ843" s="176"/>
      <c r="SGR843" s="653"/>
      <c r="SGS843" s="597"/>
      <c r="SGT843" s="106"/>
      <c r="SGU843" s="102"/>
      <c r="SGV843" s="103"/>
      <c r="SGW843" s="102"/>
      <c r="SGX843" s="120"/>
      <c r="SGY843" s="176"/>
      <c r="SGZ843" s="653"/>
      <c r="SHA843" s="597"/>
      <c r="SHB843" s="106"/>
      <c r="SHC843" s="102"/>
      <c r="SHD843" s="103"/>
      <c r="SHE843" s="102"/>
      <c r="SHF843" s="120"/>
      <c r="SHG843" s="176"/>
      <c r="SHH843" s="653"/>
      <c r="SHI843" s="597"/>
      <c r="SHJ843" s="106"/>
      <c r="SHK843" s="102"/>
      <c r="SHL843" s="103"/>
      <c r="SHM843" s="102"/>
      <c r="SHN843" s="120"/>
      <c r="SHO843" s="176"/>
      <c r="SHP843" s="653"/>
      <c r="SHQ843" s="597"/>
      <c r="SHR843" s="106"/>
      <c r="SHS843" s="102"/>
      <c r="SHT843" s="103"/>
      <c r="SHU843" s="102"/>
      <c r="SHV843" s="120"/>
      <c r="SHW843" s="176"/>
      <c r="SHX843" s="653"/>
      <c r="SHY843" s="597"/>
      <c r="SHZ843" s="106"/>
      <c r="SIA843" s="102"/>
      <c r="SIB843" s="103"/>
      <c r="SIC843" s="102"/>
      <c r="SID843" s="120"/>
      <c r="SIE843" s="176"/>
      <c r="SIF843" s="653"/>
      <c r="SIG843" s="597"/>
      <c r="SIH843" s="106"/>
      <c r="SII843" s="102"/>
      <c r="SIJ843" s="103"/>
      <c r="SIK843" s="102"/>
      <c r="SIL843" s="120"/>
      <c r="SIM843" s="176"/>
      <c r="SIN843" s="653"/>
      <c r="SIO843" s="597"/>
      <c r="SIP843" s="106"/>
      <c r="SIQ843" s="102"/>
      <c r="SIR843" s="103"/>
      <c r="SIS843" s="102"/>
      <c r="SIT843" s="120"/>
      <c r="SIU843" s="176"/>
      <c r="SIV843" s="653"/>
      <c r="SIW843" s="597"/>
      <c r="SIX843" s="106"/>
      <c r="SIY843" s="102"/>
      <c r="SIZ843" s="103"/>
      <c r="SJA843" s="102"/>
      <c r="SJB843" s="120"/>
      <c r="SJC843" s="176"/>
      <c r="SJD843" s="653"/>
      <c r="SJE843" s="597"/>
      <c r="SJF843" s="106"/>
      <c r="SJG843" s="102"/>
      <c r="SJH843" s="103"/>
      <c r="SJI843" s="102"/>
      <c r="SJJ843" s="120"/>
      <c r="SJK843" s="176"/>
      <c r="SJL843" s="653"/>
      <c r="SJM843" s="597"/>
      <c r="SJN843" s="106"/>
      <c r="SJO843" s="102"/>
      <c r="SJP843" s="103"/>
      <c r="SJQ843" s="102"/>
      <c r="SJR843" s="120"/>
      <c r="SJS843" s="176"/>
      <c r="SJT843" s="653"/>
      <c r="SJU843" s="597"/>
      <c r="SJV843" s="106"/>
      <c r="SJW843" s="102"/>
      <c r="SJX843" s="103"/>
      <c r="SJY843" s="102"/>
      <c r="SJZ843" s="120"/>
      <c r="SKA843" s="176"/>
      <c r="SKB843" s="653"/>
      <c r="SKC843" s="597"/>
      <c r="SKD843" s="106"/>
      <c r="SKE843" s="102"/>
      <c r="SKF843" s="103"/>
      <c r="SKG843" s="102"/>
      <c r="SKH843" s="120"/>
      <c r="SKI843" s="176"/>
      <c r="SKJ843" s="653"/>
      <c r="SKK843" s="597"/>
      <c r="SKL843" s="106"/>
      <c r="SKM843" s="102"/>
      <c r="SKN843" s="103"/>
      <c r="SKO843" s="102"/>
      <c r="SKP843" s="120"/>
      <c r="SKQ843" s="176"/>
      <c r="SKR843" s="653"/>
      <c r="SKS843" s="597"/>
      <c r="SKT843" s="106"/>
      <c r="SKU843" s="102"/>
      <c r="SKV843" s="103"/>
      <c r="SKW843" s="102"/>
      <c r="SKX843" s="120"/>
      <c r="SKY843" s="176"/>
      <c r="SKZ843" s="653"/>
      <c r="SLA843" s="597"/>
      <c r="SLB843" s="106"/>
      <c r="SLC843" s="102"/>
      <c r="SLD843" s="103"/>
      <c r="SLE843" s="102"/>
      <c r="SLF843" s="120"/>
      <c r="SLG843" s="176"/>
      <c r="SLH843" s="653"/>
      <c r="SLI843" s="597"/>
      <c r="SLJ843" s="106"/>
      <c r="SLK843" s="102"/>
      <c r="SLL843" s="103"/>
      <c r="SLM843" s="102"/>
      <c r="SLN843" s="120"/>
      <c r="SLO843" s="176"/>
      <c r="SLP843" s="653"/>
      <c r="SLQ843" s="597"/>
      <c r="SLR843" s="106"/>
      <c r="SLS843" s="102"/>
      <c r="SLT843" s="103"/>
      <c r="SLU843" s="102"/>
      <c r="SLV843" s="120"/>
      <c r="SLW843" s="176"/>
      <c r="SLX843" s="653"/>
      <c r="SLY843" s="597"/>
      <c r="SLZ843" s="106"/>
      <c r="SMA843" s="102"/>
      <c r="SMB843" s="103"/>
      <c r="SMC843" s="102"/>
      <c r="SMD843" s="120"/>
      <c r="SME843" s="176"/>
      <c r="SMF843" s="653"/>
      <c r="SMG843" s="597"/>
      <c r="SMH843" s="106"/>
      <c r="SMI843" s="102"/>
      <c r="SMJ843" s="103"/>
      <c r="SMK843" s="102"/>
      <c r="SML843" s="120"/>
      <c r="SMM843" s="176"/>
      <c r="SMN843" s="653"/>
      <c r="SMO843" s="597"/>
      <c r="SMP843" s="106"/>
      <c r="SMQ843" s="102"/>
      <c r="SMR843" s="103"/>
      <c r="SMS843" s="102"/>
      <c r="SMT843" s="120"/>
      <c r="SMU843" s="176"/>
      <c r="SMV843" s="653"/>
      <c r="SMW843" s="597"/>
      <c r="SMX843" s="106"/>
      <c r="SMY843" s="102"/>
      <c r="SMZ843" s="103"/>
      <c r="SNA843" s="102"/>
      <c r="SNB843" s="120"/>
      <c r="SNC843" s="176"/>
      <c r="SND843" s="653"/>
      <c r="SNE843" s="597"/>
      <c r="SNF843" s="106"/>
      <c r="SNG843" s="102"/>
      <c r="SNH843" s="103"/>
      <c r="SNI843" s="102"/>
      <c r="SNJ843" s="120"/>
      <c r="SNK843" s="176"/>
      <c r="SNL843" s="653"/>
      <c r="SNM843" s="597"/>
      <c r="SNN843" s="106"/>
      <c r="SNO843" s="102"/>
      <c r="SNP843" s="103"/>
      <c r="SNQ843" s="102"/>
      <c r="SNR843" s="120"/>
      <c r="SNS843" s="176"/>
      <c r="SNT843" s="653"/>
      <c r="SNU843" s="597"/>
      <c r="SNV843" s="106"/>
      <c r="SNW843" s="102"/>
      <c r="SNX843" s="103"/>
      <c r="SNY843" s="102"/>
      <c r="SNZ843" s="120"/>
      <c r="SOA843" s="176"/>
      <c r="SOB843" s="653"/>
      <c r="SOC843" s="597"/>
      <c r="SOD843" s="106"/>
      <c r="SOE843" s="102"/>
      <c r="SOF843" s="103"/>
      <c r="SOG843" s="102"/>
      <c r="SOH843" s="120"/>
      <c r="SOI843" s="176"/>
      <c r="SOJ843" s="653"/>
      <c r="SOK843" s="597"/>
      <c r="SOL843" s="106"/>
      <c r="SOM843" s="102"/>
      <c r="SON843" s="103"/>
      <c r="SOO843" s="102"/>
      <c r="SOP843" s="120"/>
      <c r="SOQ843" s="176"/>
      <c r="SOR843" s="653"/>
      <c r="SOS843" s="597"/>
      <c r="SOT843" s="106"/>
      <c r="SOU843" s="102"/>
      <c r="SOV843" s="103"/>
      <c r="SOW843" s="102"/>
      <c r="SOX843" s="120"/>
      <c r="SOY843" s="176"/>
      <c r="SOZ843" s="653"/>
      <c r="SPA843" s="597"/>
      <c r="SPB843" s="106"/>
      <c r="SPC843" s="102"/>
      <c r="SPD843" s="103"/>
      <c r="SPE843" s="102"/>
      <c r="SPF843" s="120"/>
      <c r="SPG843" s="176"/>
      <c r="SPH843" s="653"/>
      <c r="SPI843" s="597"/>
      <c r="SPJ843" s="106"/>
      <c r="SPK843" s="102"/>
      <c r="SPL843" s="103"/>
      <c r="SPM843" s="102"/>
      <c r="SPN843" s="120"/>
      <c r="SPO843" s="176"/>
      <c r="SPP843" s="653"/>
      <c r="SPQ843" s="597"/>
      <c r="SPR843" s="106"/>
      <c r="SPS843" s="102"/>
      <c r="SPT843" s="103"/>
      <c r="SPU843" s="102"/>
      <c r="SPV843" s="120"/>
      <c r="SPW843" s="176"/>
      <c r="SPX843" s="653"/>
      <c r="SPY843" s="597"/>
      <c r="SPZ843" s="106"/>
      <c r="SQA843" s="102"/>
      <c r="SQB843" s="103"/>
      <c r="SQC843" s="102"/>
      <c r="SQD843" s="120"/>
      <c r="SQE843" s="176"/>
      <c r="SQF843" s="653"/>
      <c r="SQG843" s="597"/>
      <c r="SQH843" s="106"/>
      <c r="SQI843" s="102"/>
      <c r="SQJ843" s="103"/>
      <c r="SQK843" s="102"/>
      <c r="SQL843" s="120"/>
      <c r="SQM843" s="176"/>
      <c r="SQN843" s="653"/>
      <c r="SQO843" s="597"/>
      <c r="SQP843" s="106"/>
      <c r="SQQ843" s="102"/>
      <c r="SQR843" s="103"/>
      <c r="SQS843" s="102"/>
      <c r="SQT843" s="120"/>
      <c r="SQU843" s="176"/>
      <c r="SQV843" s="653"/>
      <c r="SQW843" s="597"/>
      <c r="SQX843" s="106"/>
      <c r="SQY843" s="102"/>
      <c r="SQZ843" s="103"/>
      <c r="SRA843" s="102"/>
      <c r="SRB843" s="120"/>
      <c r="SRC843" s="176"/>
      <c r="SRD843" s="653"/>
      <c r="SRE843" s="597"/>
      <c r="SRF843" s="106"/>
      <c r="SRG843" s="102"/>
      <c r="SRH843" s="103"/>
      <c r="SRI843" s="102"/>
      <c r="SRJ843" s="120"/>
      <c r="SRK843" s="176"/>
      <c r="SRL843" s="653"/>
      <c r="SRM843" s="597"/>
      <c r="SRN843" s="106"/>
      <c r="SRO843" s="102"/>
      <c r="SRP843" s="103"/>
      <c r="SRQ843" s="102"/>
      <c r="SRR843" s="120"/>
      <c r="SRS843" s="176"/>
      <c r="SRT843" s="653"/>
      <c r="SRU843" s="597"/>
      <c r="SRV843" s="106"/>
      <c r="SRW843" s="102"/>
      <c r="SRX843" s="103"/>
      <c r="SRY843" s="102"/>
      <c r="SRZ843" s="120"/>
      <c r="SSA843" s="176"/>
      <c r="SSB843" s="653"/>
      <c r="SSC843" s="597"/>
      <c r="SSD843" s="106"/>
      <c r="SSE843" s="102"/>
      <c r="SSF843" s="103"/>
      <c r="SSG843" s="102"/>
      <c r="SSH843" s="120"/>
      <c r="SSI843" s="176"/>
      <c r="SSJ843" s="653"/>
      <c r="SSK843" s="597"/>
      <c r="SSL843" s="106"/>
      <c r="SSM843" s="102"/>
      <c r="SSN843" s="103"/>
      <c r="SSO843" s="102"/>
      <c r="SSP843" s="120"/>
      <c r="SSQ843" s="176"/>
      <c r="SSR843" s="653"/>
      <c r="SSS843" s="597"/>
      <c r="SST843" s="106"/>
      <c r="SSU843" s="102"/>
      <c r="SSV843" s="103"/>
      <c r="SSW843" s="102"/>
      <c r="SSX843" s="120"/>
      <c r="SSY843" s="176"/>
      <c r="SSZ843" s="653"/>
      <c r="STA843" s="597"/>
      <c r="STB843" s="106"/>
      <c r="STC843" s="102"/>
      <c r="STD843" s="103"/>
      <c r="STE843" s="102"/>
      <c r="STF843" s="120"/>
      <c r="STG843" s="176"/>
      <c r="STH843" s="653"/>
      <c r="STI843" s="597"/>
      <c r="STJ843" s="106"/>
      <c r="STK843" s="102"/>
      <c r="STL843" s="103"/>
      <c r="STM843" s="102"/>
      <c r="STN843" s="120"/>
      <c r="STO843" s="176"/>
      <c r="STP843" s="653"/>
      <c r="STQ843" s="597"/>
      <c r="STR843" s="106"/>
      <c r="STS843" s="102"/>
      <c r="STT843" s="103"/>
      <c r="STU843" s="102"/>
      <c r="STV843" s="120"/>
      <c r="STW843" s="176"/>
      <c r="STX843" s="653"/>
      <c r="STY843" s="597"/>
      <c r="STZ843" s="106"/>
      <c r="SUA843" s="102"/>
      <c r="SUB843" s="103"/>
      <c r="SUC843" s="102"/>
      <c r="SUD843" s="120"/>
      <c r="SUE843" s="176"/>
      <c r="SUF843" s="653"/>
      <c r="SUG843" s="597"/>
      <c r="SUH843" s="106"/>
      <c r="SUI843" s="102"/>
      <c r="SUJ843" s="103"/>
      <c r="SUK843" s="102"/>
      <c r="SUL843" s="120"/>
      <c r="SUM843" s="176"/>
      <c r="SUN843" s="653"/>
      <c r="SUO843" s="597"/>
      <c r="SUP843" s="106"/>
      <c r="SUQ843" s="102"/>
      <c r="SUR843" s="103"/>
      <c r="SUS843" s="102"/>
      <c r="SUT843" s="120"/>
      <c r="SUU843" s="176"/>
      <c r="SUV843" s="653"/>
      <c r="SUW843" s="597"/>
      <c r="SUX843" s="106"/>
      <c r="SUY843" s="102"/>
      <c r="SUZ843" s="103"/>
      <c r="SVA843" s="102"/>
      <c r="SVB843" s="120"/>
      <c r="SVC843" s="176"/>
      <c r="SVD843" s="653"/>
      <c r="SVE843" s="597"/>
      <c r="SVF843" s="106"/>
      <c r="SVG843" s="102"/>
      <c r="SVH843" s="103"/>
      <c r="SVI843" s="102"/>
      <c r="SVJ843" s="120"/>
      <c r="SVK843" s="176"/>
      <c r="SVL843" s="653"/>
      <c r="SVM843" s="597"/>
      <c r="SVN843" s="106"/>
      <c r="SVO843" s="102"/>
      <c r="SVP843" s="103"/>
      <c r="SVQ843" s="102"/>
      <c r="SVR843" s="120"/>
      <c r="SVS843" s="176"/>
      <c r="SVT843" s="653"/>
      <c r="SVU843" s="597"/>
      <c r="SVV843" s="106"/>
      <c r="SVW843" s="102"/>
      <c r="SVX843" s="103"/>
      <c r="SVY843" s="102"/>
      <c r="SVZ843" s="120"/>
      <c r="SWA843" s="176"/>
      <c r="SWB843" s="653"/>
      <c r="SWC843" s="597"/>
      <c r="SWD843" s="106"/>
      <c r="SWE843" s="102"/>
      <c r="SWF843" s="103"/>
      <c r="SWG843" s="102"/>
      <c r="SWH843" s="120"/>
      <c r="SWI843" s="176"/>
      <c r="SWJ843" s="653"/>
      <c r="SWK843" s="597"/>
      <c r="SWL843" s="106"/>
      <c r="SWM843" s="102"/>
      <c r="SWN843" s="103"/>
      <c r="SWO843" s="102"/>
      <c r="SWP843" s="120"/>
      <c r="SWQ843" s="176"/>
      <c r="SWR843" s="653"/>
      <c r="SWS843" s="597"/>
      <c r="SWT843" s="106"/>
      <c r="SWU843" s="102"/>
      <c r="SWV843" s="103"/>
      <c r="SWW843" s="102"/>
      <c r="SWX843" s="120"/>
      <c r="SWY843" s="176"/>
      <c r="SWZ843" s="653"/>
      <c r="SXA843" s="597"/>
      <c r="SXB843" s="106"/>
      <c r="SXC843" s="102"/>
      <c r="SXD843" s="103"/>
      <c r="SXE843" s="102"/>
      <c r="SXF843" s="120"/>
      <c r="SXG843" s="176"/>
      <c r="SXH843" s="653"/>
      <c r="SXI843" s="597"/>
      <c r="SXJ843" s="106"/>
      <c r="SXK843" s="102"/>
      <c r="SXL843" s="103"/>
      <c r="SXM843" s="102"/>
      <c r="SXN843" s="120"/>
      <c r="SXO843" s="176"/>
      <c r="SXP843" s="653"/>
      <c r="SXQ843" s="597"/>
      <c r="SXR843" s="106"/>
      <c r="SXS843" s="102"/>
      <c r="SXT843" s="103"/>
      <c r="SXU843" s="102"/>
      <c r="SXV843" s="120"/>
      <c r="SXW843" s="176"/>
      <c r="SXX843" s="653"/>
      <c r="SXY843" s="597"/>
      <c r="SXZ843" s="106"/>
      <c r="SYA843" s="102"/>
      <c r="SYB843" s="103"/>
      <c r="SYC843" s="102"/>
      <c r="SYD843" s="120"/>
      <c r="SYE843" s="176"/>
      <c r="SYF843" s="653"/>
      <c r="SYG843" s="597"/>
      <c r="SYH843" s="106"/>
      <c r="SYI843" s="102"/>
      <c r="SYJ843" s="103"/>
      <c r="SYK843" s="102"/>
      <c r="SYL843" s="120"/>
      <c r="SYM843" s="176"/>
      <c r="SYN843" s="653"/>
      <c r="SYO843" s="597"/>
      <c r="SYP843" s="106"/>
      <c r="SYQ843" s="102"/>
      <c r="SYR843" s="103"/>
      <c r="SYS843" s="102"/>
      <c r="SYT843" s="120"/>
      <c r="SYU843" s="176"/>
      <c r="SYV843" s="653"/>
      <c r="SYW843" s="597"/>
      <c r="SYX843" s="106"/>
      <c r="SYY843" s="102"/>
      <c r="SYZ843" s="103"/>
      <c r="SZA843" s="102"/>
      <c r="SZB843" s="120"/>
      <c r="SZC843" s="176"/>
      <c r="SZD843" s="653"/>
      <c r="SZE843" s="597"/>
      <c r="SZF843" s="106"/>
      <c r="SZG843" s="102"/>
      <c r="SZH843" s="103"/>
      <c r="SZI843" s="102"/>
      <c r="SZJ843" s="120"/>
      <c r="SZK843" s="176"/>
      <c r="SZL843" s="653"/>
      <c r="SZM843" s="597"/>
      <c r="SZN843" s="106"/>
      <c r="SZO843" s="102"/>
      <c r="SZP843" s="103"/>
      <c r="SZQ843" s="102"/>
      <c r="SZR843" s="120"/>
      <c r="SZS843" s="176"/>
      <c r="SZT843" s="653"/>
      <c r="SZU843" s="597"/>
      <c r="SZV843" s="106"/>
      <c r="SZW843" s="102"/>
      <c r="SZX843" s="103"/>
      <c r="SZY843" s="102"/>
      <c r="SZZ843" s="120"/>
      <c r="TAA843" s="176"/>
      <c r="TAB843" s="653"/>
      <c r="TAC843" s="597"/>
      <c r="TAD843" s="106"/>
      <c r="TAE843" s="102"/>
      <c r="TAF843" s="103"/>
      <c r="TAG843" s="102"/>
      <c r="TAH843" s="120"/>
      <c r="TAI843" s="176"/>
      <c r="TAJ843" s="653"/>
      <c r="TAK843" s="597"/>
      <c r="TAL843" s="106"/>
      <c r="TAM843" s="102"/>
      <c r="TAN843" s="103"/>
      <c r="TAO843" s="102"/>
      <c r="TAP843" s="120"/>
      <c r="TAQ843" s="176"/>
      <c r="TAR843" s="653"/>
      <c r="TAS843" s="597"/>
      <c r="TAT843" s="106"/>
      <c r="TAU843" s="102"/>
      <c r="TAV843" s="103"/>
      <c r="TAW843" s="102"/>
      <c r="TAX843" s="120"/>
      <c r="TAY843" s="176"/>
      <c r="TAZ843" s="653"/>
      <c r="TBA843" s="597"/>
      <c r="TBB843" s="106"/>
      <c r="TBC843" s="102"/>
      <c r="TBD843" s="103"/>
      <c r="TBE843" s="102"/>
      <c r="TBF843" s="120"/>
      <c r="TBG843" s="176"/>
      <c r="TBH843" s="653"/>
      <c r="TBI843" s="597"/>
      <c r="TBJ843" s="106"/>
      <c r="TBK843" s="102"/>
      <c r="TBL843" s="103"/>
      <c r="TBM843" s="102"/>
      <c r="TBN843" s="120"/>
      <c r="TBO843" s="176"/>
      <c r="TBP843" s="653"/>
      <c r="TBQ843" s="597"/>
      <c r="TBR843" s="106"/>
      <c r="TBS843" s="102"/>
      <c r="TBT843" s="103"/>
      <c r="TBU843" s="102"/>
      <c r="TBV843" s="120"/>
      <c r="TBW843" s="176"/>
      <c r="TBX843" s="653"/>
      <c r="TBY843" s="597"/>
      <c r="TBZ843" s="106"/>
      <c r="TCA843" s="102"/>
      <c r="TCB843" s="103"/>
      <c r="TCC843" s="102"/>
      <c r="TCD843" s="120"/>
      <c r="TCE843" s="176"/>
      <c r="TCF843" s="653"/>
      <c r="TCG843" s="597"/>
      <c r="TCH843" s="106"/>
      <c r="TCI843" s="102"/>
      <c r="TCJ843" s="103"/>
      <c r="TCK843" s="102"/>
      <c r="TCL843" s="120"/>
      <c r="TCM843" s="176"/>
      <c r="TCN843" s="653"/>
      <c r="TCO843" s="597"/>
      <c r="TCP843" s="106"/>
      <c r="TCQ843" s="102"/>
      <c r="TCR843" s="103"/>
      <c r="TCS843" s="102"/>
      <c r="TCT843" s="120"/>
      <c r="TCU843" s="176"/>
      <c r="TCV843" s="653"/>
      <c r="TCW843" s="597"/>
      <c r="TCX843" s="106"/>
      <c r="TCY843" s="102"/>
      <c r="TCZ843" s="103"/>
      <c r="TDA843" s="102"/>
      <c r="TDB843" s="120"/>
      <c r="TDC843" s="176"/>
      <c r="TDD843" s="653"/>
      <c r="TDE843" s="597"/>
      <c r="TDF843" s="106"/>
      <c r="TDG843" s="102"/>
      <c r="TDH843" s="103"/>
      <c r="TDI843" s="102"/>
      <c r="TDJ843" s="120"/>
      <c r="TDK843" s="176"/>
      <c r="TDL843" s="653"/>
      <c r="TDM843" s="597"/>
      <c r="TDN843" s="106"/>
      <c r="TDO843" s="102"/>
      <c r="TDP843" s="103"/>
      <c r="TDQ843" s="102"/>
      <c r="TDR843" s="120"/>
      <c r="TDS843" s="176"/>
      <c r="TDT843" s="653"/>
      <c r="TDU843" s="597"/>
      <c r="TDV843" s="106"/>
      <c r="TDW843" s="102"/>
      <c r="TDX843" s="103"/>
      <c r="TDY843" s="102"/>
      <c r="TDZ843" s="120"/>
      <c r="TEA843" s="176"/>
      <c r="TEB843" s="653"/>
      <c r="TEC843" s="597"/>
      <c r="TED843" s="106"/>
      <c r="TEE843" s="102"/>
      <c r="TEF843" s="103"/>
      <c r="TEG843" s="102"/>
      <c r="TEH843" s="120"/>
      <c r="TEI843" s="176"/>
      <c r="TEJ843" s="653"/>
      <c r="TEK843" s="597"/>
      <c r="TEL843" s="106"/>
      <c r="TEM843" s="102"/>
      <c r="TEN843" s="103"/>
      <c r="TEO843" s="102"/>
      <c r="TEP843" s="120"/>
      <c r="TEQ843" s="176"/>
      <c r="TER843" s="653"/>
      <c r="TES843" s="597"/>
      <c r="TET843" s="106"/>
      <c r="TEU843" s="102"/>
      <c r="TEV843" s="103"/>
      <c r="TEW843" s="102"/>
      <c r="TEX843" s="120"/>
      <c r="TEY843" s="176"/>
      <c r="TEZ843" s="653"/>
      <c r="TFA843" s="597"/>
      <c r="TFB843" s="106"/>
      <c r="TFC843" s="102"/>
      <c r="TFD843" s="103"/>
      <c r="TFE843" s="102"/>
      <c r="TFF843" s="120"/>
      <c r="TFG843" s="176"/>
      <c r="TFH843" s="653"/>
      <c r="TFI843" s="597"/>
      <c r="TFJ843" s="106"/>
      <c r="TFK843" s="102"/>
      <c r="TFL843" s="103"/>
      <c r="TFM843" s="102"/>
      <c r="TFN843" s="120"/>
      <c r="TFO843" s="176"/>
      <c r="TFP843" s="653"/>
      <c r="TFQ843" s="597"/>
      <c r="TFR843" s="106"/>
      <c r="TFS843" s="102"/>
      <c r="TFT843" s="103"/>
      <c r="TFU843" s="102"/>
      <c r="TFV843" s="120"/>
      <c r="TFW843" s="176"/>
      <c r="TFX843" s="653"/>
      <c r="TFY843" s="597"/>
      <c r="TFZ843" s="106"/>
      <c r="TGA843" s="102"/>
      <c r="TGB843" s="103"/>
      <c r="TGC843" s="102"/>
      <c r="TGD843" s="120"/>
      <c r="TGE843" s="176"/>
      <c r="TGF843" s="653"/>
      <c r="TGG843" s="597"/>
      <c r="TGH843" s="106"/>
      <c r="TGI843" s="102"/>
      <c r="TGJ843" s="103"/>
      <c r="TGK843" s="102"/>
      <c r="TGL843" s="120"/>
      <c r="TGM843" s="176"/>
      <c r="TGN843" s="653"/>
      <c r="TGO843" s="597"/>
      <c r="TGP843" s="106"/>
      <c r="TGQ843" s="102"/>
      <c r="TGR843" s="103"/>
      <c r="TGS843" s="102"/>
      <c r="TGT843" s="120"/>
      <c r="TGU843" s="176"/>
      <c r="TGV843" s="653"/>
      <c r="TGW843" s="597"/>
      <c r="TGX843" s="106"/>
      <c r="TGY843" s="102"/>
      <c r="TGZ843" s="103"/>
      <c r="THA843" s="102"/>
      <c r="THB843" s="120"/>
      <c r="THC843" s="176"/>
      <c r="THD843" s="653"/>
      <c r="THE843" s="597"/>
      <c r="THF843" s="106"/>
      <c r="THG843" s="102"/>
      <c r="THH843" s="103"/>
      <c r="THI843" s="102"/>
      <c r="THJ843" s="120"/>
      <c r="THK843" s="176"/>
      <c r="THL843" s="653"/>
      <c r="THM843" s="597"/>
      <c r="THN843" s="106"/>
      <c r="THO843" s="102"/>
      <c r="THP843" s="103"/>
      <c r="THQ843" s="102"/>
      <c r="THR843" s="120"/>
      <c r="THS843" s="176"/>
      <c r="THT843" s="653"/>
      <c r="THU843" s="597"/>
      <c r="THV843" s="106"/>
      <c r="THW843" s="102"/>
      <c r="THX843" s="103"/>
      <c r="THY843" s="102"/>
      <c r="THZ843" s="120"/>
      <c r="TIA843" s="176"/>
      <c r="TIB843" s="653"/>
      <c r="TIC843" s="597"/>
      <c r="TID843" s="106"/>
      <c r="TIE843" s="102"/>
      <c r="TIF843" s="103"/>
      <c r="TIG843" s="102"/>
      <c r="TIH843" s="120"/>
      <c r="TII843" s="176"/>
      <c r="TIJ843" s="653"/>
      <c r="TIK843" s="597"/>
      <c r="TIL843" s="106"/>
      <c r="TIM843" s="102"/>
      <c r="TIN843" s="103"/>
      <c r="TIO843" s="102"/>
      <c r="TIP843" s="120"/>
      <c r="TIQ843" s="176"/>
      <c r="TIR843" s="653"/>
      <c r="TIS843" s="597"/>
      <c r="TIT843" s="106"/>
      <c r="TIU843" s="102"/>
      <c r="TIV843" s="103"/>
      <c r="TIW843" s="102"/>
      <c r="TIX843" s="120"/>
      <c r="TIY843" s="176"/>
      <c r="TIZ843" s="653"/>
      <c r="TJA843" s="597"/>
      <c r="TJB843" s="106"/>
      <c r="TJC843" s="102"/>
      <c r="TJD843" s="103"/>
      <c r="TJE843" s="102"/>
      <c r="TJF843" s="120"/>
      <c r="TJG843" s="176"/>
      <c r="TJH843" s="653"/>
      <c r="TJI843" s="597"/>
      <c r="TJJ843" s="106"/>
      <c r="TJK843" s="102"/>
      <c r="TJL843" s="103"/>
      <c r="TJM843" s="102"/>
      <c r="TJN843" s="120"/>
      <c r="TJO843" s="176"/>
      <c r="TJP843" s="653"/>
      <c r="TJQ843" s="597"/>
      <c r="TJR843" s="106"/>
      <c r="TJS843" s="102"/>
      <c r="TJT843" s="103"/>
      <c r="TJU843" s="102"/>
      <c r="TJV843" s="120"/>
      <c r="TJW843" s="176"/>
      <c r="TJX843" s="653"/>
      <c r="TJY843" s="597"/>
      <c r="TJZ843" s="106"/>
      <c r="TKA843" s="102"/>
      <c r="TKB843" s="103"/>
      <c r="TKC843" s="102"/>
      <c r="TKD843" s="120"/>
      <c r="TKE843" s="176"/>
      <c r="TKF843" s="653"/>
      <c r="TKG843" s="597"/>
      <c r="TKH843" s="106"/>
      <c r="TKI843" s="102"/>
      <c r="TKJ843" s="103"/>
      <c r="TKK843" s="102"/>
      <c r="TKL843" s="120"/>
      <c r="TKM843" s="176"/>
      <c r="TKN843" s="653"/>
      <c r="TKO843" s="597"/>
      <c r="TKP843" s="106"/>
      <c r="TKQ843" s="102"/>
      <c r="TKR843" s="103"/>
      <c r="TKS843" s="102"/>
      <c r="TKT843" s="120"/>
      <c r="TKU843" s="176"/>
      <c r="TKV843" s="653"/>
      <c r="TKW843" s="597"/>
      <c r="TKX843" s="106"/>
      <c r="TKY843" s="102"/>
      <c r="TKZ843" s="103"/>
      <c r="TLA843" s="102"/>
      <c r="TLB843" s="120"/>
      <c r="TLC843" s="176"/>
      <c r="TLD843" s="653"/>
      <c r="TLE843" s="597"/>
      <c r="TLF843" s="106"/>
      <c r="TLG843" s="102"/>
      <c r="TLH843" s="103"/>
      <c r="TLI843" s="102"/>
      <c r="TLJ843" s="120"/>
      <c r="TLK843" s="176"/>
      <c r="TLL843" s="653"/>
      <c r="TLM843" s="597"/>
      <c r="TLN843" s="106"/>
      <c r="TLO843" s="102"/>
      <c r="TLP843" s="103"/>
      <c r="TLQ843" s="102"/>
      <c r="TLR843" s="120"/>
      <c r="TLS843" s="176"/>
      <c r="TLT843" s="653"/>
      <c r="TLU843" s="597"/>
      <c r="TLV843" s="106"/>
      <c r="TLW843" s="102"/>
      <c r="TLX843" s="103"/>
      <c r="TLY843" s="102"/>
      <c r="TLZ843" s="120"/>
      <c r="TMA843" s="176"/>
      <c r="TMB843" s="653"/>
      <c r="TMC843" s="597"/>
      <c r="TMD843" s="106"/>
      <c r="TME843" s="102"/>
      <c r="TMF843" s="103"/>
      <c r="TMG843" s="102"/>
      <c r="TMH843" s="120"/>
      <c r="TMI843" s="176"/>
      <c r="TMJ843" s="653"/>
      <c r="TMK843" s="597"/>
      <c r="TML843" s="106"/>
      <c r="TMM843" s="102"/>
      <c r="TMN843" s="103"/>
      <c r="TMO843" s="102"/>
      <c r="TMP843" s="120"/>
      <c r="TMQ843" s="176"/>
      <c r="TMR843" s="653"/>
      <c r="TMS843" s="597"/>
      <c r="TMT843" s="106"/>
      <c r="TMU843" s="102"/>
      <c r="TMV843" s="103"/>
      <c r="TMW843" s="102"/>
      <c r="TMX843" s="120"/>
      <c r="TMY843" s="176"/>
      <c r="TMZ843" s="653"/>
      <c r="TNA843" s="597"/>
      <c r="TNB843" s="106"/>
      <c r="TNC843" s="102"/>
      <c r="TND843" s="103"/>
      <c r="TNE843" s="102"/>
      <c r="TNF843" s="120"/>
      <c r="TNG843" s="176"/>
      <c r="TNH843" s="653"/>
      <c r="TNI843" s="597"/>
      <c r="TNJ843" s="106"/>
      <c r="TNK843" s="102"/>
      <c r="TNL843" s="103"/>
      <c r="TNM843" s="102"/>
      <c r="TNN843" s="120"/>
      <c r="TNO843" s="176"/>
      <c r="TNP843" s="653"/>
      <c r="TNQ843" s="597"/>
      <c r="TNR843" s="106"/>
      <c r="TNS843" s="102"/>
      <c r="TNT843" s="103"/>
      <c r="TNU843" s="102"/>
      <c r="TNV843" s="120"/>
      <c r="TNW843" s="176"/>
      <c r="TNX843" s="653"/>
      <c r="TNY843" s="597"/>
      <c r="TNZ843" s="106"/>
      <c r="TOA843" s="102"/>
      <c r="TOB843" s="103"/>
      <c r="TOC843" s="102"/>
      <c r="TOD843" s="120"/>
      <c r="TOE843" s="176"/>
      <c r="TOF843" s="653"/>
      <c r="TOG843" s="597"/>
      <c r="TOH843" s="106"/>
      <c r="TOI843" s="102"/>
      <c r="TOJ843" s="103"/>
      <c r="TOK843" s="102"/>
      <c r="TOL843" s="120"/>
      <c r="TOM843" s="176"/>
      <c r="TON843" s="653"/>
      <c r="TOO843" s="597"/>
      <c r="TOP843" s="106"/>
      <c r="TOQ843" s="102"/>
      <c r="TOR843" s="103"/>
      <c r="TOS843" s="102"/>
      <c r="TOT843" s="120"/>
      <c r="TOU843" s="176"/>
      <c r="TOV843" s="653"/>
      <c r="TOW843" s="597"/>
      <c r="TOX843" s="106"/>
      <c r="TOY843" s="102"/>
      <c r="TOZ843" s="103"/>
      <c r="TPA843" s="102"/>
      <c r="TPB843" s="120"/>
      <c r="TPC843" s="176"/>
      <c r="TPD843" s="653"/>
      <c r="TPE843" s="597"/>
      <c r="TPF843" s="106"/>
      <c r="TPG843" s="102"/>
      <c r="TPH843" s="103"/>
      <c r="TPI843" s="102"/>
      <c r="TPJ843" s="120"/>
      <c r="TPK843" s="176"/>
      <c r="TPL843" s="653"/>
      <c r="TPM843" s="597"/>
      <c r="TPN843" s="106"/>
      <c r="TPO843" s="102"/>
      <c r="TPP843" s="103"/>
      <c r="TPQ843" s="102"/>
      <c r="TPR843" s="120"/>
      <c r="TPS843" s="176"/>
      <c r="TPT843" s="653"/>
      <c r="TPU843" s="597"/>
      <c r="TPV843" s="106"/>
      <c r="TPW843" s="102"/>
      <c r="TPX843" s="103"/>
      <c r="TPY843" s="102"/>
      <c r="TPZ843" s="120"/>
      <c r="TQA843" s="176"/>
      <c r="TQB843" s="653"/>
      <c r="TQC843" s="597"/>
      <c r="TQD843" s="106"/>
      <c r="TQE843" s="102"/>
      <c r="TQF843" s="103"/>
      <c r="TQG843" s="102"/>
      <c r="TQH843" s="120"/>
      <c r="TQI843" s="176"/>
      <c r="TQJ843" s="653"/>
      <c r="TQK843" s="597"/>
      <c r="TQL843" s="106"/>
      <c r="TQM843" s="102"/>
      <c r="TQN843" s="103"/>
      <c r="TQO843" s="102"/>
      <c r="TQP843" s="120"/>
      <c r="TQQ843" s="176"/>
      <c r="TQR843" s="653"/>
      <c r="TQS843" s="597"/>
      <c r="TQT843" s="106"/>
      <c r="TQU843" s="102"/>
      <c r="TQV843" s="103"/>
      <c r="TQW843" s="102"/>
      <c r="TQX843" s="120"/>
      <c r="TQY843" s="176"/>
      <c r="TQZ843" s="653"/>
      <c r="TRA843" s="597"/>
      <c r="TRB843" s="106"/>
      <c r="TRC843" s="102"/>
      <c r="TRD843" s="103"/>
      <c r="TRE843" s="102"/>
      <c r="TRF843" s="120"/>
      <c r="TRG843" s="176"/>
      <c r="TRH843" s="653"/>
      <c r="TRI843" s="597"/>
      <c r="TRJ843" s="106"/>
      <c r="TRK843" s="102"/>
      <c r="TRL843" s="103"/>
      <c r="TRM843" s="102"/>
      <c r="TRN843" s="120"/>
      <c r="TRO843" s="176"/>
      <c r="TRP843" s="653"/>
      <c r="TRQ843" s="597"/>
      <c r="TRR843" s="106"/>
      <c r="TRS843" s="102"/>
      <c r="TRT843" s="103"/>
      <c r="TRU843" s="102"/>
      <c r="TRV843" s="120"/>
      <c r="TRW843" s="176"/>
      <c r="TRX843" s="653"/>
      <c r="TRY843" s="597"/>
      <c r="TRZ843" s="106"/>
      <c r="TSA843" s="102"/>
      <c r="TSB843" s="103"/>
      <c r="TSC843" s="102"/>
      <c r="TSD843" s="120"/>
      <c r="TSE843" s="176"/>
      <c r="TSF843" s="653"/>
      <c r="TSG843" s="597"/>
      <c r="TSH843" s="106"/>
      <c r="TSI843" s="102"/>
      <c r="TSJ843" s="103"/>
      <c r="TSK843" s="102"/>
      <c r="TSL843" s="120"/>
      <c r="TSM843" s="176"/>
      <c r="TSN843" s="653"/>
      <c r="TSO843" s="597"/>
      <c r="TSP843" s="106"/>
      <c r="TSQ843" s="102"/>
      <c r="TSR843" s="103"/>
      <c r="TSS843" s="102"/>
      <c r="TST843" s="120"/>
      <c r="TSU843" s="176"/>
      <c r="TSV843" s="653"/>
      <c r="TSW843" s="597"/>
      <c r="TSX843" s="106"/>
      <c r="TSY843" s="102"/>
      <c r="TSZ843" s="103"/>
      <c r="TTA843" s="102"/>
      <c r="TTB843" s="120"/>
      <c r="TTC843" s="176"/>
      <c r="TTD843" s="653"/>
      <c r="TTE843" s="597"/>
      <c r="TTF843" s="106"/>
      <c r="TTG843" s="102"/>
      <c r="TTH843" s="103"/>
      <c r="TTI843" s="102"/>
      <c r="TTJ843" s="120"/>
      <c r="TTK843" s="176"/>
      <c r="TTL843" s="653"/>
      <c r="TTM843" s="597"/>
      <c r="TTN843" s="106"/>
      <c r="TTO843" s="102"/>
      <c r="TTP843" s="103"/>
      <c r="TTQ843" s="102"/>
      <c r="TTR843" s="120"/>
      <c r="TTS843" s="176"/>
      <c r="TTT843" s="653"/>
      <c r="TTU843" s="597"/>
      <c r="TTV843" s="106"/>
      <c r="TTW843" s="102"/>
      <c r="TTX843" s="103"/>
      <c r="TTY843" s="102"/>
      <c r="TTZ843" s="120"/>
      <c r="TUA843" s="176"/>
      <c r="TUB843" s="653"/>
      <c r="TUC843" s="597"/>
      <c r="TUD843" s="106"/>
      <c r="TUE843" s="102"/>
      <c r="TUF843" s="103"/>
      <c r="TUG843" s="102"/>
      <c r="TUH843" s="120"/>
      <c r="TUI843" s="176"/>
      <c r="TUJ843" s="653"/>
      <c r="TUK843" s="597"/>
      <c r="TUL843" s="106"/>
      <c r="TUM843" s="102"/>
      <c r="TUN843" s="103"/>
      <c r="TUO843" s="102"/>
      <c r="TUP843" s="120"/>
      <c r="TUQ843" s="176"/>
      <c r="TUR843" s="653"/>
      <c r="TUS843" s="597"/>
      <c r="TUT843" s="106"/>
      <c r="TUU843" s="102"/>
      <c r="TUV843" s="103"/>
      <c r="TUW843" s="102"/>
      <c r="TUX843" s="120"/>
      <c r="TUY843" s="176"/>
      <c r="TUZ843" s="653"/>
      <c r="TVA843" s="597"/>
      <c r="TVB843" s="106"/>
      <c r="TVC843" s="102"/>
      <c r="TVD843" s="103"/>
      <c r="TVE843" s="102"/>
      <c r="TVF843" s="120"/>
      <c r="TVG843" s="176"/>
      <c r="TVH843" s="653"/>
      <c r="TVI843" s="597"/>
      <c r="TVJ843" s="106"/>
      <c r="TVK843" s="102"/>
      <c r="TVL843" s="103"/>
      <c r="TVM843" s="102"/>
      <c r="TVN843" s="120"/>
      <c r="TVO843" s="176"/>
      <c r="TVP843" s="653"/>
      <c r="TVQ843" s="597"/>
      <c r="TVR843" s="106"/>
      <c r="TVS843" s="102"/>
      <c r="TVT843" s="103"/>
      <c r="TVU843" s="102"/>
      <c r="TVV843" s="120"/>
      <c r="TVW843" s="176"/>
      <c r="TVX843" s="653"/>
      <c r="TVY843" s="597"/>
      <c r="TVZ843" s="106"/>
      <c r="TWA843" s="102"/>
      <c r="TWB843" s="103"/>
      <c r="TWC843" s="102"/>
      <c r="TWD843" s="120"/>
      <c r="TWE843" s="176"/>
      <c r="TWF843" s="653"/>
      <c r="TWG843" s="597"/>
      <c r="TWH843" s="106"/>
      <c r="TWI843" s="102"/>
      <c r="TWJ843" s="103"/>
      <c r="TWK843" s="102"/>
      <c r="TWL843" s="120"/>
      <c r="TWM843" s="176"/>
      <c r="TWN843" s="653"/>
      <c r="TWO843" s="597"/>
      <c r="TWP843" s="106"/>
      <c r="TWQ843" s="102"/>
      <c r="TWR843" s="103"/>
      <c r="TWS843" s="102"/>
      <c r="TWT843" s="120"/>
      <c r="TWU843" s="176"/>
      <c r="TWV843" s="653"/>
      <c r="TWW843" s="597"/>
      <c r="TWX843" s="106"/>
      <c r="TWY843" s="102"/>
      <c r="TWZ843" s="103"/>
      <c r="TXA843" s="102"/>
      <c r="TXB843" s="120"/>
      <c r="TXC843" s="176"/>
      <c r="TXD843" s="653"/>
      <c r="TXE843" s="597"/>
      <c r="TXF843" s="106"/>
      <c r="TXG843" s="102"/>
      <c r="TXH843" s="103"/>
      <c r="TXI843" s="102"/>
      <c r="TXJ843" s="120"/>
      <c r="TXK843" s="176"/>
      <c r="TXL843" s="653"/>
      <c r="TXM843" s="597"/>
      <c r="TXN843" s="106"/>
      <c r="TXO843" s="102"/>
      <c r="TXP843" s="103"/>
      <c r="TXQ843" s="102"/>
      <c r="TXR843" s="120"/>
      <c r="TXS843" s="176"/>
      <c r="TXT843" s="653"/>
      <c r="TXU843" s="597"/>
      <c r="TXV843" s="106"/>
      <c r="TXW843" s="102"/>
      <c r="TXX843" s="103"/>
      <c r="TXY843" s="102"/>
      <c r="TXZ843" s="120"/>
      <c r="TYA843" s="176"/>
      <c r="TYB843" s="653"/>
      <c r="TYC843" s="597"/>
      <c r="TYD843" s="106"/>
      <c r="TYE843" s="102"/>
      <c r="TYF843" s="103"/>
      <c r="TYG843" s="102"/>
      <c r="TYH843" s="120"/>
      <c r="TYI843" s="176"/>
      <c r="TYJ843" s="653"/>
      <c r="TYK843" s="597"/>
      <c r="TYL843" s="106"/>
      <c r="TYM843" s="102"/>
      <c r="TYN843" s="103"/>
      <c r="TYO843" s="102"/>
      <c r="TYP843" s="120"/>
      <c r="TYQ843" s="176"/>
      <c r="TYR843" s="653"/>
      <c r="TYS843" s="597"/>
      <c r="TYT843" s="106"/>
      <c r="TYU843" s="102"/>
      <c r="TYV843" s="103"/>
      <c r="TYW843" s="102"/>
      <c r="TYX843" s="120"/>
      <c r="TYY843" s="176"/>
      <c r="TYZ843" s="653"/>
      <c r="TZA843" s="597"/>
      <c r="TZB843" s="106"/>
      <c r="TZC843" s="102"/>
      <c r="TZD843" s="103"/>
      <c r="TZE843" s="102"/>
      <c r="TZF843" s="120"/>
      <c r="TZG843" s="176"/>
      <c r="TZH843" s="653"/>
      <c r="TZI843" s="597"/>
      <c r="TZJ843" s="106"/>
      <c r="TZK843" s="102"/>
      <c r="TZL843" s="103"/>
      <c r="TZM843" s="102"/>
      <c r="TZN843" s="120"/>
      <c r="TZO843" s="176"/>
      <c r="TZP843" s="653"/>
      <c r="TZQ843" s="597"/>
      <c r="TZR843" s="106"/>
      <c r="TZS843" s="102"/>
      <c r="TZT843" s="103"/>
      <c r="TZU843" s="102"/>
      <c r="TZV843" s="120"/>
      <c r="TZW843" s="176"/>
      <c r="TZX843" s="653"/>
      <c r="TZY843" s="597"/>
      <c r="TZZ843" s="106"/>
      <c r="UAA843" s="102"/>
      <c r="UAB843" s="103"/>
      <c r="UAC843" s="102"/>
      <c r="UAD843" s="120"/>
      <c r="UAE843" s="176"/>
      <c r="UAF843" s="653"/>
      <c r="UAG843" s="597"/>
      <c r="UAH843" s="106"/>
      <c r="UAI843" s="102"/>
      <c r="UAJ843" s="103"/>
      <c r="UAK843" s="102"/>
      <c r="UAL843" s="120"/>
      <c r="UAM843" s="176"/>
      <c r="UAN843" s="653"/>
      <c r="UAO843" s="597"/>
      <c r="UAP843" s="106"/>
      <c r="UAQ843" s="102"/>
      <c r="UAR843" s="103"/>
      <c r="UAS843" s="102"/>
      <c r="UAT843" s="120"/>
      <c r="UAU843" s="176"/>
      <c r="UAV843" s="653"/>
      <c r="UAW843" s="597"/>
      <c r="UAX843" s="106"/>
      <c r="UAY843" s="102"/>
      <c r="UAZ843" s="103"/>
      <c r="UBA843" s="102"/>
      <c r="UBB843" s="120"/>
      <c r="UBC843" s="176"/>
      <c r="UBD843" s="653"/>
      <c r="UBE843" s="597"/>
      <c r="UBF843" s="106"/>
      <c r="UBG843" s="102"/>
      <c r="UBH843" s="103"/>
      <c r="UBI843" s="102"/>
      <c r="UBJ843" s="120"/>
      <c r="UBK843" s="176"/>
      <c r="UBL843" s="653"/>
      <c r="UBM843" s="597"/>
      <c r="UBN843" s="106"/>
      <c r="UBO843" s="102"/>
      <c r="UBP843" s="103"/>
      <c r="UBQ843" s="102"/>
      <c r="UBR843" s="120"/>
      <c r="UBS843" s="176"/>
      <c r="UBT843" s="653"/>
      <c r="UBU843" s="597"/>
      <c r="UBV843" s="106"/>
      <c r="UBW843" s="102"/>
      <c r="UBX843" s="103"/>
      <c r="UBY843" s="102"/>
      <c r="UBZ843" s="120"/>
      <c r="UCA843" s="176"/>
      <c r="UCB843" s="653"/>
      <c r="UCC843" s="597"/>
      <c r="UCD843" s="106"/>
      <c r="UCE843" s="102"/>
      <c r="UCF843" s="103"/>
      <c r="UCG843" s="102"/>
      <c r="UCH843" s="120"/>
      <c r="UCI843" s="176"/>
      <c r="UCJ843" s="653"/>
      <c r="UCK843" s="597"/>
      <c r="UCL843" s="106"/>
      <c r="UCM843" s="102"/>
      <c r="UCN843" s="103"/>
      <c r="UCO843" s="102"/>
      <c r="UCP843" s="120"/>
      <c r="UCQ843" s="176"/>
      <c r="UCR843" s="653"/>
      <c r="UCS843" s="597"/>
      <c r="UCT843" s="106"/>
      <c r="UCU843" s="102"/>
      <c r="UCV843" s="103"/>
      <c r="UCW843" s="102"/>
      <c r="UCX843" s="120"/>
      <c r="UCY843" s="176"/>
      <c r="UCZ843" s="653"/>
      <c r="UDA843" s="597"/>
      <c r="UDB843" s="106"/>
      <c r="UDC843" s="102"/>
      <c r="UDD843" s="103"/>
      <c r="UDE843" s="102"/>
      <c r="UDF843" s="120"/>
      <c r="UDG843" s="176"/>
      <c r="UDH843" s="653"/>
      <c r="UDI843" s="597"/>
      <c r="UDJ843" s="106"/>
      <c r="UDK843" s="102"/>
      <c r="UDL843" s="103"/>
      <c r="UDM843" s="102"/>
      <c r="UDN843" s="120"/>
      <c r="UDO843" s="176"/>
      <c r="UDP843" s="653"/>
      <c r="UDQ843" s="597"/>
      <c r="UDR843" s="106"/>
      <c r="UDS843" s="102"/>
      <c r="UDT843" s="103"/>
      <c r="UDU843" s="102"/>
      <c r="UDV843" s="120"/>
      <c r="UDW843" s="176"/>
      <c r="UDX843" s="653"/>
      <c r="UDY843" s="597"/>
      <c r="UDZ843" s="106"/>
      <c r="UEA843" s="102"/>
      <c r="UEB843" s="103"/>
      <c r="UEC843" s="102"/>
      <c r="UED843" s="120"/>
      <c r="UEE843" s="176"/>
      <c r="UEF843" s="653"/>
      <c r="UEG843" s="597"/>
      <c r="UEH843" s="106"/>
      <c r="UEI843" s="102"/>
      <c r="UEJ843" s="103"/>
      <c r="UEK843" s="102"/>
      <c r="UEL843" s="120"/>
      <c r="UEM843" s="176"/>
      <c r="UEN843" s="653"/>
      <c r="UEO843" s="597"/>
      <c r="UEP843" s="106"/>
      <c r="UEQ843" s="102"/>
      <c r="UER843" s="103"/>
      <c r="UES843" s="102"/>
      <c r="UET843" s="120"/>
      <c r="UEU843" s="176"/>
      <c r="UEV843" s="653"/>
      <c r="UEW843" s="597"/>
      <c r="UEX843" s="106"/>
      <c r="UEY843" s="102"/>
      <c r="UEZ843" s="103"/>
      <c r="UFA843" s="102"/>
      <c r="UFB843" s="120"/>
      <c r="UFC843" s="176"/>
      <c r="UFD843" s="653"/>
      <c r="UFE843" s="597"/>
      <c r="UFF843" s="106"/>
      <c r="UFG843" s="102"/>
      <c r="UFH843" s="103"/>
      <c r="UFI843" s="102"/>
      <c r="UFJ843" s="120"/>
      <c r="UFK843" s="176"/>
      <c r="UFL843" s="653"/>
      <c r="UFM843" s="597"/>
      <c r="UFN843" s="106"/>
      <c r="UFO843" s="102"/>
      <c r="UFP843" s="103"/>
      <c r="UFQ843" s="102"/>
      <c r="UFR843" s="120"/>
      <c r="UFS843" s="176"/>
      <c r="UFT843" s="653"/>
      <c r="UFU843" s="597"/>
      <c r="UFV843" s="106"/>
      <c r="UFW843" s="102"/>
      <c r="UFX843" s="103"/>
      <c r="UFY843" s="102"/>
      <c r="UFZ843" s="120"/>
      <c r="UGA843" s="176"/>
      <c r="UGB843" s="653"/>
      <c r="UGC843" s="597"/>
      <c r="UGD843" s="106"/>
      <c r="UGE843" s="102"/>
      <c r="UGF843" s="103"/>
      <c r="UGG843" s="102"/>
      <c r="UGH843" s="120"/>
      <c r="UGI843" s="176"/>
      <c r="UGJ843" s="653"/>
      <c r="UGK843" s="597"/>
      <c r="UGL843" s="106"/>
      <c r="UGM843" s="102"/>
      <c r="UGN843" s="103"/>
      <c r="UGO843" s="102"/>
      <c r="UGP843" s="120"/>
      <c r="UGQ843" s="176"/>
      <c r="UGR843" s="653"/>
      <c r="UGS843" s="597"/>
      <c r="UGT843" s="106"/>
      <c r="UGU843" s="102"/>
      <c r="UGV843" s="103"/>
      <c r="UGW843" s="102"/>
      <c r="UGX843" s="120"/>
      <c r="UGY843" s="176"/>
      <c r="UGZ843" s="653"/>
      <c r="UHA843" s="597"/>
      <c r="UHB843" s="106"/>
      <c r="UHC843" s="102"/>
      <c r="UHD843" s="103"/>
      <c r="UHE843" s="102"/>
      <c r="UHF843" s="120"/>
      <c r="UHG843" s="176"/>
      <c r="UHH843" s="653"/>
      <c r="UHI843" s="597"/>
      <c r="UHJ843" s="106"/>
      <c r="UHK843" s="102"/>
      <c r="UHL843" s="103"/>
      <c r="UHM843" s="102"/>
      <c r="UHN843" s="120"/>
      <c r="UHO843" s="176"/>
      <c r="UHP843" s="653"/>
      <c r="UHQ843" s="597"/>
      <c r="UHR843" s="106"/>
      <c r="UHS843" s="102"/>
      <c r="UHT843" s="103"/>
      <c r="UHU843" s="102"/>
      <c r="UHV843" s="120"/>
      <c r="UHW843" s="176"/>
      <c r="UHX843" s="653"/>
      <c r="UHY843" s="597"/>
      <c r="UHZ843" s="106"/>
      <c r="UIA843" s="102"/>
      <c r="UIB843" s="103"/>
      <c r="UIC843" s="102"/>
      <c r="UID843" s="120"/>
      <c r="UIE843" s="176"/>
      <c r="UIF843" s="653"/>
      <c r="UIG843" s="597"/>
      <c r="UIH843" s="106"/>
      <c r="UII843" s="102"/>
      <c r="UIJ843" s="103"/>
      <c r="UIK843" s="102"/>
      <c r="UIL843" s="120"/>
      <c r="UIM843" s="176"/>
      <c r="UIN843" s="653"/>
      <c r="UIO843" s="597"/>
      <c r="UIP843" s="106"/>
      <c r="UIQ843" s="102"/>
      <c r="UIR843" s="103"/>
      <c r="UIS843" s="102"/>
      <c r="UIT843" s="120"/>
      <c r="UIU843" s="176"/>
      <c r="UIV843" s="653"/>
      <c r="UIW843" s="597"/>
      <c r="UIX843" s="106"/>
      <c r="UIY843" s="102"/>
      <c r="UIZ843" s="103"/>
      <c r="UJA843" s="102"/>
      <c r="UJB843" s="120"/>
      <c r="UJC843" s="176"/>
      <c r="UJD843" s="653"/>
      <c r="UJE843" s="597"/>
      <c r="UJF843" s="106"/>
      <c r="UJG843" s="102"/>
      <c r="UJH843" s="103"/>
      <c r="UJI843" s="102"/>
      <c r="UJJ843" s="120"/>
      <c r="UJK843" s="176"/>
      <c r="UJL843" s="653"/>
      <c r="UJM843" s="597"/>
      <c r="UJN843" s="106"/>
      <c r="UJO843" s="102"/>
      <c r="UJP843" s="103"/>
      <c r="UJQ843" s="102"/>
      <c r="UJR843" s="120"/>
      <c r="UJS843" s="176"/>
      <c r="UJT843" s="653"/>
      <c r="UJU843" s="597"/>
      <c r="UJV843" s="106"/>
      <c r="UJW843" s="102"/>
      <c r="UJX843" s="103"/>
      <c r="UJY843" s="102"/>
      <c r="UJZ843" s="120"/>
      <c r="UKA843" s="176"/>
      <c r="UKB843" s="653"/>
      <c r="UKC843" s="597"/>
      <c r="UKD843" s="106"/>
      <c r="UKE843" s="102"/>
      <c r="UKF843" s="103"/>
      <c r="UKG843" s="102"/>
      <c r="UKH843" s="120"/>
      <c r="UKI843" s="176"/>
      <c r="UKJ843" s="653"/>
      <c r="UKK843" s="597"/>
      <c r="UKL843" s="106"/>
      <c r="UKM843" s="102"/>
      <c r="UKN843" s="103"/>
      <c r="UKO843" s="102"/>
      <c r="UKP843" s="120"/>
      <c r="UKQ843" s="176"/>
      <c r="UKR843" s="653"/>
      <c r="UKS843" s="597"/>
      <c r="UKT843" s="106"/>
      <c r="UKU843" s="102"/>
      <c r="UKV843" s="103"/>
      <c r="UKW843" s="102"/>
      <c r="UKX843" s="120"/>
      <c r="UKY843" s="176"/>
      <c r="UKZ843" s="653"/>
      <c r="ULA843" s="597"/>
      <c r="ULB843" s="106"/>
      <c r="ULC843" s="102"/>
      <c r="ULD843" s="103"/>
      <c r="ULE843" s="102"/>
      <c r="ULF843" s="120"/>
      <c r="ULG843" s="176"/>
      <c r="ULH843" s="653"/>
      <c r="ULI843" s="597"/>
      <c r="ULJ843" s="106"/>
      <c r="ULK843" s="102"/>
      <c r="ULL843" s="103"/>
      <c r="ULM843" s="102"/>
      <c r="ULN843" s="120"/>
      <c r="ULO843" s="176"/>
      <c r="ULP843" s="653"/>
      <c r="ULQ843" s="597"/>
      <c r="ULR843" s="106"/>
      <c r="ULS843" s="102"/>
      <c r="ULT843" s="103"/>
      <c r="ULU843" s="102"/>
      <c r="ULV843" s="120"/>
      <c r="ULW843" s="176"/>
      <c r="ULX843" s="653"/>
      <c r="ULY843" s="597"/>
      <c r="ULZ843" s="106"/>
      <c r="UMA843" s="102"/>
      <c r="UMB843" s="103"/>
      <c r="UMC843" s="102"/>
      <c r="UMD843" s="120"/>
      <c r="UME843" s="176"/>
      <c r="UMF843" s="653"/>
      <c r="UMG843" s="597"/>
      <c r="UMH843" s="106"/>
      <c r="UMI843" s="102"/>
      <c r="UMJ843" s="103"/>
      <c r="UMK843" s="102"/>
      <c r="UML843" s="120"/>
      <c r="UMM843" s="176"/>
      <c r="UMN843" s="653"/>
      <c r="UMO843" s="597"/>
      <c r="UMP843" s="106"/>
      <c r="UMQ843" s="102"/>
      <c r="UMR843" s="103"/>
      <c r="UMS843" s="102"/>
      <c r="UMT843" s="120"/>
      <c r="UMU843" s="176"/>
      <c r="UMV843" s="653"/>
      <c r="UMW843" s="597"/>
      <c r="UMX843" s="106"/>
      <c r="UMY843" s="102"/>
      <c r="UMZ843" s="103"/>
      <c r="UNA843" s="102"/>
      <c r="UNB843" s="120"/>
      <c r="UNC843" s="176"/>
      <c r="UND843" s="653"/>
      <c r="UNE843" s="597"/>
      <c r="UNF843" s="106"/>
      <c r="UNG843" s="102"/>
      <c r="UNH843" s="103"/>
      <c r="UNI843" s="102"/>
      <c r="UNJ843" s="120"/>
      <c r="UNK843" s="176"/>
      <c r="UNL843" s="653"/>
      <c r="UNM843" s="597"/>
      <c r="UNN843" s="106"/>
      <c r="UNO843" s="102"/>
      <c r="UNP843" s="103"/>
      <c r="UNQ843" s="102"/>
      <c r="UNR843" s="120"/>
      <c r="UNS843" s="176"/>
      <c r="UNT843" s="653"/>
      <c r="UNU843" s="597"/>
      <c r="UNV843" s="106"/>
      <c r="UNW843" s="102"/>
      <c r="UNX843" s="103"/>
      <c r="UNY843" s="102"/>
      <c r="UNZ843" s="120"/>
      <c r="UOA843" s="176"/>
      <c r="UOB843" s="653"/>
      <c r="UOC843" s="597"/>
      <c r="UOD843" s="106"/>
      <c r="UOE843" s="102"/>
      <c r="UOF843" s="103"/>
      <c r="UOG843" s="102"/>
      <c r="UOH843" s="120"/>
      <c r="UOI843" s="176"/>
      <c r="UOJ843" s="653"/>
      <c r="UOK843" s="597"/>
      <c r="UOL843" s="106"/>
      <c r="UOM843" s="102"/>
      <c r="UON843" s="103"/>
      <c r="UOO843" s="102"/>
      <c r="UOP843" s="120"/>
      <c r="UOQ843" s="176"/>
      <c r="UOR843" s="653"/>
      <c r="UOS843" s="597"/>
      <c r="UOT843" s="106"/>
      <c r="UOU843" s="102"/>
      <c r="UOV843" s="103"/>
      <c r="UOW843" s="102"/>
      <c r="UOX843" s="120"/>
      <c r="UOY843" s="176"/>
      <c r="UOZ843" s="653"/>
      <c r="UPA843" s="597"/>
      <c r="UPB843" s="106"/>
      <c r="UPC843" s="102"/>
      <c r="UPD843" s="103"/>
      <c r="UPE843" s="102"/>
      <c r="UPF843" s="120"/>
      <c r="UPG843" s="176"/>
      <c r="UPH843" s="653"/>
      <c r="UPI843" s="597"/>
      <c r="UPJ843" s="106"/>
      <c r="UPK843" s="102"/>
      <c r="UPL843" s="103"/>
      <c r="UPM843" s="102"/>
      <c r="UPN843" s="120"/>
      <c r="UPO843" s="176"/>
      <c r="UPP843" s="653"/>
      <c r="UPQ843" s="597"/>
      <c r="UPR843" s="106"/>
      <c r="UPS843" s="102"/>
      <c r="UPT843" s="103"/>
      <c r="UPU843" s="102"/>
      <c r="UPV843" s="120"/>
      <c r="UPW843" s="176"/>
      <c r="UPX843" s="653"/>
      <c r="UPY843" s="597"/>
      <c r="UPZ843" s="106"/>
      <c r="UQA843" s="102"/>
      <c r="UQB843" s="103"/>
      <c r="UQC843" s="102"/>
      <c r="UQD843" s="120"/>
      <c r="UQE843" s="176"/>
      <c r="UQF843" s="653"/>
      <c r="UQG843" s="597"/>
      <c r="UQH843" s="106"/>
      <c r="UQI843" s="102"/>
      <c r="UQJ843" s="103"/>
      <c r="UQK843" s="102"/>
      <c r="UQL843" s="120"/>
      <c r="UQM843" s="176"/>
      <c r="UQN843" s="653"/>
      <c r="UQO843" s="597"/>
      <c r="UQP843" s="106"/>
      <c r="UQQ843" s="102"/>
      <c r="UQR843" s="103"/>
      <c r="UQS843" s="102"/>
      <c r="UQT843" s="120"/>
      <c r="UQU843" s="176"/>
      <c r="UQV843" s="653"/>
      <c r="UQW843" s="597"/>
      <c r="UQX843" s="106"/>
      <c r="UQY843" s="102"/>
      <c r="UQZ843" s="103"/>
      <c r="URA843" s="102"/>
      <c r="URB843" s="120"/>
      <c r="URC843" s="176"/>
      <c r="URD843" s="653"/>
      <c r="URE843" s="597"/>
      <c r="URF843" s="106"/>
      <c r="URG843" s="102"/>
      <c r="URH843" s="103"/>
      <c r="URI843" s="102"/>
      <c r="URJ843" s="120"/>
      <c r="URK843" s="176"/>
      <c r="URL843" s="653"/>
      <c r="URM843" s="597"/>
      <c r="URN843" s="106"/>
      <c r="URO843" s="102"/>
      <c r="URP843" s="103"/>
      <c r="URQ843" s="102"/>
      <c r="URR843" s="120"/>
      <c r="URS843" s="176"/>
      <c r="URT843" s="653"/>
      <c r="URU843" s="597"/>
      <c r="URV843" s="106"/>
      <c r="URW843" s="102"/>
      <c r="URX843" s="103"/>
      <c r="URY843" s="102"/>
      <c r="URZ843" s="120"/>
      <c r="USA843" s="176"/>
      <c r="USB843" s="653"/>
      <c r="USC843" s="597"/>
      <c r="USD843" s="106"/>
      <c r="USE843" s="102"/>
      <c r="USF843" s="103"/>
      <c r="USG843" s="102"/>
      <c r="USH843" s="120"/>
      <c r="USI843" s="176"/>
      <c r="USJ843" s="653"/>
      <c r="USK843" s="597"/>
      <c r="USL843" s="106"/>
      <c r="USM843" s="102"/>
      <c r="USN843" s="103"/>
      <c r="USO843" s="102"/>
      <c r="USP843" s="120"/>
      <c r="USQ843" s="176"/>
      <c r="USR843" s="653"/>
      <c r="USS843" s="597"/>
      <c r="UST843" s="106"/>
      <c r="USU843" s="102"/>
      <c r="USV843" s="103"/>
      <c r="USW843" s="102"/>
      <c r="USX843" s="120"/>
      <c r="USY843" s="176"/>
      <c r="USZ843" s="653"/>
      <c r="UTA843" s="597"/>
      <c r="UTB843" s="106"/>
      <c r="UTC843" s="102"/>
      <c r="UTD843" s="103"/>
      <c r="UTE843" s="102"/>
      <c r="UTF843" s="120"/>
      <c r="UTG843" s="176"/>
      <c r="UTH843" s="653"/>
      <c r="UTI843" s="597"/>
      <c r="UTJ843" s="106"/>
      <c r="UTK843" s="102"/>
      <c r="UTL843" s="103"/>
      <c r="UTM843" s="102"/>
      <c r="UTN843" s="120"/>
      <c r="UTO843" s="176"/>
      <c r="UTP843" s="653"/>
      <c r="UTQ843" s="597"/>
      <c r="UTR843" s="106"/>
      <c r="UTS843" s="102"/>
      <c r="UTT843" s="103"/>
      <c r="UTU843" s="102"/>
      <c r="UTV843" s="120"/>
      <c r="UTW843" s="176"/>
      <c r="UTX843" s="653"/>
      <c r="UTY843" s="597"/>
      <c r="UTZ843" s="106"/>
      <c r="UUA843" s="102"/>
      <c r="UUB843" s="103"/>
      <c r="UUC843" s="102"/>
      <c r="UUD843" s="120"/>
      <c r="UUE843" s="176"/>
      <c r="UUF843" s="653"/>
      <c r="UUG843" s="597"/>
      <c r="UUH843" s="106"/>
      <c r="UUI843" s="102"/>
      <c r="UUJ843" s="103"/>
      <c r="UUK843" s="102"/>
      <c r="UUL843" s="120"/>
      <c r="UUM843" s="176"/>
      <c r="UUN843" s="653"/>
      <c r="UUO843" s="597"/>
      <c r="UUP843" s="106"/>
      <c r="UUQ843" s="102"/>
      <c r="UUR843" s="103"/>
      <c r="UUS843" s="102"/>
      <c r="UUT843" s="120"/>
      <c r="UUU843" s="176"/>
      <c r="UUV843" s="653"/>
      <c r="UUW843" s="597"/>
      <c r="UUX843" s="106"/>
      <c r="UUY843" s="102"/>
      <c r="UUZ843" s="103"/>
      <c r="UVA843" s="102"/>
      <c r="UVB843" s="120"/>
      <c r="UVC843" s="176"/>
      <c r="UVD843" s="653"/>
      <c r="UVE843" s="597"/>
      <c r="UVF843" s="106"/>
      <c r="UVG843" s="102"/>
      <c r="UVH843" s="103"/>
      <c r="UVI843" s="102"/>
      <c r="UVJ843" s="120"/>
      <c r="UVK843" s="176"/>
      <c r="UVL843" s="653"/>
      <c r="UVM843" s="597"/>
      <c r="UVN843" s="106"/>
      <c r="UVO843" s="102"/>
      <c r="UVP843" s="103"/>
      <c r="UVQ843" s="102"/>
      <c r="UVR843" s="120"/>
      <c r="UVS843" s="176"/>
      <c r="UVT843" s="653"/>
      <c r="UVU843" s="597"/>
      <c r="UVV843" s="106"/>
      <c r="UVW843" s="102"/>
      <c r="UVX843" s="103"/>
      <c r="UVY843" s="102"/>
      <c r="UVZ843" s="120"/>
      <c r="UWA843" s="176"/>
      <c r="UWB843" s="653"/>
      <c r="UWC843" s="597"/>
      <c r="UWD843" s="106"/>
      <c r="UWE843" s="102"/>
      <c r="UWF843" s="103"/>
      <c r="UWG843" s="102"/>
      <c r="UWH843" s="120"/>
      <c r="UWI843" s="176"/>
      <c r="UWJ843" s="653"/>
      <c r="UWK843" s="597"/>
      <c r="UWL843" s="106"/>
      <c r="UWM843" s="102"/>
      <c r="UWN843" s="103"/>
      <c r="UWO843" s="102"/>
      <c r="UWP843" s="120"/>
      <c r="UWQ843" s="176"/>
      <c r="UWR843" s="653"/>
      <c r="UWS843" s="597"/>
      <c r="UWT843" s="106"/>
      <c r="UWU843" s="102"/>
      <c r="UWV843" s="103"/>
      <c r="UWW843" s="102"/>
      <c r="UWX843" s="120"/>
      <c r="UWY843" s="176"/>
      <c r="UWZ843" s="653"/>
      <c r="UXA843" s="597"/>
      <c r="UXB843" s="106"/>
      <c r="UXC843" s="102"/>
      <c r="UXD843" s="103"/>
      <c r="UXE843" s="102"/>
      <c r="UXF843" s="120"/>
      <c r="UXG843" s="176"/>
      <c r="UXH843" s="653"/>
      <c r="UXI843" s="597"/>
      <c r="UXJ843" s="106"/>
      <c r="UXK843" s="102"/>
      <c r="UXL843" s="103"/>
      <c r="UXM843" s="102"/>
      <c r="UXN843" s="120"/>
      <c r="UXO843" s="176"/>
      <c r="UXP843" s="653"/>
      <c r="UXQ843" s="597"/>
      <c r="UXR843" s="106"/>
      <c r="UXS843" s="102"/>
      <c r="UXT843" s="103"/>
      <c r="UXU843" s="102"/>
      <c r="UXV843" s="120"/>
      <c r="UXW843" s="176"/>
      <c r="UXX843" s="653"/>
      <c r="UXY843" s="597"/>
      <c r="UXZ843" s="106"/>
      <c r="UYA843" s="102"/>
      <c r="UYB843" s="103"/>
      <c r="UYC843" s="102"/>
      <c r="UYD843" s="120"/>
      <c r="UYE843" s="176"/>
      <c r="UYF843" s="653"/>
      <c r="UYG843" s="597"/>
      <c r="UYH843" s="106"/>
      <c r="UYI843" s="102"/>
      <c r="UYJ843" s="103"/>
      <c r="UYK843" s="102"/>
      <c r="UYL843" s="120"/>
      <c r="UYM843" s="176"/>
      <c r="UYN843" s="653"/>
      <c r="UYO843" s="597"/>
      <c r="UYP843" s="106"/>
      <c r="UYQ843" s="102"/>
      <c r="UYR843" s="103"/>
      <c r="UYS843" s="102"/>
      <c r="UYT843" s="120"/>
      <c r="UYU843" s="176"/>
      <c r="UYV843" s="653"/>
      <c r="UYW843" s="597"/>
      <c r="UYX843" s="106"/>
      <c r="UYY843" s="102"/>
      <c r="UYZ843" s="103"/>
      <c r="UZA843" s="102"/>
      <c r="UZB843" s="120"/>
      <c r="UZC843" s="176"/>
      <c r="UZD843" s="653"/>
      <c r="UZE843" s="597"/>
      <c r="UZF843" s="106"/>
      <c r="UZG843" s="102"/>
      <c r="UZH843" s="103"/>
      <c r="UZI843" s="102"/>
      <c r="UZJ843" s="120"/>
      <c r="UZK843" s="176"/>
      <c r="UZL843" s="653"/>
      <c r="UZM843" s="597"/>
      <c r="UZN843" s="106"/>
      <c r="UZO843" s="102"/>
      <c r="UZP843" s="103"/>
      <c r="UZQ843" s="102"/>
      <c r="UZR843" s="120"/>
      <c r="UZS843" s="176"/>
      <c r="UZT843" s="653"/>
      <c r="UZU843" s="597"/>
      <c r="UZV843" s="106"/>
      <c r="UZW843" s="102"/>
      <c r="UZX843" s="103"/>
      <c r="UZY843" s="102"/>
      <c r="UZZ843" s="120"/>
      <c r="VAA843" s="176"/>
      <c r="VAB843" s="653"/>
      <c r="VAC843" s="597"/>
      <c r="VAD843" s="106"/>
      <c r="VAE843" s="102"/>
      <c r="VAF843" s="103"/>
      <c r="VAG843" s="102"/>
      <c r="VAH843" s="120"/>
      <c r="VAI843" s="176"/>
      <c r="VAJ843" s="653"/>
      <c r="VAK843" s="597"/>
      <c r="VAL843" s="106"/>
      <c r="VAM843" s="102"/>
      <c r="VAN843" s="103"/>
      <c r="VAO843" s="102"/>
      <c r="VAP843" s="120"/>
      <c r="VAQ843" s="176"/>
      <c r="VAR843" s="653"/>
      <c r="VAS843" s="597"/>
      <c r="VAT843" s="106"/>
      <c r="VAU843" s="102"/>
      <c r="VAV843" s="103"/>
      <c r="VAW843" s="102"/>
      <c r="VAX843" s="120"/>
      <c r="VAY843" s="176"/>
      <c r="VAZ843" s="653"/>
      <c r="VBA843" s="597"/>
      <c r="VBB843" s="106"/>
      <c r="VBC843" s="102"/>
      <c r="VBD843" s="103"/>
      <c r="VBE843" s="102"/>
      <c r="VBF843" s="120"/>
      <c r="VBG843" s="176"/>
      <c r="VBH843" s="653"/>
      <c r="VBI843" s="597"/>
      <c r="VBJ843" s="106"/>
      <c r="VBK843" s="102"/>
      <c r="VBL843" s="103"/>
      <c r="VBM843" s="102"/>
      <c r="VBN843" s="120"/>
      <c r="VBO843" s="176"/>
      <c r="VBP843" s="653"/>
      <c r="VBQ843" s="597"/>
      <c r="VBR843" s="106"/>
      <c r="VBS843" s="102"/>
      <c r="VBT843" s="103"/>
      <c r="VBU843" s="102"/>
      <c r="VBV843" s="120"/>
      <c r="VBW843" s="176"/>
      <c r="VBX843" s="653"/>
      <c r="VBY843" s="597"/>
      <c r="VBZ843" s="106"/>
      <c r="VCA843" s="102"/>
      <c r="VCB843" s="103"/>
      <c r="VCC843" s="102"/>
      <c r="VCD843" s="120"/>
      <c r="VCE843" s="176"/>
      <c r="VCF843" s="653"/>
      <c r="VCG843" s="597"/>
      <c r="VCH843" s="106"/>
      <c r="VCI843" s="102"/>
      <c r="VCJ843" s="103"/>
      <c r="VCK843" s="102"/>
      <c r="VCL843" s="120"/>
      <c r="VCM843" s="176"/>
      <c r="VCN843" s="653"/>
      <c r="VCO843" s="597"/>
      <c r="VCP843" s="106"/>
      <c r="VCQ843" s="102"/>
      <c r="VCR843" s="103"/>
      <c r="VCS843" s="102"/>
      <c r="VCT843" s="120"/>
      <c r="VCU843" s="176"/>
      <c r="VCV843" s="653"/>
      <c r="VCW843" s="597"/>
      <c r="VCX843" s="106"/>
      <c r="VCY843" s="102"/>
      <c r="VCZ843" s="103"/>
      <c r="VDA843" s="102"/>
      <c r="VDB843" s="120"/>
      <c r="VDC843" s="176"/>
      <c r="VDD843" s="653"/>
      <c r="VDE843" s="597"/>
      <c r="VDF843" s="106"/>
      <c r="VDG843" s="102"/>
      <c r="VDH843" s="103"/>
      <c r="VDI843" s="102"/>
      <c r="VDJ843" s="120"/>
      <c r="VDK843" s="176"/>
      <c r="VDL843" s="653"/>
      <c r="VDM843" s="597"/>
      <c r="VDN843" s="106"/>
      <c r="VDO843" s="102"/>
      <c r="VDP843" s="103"/>
      <c r="VDQ843" s="102"/>
      <c r="VDR843" s="120"/>
      <c r="VDS843" s="176"/>
      <c r="VDT843" s="653"/>
      <c r="VDU843" s="597"/>
      <c r="VDV843" s="106"/>
      <c r="VDW843" s="102"/>
      <c r="VDX843" s="103"/>
      <c r="VDY843" s="102"/>
      <c r="VDZ843" s="120"/>
      <c r="VEA843" s="176"/>
      <c r="VEB843" s="653"/>
      <c r="VEC843" s="597"/>
      <c r="VED843" s="106"/>
      <c r="VEE843" s="102"/>
      <c r="VEF843" s="103"/>
      <c r="VEG843" s="102"/>
      <c r="VEH843" s="120"/>
      <c r="VEI843" s="176"/>
      <c r="VEJ843" s="653"/>
      <c r="VEK843" s="597"/>
      <c r="VEL843" s="106"/>
      <c r="VEM843" s="102"/>
      <c r="VEN843" s="103"/>
      <c r="VEO843" s="102"/>
      <c r="VEP843" s="120"/>
      <c r="VEQ843" s="176"/>
      <c r="VER843" s="653"/>
      <c r="VES843" s="597"/>
      <c r="VET843" s="106"/>
      <c r="VEU843" s="102"/>
      <c r="VEV843" s="103"/>
      <c r="VEW843" s="102"/>
      <c r="VEX843" s="120"/>
      <c r="VEY843" s="176"/>
      <c r="VEZ843" s="653"/>
      <c r="VFA843" s="597"/>
      <c r="VFB843" s="106"/>
      <c r="VFC843" s="102"/>
      <c r="VFD843" s="103"/>
      <c r="VFE843" s="102"/>
      <c r="VFF843" s="120"/>
      <c r="VFG843" s="176"/>
      <c r="VFH843" s="653"/>
      <c r="VFI843" s="597"/>
      <c r="VFJ843" s="106"/>
      <c r="VFK843" s="102"/>
      <c r="VFL843" s="103"/>
      <c r="VFM843" s="102"/>
      <c r="VFN843" s="120"/>
      <c r="VFO843" s="176"/>
      <c r="VFP843" s="653"/>
      <c r="VFQ843" s="597"/>
      <c r="VFR843" s="106"/>
      <c r="VFS843" s="102"/>
      <c r="VFT843" s="103"/>
      <c r="VFU843" s="102"/>
      <c r="VFV843" s="120"/>
      <c r="VFW843" s="176"/>
      <c r="VFX843" s="653"/>
      <c r="VFY843" s="597"/>
      <c r="VFZ843" s="106"/>
      <c r="VGA843" s="102"/>
      <c r="VGB843" s="103"/>
      <c r="VGC843" s="102"/>
      <c r="VGD843" s="120"/>
      <c r="VGE843" s="176"/>
      <c r="VGF843" s="653"/>
      <c r="VGG843" s="597"/>
      <c r="VGH843" s="106"/>
      <c r="VGI843" s="102"/>
      <c r="VGJ843" s="103"/>
      <c r="VGK843" s="102"/>
      <c r="VGL843" s="120"/>
      <c r="VGM843" s="176"/>
      <c r="VGN843" s="653"/>
      <c r="VGO843" s="597"/>
      <c r="VGP843" s="106"/>
      <c r="VGQ843" s="102"/>
      <c r="VGR843" s="103"/>
      <c r="VGS843" s="102"/>
      <c r="VGT843" s="120"/>
      <c r="VGU843" s="176"/>
      <c r="VGV843" s="653"/>
      <c r="VGW843" s="597"/>
      <c r="VGX843" s="106"/>
      <c r="VGY843" s="102"/>
      <c r="VGZ843" s="103"/>
      <c r="VHA843" s="102"/>
      <c r="VHB843" s="120"/>
      <c r="VHC843" s="176"/>
      <c r="VHD843" s="653"/>
      <c r="VHE843" s="597"/>
      <c r="VHF843" s="106"/>
      <c r="VHG843" s="102"/>
      <c r="VHH843" s="103"/>
      <c r="VHI843" s="102"/>
      <c r="VHJ843" s="120"/>
      <c r="VHK843" s="176"/>
      <c r="VHL843" s="653"/>
      <c r="VHM843" s="597"/>
      <c r="VHN843" s="106"/>
      <c r="VHO843" s="102"/>
      <c r="VHP843" s="103"/>
      <c r="VHQ843" s="102"/>
      <c r="VHR843" s="120"/>
      <c r="VHS843" s="176"/>
      <c r="VHT843" s="653"/>
      <c r="VHU843" s="597"/>
      <c r="VHV843" s="106"/>
      <c r="VHW843" s="102"/>
      <c r="VHX843" s="103"/>
      <c r="VHY843" s="102"/>
      <c r="VHZ843" s="120"/>
      <c r="VIA843" s="176"/>
      <c r="VIB843" s="653"/>
      <c r="VIC843" s="597"/>
      <c r="VID843" s="106"/>
      <c r="VIE843" s="102"/>
      <c r="VIF843" s="103"/>
      <c r="VIG843" s="102"/>
      <c r="VIH843" s="120"/>
      <c r="VII843" s="176"/>
      <c r="VIJ843" s="653"/>
      <c r="VIK843" s="597"/>
      <c r="VIL843" s="106"/>
      <c r="VIM843" s="102"/>
      <c r="VIN843" s="103"/>
      <c r="VIO843" s="102"/>
      <c r="VIP843" s="120"/>
      <c r="VIQ843" s="176"/>
      <c r="VIR843" s="653"/>
      <c r="VIS843" s="597"/>
      <c r="VIT843" s="106"/>
      <c r="VIU843" s="102"/>
      <c r="VIV843" s="103"/>
      <c r="VIW843" s="102"/>
      <c r="VIX843" s="120"/>
      <c r="VIY843" s="176"/>
      <c r="VIZ843" s="653"/>
      <c r="VJA843" s="597"/>
      <c r="VJB843" s="106"/>
      <c r="VJC843" s="102"/>
      <c r="VJD843" s="103"/>
      <c r="VJE843" s="102"/>
      <c r="VJF843" s="120"/>
      <c r="VJG843" s="176"/>
      <c r="VJH843" s="653"/>
      <c r="VJI843" s="597"/>
      <c r="VJJ843" s="106"/>
      <c r="VJK843" s="102"/>
      <c r="VJL843" s="103"/>
      <c r="VJM843" s="102"/>
      <c r="VJN843" s="120"/>
      <c r="VJO843" s="176"/>
      <c r="VJP843" s="653"/>
      <c r="VJQ843" s="597"/>
      <c r="VJR843" s="106"/>
      <c r="VJS843" s="102"/>
      <c r="VJT843" s="103"/>
      <c r="VJU843" s="102"/>
      <c r="VJV843" s="120"/>
      <c r="VJW843" s="176"/>
      <c r="VJX843" s="653"/>
      <c r="VJY843" s="597"/>
      <c r="VJZ843" s="106"/>
      <c r="VKA843" s="102"/>
      <c r="VKB843" s="103"/>
      <c r="VKC843" s="102"/>
      <c r="VKD843" s="120"/>
      <c r="VKE843" s="176"/>
      <c r="VKF843" s="653"/>
      <c r="VKG843" s="597"/>
      <c r="VKH843" s="106"/>
      <c r="VKI843" s="102"/>
      <c r="VKJ843" s="103"/>
      <c r="VKK843" s="102"/>
      <c r="VKL843" s="120"/>
      <c r="VKM843" s="176"/>
      <c r="VKN843" s="653"/>
      <c r="VKO843" s="597"/>
      <c r="VKP843" s="106"/>
      <c r="VKQ843" s="102"/>
      <c r="VKR843" s="103"/>
      <c r="VKS843" s="102"/>
      <c r="VKT843" s="120"/>
      <c r="VKU843" s="176"/>
      <c r="VKV843" s="653"/>
      <c r="VKW843" s="597"/>
      <c r="VKX843" s="106"/>
      <c r="VKY843" s="102"/>
      <c r="VKZ843" s="103"/>
      <c r="VLA843" s="102"/>
      <c r="VLB843" s="120"/>
      <c r="VLC843" s="176"/>
      <c r="VLD843" s="653"/>
      <c r="VLE843" s="597"/>
      <c r="VLF843" s="106"/>
      <c r="VLG843" s="102"/>
      <c r="VLH843" s="103"/>
      <c r="VLI843" s="102"/>
      <c r="VLJ843" s="120"/>
      <c r="VLK843" s="176"/>
      <c r="VLL843" s="653"/>
      <c r="VLM843" s="597"/>
      <c r="VLN843" s="106"/>
      <c r="VLO843" s="102"/>
      <c r="VLP843" s="103"/>
      <c r="VLQ843" s="102"/>
      <c r="VLR843" s="120"/>
      <c r="VLS843" s="176"/>
      <c r="VLT843" s="653"/>
      <c r="VLU843" s="597"/>
      <c r="VLV843" s="106"/>
      <c r="VLW843" s="102"/>
      <c r="VLX843" s="103"/>
      <c r="VLY843" s="102"/>
      <c r="VLZ843" s="120"/>
      <c r="VMA843" s="176"/>
      <c r="VMB843" s="653"/>
      <c r="VMC843" s="597"/>
      <c r="VMD843" s="106"/>
      <c r="VME843" s="102"/>
      <c r="VMF843" s="103"/>
      <c r="VMG843" s="102"/>
      <c r="VMH843" s="120"/>
      <c r="VMI843" s="176"/>
      <c r="VMJ843" s="653"/>
      <c r="VMK843" s="597"/>
      <c r="VML843" s="106"/>
      <c r="VMM843" s="102"/>
      <c r="VMN843" s="103"/>
      <c r="VMO843" s="102"/>
      <c r="VMP843" s="120"/>
      <c r="VMQ843" s="176"/>
      <c r="VMR843" s="653"/>
      <c r="VMS843" s="597"/>
      <c r="VMT843" s="106"/>
      <c r="VMU843" s="102"/>
      <c r="VMV843" s="103"/>
      <c r="VMW843" s="102"/>
      <c r="VMX843" s="120"/>
      <c r="VMY843" s="176"/>
      <c r="VMZ843" s="653"/>
      <c r="VNA843" s="597"/>
      <c r="VNB843" s="106"/>
      <c r="VNC843" s="102"/>
      <c r="VND843" s="103"/>
      <c r="VNE843" s="102"/>
      <c r="VNF843" s="120"/>
      <c r="VNG843" s="176"/>
      <c r="VNH843" s="653"/>
      <c r="VNI843" s="597"/>
      <c r="VNJ843" s="106"/>
      <c r="VNK843" s="102"/>
      <c r="VNL843" s="103"/>
      <c r="VNM843" s="102"/>
      <c r="VNN843" s="120"/>
      <c r="VNO843" s="176"/>
      <c r="VNP843" s="653"/>
      <c r="VNQ843" s="597"/>
      <c r="VNR843" s="106"/>
      <c r="VNS843" s="102"/>
      <c r="VNT843" s="103"/>
      <c r="VNU843" s="102"/>
      <c r="VNV843" s="120"/>
      <c r="VNW843" s="176"/>
      <c r="VNX843" s="653"/>
      <c r="VNY843" s="597"/>
      <c r="VNZ843" s="106"/>
      <c r="VOA843" s="102"/>
      <c r="VOB843" s="103"/>
      <c r="VOC843" s="102"/>
      <c r="VOD843" s="120"/>
      <c r="VOE843" s="176"/>
      <c r="VOF843" s="653"/>
      <c r="VOG843" s="597"/>
      <c r="VOH843" s="106"/>
      <c r="VOI843" s="102"/>
      <c r="VOJ843" s="103"/>
      <c r="VOK843" s="102"/>
      <c r="VOL843" s="120"/>
      <c r="VOM843" s="176"/>
      <c r="VON843" s="653"/>
      <c r="VOO843" s="597"/>
      <c r="VOP843" s="106"/>
      <c r="VOQ843" s="102"/>
      <c r="VOR843" s="103"/>
      <c r="VOS843" s="102"/>
      <c r="VOT843" s="120"/>
      <c r="VOU843" s="176"/>
      <c r="VOV843" s="653"/>
      <c r="VOW843" s="597"/>
      <c r="VOX843" s="106"/>
      <c r="VOY843" s="102"/>
      <c r="VOZ843" s="103"/>
      <c r="VPA843" s="102"/>
      <c r="VPB843" s="120"/>
      <c r="VPC843" s="176"/>
      <c r="VPD843" s="653"/>
      <c r="VPE843" s="597"/>
      <c r="VPF843" s="106"/>
      <c r="VPG843" s="102"/>
      <c r="VPH843" s="103"/>
      <c r="VPI843" s="102"/>
      <c r="VPJ843" s="120"/>
      <c r="VPK843" s="176"/>
      <c r="VPL843" s="653"/>
      <c r="VPM843" s="597"/>
      <c r="VPN843" s="106"/>
      <c r="VPO843" s="102"/>
      <c r="VPP843" s="103"/>
      <c r="VPQ843" s="102"/>
      <c r="VPR843" s="120"/>
      <c r="VPS843" s="176"/>
      <c r="VPT843" s="653"/>
      <c r="VPU843" s="597"/>
      <c r="VPV843" s="106"/>
      <c r="VPW843" s="102"/>
      <c r="VPX843" s="103"/>
      <c r="VPY843" s="102"/>
      <c r="VPZ843" s="120"/>
      <c r="VQA843" s="176"/>
      <c r="VQB843" s="653"/>
      <c r="VQC843" s="597"/>
      <c r="VQD843" s="106"/>
      <c r="VQE843" s="102"/>
      <c r="VQF843" s="103"/>
      <c r="VQG843" s="102"/>
      <c r="VQH843" s="120"/>
      <c r="VQI843" s="176"/>
      <c r="VQJ843" s="653"/>
      <c r="VQK843" s="597"/>
      <c r="VQL843" s="106"/>
      <c r="VQM843" s="102"/>
      <c r="VQN843" s="103"/>
      <c r="VQO843" s="102"/>
      <c r="VQP843" s="120"/>
      <c r="VQQ843" s="176"/>
      <c r="VQR843" s="653"/>
      <c r="VQS843" s="597"/>
      <c r="VQT843" s="106"/>
      <c r="VQU843" s="102"/>
      <c r="VQV843" s="103"/>
      <c r="VQW843" s="102"/>
      <c r="VQX843" s="120"/>
      <c r="VQY843" s="176"/>
      <c r="VQZ843" s="653"/>
      <c r="VRA843" s="597"/>
      <c r="VRB843" s="106"/>
      <c r="VRC843" s="102"/>
      <c r="VRD843" s="103"/>
      <c r="VRE843" s="102"/>
      <c r="VRF843" s="120"/>
      <c r="VRG843" s="176"/>
      <c r="VRH843" s="653"/>
      <c r="VRI843" s="597"/>
      <c r="VRJ843" s="106"/>
      <c r="VRK843" s="102"/>
      <c r="VRL843" s="103"/>
      <c r="VRM843" s="102"/>
      <c r="VRN843" s="120"/>
      <c r="VRO843" s="176"/>
      <c r="VRP843" s="653"/>
      <c r="VRQ843" s="597"/>
      <c r="VRR843" s="106"/>
      <c r="VRS843" s="102"/>
      <c r="VRT843" s="103"/>
      <c r="VRU843" s="102"/>
      <c r="VRV843" s="120"/>
      <c r="VRW843" s="176"/>
      <c r="VRX843" s="653"/>
      <c r="VRY843" s="597"/>
      <c r="VRZ843" s="106"/>
      <c r="VSA843" s="102"/>
      <c r="VSB843" s="103"/>
      <c r="VSC843" s="102"/>
      <c r="VSD843" s="120"/>
      <c r="VSE843" s="176"/>
      <c r="VSF843" s="653"/>
      <c r="VSG843" s="597"/>
      <c r="VSH843" s="106"/>
      <c r="VSI843" s="102"/>
      <c r="VSJ843" s="103"/>
      <c r="VSK843" s="102"/>
      <c r="VSL843" s="120"/>
      <c r="VSM843" s="176"/>
      <c r="VSN843" s="653"/>
      <c r="VSO843" s="597"/>
      <c r="VSP843" s="106"/>
      <c r="VSQ843" s="102"/>
      <c r="VSR843" s="103"/>
      <c r="VSS843" s="102"/>
      <c r="VST843" s="120"/>
      <c r="VSU843" s="176"/>
      <c r="VSV843" s="653"/>
      <c r="VSW843" s="597"/>
      <c r="VSX843" s="106"/>
      <c r="VSY843" s="102"/>
      <c r="VSZ843" s="103"/>
      <c r="VTA843" s="102"/>
      <c r="VTB843" s="120"/>
      <c r="VTC843" s="176"/>
      <c r="VTD843" s="653"/>
      <c r="VTE843" s="597"/>
      <c r="VTF843" s="106"/>
      <c r="VTG843" s="102"/>
      <c r="VTH843" s="103"/>
      <c r="VTI843" s="102"/>
      <c r="VTJ843" s="120"/>
      <c r="VTK843" s="176"/>
      <c r="VTL843" s="653"/>
      <c r="VTM843" s="597"/>
      <c r="VTN843" s="106"/>
      <c r="VTO843" s="102"/>
      <c r="VTP843" s="103"/>
      <c r="VTQ843" s="102"/>
      <c r="VTR843" s="120"/>
      <c r="VTS843" s="176"/>
      <c r="VTT843" s="653"/>
      <c r="VTU843" s="597"/>
      <c r="VTV843" s="106"/>
      <c r="VTW843" s="102"/>
      <c r="VTX843" s="103"/>
      <c r="VTY843" s="102"/>
      <c r="VTZ843" s="120"/>
      <c r="VUA843" s="176"/>
      <c r="VUB843" s="653"/>
      <c r="VUC843" s="597"/>
      <c r="VUD843" s="106"/>
      <c r="VUE843" s="102"/>
      <c r="VUF843" s="103"/>
      <c r="VUG843" s="102"/>
      <c r="VUH843" s="120"/>
      <c r="VUI843" s="176"/>
      <c r="VUJ843" s="653"/>
      <c r="VUK843" s="597"/>
      <c r="VUL843" s="106"/>
      <c r="VUM843" s="102"/>
      <c r="VUN843" s="103"/>
      <c r="VUO843" s="102"/>
      <c r="VUP843" s="120"/>
      <c r="VUQ843" s="176"/>
      <c r="VUR843" s="653"/>
      <c r="VUS843" s="597"/>
      <c r="VUT843" s="106"/>
      <c r="VUU843" s="102"/>
      <c r="VUV843" s="103"/>
      <c r="VUW843" s="102"/>
      <c r="VUX843" s="120"/>
      <c r="VUY843" s="176"/>
      <c r="VUZ843" s="653"/>
      <c r="VVA843" s="597"/>
      <c r="VVB843" s="106"/>
      <c r="VVC843" s="102"/>
      <c r="VVD843" s="103"/>
      <c r="VVE843" s="102"/>
      <c r="VVF843" s="120"/>
      <c r="VVG843" s="176"/>
      <c r="VVH843" s="653"/>
      <c r="VVI843" s="597"/>
      <c r="VVJ843" s="106"/>
      <c r="VVK843" s="102"/>
      <c r="VVL843" s="103"/>
      <c r="VVM843" s="102"/>
      <c r="VVN843" s="120"/>
      <c r="VVO843" s="176"/>
      <c r="VVP843" s="653"/>
      <c r="VVQ843" s="597"/>
      <c r="VVR843" s="106"/>
      <c r="VVS843" s="102"/>
      <c r="VVT843" s="103"/>
      <c r="VVU843" s="102"/>
      <c r="VVV843" s="120"/>
      <c r="VVW843" s="176"/>
      <c r="VVX843" s="653"/>
      <c r="VVY843" s="597"/>
      <c r="VVZ843" s="106"/>
      <c r="VWA843" s="102"/>
      <c r="VWB843" s="103"/>
      <c r="VWC843" s="102"/>
      <c r="VWD843" s="120"/>
      <c r="VWE843" s="176"/>
      <c r="VWF843" s="653"/>
      <c r="VWG843" s="597"/>
      <c r="VWH843" s="106"/>
      <c r="VWI843" s="102"/>
      <c r="VWJ843" s="103"/>
      <c r="VWK843" s="102"/>
      <c r="VWL843" s="120"/>
      <c r="VWM843" s="176"/>
      <c r="VWN843" s="653"/>
      <c r="VWO843" s="597"/>
      <c r="VWP843" s="106"/>
      <c r="VWQ843" s="102"/>
      <c r="VWR843" s="103"/>
      <c r="VWS843" s="102"/>
      <c r="VWT843" s="120"/>
      <c r="VWU843" s="176"/>
      <c r="VWV843" s="653"/>
      <c r="VWW843" s="597"/>
      <c r="VWX843" s="106"/>
      <c r="VWY843" s="102"/>
      <c r="VWZ843" s="103"/>
      <c r="VXA843" s="102"/>
      <c r="VXB843" s="120"/>
      <c r="VXC843" s="176"/>
      <c r="VXD843" s="653"/>
      <c r="VXE843" s="597"/>
      <c r="VXF843" s="106"/>
      <c r="VXG843" s="102"/>
      <c r="VXH843" s="103"/>
      <c r="VXI843" s="102"/>
      <c r="VXJ843" s="120"/>
      <c r="VXK843" s="176"/>
      <c r="VXL843" s="653"/>
      <c r="VXM843" s="597"/>
      <c r="VXN843" s="106"/>
      <c r="VXO843" s="102"/>
      <c r="VXP843" s="103"/>
      <c r="VXQ843" s="102"/>
      <c r="VXR843" s="120"/>
      <c r="VXS843" s="176"/>
      <c r="VXT843" s="653"/>
      <c r="VXU843" s="597"/>
      <c r="VXV843" s="106"/>
      <c r="VXW843" s="102"/>
      <c r="VXX843" s="103"/>
      <c r="VXY843" s="102"/>
      <c r="VXZ843" s="120"/>
      <c r="VYA843" s="176"/>
      <c r="VYB843" s="653"/>
      <c r="VYC843" s="597"/>
      <c r="VYD843" s="106"/>
      <c r="VYE843" s="102"/>
      <c r="VYF843" s="103"/>
      <c r="VYG843" s="102"/>
      <c r="VYH843" s="120"/>
      <c r="VYI843" s="176"/>
      <c r="VYJ843" s="653"/>
      <c r="VYK843" s="597"/>
      <c r="VYL843" s="106"/>
      <c r="VYM843" s="102"/>
      <c r="VYN843" s="103"/>
      <c r="VYO843" s="102"/>
      <c r="VYP843" s="120"/>
      <c r="VYQ843" s="176"/>
      <c r="VYR843" s="653"/>
      <c r="VYS843" s="597"/>
      <c r="VYT843" s="106"/>
      <c r="VYU843" s="102"/>
      <c r="VYV843" s="103"/>
      <c r="VYW843" s="102"/>
      <c r="VYX843" s="120"/>
      <c r="VYY843" s="176"/>
      <c r="VYZ843" s="653"/>
      <c r="VZA843" s="597"/>
      <c r="VZB843" s="106"/>
      <c r="VZC843" s="102"/>
      <c r="VZD843" s="103"/>
      <c r="VZE843" s="102"/>
      <c r="VZF843" s="120"/>
      <c r="VZG843" s="176"/>
      <c r="VZH843" s="653"/>
      <c r="VZI843" s="597"/>
      <c r="VZJ843" s="106"/>
      <c r="VZK843" s="102"/>
      <c r="VZL843" s="103"/>
      <c r="VZM843" s="102"/>
      <c r="VZN843" s="120"/>
      <c r="VZO843" s="176"/>
      <c r="VZP843" s="653"/>
      <c r="VZQ843" s="597"/>
      <c r="VZR843" s="106"/>
      <c r="VZS843" s="102"/>
      <c r="VZT843" s="103"/>
      <c r="VZU843" s="102"/>
      <c r="VZV843" s="120"/>
      <c r="VZW843" s="176"/>
      <c r="VZX843" s="653"/>
      <c r="VZY843" s="597"/>
      <c r="VZZ843" s="106"/>
      <c r="WAA843" s="102"/>
      <c r="WAB843" s="103"/>
      <c r="WAC843" s="102"/>
      <c r="WAD843" s="120"/>
      <c r="WAE843" s="176"/>
      <c r="WAF843" s="653"/>
      <c r="WAG843" s="597"/>
      <c r="WAH843" s="106"/>
      <c r="WAI843" s="102"/>
      <c r="WAJ843" s="103"/>
      <c r="WAK843" s="102"/>
      <c r="WAL843" s="120"/>
      <c r="WAM843" s="176"/>
      <c r="WAN843" s="653"/>
      <c r="WAO843" s="597"/>
      <c r="WAP843" s="106"/>
      <c r="WAQ843" s="102"/>
      <c r="WAR843" s="103"/>
      <c r="WAS843" s="102"/>
      <c r="WAT843" s="120"/>
      <c r="WAU843" s="176"/>
      <c r="WAV843" s="653"/>
      <c r="WAW843" s="597"/>
      <c r="WAX843" s="106"/>
      <c r="WAY843" s="102"/>
      <c r="WAZ843" s="103"/>
      <c r="WBA843" s="102"/>
      <c r="WBB843" s="120"/>
      <c r="WBC843" s="176"/>
      <c r="WBD843" s="653"/>
      <c r="WBE843" s="597"/>
      <c r="WBF843" s="106"/>
      <c r="WBG843" s="102"/>
      <c r="WBH843" s="103"/>
      <c r="WBI843" s="102"/>
      <c r="WBJ843" s="120"/>
      <c r="WBK843" s="176"/>
      <c r="WBL843" s="653"/>
      <c r="WBM843" s="597"/>
      <c r="WBN843" s="106"/>
      <c r="WBO843" s="102"/>
      <c r="WBP843" s="103"/>
      <c r="WBQ843" s="102"/>
      <c r="WBR843" s="120"/>
      <c r="WBS843" s="176"/>
      <c r="WBT843" s="653"/>
      <c r="WBU843" s="597"/>
      <c r="WBV843" s="106"/>
      <c r="WBW843" s="102"/>
      <c r="WBX843" s="103"/>
      <c r="WBY843" s="102"/>
      <c r="WBZ843" s="120"/>
      <c r="WCA843" s="176"/>
      <c r="WCB843" s="653"/>
      <c r="WCC843" s="597"/>
      <c r="WCD843" s="106"/>
      <c r="WCE843" s="102"/>
      <c r="WCF843" s="103"/>
      <c r="WCG843" s="102"/>
      <c r="WCH843" s="120"/>
      <c r="WCI843" s="176"/>
      <c r="WCJ843" s="653"/>
      <c r="WCK843" s="597"/>
      <c r="WCL843" s="106"/>
      <c r="WCM843" s="102"/>
      <c r="WCN843" s="103"/>
      <c r="WCO843" s="102"/>
      <c r="WCP843" s="120"/>
      <c r="WCQ843" s="176"/>
      <c r="WCR843" s="653"/>
      <c r="WCS843" s="597"/>
      <c r="WCT843" s="106"/>
      <c r="WCU843" s="102"/>
      <c r="WCV843" s="103"/>
      <c r="WCW843" s="102"/>
      <c r="WCX843" s="120"/>
      <c r="WCY843" s="176"/>
      <c r="WCZ843" s="653"/>
      <c r="WDA843" s="597"/>
      <c r="WDB843" s="106"/>
      <c r="WDC843" s="102"/>
      <c r="WDD843" s="103"/>
      <c r="WDE843" s="102"/>
      <c r="WDF843" s="120"/>
      <c r="WDG843" s="176"/>
      <c r="WDH843" s="653"/>
      <c r="WDI843" s="597"/>
      <c r="WDJ843" s="106"/>
      <c r="WDK843" s="102"/>
      <c r="WDL843" s="103"/>
      <c r="WDM843" s="102"/>
      <c r="WDN843" s="120"/>
      <c r="WDO843" s="176"/>
      <c r="WDP843" s="653"/>
      <c r="WDQ843" s="597"/>
      <c r="WDR843" s="106"/>
      <c r="WDS843" s="102"/>
      <c r="WDT843" s="103"/>
      <c r="WDU843" s="102"/>
      <c r="WDV843" s="120"/>
      <c r="WDW843" s="176"/>
      <c r="WDX843" s="653"/>
      <c r="WDY843" s="597"/>
      <c r="WDZ843" s="106"/>
      <c r="WEA843" s="102"/>
      <c r="WEB843" s="103"/>
      <c r="WEC843" s="102"/>
      <c r="WED843" s="120"/>
      <c r="WEE843" s="176"/>
      <c r="WEF843" s="653"/>
      <c r="WEG843" s="597"/>
      <c r="WEH843" s="106"/>
      <c r="WEI843" s="102"/>
      <c r="WEJ843" s="103"/>
      <c r="WEK843" s="102"/>
      <c r="WEL843" s="120"/>
      <c r="WEM843" s="176"/>
      <c r="WEN843" s="653"/>
      <c r="WEO843" s="597"/>
      <c r="WEP843" s="106"/>
      <c r="WEQ843" s="102"/>
      <c r="WER843" s="103"/>
      <c r="WES843" s="102"/>
      <c r="WET843" s="120"/>
      <c r="WEU843" s="176"/>
      <c r="WEV843" s="653"/>
      <c r="WEW843" s="597"/>
      <c r="WEX843" s="106"/>
      <c r="WEY843" s="102"/>
      <c r="WEZ843" s="103"/>
      <c r="WFA843" s="102"/>
      <c r="WFB843" s="120"/>
      <c r="WFC843" s="176"/>
      <c r="WFD843" s="653"/>
      <c r="WFE843" s="597"/>
      <c r="WFF843" s="106"/>
      <c r="WFG843" s="102"/>
      <c r="WFH843" s="103"/>
      <c r="WFI843" s="102"/>
      <c r="WFJ843" s="120"/>
      <c r="WFK843" s="176"/>
      <c r="WFL843" s="653"/>
      <c r="WFM843" s="597"/>
      <c r="WFN843" s="106"/>
      <c r="WFO843" s="102"/>
      <c r="WFP843" s="103"/>
      <c r="WFQ843" s="102"/>
      <c r="WFR843" s="120"/>
      <c r="WFS843" s="176"/>
      <c r="WFT843" s="653"/>
      <c r="WFU843" s="597"/>
      <c r="WFV843" s="106"/>
      <c r="WFW843" s="102"/>
      <c r="WFX843" s="103"/>
      <c r="WFY843" s="102"/>
      <c r="WFZ843" s="120"/>
      <c r="WGA843" s="176"/>
      <c r="WGB843" s="653"/>
      <c r="WGC843" s="597"/>
      <c r="WGD843" s="106"/>
      <c r="WGE843" s="102"/>
      <c r="WGF843" s="103"/>
      <c r="WGG843" s="102"/>
      <c r="WGH843" s="120"/>
      <c r="WGI843" s="176"/>
      <c r="WGJ843" s="653"/>
      <c r="WGK843" s="597"/>
      <c r="WGL843" s="106"/>
      <c r="WGM843" s="102"/>
      <c r="WGN843" s="103"/>
      <c r="WGO843" s="102"/>
      <c r="WGP843" s="120"/>
      <c r="WGQ843" s="176"/>
      <c r="WGR843" s="653"/>
      <c r="WGS843" s="597"/>
      <c r="WGT843" s="106"/>
      <c r="WGU843" s="102"/>
      <c r="WGV843" s="103"/>
      <c r="WGW843" s="102"/>
      <c r="WGX843" s="120"/>
      <c r="WGY843" s="176"/>
      <c r="WGZ843" s="653"/>
      <c r="WHA843" s="597"/>
      <c r="WHB843" s="106"/>
      <c r="WHC843" s="102"/>
      <c r="WHD843" s="103"/>
      <c r="WHE843" s="102"/>
      <c r="WHF843" s="120"/>
      <c r="WHG843" s="176"/>
      <c r="WHH843" s="653"/>
      <c r="WHI843" s="597"/>
      <c r="WHJ843" s="106"/>
      <c r="WHK843" s="102"/>
      <c r="WHL843" s="103"/>
      <c r="WHM843" s="102"/>
      <c r="WHN843" s="120"/>
      <c r="WHO843" s="176"/>
      <c r="WHP843" s="653"/>
      <c r="WHQ843" s="597"/>
      <c r="WHR843" s="106"/>
      <c r="WHS843" s="102"/>
      <c r="WHT843" s="103"/>
      <c r="WHU843" s="102"/>
      <c r="WHV843" s="120"/>
      <c r="WHW843" s="176"/>
      <c r="WHX843" s="653"/>
      <c r="WHY843" s="597"/>
      <c r="WHZ843" s="106"/>
      <c r="WIA843" s="102"/>
      <c r="WIB843" s="103"/>
      <c r="WIC843" s="102"/>
      <c r="WID843" s="120"/>
      <c r="WIE843" s="176"/>
      <c r="WIF843" s="653"/>
      <c r="WIG843" s="597"/>
      <c r="WIH843" s="106"/>
      <c r="WII843" s="102"/>
      <c r="WIJ843" s="103"/>
      <c r="WIK843" s="102"/>
      <c r="WIL843" s="120"/>
      <c r="WIM843" s="176"/>
      <c r="WIN843" s="653"/>
      <c r="WIO843" s="597"/>
      <c r="WIP843" s="106"/>
      <c r="WIQ843" s="102"/>
      <c r="WIR843" s="103"/>
      <c r="WIS843" s="102"/>
      <c r="WIT843" s="120"/>
      <c r="WIU843" s="176"/>
      <c r="WIV843" s="653"/>
      <c r="WIW843" s="597"/>
      <c r="WIX843" s="106"/>
      <c r="WIY843" s="102"/>
      <c r="WIZ843" s="103"/>
      <c r="WJA843" s="102"/>
      <c r="WJB843" s="120"/>
      <c r="WJC843" s="176"/>
      <c r="WJD843" s="653"/>
      <c r="WJE843" s="597"/>
      <c r="WJF843" s="106"/>
      <c r="WJG843" s="102"/>
      <c r="WJH843" s="103"/>
      <c r="WJI843" s="102"/>
      <c r="WJJ843" s="120"/>
      <c r="WJK843" s="176"/>
      <c r="WJL843" s="653"/>
      <c r="WJM843" s="597"/>
      <c r="WJN843" s="106"/>
      <c r="WJO843" s="102"/>
      <c r="WJP843" s="103"/>
      <c r="WJQ843" s="102"/>
      <c r="WJR843" s="120"/>
      <c r="WJS843" s="176"/>
      <c r="WJT843" s="653"/>
      <c r="WJU843" s="597"/>
      <c r="WJV843" s="106"/>
      <c r="WJW843" s="102"/>
      <c r="WJX843" s="103"/>
      <c r="WJY843" s="102"/>
      <c r="WJZ843" s="120"/>
      <c r="WKA843" s="176"/>
      <c r="WKB843" s="653"/>
      <c r="WKC843" s="597"/>
      <c r="WKD843" s="106"/>
      <c r="WKE843" s="102"/>
      <c r="WKF843" s="103"/>
      <c r="WKG843" s="102"/>
      <c r="WKH843" s="120"/>
      <c r="WKI843" s="176"/>
      <c r="WKJ843" s="653"/>
      <c r="WKK843" s="597"/>
      <c r="WKL843" s="106"/>
      <c r="WKM843" s="102"/>
      <c r="WKN843" s="103"/>
      <c r="WKO843" s="102"/>
      <c r="WKP843" s="120"/>
      <c r="WKQ843" s="176"/>
      <c r="WKR843" s="653"/>
      <c r="WKS843" s="597"/>
      <c r="WKT843" s="106"/>
      <c r="WKU843" s="102"/>
      <c r="WKV843" s="103"/>
      <c r="WKW843" s="102"/>
      <c r="WKX843" s="120"/>
      <c r="WKY843" s="176"/>
      <c r="WKZ843" s="653"/>
      <c r="WLA843" s="597"/>
      <c r="WLB843" s="106"/>
      <c r="WLC843" s="102"/>
      <c r="WLD843" s="103"/>
      <c r="WLE843" s="102"/>
      <c r="WLF843" s="120"/>
      <c r="WLG843" s="176"/>
      <c r="WLH843" s="653"/>
      <c r="WLI843" s="597"/>
      <c r="WLJ843" s="106"/>
      <c r="WLK843" s="102"/>
      <c r="WLL843" s="103"/>
      <c r="WLM843" s="102"/>
      <c r="WLN843" s="120"/>
      <c r="WLO843" s="176"/>
      <c r="WLP843" s="653"/>
      <c r="WLQ843" s="597"/>
      <c r="WLR843" s="106"/>
      <c r="WLS843" s="102"/>
      <c r="WLT843" s="103"/>
      <c r="WLU843" s="102"/>
      <c r="WLV843" s="120"/>
      <c r="WLW843" s="176"/>
      <c r="WLX843" s="653"/>
      <c r="WLY843" s="597"/>
      <c r="WLZ843" s="106"/>
      <c r="WMA843" s="102"/>
      <c r="WMB843" s="103"/>
      <c r="WMC843" s="102"/>
      <c r="WMD843" s="120"/>
      <c r="WME843" s="176"/>
      <c r="WMF843" s="653"/>
      <c r="WMG843" s="597"/>
      <c r="WMH843" s="106"/>
      <c r="WMI843" s="102"/>
      <c r="WMJ843" s="103"/>
      <c r="WMK843" s="102"/>
      <c r="WML843" s="120"/>
      <c r="WMM843" s="176"/>
      <c r="WMN843" s="653"/>
      <c r="WMO843" s="597"/>
      <c r="WMP843" s="106"/>
      <c r="WMQ843" s="102"/>
      <c r="WMR843" s="103"/>
      <c r="WMS843" s="102"/>
      <c r="WMT843" s="120"/>
      <c r="WMU843" s="176"/>
      <c r="WMV843" s="653"/>
      <c r="WMW843" s="597"/>
      <c r="WMX843" s="106"/>
      <c r="WMY843" s="102"/>
      <c r="WMZ843" s="103"/>
      <c r="WNA843" s="102"/>
      <c r="WNB843" s="120"/>
      <c r="WNC843" s="176"/>
      <c r="WND843" s="653"/>
      <c r="WNE843" s="597"/>
      <c r="WNF843" s="106"/>
      <c r="WNG843" s="102"/>
      <c r="WNH843" s="103"/>
      <c r="WNI843" s="102"/>
      <c r="WNJ843" s="120"/>
      <c r="WNK843" s="176"/>
      <c r="WNL843" s="653"/>
      <c r="WNM843" s="597"/>
      <c r="WNN843" s="106"/>
      <c r="WNO843" s="102"/>
      <c r="WNP843" s="103"/>
      <c r="WNQ843" s="102"/>
      <c r="WNR843" s="120"/>
      <c r="WNS843" s="176"/>
      <c r="WNT843" s="653"/>
      <c r="WNU843" s="597"/>
      <c r="WNV843" s="106"/>
      <c r="WNW843" s="102"/>
      <c r="WNX843" s="103"/>
      <c r="WNY843" s="102"/>
      <c r="WNZ843" s="120"/>
      <c r="WOA843" s="176"/>
      <c r="WOB843" s="653"/>
      <c r="WOC843" s="597"/>
      <c r="WOD843" s="106"/>
      <c r="WOE843" s="102"/>
      <c r="WOF843" s="103"/>
      <c r="WOG843" s="102"/>
      <c r="WOH843" s="120"/>
      <c r="WOI843" s="176"/>
      <c r="WOJ843" s="653"/>
      <c r="WOK843" s="597"/>
      <c r="WOL843" s="106"/>
      <c r="WOM843" s="102"/>
      <c r="WON843" s="103"/>
      <c r="WOO843" s="102"/>
      <c r="WOP843" s="120"/>
      <c r="WOQ843" s="176"/>
      <c r="WOR843" s="653"/>
      <c r="WOS843" s="597"/>
      <c r="WOT843" s="106"/>
      <c r="WOU843" s="102"/>
      <c r="WOV843" s="103"/>
      <c r="WOW843" s="102"/>
      <c r="WOX843" s="120"/>
      <c r="WOY843" s="176"/>
      <c r="WOZ843" s="653"/>
      <c r="WPA843" s="597"/>
      <c r="WPB843" s="106"/>
      <c r="WPC843" s="102"/>
      <c r="WPD843" s="103"/>
      <c r="WPE843" s="102"/>
      <c r="WPF843" s="120"/>
      <c r="WPG843" s="176"/>
      <c r="WPH843" s="653"/>
      <c r="WPI843" s="597"/>
      <c r="WPJ843" s="106"/>
      <c r="WPK843" s="102"/>
      <c r="WPL843" s="103"/>
      <c r="WPM843" s="102"/>
      <c r="WPN843" s="120"/>
      <c r="WPO843" s="176"/>
      <c r="WPP843" s="653"/>
      <c r="WPQ843" s="597"/>
      <c r="WPR843" s="106"/>
      <c r="WPS843" s="102"/>
      <c r="WPT843" s="103"/>
      <c r="WPU843" s="102"/>
      <c r="WPV843" s="120"/>
      <c r="WPW843" s="176"/>
      <c r="WPX843" s="653"/>
      <c r="WPY843" s="597"/>
      <c r="WPZ843" s="106"/>
      <c r="WQA843" s="102"/>
      <c r="WQB843" s="103"/>
      <c r="WQC843" s="102"/>
      <c r="WQD843" s="120"/>
      <c r="WQE843" s="176"/>
      <c r="WQF843" s="653"/>
      <c r="WQG843" s="597"/>
      <c r="WQH843" s="106"/>
      <c r="WQI843" s="102"/>
      <c r="WQJ843" s="103"/>
      <c r="WQK843" s="102"/>
      <c r="WQL843" s="120"/>
      <c r="WQM843" s="176"/>
      <c r="WQN843" s="653"/>
      <c r="WQO843" s="597"/>
      <c r="WQP843" s="106"/>
      <c r="WQQ843" s="102"/>
      <c r="WQR843" s="103"/>
      <c r="WQS843" s="102"/>
      <c r="WQT843" s="120"/>
      <c r="WQU843" s="176"/>
      <c r="WQV843" s="653"/>
      <c r="WQW843" s="597"/>
      <c r="WQX843" s="106"/>
      <c r="WQY843" s="102"/>
      <c r="WQZ843" s="103"/>
      <c r="WRA843" s="102"/>
      <c r="WRB843" s="120"/>
      <c r="WRC843" s="176"/>
      <c r="WRD843" s="653"/>
      <c r="WRE843" s="597"/>
      <c r="WRF843" s="106"/>
      <c r="WRG843" s="102"/>
      <c r="WRH843" s="103"/>
      <c r="WRI843" s="102"/>
      <c r="WRJ843" s="120"/>
      <c r="WRK843" s="176"/>
      <c r="WRL843" s="653"/>
      <c r="WRM843" s="597"/>
      <c r="WRN843" s="106"/>
      <c r="WRO843" s="102"/>
      <c r="WRP843" s="103"/>
      <c r="WRQ843" s="102"/>
      <c r="WRR843" s="120"/>
      <c r="WRS843" s="176"/>
      <c r="WRT843" s="653"/>
      <c r="WRU843" s="597"/>
      <c r="WRV843" s="106"/>
      <c r="WRW843" s="102"/>
      <c r="WRX843" s="103"/>
      <c r="WRY843" s="102"/>
      <c r="WRZ843" s="120"/>
      <c r="WSA843" s="176"/>
      <c r="WSB843" s="653"/>
      <c r="WSC843" s="597"/>
      <c r="WSD843" s="106"/>
      <c r="WSE843" s="102"/>
      <c r="WSF843" s="103"/>
      <c r="WSG843" s="102"/>
      <c r="WSH843" s="120"/>
      <c r="WSI843" s="176"/>
      <c r="WSJ843" s="653"/>
      <c r="WSK843" s="597"/>
      <c r="WSL843" s="106"/>
      <c r="WSM843" s="102"/>
      <c r="WSN843" s="103"/>
      <c r="WSO843" s="102"/>
      <c r="WSP843" s="120"/>
      <c r="WSQ843" s="176"/>
      <c r="WSR843" s="653"/>
      <c r="WSS843" s="597"/>
      <c r="WST843" s="106"/>
      <c r="WSU843" s="102"/>
      <c r="WSV843" s="103"/>
      <c r="WSW843" s="102"/>
      <c r="WSX843" s="120"/>
      <c r="WSY843" s="176"/>
      <c r="WSZ843" s="653"/>
      <c r="WTA843" s="597"/>
      <c r="WTB843" s="106"/>
      <c r="WTC843" s="102"/>
      <c r="WTD843" s="103"/>
      <c r="WTE843" s="102"/>
      <c r="WTF843" s="120"/>
      <c r="WTG843" s="176"/>
      <c r="WTH843" s="653"/>
      <c r="WTI843" s="597"/>
      <c r="WTJ843" s="106"/>
      <c r="WTK843" s="102"/>
      <c r="WTL843" s="103"/>
      <c r="WTM843" s="102"/>
      <c r="WTN843" s="120"/>
      <c r="WTO843" s="176"/>
      <c r="WTP843" s="653"/>
      <c r="WTQ843" s="597"/>
      <c r="WTR843" s="106"/>
      <c r="WTS843" s="102"/>
      <c r="WTT843" s="103"/>
      <c r="WTU843" s="102"/>
      <c r="WTV843" s="120"/>
      <c r="WTW843" s="176"/>
      <c r="WTX843" s="653"/>
      <c r="WTY843" s="597"/>
      <c r="WTZ843" s="106"/>
      <c r="WUA843" s="102"/>
      <c r="WUB843" s="103"/>
      <c r="WUC843" s="102"/>
      <c r="WUD843" s="120"/>
      <c r="WUE843" s="176"/>
      <c r="WUF843" s="653"/>
      <c r="WUG843" s="597"/>
      <c r="WUH843" s="106"/>
      <c r="WUI843" s="102"/>
      <c r="WUJ843" s="103"/>
      <c r="WUK843" s="102"/>
      <c r="WUL843" s="120"/>
      <c r="WUM843" s="176"/>
      <c r="WUN843" s="653"/>
      <c r="WUO843" s="597"/>
      <c r="WUP843" s="106"/>
      <c r="WUQ843" s="102"/>
      <c r="WUR843" s="103"/>
      <c r="WUS843" s="102"/>
      <c r="WUT843" s="120"/>
      <c r="WUU843" s="176"/>
      <c r="WUV843" s="653"/>
      <c r="WUW843" s="597"/>
      <c r="WUX843" s="106"/>
      <c r="WUY843" s="102"/>
      <c r="WUZ843" s="103"/>
      <c r="WVA843" s="102"/>
      <c r="WVB843" s="120"/>
      <c r="WVC843" s="176"/>
      <c r="WVD843" s="653"/>
      <c r="WVE843" s="597"/>
      <c r="WVF843" s="106"/>
      <c r="WVG843" s="102"/>
      <c r="WVH843" s="103"/>
      <c r="WVI843" s="102"/>
      <c r="WVJ843" s="120"/>
      <c r="WVK843" s="176"/>
      <c r="WVL843" s="653"/>
      <c r="WVM843" s="597"/>
      <c r="WVN843" s="106"/>
      <c r="WVO843" s="102"/>
      <c r="WVP843" s="103"/>
      <c r="WVQ843" s="102"/>
      <c r="WVR843" s="120"/>
      <c r="WVS843" s="176"/>
      <c r="WVT843" s="653"/>
      <c r="WVU843" s="597"/>
      <c r="WVV843" s="106"/>
      <c r="WVW843" s="102"/>
      <c r="WVX843" s="103"/>
      <c r="WVY843" s="102"/>
      <c r="WVZ843" s="120"/>
      <c r="WWA843" s="176"/>
      <c r="WWB843" s="653"/>
      <c r="WWC843" s="597"/>
      <c r="WWD843" s="106"/>
      <c r="WWE843" s="102"/>
      <c r="WWF843" s="103"/>
      <c r="WWG843" s="102"/>
      <c r="WWH843" s="120"/>
      <c r="WWI843" s="176"/>
      <c r="WWJ843" s="653"/>
      <c r="WWK843" s="597"/>
      <c r="WWL843" s="106"/>
      <c r="WWM843" s="102"/>
      <c r="WWN843" s="103"/>
      <c r="WWO843" s="102"/>
      <c r="WWP843" s="120"/>
      <c r="WWQ843" s="176"/>
      <c r="WWR843" s="653"/>
      <c r="WWS843" s="597"/>
      <c r="WWT843" s="106"/>
      <c r="WWU843" s="102"/>
      <c r="WWV843" s="103"/>
      <c r="WWW843" s="102"/>
      <c r="WWX843" s="120"/>
      <c r="WWY843" s="176"/>
      <c r="WWZ843" s="653"/>
      <c r="WXA843" s="597"/>
      <c r="WXB843" s="106"/>
      <c r="WXC843" s="102"/>
      <c r="WXD843" s="103"/>
      <c r="WXE843" s="102"/>
      <c r="WXF843" s="120"/>
      <c r="WXG843" s="176"/>
      <c r="WXH843" s="653"/>
      <c r="WXI843" s="597"/>
      <c r="WXJ843" s="106"/>
      <c r="WXK843" s="102"/>
      <c r="WXL843" s="103"/>
      <c r="WXM843" s="102"/>
      <c r="WXN843" s="120"/>
      <c r="WXO843" s="176"/>
      <c r="WXP843" s="653"/>
      <c r="WXQ843" s="597"/>
      <c r="WXR843" s="106"/>
      <c r="WXS843" s="102"/>
      <c r="WXT843" s="103"/>
      <c r="WXU843" s="102"/>
      <c r="WXV843" s="120"/>
      <c r="WXW843" s="176"/>
      <c r="WXX843" s="653"/>
      <c r="WXY843" s="597"/>
      <c r="WXZ843" s="106"/>
      <c r="WYA843" s="102"/>
      <c r="WYB843" s="103"/>
      <c r="WYC843" s="102"/>
      <c r="WYD843" s="120"/>
      <c r="WYE843" s="176"/>
      <c r="WYF843" s="653"/>
      <c r="WYG843" s="597"/>
      <c r="WYH843" s="106"/>
      <c r="WYI843" s="102"/>
      <c r="WYJ843" s="103"/>
      <c r="WYK843" s="102"/>
      <c r="WYL843" s="120"/>
      <c r="WYM843" s="176"/>
      <c r="WYN843" s="653"/>
      <c r="WYO843" s="597"/>
      <c r="WYP843" s="106"/>
      <c r="WYQ843" s="102"/>
      <c r="WYR843" s="103"/>
      <c r="WYS843" s="102"/>
      <c r="WYT843" s="120"/>
      <c r="WYU843" s="176"/>
      <c r="WYV843" s="653"/>
      <c r="WYW843" s="597"/>
      <c r="WYX843" s="106"/>
      <c r="WYY843" s="102"/>
      <c r="WYZ843" s="103"/>
      <c r="WZA843" s="102"/>
      <c r="WZB843" s="120"/>
      <c r="WZC843" s="176"/>
      <c r="WZD843" s="653"/>
      <c r="WZE843" s="597"/>
      <c r="WZF843" s="106"/>
      <c r="WZG843" s="102"/>
      <c r="WZH843" s="103"/>
      <c r="WZI843" s="102"/>
      <c r="WZJ843" s="120"/>
      <c r="WZK843" s="176"/>
      <c r="WZL843" s="653"/>
      <c r="WZM843" s="597"/>
      <c r="WZN843" s="106"/>
      <c r="WZO843" s="102"/>
      <c r="WZP843" s="103"/>
      <c r="WZQ843" s="102"/>
      <c r="WZR843" s="120"/>
      <c r="WZS843" s="176"/>
      <c r="WZT843" s="653"/>
      <c r="WZU843" s="597"/>
      <c r="WZV843" s="106"/>
      <c r="WZW843" s="102"/>
      <c r="WZX843" s="103"/>
      <c r="WZY843" s="102"/>
      <c r="WZZ843" s="120"/>
      <c r="XAA843" s="176"/>
      <c r="XAB843" s="653"/>
      <c r="XAC843" s="597"/>
      <c r="XAD843" s="106"/>
      <c r="XAE843" s="102"/>
      <c r="XAF843" s="103"/>
      <c r="XAG843" s="102"/>
      <c r="XAH843" s="120"/>
      <c r="XAI843" s="176"/>
      <c r="XAJ843" s="653"/>
      <c r="XAK843" s="597"/>
      <c r="XAL843" s="106"/>
      <c r="XAM843" s="102"/>
      <c r="XAN843" s="103"/>
      <c r="XAO843" s="102"/>
      <c r="XAP843" s="120"/>
      <c r="XAQ843" s="176"/>
      <c r="XAR843" s="653"/>
      <c r="XAS843" s="597"/>
      <c r="XAT843" s="106"/>
      <c r="XAU843" s="102"/>
      <c r="XAV843" s="103"/>
      <c r="XAW843" s="102"/>
      <c r="XAX843" s="120"/>
      <c r="XAY843" s="176"/>
      <c r="XAZ843" s="653"/>
      <c r="XBA843" s="597"/>
      <c r="XBB843" s="106"/>
      <c r="XBC843" s="102"/>
      <c r="XBD843" s="103"/>
      <c r="XBE843" s="102"/>
      <c r="XBF843" s="120"/>
      <c r="XBG843" s="176"/>
      <c r="XBH843" s="653"/>
      <c r="XBI843" s="597"/>
      <c r="XBJ843" s="106"/>
      <c r="XBK843" s="102"/>
      <c r="XBL843" s="103"/>
      <c r="XBM843" s="102"/>
      <c r="XBN843" s="120"/>
      <c r="XBO843" s="176"/>
      <c r="XBP843" s="653"/>
      <c r="XBQ843" s="597"/>
      <c r="XBR843" s="106"/>
      <c r="XBS843" s="102"/>
      <c r="XBT843" s="103"/>
      <c r="XBU843" s="102"/>
      <c r="XBV843" s="120"/>
      <c r="XBW843" s="176"/>
      <c r="XBX843" s="653"/>
      <c r="XBY843" s="597"/>
      <c r="XBZ843" s="106"/>
      <c r="XCA843" s="102"/>
      <c r="XCB843" s="103"/>
      <c r="XCC843" s="102"/>
      <c r="XCD843" s="120"/>
      <c r="XCE843" s="176"/>
      <c r="XCF843" s="653"/>
      <c r="XCG843" s="597"/>
      <c r="XCH843" s="106"/>
      <c r="XCI843" s="102"/>
      <c r="XCJ843" s="103"/>
      <c r="XCK843" s="102"/>
      <c r="XCL843" s="120"/>
      <c r="XCM843" s="176"/>
      <c r="XCN843" s="653"/>
      <c r="XCO843" s="597"/>
      <c r="XCP843" s="106"/>
      <c r="XCQ843" s="102"/>
      <c r="XCR843" s="103"/>
      <c r="XCS843" s="102"/>
      <c r="XCT843" s="120"/>
      <c r="XCU843" s="176"/>
      <c r="XCV843" s="653"/>
      <c r="XCW843" s="597"/>
      <c r="XCX843" s="106"/>
      <c r="XCY843" s="102"/>
      <c r="XCZ843" s="103"/>
      <c r="XDA843" s="102"/>
      <c r="XDB843" s="120"/>
      <c r="XDC843" s="176"/>
      <c r="XDD843" s="653"/>
      <c r="XDE843" s="597"/>
      <c r="XDF843" s="106"/>
      <c r="XDG843" s="102"/>
      <c r="XDH843" s="103"/>
      <c r="XDI843" s="102"/>
      <c r="XDJ843" s="120"/>
      <c r="XDK843" s="176"/>
      <c r="XDL843" s="653"/>
      <c r="XDM843" s="597"/>
      <c r="XDN843" s="106"/>
      <c r="XDO843" s="102"/>
      <c r="XDP843" s="103"/>
      <c r="XDQ843" s="102"/>
      <c r="XDR843" s="120"/>
      <c r="XDS843" s="176"/>
      <c r="XDT843" s="653"/>
      <c r="XDU843" s="597"/>
      <c r="XDV843" s="106"/>
      <c r="XDW843" s="102"/>
      <c r="XDX843" s="103"/>
      <c r="XDY843" s="102"/>
      <c r="XDZ843" s="120"/>
      <c r="XEA843" s="176"/>
      <c r="XEB843" s="653"/>
      <c r="XEC843" s="597"/>
      <c r="XED843" s="106"/>
      <c r="XEE843" s="102"/>
      <c r="XEF843" s="103"/>
      <c r="XEG843" s="102"/>
      <c r="XEH843" s="120"/>
      <c r="XEI843" s="176"/>
      <c r="XEJ843" s="653"/>
      <c r="XEK843" s="597"/>
      <c r="XEL843" s="106"/>
      <c r="XEM843" s="102"/>
      <c r="XEN843" s="103"/>
      <c r="XEO843" s="102"/>
      <c r="XEP843" s="120"/>
      <c r="XEQ843" s="176"/>
      <c r="XER843" s="653"/>
      <c r="XES843" s="597"/>
      <c r="XET843" s="106"/>
      <c r="XEU843" s="102"/>
      <c r="XEV843" s="103"/>
      <c r="XEW843" s="102"/>
      <c r="XEX843" s="120"/>
      <c r="XEY843" s="176"/>
      <c r="XEZ843" s="653"/>
      <c r="XFA843" s="597"/>
      <c r="XFB843" s="106"/>
      <c r="XFC843" s="102"/>
    </row>
    <row r="844" spans="1:16383">
      <c r="B844" s="120" t="s">
        <v>491</v>
      </c>
      <c r="C844" s="209" t="s">
        <v>509</v>
      </c>
      <c r="D844" s="120"/>
      <c r="E844" s="120"/>
      <c r="F844" s="114">
        <v>200000</v>
      </c>
      <c r="G844" s="122" t="s">
        <v>75</v>
      </c>
      <c r="H844" s="105"/>
      <c r="I844" s="103"/>
      <c r="J844" s="120"/>
      <c r="K844" s="209"/>
      <c r="L844" s="120"/>
      <c r="M844" s="120"/>
      <c r="N844" s="114"/>
      <c r="O844" s="122"/>
      <c r="P844" s="105"/>
      <c r="Q844" s="103"/>
      <c r="R844" s="120"/>
      <c r="S844" s="209"/>
      <c r="T844" s="120"/>
      <c r="U844" s="120"/>
      <c r="V844" s="114"/>
      <c r="W844" s="122"/>
      <c r="X844" s="105"/>
      <c r="Y844" s="103"/>
      <c r="Z844" s="120"/>
      <c r="AA844" s="209"/>
      <c r="AB844" s="120"/>
      <c r="AC844" s="120"/>
      <c r="AD844" s="114"/>
      <c r="AE844" s="122"/>
      <c r="AF844" s="105"/>
      <c r="AG844" s="103"/>
      <c r="AH844" s="120"/>
      <c r="AI844" s="209"/>
      <c r="AJ844" s="120"/>
      <c r="AK844" s="120"/>
      <c r="AL844" s="114"/>
      <c r="AM844" s="122"/>
      <c r="AN844" s="105"/>
      <c r="AO844" s="103"/>
      <c r="AP844" s="120"/>
      <c r="AQ844" s="209"/>
      <c r="AR844" s="120"/>
      <c r="AS844" s="120"/>
      <c r="AT844" s="114"/>
      <c r="AU844" s="122"/>
      <c r="AV844" s="105"/>
      <c r="AW844" s="103"/>
      <c r="AX844" s="120"/>
      <c r="AY844" s="209"/>
      <c r="AZ844" s="120"/>
      <c r="BA844" s="120"/>
      <c r="BB844" s="114"/>
      <c r="BC844" s="122"/>
      <c r="BD844" s="105"/>
      <c r="BE844" s="103"/>
      <c r="BF844" s="120"/>
      <c r="BG844" s="209"/>
      <c r="BH844" s="120"/>
      <c r="BI844" s="120"/>
      <c r="BJ844" s="114"/>
      <c r="BK844" s="122"/>
      <c r="BL844" s="105"/>
      <c r="BM844" s="103"/>
      <c r="BN844" s="120"/>
      <c r="BO844" s="209"/>
      <c r="BP844" s="120"/>
      <c r="BQ844" s="120"/>
      <c r="BR844" s="114"/>
      <c r="BS844" s="122"/>
      <c r="BT844" s="105"/>
      <c r="BU844" s="103"/>
      <c r="BV844" s="120"/>
      <c r="BW844" s="209"/>
      <c r="BX844" s="120"/>
      <c r="BY844" s="120"/>
      <c r="BZ844" s="114"/>
      <c r="CA844" s="122"/>
      <c r="CB844" s="105"/>
      <c r="CC844" s="103"/>
      <c r="CD844" s="120"/>
      <c r="CE844" s="209"/>
      <c r="CF844" s="120"/>
      <c r="CG844" s="120"/>
      <c r="CH844" s="114"/>
      <c r="CI844" s="122"/>
      <c r="CJ844" s="105"/>
      <c r="CK844" s="103"/>
      <c r="CL844" s="120"/>
      <c r="CM844" s="209"/>
      <c r="CN844" s="120"/>
      <c r="CO844" s="120"/>
      <c r="CP844" s="114"/>
      <c r="CQ844" s="122"/>
      <c r="CR844" s="105"/>
      <c r="CS844" s="103"/>
      <c r="CT844" s="120"/>
      <c r="CU844" s="209"/>
      <c r="CV844" s="120"/>
      <c r="CW844" s="120"/>
      <c r="CX844" s="114"/>
      <c r="CY844" s="122"/>
      <c r="CZ844" s="105"/>
      <c r="DA844" s="103"/>
      <c r="DB844" s="120"/>
      <c r="DC844" s="209"/>
      <c r="DD844" s="120"/>
      <c r="DE844" s="120"/>
      <c r="DF844" s="114"/>
      <c r="DG844" s="122"/>
      <c r="DH844" s="105"/>
      <c r="DI844" s="103"/>
      <c r="DJ844" s="120"/>
      <c r="DK844" s="209"/>
      <c r="DL844" s="120"/>
      <c r="DM844" s="120"/>
      <c r="DN844" s="114"/>
      <c r="DO844" s="122"/>
      <c r="DP844" s="105"/>
      <c r="DQ844" s="103"/>
      <c r="DR844" s="120"/>
      <c r="DS844" s="209"/>
      <c r="DT844" s="120"/>
      <c r="DU844" s="120"/>
      <c r="DV844" s="114"/>
      <c r="DW844" s="122"/>
      <c r="DX844" s="105"/>
      <c r="DY844" s="103"/>
      <c r="DZ844" s="120"/>
      <c r="EA844" s="209"/>
      <c r="EB844" s="120"/>
      <c r="EC844" s="120"/>
      <c r="ED844" s="114"/>
      <c r="EE844" s="122"/>
      <c r="EF844" s="105"/>
      <c r="EG844" s="103"/>
      <c r="EH844" s="120"/>
      <c r="EI844" s="209"/>
      <c r="EJ844" s="120"/>
      <c r="EK844" s="120"/>
      <c r="EL844" s="114"/>
      <c r="EM844" s="122"/>
      <c r="EN844" s="105"/>
      <c r="EO844" s="103"/>
      <c r="EP844" s="120"/>
      <c r="EQ844" s="209"/>
      <c r="ER844" s="120"/>
      <c r="ES844" s="120"/>
      <c r="ET844" s="114"/>
      <c r="EU844" s="122"/>
      <c r="EV844" s="105"/>
      <c r="EW844" s="103"/>
      <c r="EX844" s="120"/>
      <c r="EY844" s="209"/>
      <c r="EZ844" s="120"/>
      <c r="FA844" s="120"/>
      <c r="FB844" s="114"/>
      <c r="FC844" s="122"/>
      <c r="FD844" s="105"/>
      <c r="FE844" s="103"/>
      <c r="FF844" s="120"/>
      <c r="FG844" s="209"/>
      <c r="FH844" s="120"/>
      <c r="FI844" s="120"/>
      <c r="FJ844" s="114"/>
      <c r="FK844" s="122"/>
      <c r="FL844" s="105"/>
      <c r="FM844" s="103"/>
      <c r="FN844" s="120"/>
      <c r="FO844" s="209"/>
      <c r="FP844" s="120"/>
      <c r="FQ844" s="120"/>
      <c r="FR844" s="114"/>
      <c r="FS844" s="122"/>
      <c r="FT844" s="105"/>
      <c r="FU844" s="103"/>
      <c r="FV844" s="120"/>
      <c r="FW844" s="209"/>
      <c r="FX844" s="120"/>
      <c r="FY844" s="120"/>
      <c r="FZ844" s="114"/>
      <c r="GA844" s="122"/>
      <c r="GB844" s="105"/>
      <c r="GC844" s="103"/>
      <c r="GD844" s="120"/>
      <c r="GE844" s="209"/>
      <c r="GF844" s="120"/>
      <c r="GG844" s="120"/>
      <c r="GH844" s="114"/>
      <c r="GI844" s="122"/>
      <c r="GJ844" s="105"/>
      <c r="GK844" s="103"/>
      <c r="GL844" s="120"/>
      <c r="GM844" s="209"/>
      <c r="GN844" s="120"/>
      <c r="GO844" s="120"/>
      <c r="GP844" s="114"/>
      <c r="GQ844" s="122"/>
      <c r="GR844" s="105"/>
      <c r="GS844" s="103"/>
      <c r="GT844" s="120"/>
      <c r="GU844" s="209"/>
      <c r="GV844" s="120"/>
      <c r="GW844" s="120"/>
      <c r="GX844" s="114"/>
      <c r="GY844" s="122"/>
      <c r="GZ844" s="105"/>
      <c r="HA844" s="103"/>
      <c r="HB844" s="120"/>
      <c r="HC844" s="209"/>
      <c r="HD844" s="120"/>
      <c r="HE844" s="120"/>
      <c r="HF844" s="114"/>
      <c r="HG844" s="122"/>
      <c r="HH844" s="105"/>
      <c r="HI844" s="103"/>
      <c r="HJ844" s="120"/>
      <c r="HK844" s="209"/>
      <c r="HL844" s="120"/>
      <c r="HM844" s="120"/>
      <c r="HN844" s="114"/>
      <c r="HO844" s="122"/>
      <c r="HP844" s="105"/>
      <c r="HQ844" s="103"/>
      <c r="HR844" s="120"/>
      <c r="HS844" s="209"/>
      <c r="HT844" s="120"/>
      <c r="HU844" s="120"/>
      <c r="HV844" s="114"/>
      <c r="HW844" s="122"/>
      <c r="HX844" s="105"/>
      <c r="HY844" s="103"/>
      <c r="HZ844" s="120"/>
      <c r="IA844" s="209"/>
      <c r="IB844" s="120"/>
      <c r="IC844" s="120"/>
      <c r="ID844" s="114"/>
      <c r="IE844" s="122"/>
      <c r="IF844" s="105"/>
      <c r="IG844" s="103"/>
      <c r="IH844" s="120"/>
      <c r="II844" s="209"/>
      <c r="IJ844" s="120"/>
      <c r="IK844" s="120"/>
      <c r="IL844" s="114"/>
      <c r="IM844" s="122"/>
      <c r="IN844" s="105"/>
      <c r="IO844" s="103"/>
      <c r="IP844" s="120"/>
      <c r="IQ844" s="209"/>
      <c r="IR844" s="120"/>
      <c r="IS844" s="120"/>
      <c r="IT844" s="114"/>
      <c r="IU844" s="122"/>
      <c r="IV844" s="105"/>
      <c r="IW844" s="103"/>
      <c r="IX844" s="120"/>
      <c r="IY844" s="209"/>
      <c r="IZ844" s="120"/>
      <c r="JA844" s="120"/>
      <c r="JB844" s="114"/>
      <c r="JC844" s="122"/>
      <c r="JD844" s="105"/>
      <c r="JE844" s="103"/>
      <c r="JF844" s="120"/>
      <c r="JG844" s="209"/>
      <c r="JH844" s="120"/>
      <c r="JI844" s="120"/>
      <c r="JJ844" s="114"/>
      <c r="JK844" s="122"/>
      <c r="JL844" s="105"/>
      <c r="JM844" s="103"/>
      <c r="JN844" s="120"/>
      <c r="JO844" s="209"/>
      <c r="JP844" s="120"/>
      <c r="JQ844" s="120"/>
      <c r="JR844" s="114"/>
      <c r="JS844" s="122"/>
      <c r="JT844" s="105"/>
      <c r="JU844" s="103"/>
      <c r="JV844" s="120"/>
      <c r="JW844" s="209"/>
      <c r="JX844" s="120"/>
      <c r="JY844" s="120"/>
      <c r="JZ844" s="114"/>
      <c r="KA844" s="122"/>
      <c r="KB844" s="105"/>
      <c r="KC844" s="103"/>
      <c r="KD844" s="120"/>
      <c r="KE844" s="209"/>
      <c r="KF844" s="120"/>
      <c r="KG844" s="120"/>
      <c r="KH844" s="114"/>
      <c r="KI844" s="122"/>
      <c r="KJ844" s="105"/>
      <c r="KK844" s="103"/>
      <c r="KL844" s="120"/>
      <c r="KM844" s="209"/>
      <c r="KN844" s="120"/>
      <c r="KO844" s="120"/>
      <c r="KP844" s="114"/>
      <c r="KQ844" s="122"/>
      <c r="KR844" s="105"/>
      <c r="KS844" s="103"/>
      <c r="KT844" s="120"/>
      <c r="KU844" s="209"/>
      <c r="KV844" s="120"/>
      <c r="KW844" s="120"/>
      <c r="KX844" s="114"/>
      <c r="KY844" s="122"/>
      <c r="KZ844" s="105"/>
      <c r="LA844" s="103"/>
      <c r="LB844" s="120"/>
      <c r="LC844" s="209"/>
      <c r="LD844" s="120"/>
      <c r="LE844" s="120"/>
      <c r="LF844" s="114"/>
      <c r="LG844" s="122"/>
      <c r="LH844" s="105"/>
      <c r="LI844" s="103"/>
      <c r="LJ844" s="120"/>
      <c r="LK844" s="209"/>
      <c r="LL844" s="120"/>
      <c r="LM844" s="120"/>
      <c r="LN844" s="114"/>
      <c r="LO844" s="122"/>
      <c r="LP844" s="105"/>
      <c r="LQ844" s="103"/>
      <c r="LR844" s="120"/>
      <c r="LS844" s="209"/>
      <c r="LT844" s="120"/>
      <c r="LU844" s="120"/>
      <c r="LV844" s="114"/>
      <c r="LW844" s="122"/>
      <c r="LX844" s="105"/>
      <c r="LY844" s="103"/>
      <c r="LZ844" s="120"/>
      <c r="MA844" s="209"/>
      <c r="MB844" s="120"/>
      <c r="MC844" s="120"/>
      <c r="MD844" s="114"/>
      <c r="ME844" s="122"/>
      <c r="MF844" s="105"/>
      <c r="MG844" s="103"/>
      <c r="MH844" s="120"/>
      <c r="MI844" s="209"/>
      <c r="MJ844" s="120"/>
      <c r="MK844" s="120"/>
      <c r="ML844" s="114"/>
      <c r="MM844" s="122"/>
      <c r="MN844" s="105"/>
      <c r="MO844" s="103"/>
      <c r="MP844" s="120"/>
      <c r="MQ844" s="209"/>
      <c r="MR844" s="120"/>
      <c r="MS844" s="120"/>
      <c r="MT844" s="114"/>
      <c r="MU844" s="122"/>
      <c r="MV844" s="105"/>
      <c r="MW844" s="103"/>
      <c r="MX844" s="120"/>
      <c r="MY844" s="209"/>
      <c r="MZ844" s="120"/>
      <c r="NA844" s="120"/>
      <c r="NB844" s="114"/>
      <c r="NC844" s="122"/>
      <c r="ND844" s="105"/>
      <c r="NE844" s="103"/>
      <c r="NF844" s="120"/>
      <c r="NG844" s="209"/>
      <c r="NH844" s="120"/>
      <c r="NI844" s="120"/>
      <c r="NJ844" s="114"/>
      <c r="NK844" s="122"/>
      <c r="NL844" s="105"/>
      <c r="NM844" s="103"/>
      <c r="NN844" s="120"/>
      <c r="NO844" s="209"/>
      <c r="NP844" s="120"/>
      <c r="NQ844" s="120"/>
      <c r="NR844" s="114"/>
      <c r="NS844" s="122"/>
      <c r="NT844" s="105"/>
      <c r="NU844" s="103"/>
      <c r="NV844" s="120"/>
      <c r="NW844" s="209"/>
      <c r="NX844" s="120"/>
      <c r="NY844" s="120"/>
      <c r="NZ844" s="114"/>
      <c r="OA844" s="122"/>
      <c r="OB844" s="105"/>
      <c r="OC844" s="103"/>
      <c r="OD844" s="120"/>
      <c r="OE844" s="209"/>
      <c r="OF844" s="120"/>
      <c r="OG844" s="120"/>
      <c r="OH844" s="114"/>
      <c r="OI844" s="122"/>
      <c r="OJ844" s="105"/>
      <c r="OK844" s="103"/>
      <c r="OL844" s="120"/>
      <c r="OM844" s="209"/>
      <c r="ON844" s="120"/>
      <c r="OO844" s="120"/>
      <c r="OP844" s="114"/>
      <c r="OQ844" s="122"/>
      <c r="OR844" s="105"/>
      <c r="OS844" s="103"/>
      <c r="OT844" s="120"/>
      <c r="OU844" s="209"/>
      <c r="OV844" s="120"/>
      <c r="OW844" s="120"/>
      <c r="OX844" s="114"/>
      <c r="OY844" s="122"/>
      <c r="OZ844" s="105"/>
      <c r="PA844" s="103"/>
      <c r="PB844" s="120"/>
      <c r="PC844" s="209"/>
      <c r="PD844" s="120"/>
      <c r="PE844" s="120"/>
      <c r="PF844" s="114"/>
      <c r="PG844" s="122"/>
      <c r="PH844" s="105"/>
      <c r="PI844" s="103"/>
      <c r="PJ844" s="120"/>
      <c r="PK844" s="209"/>
      <c r="PL844" s="120"/>
      <c r="PM844" s="120"/>
      <c r="PN844" s="114"/>
      <c r="PO844" s="122"/>
      <c r="PP844" s="105"/>
      <c r="PQ844" s="103"/>
      <c r="PR844" s="120"/>
      <c r="PS844" s="209"/>
      <c r="PT844" s="120"/>
      <c r="PU844" s="120"/>
      <c r="PV844" s="114"/>
      <c r="PW844" s="122"/>
      <c r="PX844" s="105"/>
      <c r="PY844" s="103"/>
      <c r="PZ844" s="120"/>
      <c r="QA844" s="209"/>
      <c r="QB844" s="120"/>
      <c r="QC844" s="120"/>
      <c r="QD844" s="114"/>
      <c r="QE844" s="122"/>
      <c r="QF844" s="105"/>
      <c r="QG844" s="103"/>
      <c r="QH844" s="120"/>
      <c r="QI844" s="209"/>
      <c r="QJ844" s="120"/>
      <c r="QK844" s="120"/>
      <c r="QL844" s="114"/>
      <c r="QM844" s="122"/>
      <c r="QN844" s="105"/>
      <c r="QO844" s="103"/>
      <c r="QP844" s="120"/>
      <c r="QQ844" s="209"/>
      <c r="QR844" s="120"/>
      <c r="QS844" s="120"/>
      <c r="QT844" s="114"/>
      <c r="QU844" s="122"/>
      <c r="QV844" s="105"/>
      <c r="QW844" s="103"/>
      <c r="QX844" s="120"/>
      <c r="QY844" s="209"/>
      <c r="QZ844" s="120"/>
      <c r="RA844" s="120"/>
      <c r="RB844" s="114"/>
      <c r="RC844" s="122"/>
      <c r="RD844" s="105"/>
      <c r="RE844" s="103"/>
      <c r="RF844" s="120"/>
      <c r="RG844" s="209"/>
      <c r="RH844" s="120"/>
      <c r="RI844" s="120"/>
      <c r="RJ844" s="114"/>
      <c r="RK844" s="122"/>
      <c r="RL844" s="105"/>
      <c r="RM844" s="103"/>
      <c r="RN844" s="120"/>
      <c r="RO844" s="209"/>
      <c r="RP844" s="120"/>
      <c r="RQ844" s="120"/>
      <c r="RR844" s="114"/>
      <c r="RS844" s="122"/>
      <c r="RT844" s="105"/>
      <c r="RU844" s="103"/>
      <c r="RV844" s="120"/>
      <c r="RW844" s="209"/>
      <c r="RX844" s="120"/>
      <c r="RY844" s="120"/>
      <c r="RZ844" s="114"/>
      <c r="SA844" s="122"/>
      <c r="SB844" s="105"/>
      <c r="SC844" s="103"/>
      <c r="SD844" s="120"/>
      <c r="SE844" s="209"/>
      <c r="SF844" s="120"/>
      <c r="SG844" s="120"/>
      <c r="SH844" s="114"/>
      <c r="SI844" s="122"/>
      <c r="SJ844" s="105"/>
      <c r="SK844" s="103"/>
      <c r="SL844" s="120"/>
      <c r="SM844" s="209"/>
      <c r="SN844" s="120"/>
      <c r="SO844" s="120"/>
      <c r="SP844" s="114"/>
      <c r="SQ844" s="122"/>
      <c r="SR844" s="105"/>
      <c r="SS844" s="103"/>
      <c r="ST844" s="120"/>
      <c r="SU844" s="209"/>
      <c r="SV844" s="120"/>
      <c r="SW844" s="120"/>
      <c r="SX844" s="114"/>
      <c r="SY844" s="122"/>
      <c r="SZ844" s="105"/>
      <c r="TA844" s="103"/>
      <c r="TB844" s="120"/>
      <c r="TC844" s="209"/>
      <c r="TD844" s="120"/>
      <c r="TE844" s="120"/>
      <c r="TF844" s="114"/>
      <c r="TG844" s="122"/>
      <c r="TH844" s="105"/>
      <c r="TI844" s="103"/>
      <c r="TJ844" s="120"/>
      <c r="TK844" s="209"/>
      <c r="TL844" s="120"/>
      <c r="TM844" s="120"/>
      <c r="TN844" s="114"/>
      <c r="TO844" s="122"/>
      <c r="TP844" s="105"/>
      <c r="TQ844" s="103"/>
      <c r="TR844" s="120"/>
      <c r="TS844" s="209"/>
      <c r="TT844" s="120"/>
      <c r="TU844" s="120"/>
      <c r="TV844" s="114"/>
      <c r="TW844" s="122"/>
      <c r="TX844" s="105"/>
      <c r="TY844" s="103"/>
      <c r="TZ844" s="120"/>
      <c r="UA844" s="209"/>
      <c r="UB844" s="120"/>
      <c r="UC844" s="120"/>
      <c r="UD844" s="114"/>
      <c r="UE844" s="122"/>
      <c r="UF844" s="105"/>
      <c r="UG844" s="103"/>
      <c r="UH844" s="120"/>
      <c r="UI844" s="209"/>
      <c r="UJ844" s="120"/>
      <c r="UK844" s="120"/>
      <c r="UL844" s="114"/>
      <c r="UM844" s="122"/>
      <c r="UN844" s="105"/>
      <c r="UO844" s="103"/>
      <c r="UP844" s="120"/>
      <c r="UQ844" s="209"/>
      <c r="UR844" s="120"/>
      <c r="US844" s="120"/>
      <c r="UT844" s="114"/>
      <c r="UU844" s="122"/>
      <c r="UV844" s="105"/>
      <c r="UW844" s="103"/>
      <c r="UX844" s="120"/>
      <c r="UY844" s="209"/>
      <c r="UZ844" s="120"/>
      <c r="VA844" s="120"/>
      <c r="VB844" s="114"/>
      <c r="VC844" s="122"/>
      <c r="VD844" s="105"/>
      <c r="VE844" s="103"/>
      <c r="VF844" s="120"/>
      <c r="VG844" s="209"/>
      <c r="VH844" s="120"/>
      <c r="VI844" s="120"/>
      <c r="VJ844" s="114"/>
      <c r="VK844" s="122"/>
      <c r="VL844" s="105"/>
      <c r="VM844" s="103"/>
      <c r="VN844" s="120"/>
      <c r="VO844" s="209"/>
      <c r="VP844" s="120"/>
      <c r="VQ844" s="120"/>
      <c r="VR844" s="114"/>
      <c r="VS844" s="122"/>
      <c r="VT844" s="105"/>
      <c r="VU844" s="103"/>
      <c r="VV844" s="120"/>
      <c r="VW844" s="209"/>
      <c r="VX844" s="120"/>
      <c r="VY844" s="120"/>
      <c r="VZ844" s="114"/>
      <c r="WA844" s="122"/>
      <c r="WB844" s="105"/>
      <c r="WC844" s="103"/>
      <c r="WD844" s="120"/>
      <c r="WE844" s="209"/>
      <c r="WF844" s="120"/>
      <c r="WG844" s="120"/>
      <c r="WH844" s="114"/>
      <c r="WI844" s="122"/>
      <c r="WJ844" s="105"/>
      <c r="WK844" s="103"/>
      <c r="WL844" s="120"/>
      <c r="WM844" s="209"/>
      <c r="WN844" s="120"/>
      <c r="WO844" s="120"/>
      <c r="WP844" s="114"/>
      <c r="WQ844" s="122"/>
      <c r="WR844" s="105"/>
      <c r="WS844" s="103"/>
      <c r="WT844" s="120"/>
      <c r="WU844" s="209"/>
      <c r="WV844" s="120"/>
      <c r="WW844" s="120"/>
      <c r="WX844" s="114"/>
      <c r="WY844" s="122"/>
      <c r="WZ844" s="105"/>
      <c r="XA844" s="103"/>
      <c r="XB844" s="120"/>
      <c r="XC844" s="209"/>
      <c r="XD844" s="120"/>
      <c r="XE844" s="120"/>
      <c r="XF844" s="114"/>
      <c r="XG844" s="122"/>
      <c r="XH844" s="105"/>
      <c r="XI844" s="103"/>
      <c r="XJ844" s="120"/>
      <c r="XK844" s="209"/>
      <c r="XL844" s="120"/>
      <c r="XM844" s="120"/>
      <c r="XN844" s="114"/>
      <c r="XO844" s="122"/>
      <c r="XP844" s="105"/>
      <c r="XQ844" s="103"/>
      <c r="XR844" s="120"/>
      <c r="XS844" s="209"/>
      <c r="XT844" s="120"/>
      <c r="XU844" s="120"/>
      <c r="XV844" s="114"/>
      <c r="XW844" s="122"/>
      <c r="XX844" s="105"/>
      <c r="XY844" s="103"/>
      <c r="XZ844" s="120"/>
      <c r="YA844" s="209"/>
      <c r="YB844" s="120"/>
      <c r="YC844" s="120"/>
      <c r="YD844" s="114"/>
      <c r="YE844" s="122"/>
      <c r="YF844" s="105"/>
      <c r="YG844" s="103"/>
      <c r="YH844" s="120"/>
      <c r="YI844" s="209"/>
      <c r="YJ844" s="120"/>
      <c r="YK844" s="120"/>
      <c r="YL844" s="114"/>
      <c r="YM844" s="122"/>
      <c r="YN844" s="105"/>
      <c r="YO844" s="103"/>
      <c r="YP844" s="120"/>
      <c r="YQ844" s="209"/>
      <c r="YR844" s="120"/>
      <c r="YS844" s="120"/>
      <c r="YT844" s="114"/>
      <c r="YU844" s="122"/>
      <c r="YV844" s="105"/>
      <c r="YW844" s="103"/>
      <c r="YX844" s="120"/>
      <c r="YY844" s="209"/>
      <c r="YZ844" s="120"/>
      <c r="ZA844" s="120"/>
      <c r="ZB844" s="114"/>
      <c r="ZC844" s="122"/>
      <c r="ZD844" s="105"/>
      <c r="ZE844" s="103"/>
      <c r="ZF844" s="120"/>
      <c r="ZG844" s="209"/>
      <c r="ZH844" s="120"/>
      <c r="ZI844" s="120"/>
      <c r="ZJ844" s="114"/>
      <c r="ZK844" s="122"/>
      <c r="ZL844" s="105"/>
      <c r="ZM844" s="103"/>
      <c r="ZN844" s="120"/>
      <c r="ZO844" s="209"/>
      <c r="ZP844" s="120"/>
      <c r="ZQ844" s="120"/>
      <c r="ZR844" s="114"/>
      <c r="ZS844" s="122"/>
      <c r="ZT844" s="105"/>
      <c r="ZU844" s="103"/>
      <c r="ZV844" s="120"/>
      <c r="ZW844" s="209"/>
      <c r="ZX844" s="120"/>
      <c r="ZY844" s="120"/>
      <c r="ZZ844" s="114"/>
      <c r="AAA844" s="122"/>
      <c r="AAB844" s="105"/>
      <c r="AAC844" s="103"/>
      <c r="AAD844" s="120"/>
      <c r="AAE844" s="209"/>
      <c r="AAF844" s="120"/>
      <c r="AAG844" s="120"/>
      <c r="AAH844" s="114"/>
      <c r="AAI844" s="122"/>
      <c r="AAJ844" s="105"/>
      <c r="AAK844" s="103"/>
      <c r="AAL844" s="120"/>
      <c r="AAM844" s="209"/>
      <c r="AAN844" s="120"/>
      <c r="AAO844" s="120"/>
      <c r="AAP844" s="114"/>
      <c r="AAQ844" s="122"/>
      <c r="AAR844" s="105"/>
      <c r="AAS844" s="103"/>
      <c r="AAT844" s="120"/>
      <c r="AAU844" s="209"/>
      <c r="AAV844" s="120"/>
      <c r="AAW844" s="120"/>
      <c r="AAX844" s="114"/>
      <c r="AAY844" s="122"/>
      <c r="AAZ844" s="105"/>
      <c r="ABA844" s="103"/>
      <c r="ABB844" s="120"/>
      <c r="ABC844" s="209"/>
      <c r="ABD844" s="120"/>
      <c r="ABE844" s="120"/>
      <c r="ABF844" s="114"/>
      <c r="ABG844" s="122"/>
      <c r="ABH844" s="105"/>
      <c r="ABI844" s="103"/>
      <c r="ABJ844" s="120"/>
      <c r="ABK844" s="209"/>
      <c r="ABL844" s="120"/>
      <c r="ABM844" s="120"/>
      <c r="ABN844" s="114"/>
      <c r="ABO844" s="122"/>
      <c r="ABP844" s="105"/>
      <c r="ABQ844" s="103"/>
      <c r="ABR844" s="120"/>
      <c r="ABS844" s="209"/>
      <c r="ABT844" s="120"/>
      <c r="ABU844" s="120"/>
      <c r="ABV844" s="114"/>
      <c r="ABW844" s="122"/>
      <c r="ABX844" s="105"/>
      <c r="ABY844" s="103"/>
      <c r="ABZ844" s="120"/>
      <c r="ACA844" s="209"/>
      <c r="ACB844" s="120"/>
      <c r="ACC844" s="120"/>
      <c r="ACD844" s="114"/>
      <c r="ACE844" s="122"/>
      <c r="ACF844" s="105"/>
      <c r="ACG844" s="103"/>
      <c r="ACH844" s="120"/>
      <c r="ACI844" s="209"/>
      <c r="ACJ844" s="120"/>
      <c r="ACK844" s="120"/>
      <c r="ACL844" s="114"/>
      <c r="ACM844" s="122"/>
      <c r="ACN844" s="105"/>
      <c r="ACO844" s="103"/>
      <c r="ACP844" s="120"/>
      <c r="ACQ844" s="209"/>
      <c r="ACR844" s="120"/>
      <c r="ACS844" s="120"/>
      <c r="ACT844" s="114"/>
      <c r="ACU844" s="122"/>
      <c r="ACV844" s="105"/>
      <c r="ACW844" s="103"/>
      <c r="ACX844" s="120"/>
      <c r="ACY844" s="209"/>
      <c r="ACZ844" s="120"/>
      <c r="ADA844" s="120"/>
      <c r="ADB844" s="114"/>
      <c r="ADC844" s="122"/>
      <c r="ADD844" s="105"/>
      <c r="ADE844" s="103"/>
      <c r="ADF844" s="120"/>
      <c r="ADG844" s="209"/>
      <c r="ADH844" s="120"/>
      <c r="ADI844" s="120"/>
      <c r="ADJ844" s="114"/>
      <c r="ADK844" s="122"/>
      <c r="ADL844" s="105"/>
      <c r="ADM844" s="103"/>
      <c r="ADN844" s="120"/>
      <c r="ADO844" s="209"/>
      <c r="ADP844" s="120"/>
      <c r="ADQ844" s="120"/>
      <c r="ADR844" s="114"/>
      <c r="ADS844" s="122"/>
      <c r="ADT844" s="105"/>
      <c r="ADU844" s="103"/>
      <c r="ADV844" s="120"/>
      <c r="ADW844" s="209"/>
      <c r="ADX844" s="120"/>
      <c r="ADY844" s="120"/>
      <c r="ADZ844" s="114"/>
      <c r="AEA844" s="122"/>
      <c r="AEB844" s="105"/>
      <c r="AEC844" s="103"/>
      <c r="AED844" s="120"/>
      <c r="AEE844" s="209"/>
      <c r="AEF844" s="120"/>
      <c r="AEG844" s="120"/>
      <c r="AEH844" s="114"/>
      <c r="AEI844" s="122"/>
      <c r="AEJ844" s="105"/>
      <c r="AEK844" s="103"/>
      <c r="AEL844" s="120"/>
      <c r="AEM844" s="209"/>
      <c r="AEN844" s="120"/>
      <c r="AEO844" s="120"/>
      <c r="AEP844" s="114"/>
      <c r="AEQ844" s="122"/>
      <c r="AER844" s="105"/>
      <c r="AES844" s="103"/>
      <c r="AET844" s="120"/>
      <c r="AEU844" s="209"/>
      <c r="AEV844" s="120"/>
      <c r="AEW844" s="120"/>
      <c r="AEX844" s="114"/>
      <c r="AEY844" s="122"/>
      <c r="AEZ844" s="105"/>
      <c r="AFA844" s="103"/>
      <c r="AFB844" s="120"/>
      <c r="AFC844" s="209"/>
      <c r="AFD844" s="120"/>
      <c r="AFE844" s="120"/>
      <c r="AFF844" s="114"/>
      <c r="AFG844" s="122"/>
      <c r="AFH844" s="105"/>
      <c r="AFI844" s="103"/>
      <c r="AFJ844" s="120"/>
      <c r="AFK844" s="209"/>
      <c r="AFL844" s="120"/>
      <c r="AFM844" s="120"/>
      <c r="AFN844" s="114"/>
      <c r="AFO844" s="122"/>
      <c r="AFP844" s="105"/>
      <c r="AFQ844" s="103"/>
      <c r="AFR844" s="120"/>
      <c r="AFS844" s="209"/>
      <c r="AFT844" s="120"/>
      <c r="AFU844" s="120"/>
      <c r="AFV844" s="114"/>
      <c r="AFW844" s="122"/>
      <c r="AFX844" s="105"/>
      <c r="AFY844" s="103"/>
      <c r="AFZ844" s="120"/>
      <c r="AGA844" s="209"/>
      <c r="AGB844" s="120"/>
      <c r="AGC844" s="120"/>
      <c r="AGD844" s="114"/>
      <c r="AGE844" s="122"/>
      <c r="AGF844" s="105"/>
      <c r="AGG844" s="103"/>
      <c r="AGH844" s="120"/>
      <c r="AGI844" s="209"/>
      <c r="AGJ844" s="120"/>
      <c r="AGK844" s="120"/>
      <c r="AGL844" s="114"/>
      <c r="AGM844" s="122"/>
      <c r="AGN844" s="105"/>
      <c r="AGO844" s="103"/>
      <c r="AGP844" s="120"/>
      <c r="AGQ844" s="209"/>
      <c r="AGR844" s="120"/>
      <c r="AGS844" s="120"/>
      <c r="AGT844" s="114"/>
      <c r="AGU844" s="122"/>
      <c r="AGV844" s="105"/>
      <c r="AGW844" s="103"/>
      <c r="AGX844" s="120"/>
      <c r="AGY844" s="209"/>
      <c r="AGZ844" s="120"/>
      <c r="AHA844" s="120"/>
      <c r="AHB844" s="114"/>
      <c r="AHC844" s="122"/>
      <c r="AHD844" s="105"/>
      <c r="AHE844" s="103"/>
      <c r="AHF844" s="120"/>
      <c r="AHG844" s="209"/>
      <c r="AHH844" s="120"/>
      <c r="AHI844" s="120"/>
      <c r="AHJ844" s="114"/>
      <c r="AHK844" s="122"/>
      <c r="AHL844" s="105"/>
      <c r="AHM844" s="103"/>
      <c r="AHN844" s="120"/>
      <c r="AHO844" s="209"/>
      <c r="AHP844" s="120"/>
      <c r="AHQ844" s="120"/>
      <c r="AHR844" s="114"/>
      <c r="AHS844" s="122"/>
      <c r="AHT844" s="105"/>
      <c r="AHU844" s="103"/>
      <c r="AHV844" s="120"/>
      <c r="AHW844" s="209"/>
      <c r="AHX844" s="120"/>
      <c r="AHY844" s="120"/>
      <c r="AHZ844" s="114"/>
      <c r="AIA844" s="122"/>
      <c r="AIB844" s="105"/>
      <c r="AIC844" s="103"/>
      <c r="AID844" s="120"/>
      <c r="AIE844" s="209"/>
      <c r="AIF844" s="120"/>
      <c r="AIG844" s="120"/>
      <c r="AIH844" s="114"/>
      <c r="AII844" s="122"/>
      <c r="AIJ844" s="105"/>
      <c r="AIK844" s="103"/>
      <c r="AIL844" s="120"/>
      <c r="AIM844" s="209"/>
      <c r="AIN844" s="120"/>
      <c r="AIO844" s="120"/>
      <c r="AIP844" s="114"/>
      <c r="AIQ844" s="122"/>
      <c r="AIR844" s="105"/>
      <c r="AIS844" s="103"/>
      <c r="AIT844" s="120"/>
      <c r="AIU844" s="209"/>
      <c r="AIV844" s="120"/>
      <c r="AIW844" s="120"/>
      <c r="AIX844" s="114"/>
      <c r="AIY844" s="122"/>
      <c r="AIZ844" s="105"/>
      <c r="AJA844" s="103"/>
      <c r="AJB844" s="120"/>
      <c r="AJC844" s="209"/>
      <c r="AJD844" s="120"/>
      <c r="AJE844" s="120"/>
      <c r="AJF844" s="114"/>
      <c r="AJG844" s="122"/>
      <c r="AJH844" s="105"/>
      <c r="AJI844" s="103"/>
      <c r="AJJ844" s="120"/>
      <c r="AJK844" s="209"/>
      <c r="AJL844" s="120"/>
      <c r="AJM844" s="120"/>
      <c r="AJN844" s="114"/>
      <c r="AJO844" s="122"/>
      <c r="AJP844" s="105"/>
      <c r="AJQ844" s="103"/>
      <c r="AJR844" s="120"/>
      <c r="AJS844" s="209"/>
      <c r="AJT844" s="120"/>
      <c r="AJU844" s="120"/>
      <c r="AJV844" s="114"/>
      <c r="AJW844" s="122"/>
      <c r="AJX844" s="105"/>
      <c r="AJY844" s="103"/>
      <c r="AJZ844" s="120"/>
      <c r="AKA844" s="209"/>
      <c r="AKB844" s="120"/>
      <c r="AKC844" s="120"/>
      <c r="AKD844" s="114"/>
      <c r="AKE844" s="122"/>
      <c r="AKF844" s="105"/>
      <c r="AKG844" s="103"/>
      <c r="AKH844" s="120"/>
      <c r="AKI844" s="209"/>
      <c r="AKJ844" s="120"/>
      <c r="AKK844" s="120"/>
      <c r="AKL844" s="114"/>
      <c r="AKM844" s="122"/>
      <c r="AKN844" s="105"/>
      <c r="AKO844" s="103"/>
      <c r="AKP844" s="120"/>
      <c r="AKQ844" s="209"/>
      <c r="AKR844" s="120"/>
      <c r="AKS844" s="120"/>
      <c r="AKT844" s="114"/>
      <c r="AKU844" s="122"/>
      <c r="AKV844" s="105"/>
      <c r="AKW844" s="103"/>
      <c r="AKX844" s="120"/>
      <c r="AKY844" s="209"/>
      <c r="AKZ844" s="120"/>
      <c r="ALA844" s="120"/>
      <c r="ALB844" s="114"/>
      <c r="ALC844" s="122"/>
      <c r="ALD844" s="105"/>
      <c r="ALE844" s="103"/>
      <c r="ALF844" s="120"/>
      <c r="ALG844" s="209"/>
      <c r="ALH844" s="120"/>
      <c r="ALI844" s="120"/>
      <c r="ALJ844" s="114"/>
      <c r="ALK844" s="122"/>
      <c r="ALL844" s="105"/>
      <c r="ALM844" s="103"/>
      <c r="ALN844" s="120"/>
      <c r="ALO844" s="209"/>
      <c r="ALP844" s="120"/>
      <c r="ALQ844" s="120"/>
      <c r="ALR844" s="114"/>
      <c r="ALS844" s="122"/>
      <c r="ALT844" s="105"/>
      <c r="ALU844" s="103"/>
      <c r="ALV844" s="120"/>
      <c r="ALW844" s="209"/>
      <c r="ALX844" s="120"/>
      <c r="ALY844" s="120"/>
      <c r="ALZ844" s="114"/>
      <c r="AMA844" s="122"/>
      <c r="AMB844" s="105"/>
      <c r="AMC844" s="103"/>
      <c r="AMD844" s="120"/>
      <c r="AME844" s="209"/>
      <c r="AMF844" s="120"/>
      <c r="AMG844" s="120"/>
      <c r="AMH844" s="114"/>
      <c r="AMI844" s="122"/>
      <c r="AMJ844" s="105"/>
      <c r="AMK844" s="103"/>
      <c r="AML844" s="120"/>
      <c r="AMM844" s="209"/>
      <c r="AMN844" s="120"/>
      <c r="AMO844" s="120"/>
      <c r="AMP844" s="114"/>
      <c r="AMQ844" s="122"/>
      <c r="AMR844" s="105"/>
      <c r="AMS844" s="103"/>
      <c r="AMT844" s="120"/>
      <c r="AMU844" s="209"/>
      <c r="AMV844" s="120"/>
      <c r="AMW844" s="120"/>
      <c r="AMX844" s="114"/>
      <c r="AMY844" s="122"/>
      <c r="AMZ844" s="105"/>
      <c r="ANA844" s="103"/>
      <c r="ANB844" s="120"/>
      <c r="ANC844" s="209"/>
      <c r="AND844" s="120"/>
      <c r="ANE844" s="120"/>
      <c r="ANF844" s="114"/>
      <c r="ANG844" s="122"/>
      <c r="ANH844" s="105"/>
      <c r="ANI844" s="103"/>
      <c r="ANJ844" s="120"/>
      <c r="ANK844" s="209"/>
      <c r="ANL844" s="120"/>
      <c r="ANM844" s="120"/>
      <c r="ANN844" s="114"/>
      <c r="ANO844" s="122"/>
      <c r="ANP844" s="105"/>
      <c r="ANQ844" s="103"/>
      <c r="ANR844" s="120"/>
      <c r="ANS844" s="209"/>
      <c r="ANT844" s="120"/>
      <c r="ANU844" s="120"/>
      <c r="ANV844" s="114"/>
      <c r="ANW844" s="122"/>
      <c r="ANX844" s="105"/>
      <c r="ANY844" s="103"/>
      <c r="ANZ844" s="120"/>
      <c r="AOA844" s="209"/>
      <c r="AOB844" s="120"/>
      <c r="AOC844" s="120"/>
      <c r="AOD844" s="114"/>
      <c r="AOE844" s="122"/>
      <c r="AOF844" s="105"/>
      <c r="AOG844" s="103"/>
      <c r="AOH844" s="120"/>
      <c r="AOI844" s="209"/>
      <c r="AOJ844" s="120"/>
      <c r="AOK844" s="120"/>
      <c r="AOL844" s="114"/>
      <c r="AOM844" s="122"/>
      <c r="AON844" s="105"/>
      <c r="AOO844" s="103"/>
      <c r="AOP844" s="120"/>
      <c r="AOQ844" s="209"/>
      <c r="AOR844" s="120"/>
      <c r="AOS844" s="120"/>
      <c r="AOT844" s="114"/>
      <c r="AOU844" s="122"/>
      <c r="AOV844" s="105"/>
      <c r="AOW844" s="103"/>
      <c r="AOX844" s="120"/>
      <c r="AOY844" s="209"/>
      <c r="AOZ844" s="120"/>
      <c r="APA844" s="120"/>
      <c r="APB844" s="114"/>
      <c r="APC844" s="122"/>
      <c r="APD844" s="105"/>
      <c r="APE844" s="103"/>
      <c r="APF844" s="120"/>
      <c r="APG844" s="209"/>
      <c r="APH844" s="120"/>
      <c r="API844" s="120"/>
      <c r="APJ844" s="114"/>
      <c r="APK844" s="122"/>
      <c r="APL844" s="105"/>
      <c r="APM844" s="103"/>
      <c r="APN844" s="120"/>
      <c r="APO844" s="209"/>
      <c r="APP844" s="120"/>
      <c r="APQ844" s="120"/>
      <c r="APR844" s="114"/>
      <c r="APS844" s="122"/>
      <c r="APT844" s="105"/>
      <c r="APU844" s="103"/>
      <c r="APV844" s="120"/>
      <c r="APW844" s="209"/>
      <c r="APX844" s="120"/>
      <c r="APY844" s="120"/>
      <c r="APZ844" s="114"/>
      <c r="AQA844" s="122"/>
      <c r="AQB844" s="105"/>
      <c r="AQC844" s="103"/>
      <c r="AQD844" s="120"/>
      <c r="AQE844" s="209"/>
      <c r="AQF844" s="120"/>
      <c r="AQG844" s="120"/>
      <c r="AQH844" s="114"/>
      <c r="AQI844" s="122"/>
      <c r="AQJ844" s="105"/>
      <c r="AQK844" s="103"/>
      <c r="AQL844" s="120"/>
      <c r="AQM844" s="209"/>
      <c r="AQN844" s="120"/>
      <c r="AQO844" s="120"/>
      <c r="AQP844" s="114"/>
      <c r="AQQ844" s="122"/>
      <c r="AQR844" s="105"/>
      <c r="AQS844" s="103"/>
      <c r="AQT844" s="120"/>
      <c r="AQU844" s="209"/>
      <c r="AQV844" s="120"/>
      <c r="AQW844" s="120"/>
      <c r="AQX844" s="114"/>
      <c r="AQY844" s="122"/>
      <c r="AQZ844" s="105"/>
      <c r="ARA844" s="103"/>
      <c r="ARB844" s="120"/>
      <c r="ARC844" s="209"/>
      <c r="ARD844" s="120"/>
      <c r="ARE844" s="120"/>
      <c r="ARF844" s="114"/>
      <c r="ARG844" s="122"/>
      <c r="ARH844" s="105"/>
      <c r="ARI844" s="103"/>
      <c r="ARJ844" s="120"/>
      <c r="ARK844" s="209"/>
      <c r="ARL844" s="120"/>
      <c r="ARM844" s="120"/>
      <c r="ARN844" s="114"/>
      <c r="ARO844" s="122"/>
      <c r="ARP844" s="105"/>
      <c r="ARQ844" s="103"/>
      <c r="ARR844" s="120"/>
      <c r="ARS844" s="209"/>
      <c r="ART844" s="120"/>
      <c r="ARU844" s="120"/>
      <c r="ARV844" s="114"/>
      <c r="ARW844" s="122"/>
      <c r="ARX844" s="105"/>
      <c r="ARY844" s="103"/>
      <c r="ARZ844" s="120"/>
      <c r="ASA844" s="209"/>
      <c r="ASB844" s="120"/>
      <c r="ASC844" s="120"/>
      <c r="ASD844" s="114"/>
      <c r="ASE844" s="122"/>
      <c r="ASF844" s="105"/>
      <c r="ASG844" s="103"/>
      <c r="ASH844" s="120"/>
      <c r="ASI844" s="209"/>
      <c r="ASJ844" s="120"/>
      <c r="ASK844" s="120"/>
      <c r="ASL844" s="114"/>
      <c r="ASM844" s="122"/>
      <c r="ASN844" s="105"/>
      <c r="ASO844" s="103"/>
      <c r="ASP844" s="120"/>
      <c r="ASQ844" s="209"/>
      <c r="ASR844" s="120"/>
      <c r="ASS844" s="120"/>
      <c r="AST844" s="114"/>
      <c r="ASU844" s="122"/>
      <c r="ASV844" s="105"/>
      <c r="ASW844" s="103"/>
      <c r="ASX844" s="120"/>
      <c r="ASY844" s="209"/>
      <c r="ASZ844" s="120"/>
      <c r="ATA844" s="120"/>
      <c r="ATB844" s="114"/>
      <c r="ATC844" s="122"/>
      <c r="ATD844" s="105"/>
      <c r="ATE844" s="103"/>
      <c r="ATF844" s="120"/>
      <c r="ATG844" s="209"/>
      <c r="ATH844" s="120"/>
      <c r="ATI844" s="120"/>
      <c r="ATJ844" s="114"/>
      <c r="ATK844" s="122"/>
      <c r="ATL844" s="105"/>
      <c r="ATM844" s="103"/>
      <c r="ATN844" s="120"/>
      <c r="ATO844" s="209"/>
      <c r="ATP844" s="120"/>
      <c r="ATQ844" s="120"/>
      <c r="ATR844" s="114"/>
      <c r="ATS844" s="122"/>
      <c r="ATT844" s="105"/>
      <c r="ATU844" s="103"/>
      <c r="ATV844" s="120"/>
      <c r="ATW844" s="209"/>
      <c r="ATX844" s="120"/>
      <c r="ATY844" s="120"/>
      <c r="ATZ844" s="114"/>
      <c r="AUA844" s="122"/>
      <c r="AUB844" s="105"/>
      <c r="AUC844" s="103"/>
      <c r="AUD844" s="120"/>
      <c r="AUE844" s="209"/>
      <c r="AUF844" s="120"/>
      <c r="AUG844" s="120"/>
      <c r="AUH844" s="114"/>
      <c r="AUI844" s="122"/>
      <c r="AUJ844" s="105"/>
      <c r="AUK844" s="103"/>
      <c r="AUL844" s="120"/>
      <c r="AUM844" s="209"/>
      <c r="AUN844" s="120"/>
      <c r="AUO844" s="120"/>
      <c r="AUP844" s="114"/>
      <c r="AUQ844" s="122"/>
      <c r="AUR844" s="105"/>
      <c r="AUS844" s="103"/>
      <c r="AUT844" s="120"/>
      <c r="AUU844" s="209"/>
      <c r="AUV844" s="120"/>
      <c r="AUW844" s="120"/>
      <c r="AUX844" s="114"/>
      <c r="AUY844" s="122"/>
      <c r="AUZ844" s="105"/>
      <c r="AVA844" s="103"/>
      <c r="AVB844" s="120"/>
      <c r="AVC844" s="209"/>
      <c r="AVD844" s="120"/>
      <c r="AVE844" s="120"/>
      <c r="AVF844" s="114"/>
      <c r="AVG844" s="122"/>
      <c r="AVH844" s="105"/>
      <c r="AVI844" s="103"/>
      <c r="AVJ844" s="120"/>
      <c r="AVK844" s="209"/>
      <c r="AVL844" s="120"/>
      <c r="AVM844" s="120"/>
      <c r="AVN844" s="114"/>
      <c r="AVO844" s="122"/>
      <c r="AVP844" s="105"/>
      <c r="AVQ844" s="103"/>
      <c r="AVR844" s="120"/>
      <c r="AVS844" s="209"/>
      <c r="AVT844" s="120"/>
      <c r="AVU844" s="120"/>
      <c r="AVV844" s="114"/>
      <c r="AVW844" s="122"/>
      <c r="AVX844" s="105"/>
      <c r="AVY844" s="103"/>
      <c r="AVZ844" s="120"/>
      <c r="AWA844" s="209"/>
      <c r="AWB844" s="120"/>
      <c r="AWC844" s="120"/>
      <c r="AWD844" s="114"/>
      <c r="AWE844" s="122"/>
      <c r="AWF844" s="105"/>
      <c r="AWG844" s="103"/>
      <c r="AWH844" s="120"/>
      <c r="AWI844" s="209"/>
      <c r="AWJ844" s="120"/>
      <c r="AWK844" s="120"/>
      <c r="AWL844" s="114"/>
      <c r="AWM844" s="122"/>
      <c r="AWN844" s="105"/>
      <c r="AWO844" s="103"/>
      <c r="AWP844" s="120"/>
      <c r="AWQ844" s="209"/>
      <c r="AWR844" s="120"/>
      <c r="AWS844" s="120"/>
      <c r="AWT844" s="114"/>
      <c r="AWU844" s="122"/>
      <c r="AWV844" s="105"/>
      <c r="AWW844" s="103"/>
      <c r="AWX844" s="120"/>
      <c r="AWY844" s="209"/>
      <c r="AWZ844" s="120"/>
      <c r="AXA844" s="120"/>
      <c r="AXB844" s="114"/>
      <c r="AXC844" s="122"/>
      <c r="AXD844" s="105"/>
      <c r="AXE844" s="103"/>
      <c r="AXF844" s="120"/>
      <c r="AXG844" s="209"/>
      <c r="AXH844" s="120"/>
      <c r="AXI844" s="120"/>
      <c r="AXJ844" s="114"/>
      <c r="AXK844" s="122"/>
      <c r="AXL844" s="105"/>
      <c r="AXM844" s="103"/>
      <c r="AXN844" s="120"/>
      <c r="AXO844" s="209"/>
      <c r="AXP844" s="120"/>
      <c r="AXQ844" s="120"/>
      <c r="AXR844" s="114"/>
      <c r="AXS844" s="122"/>
      <c r="AXT844" s="105"/>
      <c r="AXU844" s="103"/>
      <c r="AXV844" s="120"/>
      <c r="AXW844" s="209"/>
      <c r="AXX844" s="120"/>
      <c r="AXY844" s="120"/>
      <c r="AXZ844" s="114"/>
      <c r="AYA844" s="122"/>
      <c r="AYB844" s="105"/>
      <c r="AYC844" s="103"/>
      <c r="AYD844" s="120"/>
      <c r="AYE844" s="209"/>
      <c r="AYF844" s="120"/>
      <c r="AYG844" s="120"/>
      <c r="AYH844" s="114"/>
      <c r="AYI844" s="122"/>
      <c r="AYJ844" s="105"/>
      <c r="AYK844" s="103"/>
      <c r="AYL844" s="120"/>
      <c r="AYM844" s="209"/>
      <c r="AYN844" s="120"/>
      <c r="AYO844" s="120"/>
      <c r="AYP844" s="114"/>
      <c r="AYQ844" s="122"/>
      <c r="AYR844" s="105"/>
      <c r="AYS844" s="103"/>
      <c r="AYT844" s="120"/>
      <c r="AYU844" s="209"/>
      <c r="AYV844" s="120"/>
      <c r="AYW844" s="120"/>
      <c r="AYX844" s="114"/>
      <c r="AYY844" s="122"/>
      <c r="AYZ844" s="105"/>
      <c r="AZA844" s="103"/>
      <c r="AZB844" s="120"/>
      <c r="AZC844" s="209"/>
      <c r="AZD844" s="120"/>
      <c r="AZE844" s="120"/>
      <c r="AZF844" s="114"/>
      <c r="AZG844" s="122"/>
      <c r="AZH844" s="105"/>
      <c r="AZI844" s="103"/>
      <c r="AZJ844" s="120"/>
      <c r="AZK844" s="209"/>
      <c r="AZL844" s="120"/>
      <c r="AZM844" s="120"/>
      <c r="AZN844" s="114"/>
      <c r="AZO844" s="122"/>
      <c r="AZP844" s="105"/>
      <c r="AZQ844" s="103"/>
      <c r="AZR844" s="120"/>
      <c r="AZS844" s="209"/>
      <c r="AZT844" s="120"/>
      <c r="AZU844" s="120"/>
      <c r="AZV844" s="114"/>
      <c r="AZW844" s="122"/>
      <c r="AZX844" s="105"/>
      <c r="AZY844" s="103"/>
      <c r="AZZ844" s="120"/>
      <c r="BAA844" s="209"/>
      <c r="BAB844" s="120"/>
      <c r="BAC844" s="120"/>
      <c r="BAD844" s="114"/>
      <c r="BAE844" s="122"/>
      <c r="BAF844" s="105"/>
      <c r="BAG844" s="103"/>
      <c r="BAH844" s="120"/>
      <c r="BAI844" s="209"/>
      <c r="BAJ844" s="120"/>
      <c r="BAK844" s="120"/>
      <c r="BAL844" s="114"/>
      <c r="BAM844" s="122"/>
      <c r="BAN844" s="105"/>
      <c r="BAO844" s="103"/>
      <c r="BAP844" s="120"/>
      <c r="BAQ844" s="209"/>
      <c r="BAR844" s="120"/>
      <c r="BAS844" s="120"/>
      <c r="BAT844" s="114"/>
      <c r="BAU844" s="122"/>
      <c r="BAV844" s="105"/>
      <c r="BAW844" s="103"/>
      <c r="BAX844" s="120"/>
      <c r="BAY844" s="209"/>
      <c r="BAZ844" s="120"/>
      <c r="BBA844" s="120"/>
      <c r="BBB844" s="114"/>
      <c r="BBC844" s="122"/>
      <c r="BBD844" s="105"/>
      <c r="BBE844" s="103"/>
      <c r="BBF844" s="120"/>
      <c r="BBG844" s="209"/>
      <c r="BBH844" s="120"/>
      <c r="BBI844" s="120"/>
      <c r="BBJ844" s="114"/>
      <c r="BBK844" s="122"/>
      <c r="BBL844" s="105"/>
      <c r="BBM844" s="103"/>
      <c r="BBN844" s="120"/>
      <c r="BBO844" s="209"/>
      <c r="BBP844" s="120"/>
      <c r="BBQ844" s="120"/>
      <c r="BBR844" s="114"/>
      <c r="BBS844" s="122"/>
      <c r="BBT844" s="105"/>
      <c r="BBU844" s="103"/>
      <c r="BBV844" s="120"/>
      <c r="BBW844" s="209"/>
      <c r="BBX844" s="120"/>
      <c r="BBY844" s="120"/>
      <c r="BBZ844" s="114"/>
      <c r="BCA844" s="122"/>
      <c r="BCB844" s="105"/>
      <c r="BCC844" s="103"/>
      <c r="BCD844" s="120"/>
      <c r="BCE844" s="209"/>
      <c r="BCF844" s="120"/>
      <c r="BCG844" s="120"/>
      <c r="BCH844" s="114"/>
      <c r="BCI844" s="122"/>
      <c r="BCJ844" s="105"/>
      <c r="BCK844" s="103"/>
      <c r="BCL844" s="120"/>
      <c r="BCM844" s="209"/>
      <c r="BCN844" s="120"/>
      <c r="BCO844" s="120"/>
      <c r="BCP844" s="114"/>
      <c r="BCQ844" s="122"/>
      <c r="BCR844" s="105"/>
      <c r="BCS844" s="103"/>
      <c r="BCT844" s="120"/>
      <c r="BCU844" s="209"/>
      <c r="BCV844" s="120"/>
      <c r="BCW844" s="120"/>
      <c r="BCX844" s="114"/>
      <c r="BCY844" s="122"/>
      <c r="BCZ844" s="105"/>
      <c r="BDA844" s="103"/>
      <c r="BDB844" s="120"/>
      <c r="BDC844" s="209"/>
      <c r="BDD844" s="120"/>
      <c r="BDE844" s="120"/>
      <c r="BDF844" s="114"/>
      <c r="BDG844" s="122"/>
      <c r="BDH844" s="105"/>
      <c r="BDI844" s="103"/>
      <c r="BDJ844" s="120"/>
      <c r="BDK844" s="209"/>
      <c r="BDL844" s="120"/>
      <c r="BDM844" s="120"/>
      <c r="BDN844" s="114"/>
      <c r="BDO844" s="122"/>
      <c r="BDP844" s="105"/>
      <c r="BDQ844" s="103"/>
      <c r="BDR844" s="120"/>
      <c r="BDS844" s="209"/>
      <c r="BDT844" s="120"/>
      <c r="BDU844" s="120"/>
      <c r="BDV844" s="114"/>
      <c r="BDW844" s="122"/>
      <c r="BDX844" s="105"/>
      <c r="BDY844" s="103"/>
      <c r="BDZ844" s="120"/>
      <c r="BEA844" s="209"/>
      <c r="BEB844" s="120"/>
      <c r="BEC844" s="120"/>
      <c r="BED844" s="114"/>
      <c r="BEE844" s="122"/>
      <c r="BEF844" s="105"/>
      <c r="BEG844" s="103"/>
      <c r="BEH844" s="120"/>
      <c r="BEI844" s="209"/>
      <c r="BEJ844" s="120"/>
      <c r="BEK844" s="120"/>
      <c r="BEL844" s="114"/>
      <c r="BEM844" s="122"/>
      <c r="BEN844" s="105"/>
      <c r="BEO844" s="103"/>
      <c r="BEP844" s="120"/>
      <c r="BEQ844" s="209"/>
      <c r="BER844" s="120"/>
      <c r="BES844" s="120"/>
      <c r="BET844" s="114"/>
      <c r="BEU844" s="122"/>
      <c r="BEV844" s="105"/>
      <c r="BEW844" s="103"/>
      <c r="BEX844" s="120"/>
      <c r="BEY844" s="209"/>
      <c r="BEZ844" s="120"/>
      <c r="BFA844" s="120"/>
      <c r="BFB844" s="114"/>
      <c r="BFC844" s="122"/>
      <c r="BFD844" s="105"/>
      <c r="BFE844" s="103"/>
      <c r="BFF844" s="120"/>
      <c r="BFG844" s="209"/>
      <c r="BFH844" s="120"/>
      <c r="BFI844" s="120"/>
      <c r="BFJ844" s="114"/>
      <c r="BFK844" s="122"/>
      <c r="BFL844" s="105"/>
      <c r="BFM844" s="103"/>
      <c r="BFN844" s="120"/>
      <c r="BFO844" s="209"/>
      <c r="BFP844" s="120"/>
      <c r="BFQ844" s="120"/>
      <c r="BFR844" s="114"/>
      <c r="BFS844" s="122"/>
      <c r="BFT844" s="105"/>
      <c r="BFU844" s="103"/>
      <c r="BFV844" s="120"/>
      <c r="BFW844" s="209"/>
      <c r="BFX844" s="120"/>
      <c r="BFY844" s="120"/>
      <c r="BFZ844" s="114"/>
      <c r="BGA844" s="122"/>
      <c r="BGB844" s="105"/>
      <c r="BGC844" s="103"/>
      <c r="BGD844" s="120"/>
      <c r="BGE844" s="209"/>
      <c r="BGF844" s="120"/>
      <c r="BGG844" s="120"/>
      <c r="BGH844" s="114"/>
      <c r="BGI844" s="122"/>
      <c r="BGJ844" s="105"/>
      <c r="BGK844" s="103"/>
      <c r="BGL844" s="120"/>
      <c r="BGM844" s="209"/>
      <c r="BGN844" s="120"/>
      <c r="BGO844" s="120"/>
      <c r="BGP844" s="114"/>
      <c r="BGQ844" s="122"/>
      <c r="BGR844" s="105"/>
      <c r="BGS844" s="103"/>
      <c r="BGT844" s="120"/>
      <c r="BGU844" s="209"/>
      <c r="BGV844" s="120"/>
      <c r="BGW844" s="120"/>
      <c r="BGX844" s="114"/>
      <c r="BGY844" s="122"/>
      <c r="BGZ844" s="105"/>
      <c r="BHA844" s="103"/>
      <c r="BHB844" s="120"/>
      <c r="BHC844" s="209"/>
      <c r="BHD844" s="120"/>
      <c r="BHE844" s="120"/>
      <c r="BHF844" s="114"/>
      <c r="BHG844" s="122"/>
      <c r="BHH844" s="105"/>
      <c r="BHI844" s="103"/>
      <c r="BHJ844" s="120"/>
      <c r="BHK844" s="209"/>
      <c r="BHL844" s="120"/>
      <c r="BHM844" s="120"/>
      <c r="BHN844" s="114"/>
      <c r="BHO844" s="122"/>
      <c r="BHP844" s="105"/>
      <c r="BHQ844" s="103"/>
      <c r="BHR844" s="120"/>
      <c r="BHS844" s="209"/>
      <c r="BHT844" s="120"/>
      <c r="BHU844" s="120"/>
      <c r="BHV844" s="114"/>
      <c r="BHW844" s="122"/>
      <c r="BHX844" s="105"/>
      <c r="BHY844" s="103"/>
      <c r="BHZ844" s="120"/>
      <c r="BIA844" s="209"/>
      <c r="BIB844" s="120"/>
      <c r="BIC844" s="120"/>
      <c r="BID844" s="114"/>
      <c r="BIE844" s="122"/>
      <c r="BIF844" s="105"/>
      <c r="BIG844" s="103"/>
      <c r="BIH844" s="120"/>
      <c r="BII844" s="209"/>
      <c r="BIJ844" s="120"/>
      <c r="BIK844" s="120"/>
      <c r="BIL844" s="114"/>
      <c r="BIM844" s="122"/>
      <c r="BIN844" s="105"/>
      <c r="BIO844" s="103"/>
      <c r="BIP844" s="120"/>
      <c r="BIQ844" s="209"/>
      <c r="BIR844" s="120"/>
      <c r="BIS844" s="120"/>
      <c r="BIT844" s="114"/>
      <c r="BIU844" s="122"/>
      <c r="BIV844" s="105"/>
      <c r="BIW844" s="103"/>
      <c r="BIX844" s="120"/>
      <c r="BIY844" s="209"/>
      <c r="BIZ844" s="120"/>
      <c r="BJA844" s="120"/>
      <c r="BJB844" s="114"/>
      <c r="BJC844" s="122"/>
      <c r="BJD844" s="105"/>
      <c r="BJE844" s="103"/>
      <c r="BJF844" s="120"/>
      <c r="BJG844" s="209"/>
      <c r="BJH844" s="120"/>
      <c r="BJI844" s="120"/>
      <c r="BJJ844" s="114"/>
      <c r="BJK844" s="122"/>
      <c r="BJL844" s="105"/>
      <c r="BJM844" s="103"/>
      <c r="BJN844" s="120"/>
      <c r="BJO844" s="209"/>
      <c r="BJP844" s="120"/>
      <c r="BJQ844" s="120"/>
      <c r="BJR844" s="114"/>
      <c r="BJS844" s="122"/>
      <c r="BJT844" s="105"/>
      <c r="BJU844" s="103"/>
      <c r="BJV844" s="120"/>
      <c r="BJW844" s="209"/>
      <c r="BJX844" s="120"/>
      <c r="BJY844" s="120"/>
      <c r="BJZ844" s="114"/>
      <c r="BKA844" s="122"/>
      <c r="BKB844" s="105"/>
      <c r="BKC844" s="103"/>
      <c r="BKD844" s="120"/>
      <c r="BKE844" s="209"/>
      <c r="BKF844" s="120"/>
      <c r="BKG844" s="120"/>
      <c r="BKH844" s="114"/>
      <c r="BKI844" s="122"/>
      <c r="BKJ844" s="105"/>
      <c r="BKK844" s="103"/>
      <c r="BKL844" s="120"/>
      <c r="BKM844" s="209"/>
      <c r="BKN844" s="120"/>
      <c r="BKO844" s="120"/>
      <c r="BKP844" s="114"/>
      <c r="BKQ844" s="122"/>
      <c r="BKR844" s="105"/>
      <c r="BKS844" s="103"/>
      <c r="BKT844" s="120"/>
      <c r="BKU844" s="209"/>
      <c r="BKV844" s="120"/>
      <c r="BKW844" s="120"/>
      <c r="BKX844" s="114"/>
      <c r="BKY844" s="122"/>
      <c r="BKZ844" s="105"/>
      <c r="BLA844" s="103"/>
      <c r="BLB844" s="120"/>
      <c r="BLC844" s="209"/>
      <c r="BLD844" s="120"/>
      <c r="BLE844" s="120"/>
      <c r="BLF844" s="114"/>
      <c r="BLG844" s="122"/>
      <c r="BLH844" s="105"/>
      <c r="BLI844" s="103"/>
      <c r="BLJ844" s="120"/>
      <c r="BLK844" s="209"/>
      <c r="BLL844" s="120"/>
      <c r="BLM844" s="120"/>
      <c r="BLN844" s="114"/>
      <c r="BLO844" s="122"/>
      <c r="BLP844" s="105"/>
      <c r="BLQ844" s="103"/>
      <c r="BLR844" s="120"/>
      <c r="BLS844" s="209"/>
      <c r="BLT844" s="120"/>
      <c r="BLU844" s="120"/>
      <c r="BLV844" s="114"/>
      <c r="BLW844" s="122"/>
      <c r="BLX844" s="105"/>
      <c r="BLY844" s="103"/>
      <c r="BLZ844" s="120"/>
      <c r="BMA844" s="209"/>
      <c r="BMB844" s="120"/>
      <c r="BMC844" s="120"/>
      <c r="BMD844" s="114"/>
      <c r="BME844" s="122"/>
      <c r="BMF844" s="105"/>
      <c r="BMG844" s="103"/>
      <c r="BMH844" s="120"/>
      <c r="BMI844" s="209"/>
      <c r="BMJ844" s="120"/>
      <c r="BMK844" s="120"/>
      <c r="BML844" s="114"/>
      <c r="BMM844" s="122"/>
      <c r="BMN844" s="105"/>
      <c r="BMO844" s="103"/>
      <c r="BMP844" s="120"/>
      <c r="BMQ844" s="209"/>
      <c r="BMR844" s="120"/>
      <c r="BMS844" s="120"/>
      <c r="BMT844" s="114"/>
      <c r="BMU844" s="122"/>
      <c r="BMV844" s="105"/>
      <c r="BMW844" s="103"/>
      <c r="BMX844" s="120"/>
      <c r="BMY844" s="209"/>
      <c r="BMZ844" s="120"/>
      <c r="BNA844" s="120"/>
      <c r="BNB844" s="114"/>
      <c r="BNC844" s="122"/>
      <c r="BND844" s="105"/>
      <c r="BNE844" s="103"/>
      <c r="BNF844" s="120"/>
      <c r="BNG844" s="209"/>
      <c r="BNH844" s="120"/>
      <c r="BNI844" s="120"/>
      <c r="BNJ844" s="114"/>
      <c r="BNK844" s="122"/>
      <c r="BNL844" s="105"/>
      <c r="BNM844" s="103"/>
      <c r="BNN844" s="120"/>
      <c r="BNO844" s="209"/>
      <c r="BNP844" s="120"/>
      <c r="BNQ844" s="120"/>
      <c r="BNR844" s="114"/>
      <c r="BNS844" s="122"/>
      <c r="BNT844" s="105"/>
      <c r="BNU844" s="103"/>
      <c r="BNV844" s="120"/>
      <c r="BNW844" s="209"/>
      <c r="BNX844" s="120"/>
      <c r="BNY844" s="120"/>
      <c r="BNZ844" s="114"/>
      <c r="BOA844" s="122"/>
      <c r="BOB844" s="105"/>
      <c r="BOC844" s="103"/>
      <c r="BOD844" s="120"/>
      <c r="BOE844" s="209"/>
      <c r="BOF844" s="120"/>
      <c r="BOG844" s="120"/>
      <c r="BOH844" s="114"/>
      <c r="BOI844" s="122"/>
      <c r="BOJ844" s="105"/>
      <c r="BOK844" s="103"/>
      <c r="BOL844" s="120"/>
      <c r="BOM844" s="209"/>
      <c r="BON844" s="120"/>
      <c r="BOO844" s="120"/>
      <c r="BOP844" s="114"/>
      <c r="BOQ844" s="122"/>
      <c r="BOR844" s="105"/>
      <c r="BOS844" s="103"/>
      <c r="BOT844" s="120"/>
      <c r="BOU844" s="209"/>
      <c r="BOV844" s="120"/>
      <c r="BOW844" s="120"/>
      <c r="BOX844" s="114"/>
      <c r="BOY844" s="122"/>
      <c r="BOZ844" s="105"/>
      <c r="BPA844" s="103"/>
      <c r="BPB844" s="120"/>
      <c r="BPC844" s="209"/>
      <c r="BPD844" s="120"/>
      <c r="BPE844" s="120"/>
      <c r="BPF844" s="114"/>
      <c r="BPG844" s="122"/>
      <c r="BPH844" s="105"/>
      <c r="BPI844" s="103"/>
      <c r="BPJ844" s="120"/>
      <c r="BPK844" s="209"/>
      <c r="BPL844" s="120"/>
      <c r="BPM844" s="120"/>
      <c r="BPN844" s="114"/>
      <c r="BPO844" s="122"/>
      <c r="BPP844" s="105"/>
      <c r="BPQ844" s="103"/>
      <c r="BPR844" s="120"/>
      <c r="BPS844" s="209"/>
      <c r="BPT844" s="120"/>
      <c r="BPU844" s="120"/>
      <c r="BPV844" s="114"/>
      <c r="BPW844" s="122"/>
      <c r="BPX844" s="105"/>
      <c r="BPY844" s="103"/>
      <c r="BPZ844" s="120"/>
      <c r="BQA844" s="209"/>
      <c r="BQB844" s="120"/>
      <c r="BQC844" s="120"/>
      <c r="BQD844" s="114"/>
      <c r="BQE844" s="122"/>
      <c r="BQF844" s="105"/>
      <c r="BQG844" s="103"/>
      <c r="BQH844" s="120"/>
      <c r="BQI844" s="209"/>
      <c r="BQJ844" s="120"/>
      <c r="BQK844" s="120"/>
      <c r="BQL844" s="114"/>
      <c r="BQM844" s="122"/>
      <c r="BQN844" s="105"/>
      <c r="BQO844" s="103"/>
      <c r="BQP844" s="120"/>
      <c r="BQQ844" s="209"/>
      <c r="BQR844" s="120"/>
      <c r="BQS844" s="120"/>
      <c r="BQT844" s="114"/>
      <c r="BQU844" s="122"/>
      <c r="BQV844" s="105"/>
      <c r="BQW844" s="103"/>
      <c r="BQX844" s="120"/>
      <c r="BQY844" s="209"/>
      <c r="BQZ844" s="120"/>
      <c r="BRA844" s="120"/>
      <c r="BRB844" s="114"/>
      <c r="BRC844" s="122"/>
      <c r="BRD844" s="105"/>
      <c r="BRE844" s="103"/>
      <c r="BRF844" s="120"/>
      <c r="BRG844" s="209"/>
      <c r="BRH844" s="120"/>
      <c r="BRI844" s="120"/>
      <c r="BRJ844" s="114"/>
      <c r="BRK844" s="122"/>
      <c r="BRL844" s="105"/>
      <c r="BRM844" s="103"/>
      <c r="BRN844" s="120"/>
      <c r="BRO844" s="209"/>
      <c r="BRP844" s="120"/>
      <c r="BRQ844" s="120"/>
      <c r="BRR844" s="114"/>
      <c r="BRS844" s="122"/>
      <c r="BRT844" s="105"/>
      <c r="BRU844" s="103"/>
      <c r="BRV844" s="120"/>
      <c r="BRW844" s="209"/>
      <c r="BRX844" s="120"/>
      <c r="BRY844" s="120"/>
      <c r="BRZ844" s="114"/>
      <c r="BSA844" s="122"/>
      <c r="BSB844" s="105"/>
      <c r="BSC844" s="103"/>
      <c r="BSD844" s="120"/>
      <c r="BSE844" s="209"/>
      <c r="BSF844" s="120"/>
      <c r="BSG844" s="120"/>
      <c r="BSH844" s="114"/>
      <c r="BSI844" s="122"/>
      <c r="BSJ844" s="105"/>
      <c r="BSK844" s="103"/>
      <c r="BSL844" s="120"/>
      <c r="BSM844" s="209"/>
      <c r="BSN844" s="120"/>
      <c r="BSO844" s="120"/>
      <c r="BSP844" s="114"/>
      <c r="BSQ844" s="122"/>
      <c r="BSR844" s="105"/>
      <c r="BSS844" s="103"/>
      <c r="BST844" s="120"/>
      <c r="BSU844" s="209"/>
      <c r="BSV844" s="120"/>
      <c r="BSW844" s="120"/>
      <c r="BSX844" s="114"/>
      <c r="BSY844" s="122"/>
      <c r="BSZ844" s="105"/>
      <c r="BTA844" s="103"/>
      <c r="BTB844" s="120"/>
      <c r="BTC844" s="209"/>
      <c r="BTD844" s="120"/>
      <c r="BTE844" s="120"/>
      <c r="BTF844" s="114"/>
      <c r="BTG844" s="122"/>
      <c r="BTH844" s="105"/>
      <c r="BTI844" s="103"/>
      <c r="BTJ844" s="120"/>
      <c r="BTK844" s="209"/>
      <c r="BTL844" s="120"/>
      <c r="BTM844" s="120"/>
      <c r="BTN844" s="114"/>
      <c r="BTO844" s="122"/>
      <c r="BTP844" s="105"/>
      <c r="BTQ844" s="103"/>
      <c r="BTR844" s="120"/>
      <c r="BTS844" s="209"/>
      <c r="BTT844" s="120"/>
      <c r="BTU844" s="120"/>
      <c r="BTV844" s="114"/>
      <c r="BTW844" s="122"/>
      <c r="BTX844" s="105"/>
      <c r="BTY844" s="103"/>
      <c r="BTZ844" s="120"/>
      <c r="BUA844" s="209"/>
      <c r="BUB844" s="120"/>
      <c r="BUC844" s="120"/>
      <c r="BUD844" s="114"/>
      <c r="BUE844" s="122"/>
      <c r="BUF844" s="105"/>
      <c r="BUG844" s="103"/>
      <c r="BUH844" s="120"/>
      <c r="BUI844" s="209"/>
      <c r="BUJ844" s="120"/>
      <c r="BUK844" s="120"/>
      <c r="BUL844" s="114"/>
      <c r="BUM844" s="122"/>
      <c r="BUN844" s="105"/>
      <c r="BUO844" s="103"/>
      <c r="BUP844" s="120"/>
      <c r="BUQ844" s="209"/>
      <c r="BUR844" s="120"/>
      <c r="BUS844" s="120"/>
      <c r="BUT844" s="114"/>
      <c r="BUU844" s="122"/>
      <c r="BUV844" s="105"/>
      <c r="BUW844" s="103"/>
      <c r="BUX844" s="120"/>
      <c r="BUY844" s="209"/>
      <c r="BUZ844" s="120"/>
      <c r="BVA844" s="120"/>
      <c r="BVB844" s="114"/>
      <c r="BVC844" s="122"/>
      <c r="BVD844" s="105"/>
      <c r="BVE844" s="103"/>
      <c r="BVF844" s="120"/>
      <c r="BVG844" s="209"/>
      <c r="BVH844" s="120"/>
      <c r="BVI844" s="120"/>
      <c r="BVJ844" s="114"/>
      <c r="BVK844" s="122"/>
      <c r="BVL844" s="105"/>
      <c r="BVM844" s="103"/>
      <c r="BVN844" s="120"/>
      <c r="BVO844" s="209"/>
      <c r="BVP844" s="120"/>
      <c r="BVQ844" s="120"/>
      <c r="BVR844" s="114"/>
      <c r="BVS844" s="122"/>
      <c r="BVT844" s="105"/>
      <c r="BVU844" s="103"/>
      <c r="BVV844" s="120"/>
      <c r="BVW844" s="209"/>
      <c r="BVX844" s="120"/>
      <c r="BVY844" s="120"/>
      <c r="BVZ844" s="114"/>
      <c r="BWA844" s="122"/>
      <c r="BWB844" s="105"/>
      <c r="BWC844" s="103"/>
      <c r="BWD844" s="120"/>
      <c r="BWE844" s="209"/>
      <c r="BWF844" s="120"/>
      <c r="BWG844" s="120"/>
      <c r="BWH844" s="114"/>
      <c r="BWI844" s="122"/>
      <c r="BWJ844" s="105"/>
      <c r="BWK844" s="103"/>
      <c r="BWL844" s="120"/>
      <c r="BWM844" s="209"/>
      <c r="BWN844" s="120"/>
      <c r="BWO844" s="120"/>
      <c r="BWP844" s="114"/>
      <c r="BWQ844" s="122"/>
      <c r="BWR844" s="105"/>
      <c r="BWS844" s="103"/>
      <c r="BWT844" s="120"/>
      <c r="BWU844" s="209"/>
      <c r="BWV844" s="120"/>
      <c r="BWW844" s="120"/>
      <c r="BWX844" s="114"/>
      <c r="BWY844" s="122"/>
      <c r="BWZ844" s="105"/>
      <c r="BXA844" s="103"/>
      <c r="BXB844" s="120"/>
      <c r="BXC844" s="209"/>
      <c r="BXD844" s="120"/>
      <c r="BXE844" s="120"/>
      <c r="BXF844" s="114"/>
      <c r="BXG844" s="122"/>
      <c r="BXH844" s="105"/>
      <c r="BXI844" s="103"/>
      <c r="BXJ844" s="120"/>
      <c r="BXK844" s="209"/>
      <c r="BXL844" s="120"/>
      <c r="BXM844" s="120"/>
      <c r="BXN844" s="114"/>
      <c r="BXO844" s="122"/>
      <c r="BXP844" s="105"/>
      <c r="BXQ844" s="103"/>
      <c r="BXR844" s="120"/>
      <c r="BXS844" s="209"/>
      <c r="BXT844" s="120"/>
      <c r="BXU844" s="120"/>
      <c r="BXV844" s="114"/>
      <c r="BXW844" s="122"/>
      <c r="BXX844" s="105"/>
      <c r="BXY844" s="103"/>
      <c r="BXZ844" s="120"/>
      <c r="BYA844" s="209"/>
      <c r="BYB844" s="120"/>
      <c r="BYC844" s="120"/>
      <c r="BYD844" s="114"/>
      <c r="BYE844" s="122"/>
      <c r="BYF844" s="105"/>
      <c r="BYG844" s="103"/>
      <c r="BYH844" s="120"/>
      <c r="BYI844" s="209"/>
      <c r="BYJ844" s="120"/>
      <c r="BYK844" s="120"/>
      <c r="BYL844" s="114"/>
      <c r="BYM844" s="122"/>
      <c r="BYN844" s="105"/>
      <c r="BYO844" s="103"/>
      <c r="BYP844" s="120"/>
      <c r="BYQ844" s="209"/>
      <c r="BYR844" s="120"/>
      <c r="BYS844" s="120"/>
      <c r="BYT844" s="114"/>
      <c r="BYU844" s="122"/>
      <c r="BYV844" s="105"/>
      <c r="BYW844" s="103"/>
      <c r="BYX844" s="120"/>
      <c r="BYY844" s="209"/>
      <c r="BYZ844" s="120"/>
      <c r="BZA844" s="120"/>
      <c r="BZB844" s="114"/>
      <c r="BZC844" s="122"/>
      <c r="BZD844" s="105"/>
      <c r="BZE844" s="103"/>
      <c r="BZF844" s="120"/>
      <c r="BZG844" s="209"/>
      <c r="BZH844" s="120"/>
      <c r="BZI844" s="120"/>
      <c r="BZJ844" s="114"/>
      <c r="BZK844" s="122"/>
      <c r="BZL844" s="105"/>
      <c r="BZM844" s="103"/>
      <c r="BZN844" s="120"/>
      <c r="BZO844" s="209"/>
      <c r="BZP844" s="120"/>
      <c r="BZQ844" s="120"/>
      <c r="BZR844" s="114"/>
      <c r="BZS844" s="122"/>
      <c r="BZT844" s="105"/>
      <c r="BZU844" s="103"/>
      <c r="BZV844" s="120"/>
      <c r="BZW844" s="209"/>
      <c r="BZX844" s="120"/>
      <c r="BZY844" s="120"/>
      <c r="BZZ844" s="114"/>
      <c r="CAA844" s="122"/>
      <c r="CAB844" s="105"/>
      <c r="CAC844" s="103"/>
      <c r="CAD844" s="120"/>
      <c r="CAE844" s="209"/>
      <c r="CAF844" s="120"/>
      <c r="CAG844" s="120"/>
      <c r="CAH844" s="114"/>
      <c r="CAI844" s="122"/>
      <c r="CAJ844" s="105"/>
      <c r="CAK844" s="103"/>
      <c r="CAL844" s="120"/>
      <c r="CAM844" s="209"/>
      <c r="CAN844" s="120"/>
      <c r="CAO844" s="120"/>
      <c r="CAP844" s="114"/>
      <c r="CAQ844" s="122"/>
      <c r="CAR844" s="105"/>
      <c r="CAS844" s="103"/>
      <c r="CAT844" s="120"/>
      <c r="CAU844" s="209"/>
      <c r="CAV844" s="120"/>
      <c r="CAW844" s="120"/>
      <c r="CAX844" s="114"/>
      <c r="CAY844" s="122"/>
      <c r="CAZ844" s="105"/>
      <c r="CBA844" s="103"/>
      <c r="CBB844" s="120"/>
      <c r="CBC844" s="209"/>
      <c r="CBD844" s="120"/>
      <c r="CBE844" s="120"/>
      <c r="CBF844" s="114"/>
      <c r="CBG844" s="122"/>
      <c r="CBH844" s="105"/>
      <c r="CBI844" s="103"/>
      <c r="CBJ844" s="120"/>
      <c r="CBK844" s="209"/>
      <c r="CBL844" s="120"/>
      <c r="CBM844" s="120"/>
      <c r="CBN844" s="114"/>
      <c r="CBO844" s="122"/>
      <c r="CBP844" s="105"/>
      <c r="CBQ844" s="103"/>
      <c r="CBR844" s="120"/>
      <c r="CBS844" s="209"/>
      <c r="CBT844" s="120"/>
      <c r="CBU844" s="120"/>
      <c r="CBV844" s="114"/>
      <c r="CBW844" s="122"/>
      <c r="CBX844" s="105"/>
      <c r="CBY844" s="103"/>
      <c r="CBZ844" s="120"/>
      <c r="CCA844" s="209"/>
      <c r="CCB844" s="120"/>
      <c r="CCC844" s="120"/>
      <c r="CCD844" s="114"/>
      <c r="CCE844" s="122"/>
      <c r="CCF844" s="105"/>
      <c r="CCG844" s="103"/>
      <c r="CCH844" s="120"/>
      <c r="CCI844" s="209"/>
      <c r="CCJ844" s="120"/>
      <c r="CCK844" s="120"/>
      <c r="CCL844" s="114"/>
      <c r="CCM844" s="122"/>
      <c r="CCN844" s="105"/>
      <c r="CCO844" s="103"/>
      <c r="CCP844" s="120"/>
      <c r="CCQ844" s="209"/>
      <c r="CCR844" s="120"/>
      <c r="CCS844" s="120"/>
      <c r="CCT844" s="114"/>
      <c r="CCU844" s="122"/>
      <c r="CCV844" s="105"/>
      <c r="CCW844" s="103"/>
      <c r="CCX844" s="120"/>
      <c r="CCY844" s="209"/>
      <c r="CCZ844" s="120"/>
      <c r="CDA844" s="120"/>
      <c r="CDB844" s="114"/>
      <c r="CDC844" s="122"/>
      <c r="CDD844" s="105"/>
      <c r="CDE844" s="103"/>
      <c r="CDF844" s="120"/>
      <c r="CDG844" s="209"/>
      <c r="CDH844" s="120"/>
      <c r="CDI844" s="120"/>
      <c r="CDJ844" s="114"/>
      <c r="CDK844" s="122"/>
      <c r="CDL844" s="105"/>
      <c r="CDM844" s="103"/>
      <c r="CDN844" s="120"/>
      <c r="CDO844" s="209"/>
      <c r="CDP844" s="120"/>
      <c r="CDQ844" s="120"/>
      <c r="CDR844" s="114"/>
      <c r="CDS844" s="122"/>
      <c r="CDT844" s="105"/>
      <c r="CDU844" s="103"/>
      <c r="CDV844" s="120"/>
      <c r="CDW844" s="209"/>
      <c r="CDX844" s="120"/>
      <c r="CDY844" s="120"/>
      <c r="CDZ844" s="114"/>
      <c r="CEA844" s="122"/>
      <c r="CEB844" s="105"/>
      <c r="CEC844" s="103"/>
      <c r="CED844" s="120"/>
      <c r="CEE844" s="209"/>
      <c r="CEF844" s="120"/>
      <c r="CEG844" s="120"/>
      <c r="CEH844" s="114"/>
      <c r="CEI844" s="122"/>
      <c r="CEJ844" s="105"/>
      <c r="CEK844" s="103"/>
      <c r="CEL844" s="120"/>
      <c r="CEM844" s="209"/>
      <c r="CEN844" s="120"/>
      <c r="CEO844" s="120"/>
      <c r="CEP844" s="114"/>
      <c r="CEQ844" s="122"/>
      <c r="CER844" s="105"/>
      <c r="CES844" s="103"/>
      <c r="CET844" s="120"/>
      <c r="CEU844" s="209"/>
      <c r="CEV844" s="120"/>
      <c r="CEW844" s="120"/>
      <c r="CEX844" s="114"/>
      <c r="CEY844" s="122"/>
      <c r="CEZ844" s="105"/>
      <c r="CFA844" s="103"/>
      <c r="CFB844" s="120"/>
      <c r="CFC844" s="209"/>
      <c r="CFD844" s="120"/>
      <c r="CFE844" s="120"/>
      <c r="CFF844" s="114"/>
      <c r="CFG844" s="122"/>
      <c r="CFH844" s="105"/>
      <c r="CFI844" s="103"/>
      <c r="CFJ844" s="120"/>
      <c r="CFK844" s="209"/>
      <c r="CFL844" s="120"/>
      <c r="CFM844" s="120"/>
      <c r="CFN844" s="114"/>
      <c r="CFO844" s="122"/>
      <c r="CFP844" s="105"/>
      <c r="CFQ844" s="103"/>
      <c r="CFR844" s="120"/>
      <c r="CFS844" s="209"/>
      <c r="CFT844" s="120"/>
      <c r="CFU844" s="120"/>
      <c r="CFV844" s="114"/>
      <c r="CFW844" s="122"/>
      <c r="CFX844" s="105"/>
      <c r="CFY844" s="103"/>
      <c r="CFZ844" s="120"/>
      <c r="CGA844" s="209"/>
      <c r="CGB844" s="120"/>
      <c r="CGC844" s="120"/>
      <c r="CGD844" s="114"/>
      <c r="CGE844" s="122"/>
      <c r="CGF844" s="105"/>
      <c r="CGG844" s="103"/>
      <c r="CGH844" s="120"/>
      <c r="CGI844" s="209"/>
      <c r="CGJ844" s="120"/>
      <c r="CGK844" s="120"/>
      <c r="CGL844" s="114"/>
      <c r="CGM844" s="122"/>
      <c r="CGN844" s="105"/>
      <c r="CGO844" s="103"/>
      <c r="CGP844" s="120"/>
      <c r="CGQ844" s="209"/>
      <c r="CGR844" s="120"/>
      <c r="CGS844" s="120"/>
      <c r="CGT844" s="114"/>
      <c r="CGU844" s="122"/>
      <c r="CGV844" s="105"/>
      <c r="CGW844" s="103"/>
      <c r="CGX844" s="120"/>
      <c r="CGY844" s="209"/>
      <c r="CGZ844" s="120"/>
      <c r="CHA844" s="120"/>
      <c r="CHB844" s="114"/>
      <c r="CHC844" s="122"/>
      <c r="CHD844" s="105"/>
      <c r="CHE844" s="103"/>
      <c r="CHF844" s="120"/>
      <c r="CHG844" s="209"/>
      <c r="CHH844" s="120"/>
      <c r="CHI844" s="120"/>
      <c r="CHJ844" s="114"/>
      <c r="CHK844" s="122"/>
      <c r="CHL844" s="105"/>
      <c r="CHM844" s="103"/>
      <c r="CHN844" s="120"/>
      <c r="CHO844" s="209"/>
      <c r="CHP844" s="120"/>
      <c r="CHQ844" s="120"/>
      <c r="CHR844" s="114"/>
      <c r="CHS844" s="122"/>
      <c r="CHT844" s="105"/>
      <c r="CHU844" s="103"/>
      <c r="CHV844" s="120"/>
      <c r="CHW844" s="209"/>
      <c r="CHX844" s="120"/>
      <c r="CHY844" s="120"/>
      <c r="CHZ844" s="114"/>
      <c r="CIA844" s="122"/>
      <c r="CIB844" s="105"/>
      <c r="CIC844" s="103"/>
      <c r="CID844" s="120"/>
      <c r="CIE844" s="209"/>
      <c r="CIF844" s="120"/>
      <c r="CIG844" s="120"/>
      <c r="CIH844" s="114"/>
      <c r="CII844" s="122"/>
      <c r="CIJ844" s="105"/>
      <c r="CIK844" s="103"/>
      <c r="CIL844" s="120"/>
      <c r="CIM844" s="209"/>
      <c r="CIN844" s="120"/>
      <c r="CIO844" s="120"/>
      <c r="CIP844" s="114"/>
      <c r="CIQ844" s="122"/>
      <c r="CIR844" s="105"/>
      <c r="CIS844" s="103"/>
      <c r="CIT844" s="120"/>
      <c r="CIU844" s="209"/>
      <c r="CIV844" s="120"/>
      <c r="CIW844" s="120"/>
      <c r="CIX844" s="114"/>
      <c r="CIY844" s="122"/>
      <c r="CIZ844" s="105"/>
      <c r="CJA844" s="103"/>
      <c r="CJB844" s="120"/>
      <c r="CJC844" s="209"/>
      <c r="CJD844" s="120"/>
      <c r="CJE844" s="120"/>
      <c r="CJF844" s="114"/>
      <c r="CJG844" s="122"/>
      <c r="CJH844" s="105"/>
      <c r="CJI844" s="103"/>
      <c r="CJJ844" s="120"/>
      <c r="CJK844" s="209"/>
      <c r="CJL844" s="120"/>
      <c r="CJM844" s="120"/>
      <c r="CJN844" s="114"/>
      <c r="CJO844" s="122"/>
      <c r="CJP844" s="105"/>
      <c r="CJQ844" s="103"/>
      <c r="CJR844" s="120"/>
      <c r="CJS844" s="209"/>
      <c r="CJT844" s="120"/>
      <c r="CJU844" s="120"/>
      <c r="CJV844" s="114"/>
      <c r="CJW844" s="122"/>
      <c r="CJX844" s="105"/>
      <c r="CJY844" s="103"/>
      <c r="CJZ844" s="120"/>
      <c r="CKA844" s="209"/>
      <c r="CKB844" s="120"/>
      <c r="CKC844" s="120"/>
      <c r="CKD844" s="114"/>
      <c r="CKE844" s="122"/>
      <c r="CKF844" s="105"/>
      <c r="CKG844" s="103"/>
      <c r="CKH844" s="120"/>
      <c r="CKI844" s="209"/>
      <c r="CKJ844" s="120"/>
      <c r="CKK844" s="120"/>
      <c r="CKL844" s="114"/>
      <c r="CKM844" s="122"/>
      <c r="CKN844" s="105"/>
      <c r="CKO844" s="103"/>
      <c r="CKP844" s="120"/>
      <c r="CKQ844" s="209"/>
      <c r="CKR844" s="120"/>
      <c r="CKS844" s="120"/>
      <c r="CKT844" s="114"/>
      <c r="CKU844" s="122"/>
      <c r="CKV844" s="105"/>
      <c r="CKW844" s="103"/>
      <c r="CKX844" s="120"/>
      <c r="CKY844" s="209"/>
      <c r="CKZ844" s="120"/>
      <c r="CLA844" s="120"/>
      <c r="CLB844" s="114"/>
      <c r="CLC844" s="122"/>
      <c r="CLD844" s="105"/>
      <c r="CLE844" s="103"/>
      <c r="CLF844" s="120"/>
      <c r="CLG844" s="209"/>
      <c r="CLH844" s="120"/>
      <c r="CLI844" s="120"/>
      <c r="CLJ844" s="114"/>
      <c r="CLK844" s="122"/>
      <c r="CLL844" s="105"/>
      <c r="CLM844" s="103"/>
      <c r="CLN844" s="120"/>
      <c r="CLO844" s="209"/>
      <c r="CLP844" s="120"/>
      <c r="CLQ844" s="120"/>
      <c r="CLR844" s="114"/>
      <c r="CLS844" s="122"/>
      <c r="CLT844" s="105"/>
      <c r="CLU844" s="103"/>
      <c r="CLV844" s="120"/>
      <c r="CLW844" s="209"/>
      <c r="CLX844" s="120"/>
      <c r="CLY844" s="120"/>
      <c r="CLZ844" s="114"/>
      <c r="CMA844" s="122"/>
      <c r="CMB844" s="105"/>
      <c r="CMC844" s="103"/>
      <c r="CMD844" s="120"/>
      <c r="CME844" s="209"/>
      <c r="CMF844" s="120"/>
      <c r="CMG844" s="120"/>
      <c r="CMH844" s="114"/>
      <c r="CMI844" s="122"/>
      <c r="CMJ844" s="105"/>
      <c r="CMK844" s="103"/>
      <c r="CML844" s="120"/>
      <c r="CMM844" s="209"/>
      <c r="CMN844" s="120"/>
      <c r="CMO844" s="120"/>
      <c r="CMP844" s="114"/>
      <c r="CMQ844" s="122"/>
      <c r="CMR844" s="105"/>
      <c r="CMS844" s="103"/>
      <c r="CMT844" s="120"/>
      <c r="CMU844" s="209"/>
      <c r="CMV844" s="120"/>
      <c r="CMW844" s="120"/>
      <c r="CMX844" s="114"/>
      <c r="CMY844" s="122"/>
      <c r="CMZ844" s="105"/>
      <c r="CNA844" s="103"/>
      <c r="CNB844" s="120"/>
      <c r="CNC844" s="209"/>
      <c r="CND844" s="120"/>
      <c r="CNE844" s="120"/>
      <c r="CNF844" s="114"/>
      <c r="CNG844" s="122"/>
      <c r="CNH844" s="105"/>
      <c r="CNI844" s="103"/>
      <c r="CNJ844" s="120"/>
      <c r="CNK844" s="209"/>
      <c r="CNL844" s="120"/>
      <c r="CNM844" s="120"/>
      <c r="CNN844" s="114"/>
      <c r="CNO844" s="122"/>
      <c r="CNP844" s="105"/>
      <c r="CNQ844" s="103"/>
      <c r="CNR844" s="120"/>
      <c r="CNS844" s="209"/>
      <c r="CNT844" s="120"/>
      <c r="CNU844" s="120"/>
      <c r="CNV844" s="114"/>
      <c r="CNW844" s="122"/>
      <c r="CNX844" s="105"/>
      <c r="CNY844" s="103"/>
      <c r="CNZ844" s="120"/>
      <c r="COA844" s="209"/>
      <c r="COB844" s="120"/>
      <c r="COC844" s="120"/>
      <c r="COD844" s="114"/>
      <c r="COE844" s="122"/>
      <c r="COF844" s="105"/>
      <c r="COG844" s="103"/>
      <c r="COH844" s="120"/>
      <c r="COI844" s="209"/>
      <c r="COJ844" s="120"/>
      <c r="COK844" s="120"/>
      <c r="COL844" s="114"/>
      <c r="COM844" s="122"/>
      <c r="CON844" s="105"/>
      <c r="COO844" s="103"/>
      <c r="COP844" s="120"/>
      <c r="COQ844" s="209"/>
      <c r="COR844" s="120"/>
      <c r="COS844" s="120"/>
      <c r="COT844" s="114"/>
      <c r="COU844" s="122"/>
      <c r="COV844" s="105"/>
      <c r="COW844" s="103"/>
      <c r="COX844" s="120"/>
      <c r="COY844" s="209"/>
      <c r="COZ844" s="120"/>
      <c r="CPA844" s="120"/>
      <c r="CPB844" s="114"/>
      <c r="CPC844" s="122"/>
      <c r="CPD844" s="105"/>
      <c r="CPE844" s="103"/>
      <c r="CPF844" s="120"/>
      <c r="CPG844" s="209"/>
      <c r="CPH844" s="120"/>
      <c r="CPI844" s="120"/>
      <c r="CPJ844" s="114"/>
      <c r="CPK844" s="122"/>
      <c r="CPL844" s="105"/>
      <c r="CPM844" s="103"/>
      <c r="CPN844" s="120"/>
      <c r="CPO844" s="209"/>
      <c r="CPP844" s="120"/>
      <c r="CPQ844" s="120"/>
      <c r="CPR844" s="114"/>
      <c r="CPS844" s="122"/>
      <c r="CPT844" s="105"/>
      <c r="CPU844" s="103"/>
      <c r="CPV844" s="120"/>
      <c r="CPW844" s="209"/>
      <c r="CPX844" s="120"/>
      <c r="CPY844" s="120"/>
      <c r="CPZ844" s="114"/>
      <c r="CQA844" s="122"/>
      <c r="CQB844" s="105"/>
      <c r="CQC844" s="103"/>
      <c r="CQD844" s="120"/>
      <c r="CQE844" s="209"/>
      <c r="CQF844" s="120"/>
      <c r="CQG844" s="120"/>
      <c r="CQH844" s="114"/>
      <c r="CQI844" s="122"/>
      <c r="CQJ844" s="105"/>
      <c r="CQK844" s="103"/>
      <c r="CQL844" s="120"/>
      <c r="CQM844" s="209"/>
      <c r="CQN844" s="120"/>
      <c r="CQO844" s="120"/>
      <c r="CQP844" s="114"/>
      <c r="CQQ844" s="122"/>
      <c r="CQR844" s="105"/>
      <c r="CQS844" s="103"/>
      <c r="CQT844" s="120"/>
      <c r="CQU844" s="209"/>
      <c r="CQV844" s="120"/>
      <c r="CQW844" s="120"/>
      <c r="CQX844" s="114"/>
      <c r="CQY844" s="122"/>
      <c r="CQZ844" s="105"/>
      <c r="CRA844" s="103"/>
      <c r="CRB844" s="120"/>
      <c r="CRC844" s="209"/>
      <c r="CRD844" s="120"/>
      <c r="CRE844" s="120"/>
      <c r="CRF844" s="114"/>
      <c r="CRG844" s="122"/>
      <c r="CRH844" s="105"/>
      <c r="CRI844" s="103"/>
      <c r="CRJ844" s="120"/>
      <c r="CRK844" s="209"/>
      <c r="CRL844" s="120"/>
      <c r="CRM844" s="120"/>
      <c r="CRN844" s="114"/>
      <c r="CRO844" s="122"/>
      <c r="CRP844" s="105"/>
      <c r="CRQ844" s="103"/>
      <c r="CRR844" s="120"/>
      <c r="CRS844" s="209"/>
      <c r="CRT844" s="120"/>
      <c r="CRU844" s="120"/>
      <c r="CRV844" s="114"/>
      <c r="CRW844" s="122"/>
      <c r="CRX844" s="105"/>
      <c r="CRY844" s="103"/>
      <c r="CRZ844" s="120"/>
      <c r="CSA844" s="209"/>
      <c r="CSB844" s="120"/>
      <c r="CSC844" s="120"/>
      <c r="CSD844" s="114"/>
      <c r="CSE844" s="122"/>
      <c r="CSF844" s="105"/>
      <c r="CSG844" s="103"/>
      <c r="CSH844" s="120"/>
      <c r="CSI844" s="209"/>
      <c r="CSJ844" s="120"/>
      <c r="CSK844" s="120"/>
      <c r="CSL844" s="114"/>
      <c r="CSM844" s="122"/>
      <c r="CSN844" s="105"/>
      <c r="CSO844" s="103"/>
      <c r="CSP844" s="120"/>
      <c r="CSQ844" s="209"/>
      <c r="CSR844" s="120"/>
      <c r="CSS844" s="120"/>
      <c r="CST844" s="114"/>
      <c r="CSU844" s="122"/>
      <c r="CSV844" s="105"/>
      <c r="CSW844" s="103"/>
      <c r="CSX844" s="120"/>
      <c r="CSY844" s="209"/>
      <c r="CSZ844" s="120"/>
      <c r="CTA844" s="120"/>
      <c r="CTB844" s="114"/>
      <c r="CTC844" s="122"/>
      <c r="CTD844" s="105"/>
      <c r="CTE844" s="103"/>
      <c r="CTF844" s="120"/>
      <c r="CTG844" s="209"/>
      <c r="CTH844" s="120"/>
      <c r="CTI844" s="120"/>
      <c r="CTJ844" s="114"/>
      <c r="CTK844" s="122"/>
      <c r="CTL844" s="105"/>
      <c r="CTM844" s="103"/>
      <c r="CTN844" s="120"/>
      <c r="CTO844" s="209"/>
      <c r="CTP844" s="120"/>
      <c r="CTQ844" s="120"/>
      <c r="CTR844" s="114"/>
      <c r="CTS844" s="122"/>
      <c r="CTT844" s="105"/>
      <c r="CTU844" s="103"/>
      <c r="CTV844" s="120"/>
      <c r="CTW844" s="209"/>
      <c r="CTX844" s="120"/>
      <c r="CTY844" s="120"/>
      <c r="CTZ844" s="114"/>
      <c r="CUA844" s="122"/>
      <c r="CUB844" s="105"/>
      <c r="CUC844" s="103"/>
      <c r="CUD844" s="120"/>
      <c r="CUE844" s="209"/>
      <c r="CUF844" s="120"/>
      <c r="CUG844" s="120"/>
      <c r="CUH844" s="114"/>
      <c r="CUI844" s="122"/>
      <c r="CUJ844" s="105"/>
      <c r="CUK844" s="103"/>
      <c r="CUL844" s="120"/>
      <c r="CUM844" s="209"/>
      <c r="CUN844" s="120"/>
      <c r="CUO844" s="120"/>
      <c r="CUP844" s="114"/>
      <c r="CUQ844" s="122"/>
      <c r="CUR844" s="105"/>
      <c r="CUS844" s="103"/>
      <c r="CUT844" s="120"/>
      <c r="CUU844" s="209"/>
      <c r="CUV844" s="120"/>
      <c r="CUW844" s="120"/>
      <c r="CUX844" s="114"/>
      <c r="CUY844" s="122"/>
      <c r="CUZ844" s="105"/>
      <c r="CVA844" s="103"/>
      <c r="CVB844" s="120"/>
      <c r="CVC844" s="209"/>
      <c r="CVD844" s="120"/>
      <c r="CVE844" s="120"/>
      <c r="CVF844" s="114"/>
      <c r="CVG844" s="122"/>
      <c r="CVH844" s="105"/>
      <c r="CVI844" s="103"/>
      <c r="CVJ844" s="120"/>
      <c r="CVK844" s="209"/>
      <c r="CVL844" s="120"/>
      <c r="CVM844" s="120"/>
      <c r="CVN844" s="114"/>
      <c r="CVO844" s="122"/>
      <c r="CVP844" s="105"/>
      <c r="CVQ844" s="103"/>
      <c r="CVR844" s="120"/>
      <c r="CVS844" s="209"/>
      <c r="CVT844" s="120"/>
      <c r="CVU844" s="120"/>
      <c r="CVV844" s="114"/>
      <c r="CVW844" s="122"/>
      <c r="CVX844" s="105"/>
      <c r="CVY844" s="103"/>
      <c r="CVZ844" s="120"/>
      <c r="CWA844" s="209"/>
      <c r="CWB844" s="120"/>
      <c r="CWC844" s="120"/>
      <c r="CWD844" s="114"/>
      <c r="CWE844" s="122"/>
      <c r="CWF844" s="105"/>
      <c r="CWG844" s="103"/>
      <c r="CWH844" s="120"/>
      <c r="CWI844" s="209"/>
      <c r="CWJ844" s="120"/>
      <c r="CWK844" s="120"/>
      <c r="CWL844" s="114"/>
      <c r="CWM844" s="122"/>
      <c r="CWN844" s="105"/>
      <c r="CWO844" s="103"/>
      <c r="CWP844" s="120"/>
      <c r="CWQ844" s="209"/>
      <c r="CWR844" s="120"/>
      <c r="CWS844" s="120"/>
      <c r="CWT844" s="114"/>
      <c r="CWU844" s="122"/>
      <c r="CWV844" s="105"/>
      <c r="CWW844" s="103"/>
      <c r="CWX844" s="120"/>
      <c r="CWY844" s="209"/>
      <c r="CWZ844" s="120"/>
      <c r="CXA844" s="120"/>
      <c r="CXB844" s="114"/>
      <c r="CXC844" s="122"/>
      <c r="CXD844" s="105"/>
      <c r="CXE844" s="103"/>
      <c r="CXF844" s="120"/>
      <c r="CXG844" s="209"/>
      <c r="CXH844" s="120"/>
      <c r="CXI844" s="120"/>
      <c r="CXJ844" s="114"/>
      <c r="CXK844" s="122"/>
      <c r="CXL844" s="105"/>
      <c r="CXM844" s="103"/>
      <c r="CXN844" s="120"/>
      <c r="CXO844" s="209"/>
      <c r="CXP844" s="120"/>
      <c r="CXQ844" s="120"/>
      <c r="CXR844" s="114"/>
      <c r="CXS844" s="122"/>
      <c r="CXT844" s="105"/>
      <c r="CXU844" s="103"/>
      <c r="CXV844" s="120"/>
      <c r="CXW844" s="209"/>
      <c r="CXX844" s="120"/>
      <c r="CXY844" s="120"/>
      <c r="CXZ844" s="114"/>
      <c r="CYA844" s="122"/>
      <c r="CYB844" s="105"/>
      <c r="CYC844" s="103"/>
      <c r="CYD844" s="120"/>
      <c r="CYE844" s="209"/>
      <c r="CYF844" s="120"/>
      <c r="CYG844" s="120"/>
      <c r="CYH844" s="114"/>
      <c r="CYI844" s="122"/>
      <c r="CYJ844" s="105"/>
      <c r="CYK844" s="103"/>
      <c r="CYL844" s="120"/>
      <c r="CYM844" s="209"/>
      <c r="CYN844" s="120"/>
      <c r="CYO844" s="120"/>
      <c r="CYP844" s="114"/>
      <c r="CYQ844" s="122"/>
      <c r="CYR844" s="105"/>
      <c r="CYS844" s="103"/>
      <c r="CYT844" s="120"/>
      <c r="CYU844" s="209"/>
      <c r="CYV844" s="120"/>
      <c r="CYW844" s="120"/>
      <c r="CYX844" s="114"/>
      <c r="CYY844" s="122"/>
      <c r="CYZ844" s="105"/>
      <c r="CZA844" s="103"/>
      <c r="CZB844" s="120"/>
      <c r="CZC844" s="209"/>
      <c r="CZD844" s="120"/>
      <c r="CZE844" s="120"/>
      <c r="CZF844" s="114"/>
      <c r="CZG844" s="122"/>
      <c r="CZH844" s="105"/>
      <c r="CZI844" s="103"/>
      <c r="CZJ844" s="120"/>
      <c r="CZK844" s="209"/>
      <c r="CZL844" s="120"/>
      <c r="CZM844" s="120"/>
      <c r="CZN844" s="114"/>
      <c r="CZO844" s="122"/>
      <c r="CZP844" s="105"/>
      <c r="CZQ844" s="103"/>
      <c r="CZR844" s="120"/>
      <c r="CZS844" s="209"/>
      <c r="CZT844" s="120"/>
      <c r="CZU844" s="120"/>
      <c r="CZV844" s="114"/>
      <c r="CZW844" s="122"/>
      <c r="CZX844" s="105"/>
      <c r="CZY844" s="103"/>
      <c r="CZZ844" s="120"/>
      <c r="DAA844" s="209"/>
      <c r="DAB844" s="120"/>
      <c r="DAC844" s="120"/>
      <c r="DAD844" s="114"/>
      <c r="DAE844" s="122"/>
      <c r="DAF844" s="105"/>
      <c r="DAG844" s="103"/>
      <c r="DAH844" s="120"/>
      <c r="DAI844" s="209"/>
      <c r="DAJ844" s="120"/>
      <c r="DAK844" s="120"/>
      <c r="DAL844" s="114"/>
      <c r="DAM844" s="122"/>
      <c r="DAN844" s="105"/>
      <c r="DAO844" s="103"/>
      <c r="DAP844" s="120"/>
      <c r="DAQ844" s="209"/>
      <c r="DAR844" s="120"/>
      <c r="DAS844" s="120"/>
      <c r="DAT844" s="114"/>
      <c r="DAU844" s="122"/>
      <c r="DAV844" s="105"/>
      <c r="DAW844" s="103"/>
      <c r="DAX844" s="120"/>
      <c r="DAY844" s="209"/>
      <c r="DAZ844" s="120"/>
      <c r="DBA844" s="120"/>
      <c r="DBB844" s="114"/>
      <c r="DBC844" s="122"/>
      <c r="DBD844" s="105"/>
      <c r="DBE844" s="103"/>
      <c r="DBF844" s="120"/>
      <c r="DBG844" s="209"/>
      <c r="DBH844" s="120"/>
      <c r="DBI844" s="120"/>
      <c r="DBJ844" s="114"/>
      <c r="DBK844" s="122"/>
      <c r="DBL844" s="105"/>
      <c r="DBM844" s="103"/>
      <c r="DBN844" s="120"/>
      <c r="DBO844" s="209"/>
      <c r="DBP844" s="120"/>
      <c r="DBQ844" s="120"/>
      <c r="DBR844" s="114"/>
      <c r="DBS844" s="122"/>
      <c r="DBT844" s="105"/>
      <c r="DBU844" s="103"/>
      <c r="DBV844" s="120"/>
      <c r="DBW844" s="209"/>
      <c r="DBX844" s="120"/>
      <c r="DBY844" s="120"/>
      <c r="DBZ844" s="114"/>
      <c r="DCA844" s="122"/>
      <c r="DCB844" s="105"/>
      <c r="DCC844" s="103"/>
      <c r="DCD844" s="120"/>
      <c r="DCE844" s="209"/>
      <c r="DCF844" s="120"/>
      <c r="DCG844" s="120"/>
      <c r="DCH844" s="114"/>
      <c r="DCI844" s="122"/>
      <c r="DCJ844" s="105"/>
      <c r="DCK844" s="103"/>
      <c r="DCL844" s="120"/>
      <c r="DCM844" s="209"/>
      <c r="DCN844" s="120"/>
      <c r="DCO844" s="120"/>
      <c r="DCP844" s="114"/>
      <c r="DCQ844" s="122"/>
      <c r="DCR844" s="105"/>
      <c r="DCS844" s="103"/>
      <c r="DCT844" s="120"/>
      <c r="DCU844" s="209"/>
      <c r="DCV844" s="120"/>
      <c r="DCW844" s="120"/>
      <c r="DCX844" s="114"/>
      <c r="DCY844" s="122"/>
      <c r="DCZ844" s="105"/>
      <c r="DDA844" s="103"/>
      <c r="DDB844" s="120"/>
      <c r="DDC844" s="209"/>
      <c r="DDD844" s="120"/>
      <c r="DDE844" s="120"/>
      <c r="DDF844" s="114"/>
      <c r="DDG844" s="122"/>
      <c r="DDH844" s="105"/>
      <c r="DDI844" s="103"/>
      <c r="DDJ844" s="120"/>
      <c r="DDK844" s="209"/>
      <c r="DDL844" s="120"/>
      <c r="DDM844" s="120"/>
      <c r="DDN844" s="114"/>
      <c r="DDO844" s="122"/>
      <c r="DDP844" s="105"/>
      <c r="DDQ844" s="103"/>
      <c r="DDR844" s="120"/>
      <c r="DDS844" s="209"/>
      <c r="DDT844" s="120"/>
      <c r="DDU844" s="120"/>
      <c r="DDV844" s="114"/>
      <c r="DDW844" s="122"/>
      <c r="DDX844" s="105"/>
      <c r="DDY844" s="103"/>
      <c r="DDZ844" s="120"/>
      <c r="DEA844" s="209"/>
      <c r="DEB844" s="120"/>
      <c r="DEC844" s="120"/>
      <c r="DED844" s="114"/>
      <c r="DEE844" s="122"/>
      <c r="DEF844" s="105"/>
      <c r="DEG844" s="103"/>
      <c r="DEH844" s="120"/>
      <c r="DEI844" s="209"/>
      <c r="DEJ844" s="120"/>
      <c r="DEK844" s="120"/>
      <c r="DEL844" s="114"/>
      <c r="DEM844" s="122"/>
      <c r="DEN844" s="105"/>
      <c r="DEO844" s="103"/>
      <c r="DEP844" s="120"/>
      <c r="DEQ844" s="209"/>
      <c r="DER844" s="120"/>
      <c r="DES844" s="120"/>
      <c r="DET844" s="114"/>
      <c r="DEU844" s="122"/>
      <c r="DEV844" s="105"/>
      <c r="DEW844" s="103"/>
      <c r="DEX844" s="120"/>
      <c r="DEY844" s="209"/>
      <c r="DEZ844" s="120"/>
      <c r="DFA844" s="120"/>
      <c r="DFB844" s="114"/>
      <c r="DFC844" s="122"/>
      <c r="DFD844" s="105"/>
      <c r="DFE844" s="103"/>
      <c r="DFF844" s="120"/>
      <c r="DFG844" s="209"/>
      <c r="DFH844" s="120"/>
      <c r="DFI844" s="120"/>
      <c r="DFJ844" s="114"/>
      <c r="DFK844" s="122"/>
      <c r="DFL844" s="105"/>
      <c r="DFM844" s="103"/>
      <c r="DFN844" s="120"/>
      <c r="DFO844" s="209"/>
      <c r="DFP844" s="120"/>
      <c r="DFQ844" s="120"/>
      <c r="DFR844" s="114"/>
      <c r="DFS844" s="122"/>
      <c r="DFT844" s="105"/>
      <c r="DFU844" s="103"/>
      <c r="DFV844" s="120"/>
      <c r="DFW844" s="209"/>
      <c r="DFX844" s="120"/>
      <c r="DFY844" s="120"/>
      <c r="DFZ844" s="114"/>
      <c r="DGA844" s="122"/>
      <c r="DGB844" s="105"/>
      <c r="DGC844" s="103"/>
      <c r="DGD844" s="120"/>
      <c r="DGE844" s="209"/>
      <c r="DGF844" s="120"/>
      <c r="DGG844" s="120"/>
      <c r="DGH844" s="114"/>
      <c r="DGI844" s="122"/>
      <c r="DGJ844" s="105"/>
      <c r="DGK844" s="103"/>
      <c r="DGL844" s="120"/>
      <c r="DGM844" s="209"/>
      <c r="DGN844" s="120"/>
      <c r="DGO844" s="120"/>
      <c r="DGP844" s="114"/>
      <c r="DGQ844" s="122"/>
      <c r="DGR844" s="105"/>
      <c r="DGS844" s="103"/>
      <c r="DGT844" s="120"/>
      <c r="DGU844" s="209"/>
      <c r="DGV844" s="120"/>
      <c r="DGW844" s="120"/>
      <c r="DGX844" s="114"/>
      <c r="DGY844" s="122"/>
      <c r="DGZ844" s="105"/>
      <c r="DHA844" s="103"/>
      <c r="DHB844" s="120"/>
      <c r="DHC844" s="209"/>
      <c r="DHD844" s="120"/>
      <c r="DHE844" s="120"/>
      <c r="DHF844" s="114"/>
      <c r="DHG844" s="122"/>
      <c r="DHH844" s="105"/>
      <c r="DHI844" s="103"/>
      <c r="DHJ844" s="120"/>
      <c r="DHK844" s="209"/>
      <c r="DHL844" s="120"/>
      <c r="DHM844" s="120"/>
      <c r="DHN844" s="114"/>
      <c r="DHO844" s="122"/>
      <c r="DHP844" s="105"/>
      <c r="DHQ844" s="103"/>
      <c r="DHR844" s="120"/>
      <c r="DHS844" s="209"/>
      <c r="DHT844" s="120"/>
      <c r="DHU844" s="120"/>
      <c r="DHV844" s="114"/>
      <c r="DHW844" s="122"/>
      <c r="DHX844" s="105"/>
      <c r="DHY844" s="103"/>
      <c r="DHZ844" s="120"/>
      <c r="DIA844" s="209"/>
      <c r="DIB844" s="120"/>
      <c r="DIC844" s="120"/>
      <c r="DID844" s="114"/>
      <c r="DIE844" s="122"/>
      <c r="DIF844" s="105"/>
      <c r="DIG844" s="103"/>
      <c r="DIH844" s="120"/>
      <c r="DII844" s="209"/>
      <c r="DIJ844" s="120"/>
      <c r="DIK844" s="120"/>
      <c r="DIL844" s="114"/>
      <c r="DIM844" s="122"/>
      <c r="DIN844" s="105"/>
      <c r="DIO844" s="103"/>
      <c r="DIP844" s="120"/>
      <c r="DIQ844" s="209"/>
      <c r="DIR844" s="120"/>
      <c r="DIS844" s="120"/>
      <c r="DIT844" s="114"/>
      <c r="DIU844" s="122"/>
      <c r="DIV844" s="105"/>
      <c r="DIW844" s="103"/>
      <c r="DIX844" s="120"/>
      <c r="DIY844" s="209"/>
      <c r="DIZ844" s="120"/>
      <c r="DJA844" s="120"/>
      <c r="DJB844" s="114"/>
      <c r="DJC844" s="122"/>
      <c r="DJD844" s="105"/>
      <c r="DJE844" s="103"/>
      <c r="DJF844" s="120"/>
      <c r="DJG844" s="209"/>
      <c r="DJH844" s="120"/>
      <c r="DJI844" s="120"/>
      <c r="DJJ844" s="114"/>
      <c r="DJK844" s="122"/>
      <c r="DJL844" s="105"/>
      <c r="DJM844" s="103"/>
      <c r="DJN844" s="120"/>
      <c r="DJO844" s="209"/>
      <c r="DJP844" s="120"/>
      <c r="DJQ844" s="120"/>
      <c r="DJR844" s="114"/>
      <c r="DJS844" s="122"/>
      <c r="DJT844" s="105"/>
      <c r="DJU844" s="103"/>
      <c r="DJV844" s="120"/>
      <c r="DJW844" s="209"/>
      <c r="DJX844" s="120"/>
      <c r="DJY844" s="120"/>
      <c r="DJZ844" s="114"/>
      <c r="DKA844" s="122"/>
      <c r="DKB844" s="105"/>
      <c r="DKC844" s="103"/>
      <c r="DKD844" s="120"/>
      <c r="DKE844" s="209"/>
      <c r="DKF844" s="120"/>
      <c r="DKG844" s="120"/>
      <c r="DKH844" s="114"/>
      <c r="DKI844" s="122"/>
      <c r="DKJ844" s="105"/>
      <c r="DKK844" s="103"/>
      <c r="DKL844" s="120"/>
      <c r="DKM844" s="209"/>
      <c r="DKN844" s="120"/>
      <c r="DKO844" s="120"/>
      <c r="DKP844" s="114"/>
      <c r="DKQ844" s="122"/>
      <c r="DKR844" s="105"/>
      <c r="DKS844" s="103"/>
      <c r="DKT844" s="120"/>
      <c r="DKU844" s="209"/>
      <c r="DKV844" s="120"/>
      <c r="DKW844" s="120"/>
      <c r="DKX844" s="114"/>
      <c r="DKY844" s="122"/>
      <c r="DKZ844" s="105"/>
      <c r="DLA844" s="103"/>
      <c r="DLB844" s="120"/>
      <c r="DLC844" s="209"/>
      <c r="DLD844" s="120"/>
      <c r="DLE844" s="120"/>
      <c r="DLF844" s="114"/>
      <c r="DLG844" s="122"/>
      <c r="DLH844" s="105"/>
      <c r="DLI844" s="103"/>
      <c r="DLJ844" s="120"/>
      <c r="DLK844" s="209"/>
      <c r="DLL844" s="120"/>
      <c r="DLM844" s="120"/>
      <c r="DLN844" s="114"/>
      <c r="DLO844" s="122"/>
      <c r="DLP844" s="105"/>
      <c r="DLQ844" s="103"/>
      <c r="DLR844" s="120"/>
      <c r="DLS844" s="209"/>
      <c r="DLT844" s="120"/>
      <c r="DLU844" s="120"/>
      <c r="DLV844" s="114"/>
      <c r="DLW844" s="122"/>
      <c r="DLX844" s="105"/>
      <c r="DLY844" s="103"/>
      <c r="DLZ844" s="120"/>
      <c r="DMA844" s="209"/>
      <c r="DMB844" s="120"/>
      <c r="DMC844" s="120"/>
      <c r="DMD844" s="114"/>
      <c r="DME844" s="122"/>
      <c r="DMF844" s="105"/>
      <c r="DMG844" s="103"/>
      <c r="DMH844" s="120"/>
      <c r="DMI844" s="209"/>
      <c r="DMJ844" s="120"/>
      <c r="DMK844" s="120"/>
      <c r="DML844" s="114"/>
      <c r="DMM844" s="122"/>
      <c r="DMN844" s="105"/>
      <c r="DMO844" s="103"/>
      <c r="DMP844" s="120"/>
      <c r="DMQ844" s="209"/>
      <c r="DMR844" s="120"/>
      <c r="DMS844" s="120"/>
      <c r="DMT844" s="114"/>
      <c r="DMU844" s="122"/>
      <c r="DMV844" s="105"/>
      <c r="DMW844" s="103"/>
      <c r="DMX844" s="120"/>
      <c r="DMY844" s="209"/>
      <c r="DMZ844" s="120"/>
      <c r="DNA844" s="120"/>
      <c r="DNB844" s="114"/>
      <c r="DNC844" s="122"/>
      <c r="DND844" s="105"/>
      <c r="DNE844" s="103"/>
      <c r="DNF844" s="120"/>
      <c r="DNG844" s="209"/>
      <c r="DNH844" s="120"/>
      <c r="DNI844" s="120"/>
      <c r="DNJ844" s="114"/>
      <c r="DNK844" s="122"/>
      <c r="DNL844" s="105"/>
      <c r="DNM844" s="103"/>
      <c r="DNN844" s="120"/>
      <c r="DNO844" s="209"/>
      <c r="DNP844" s="120"/>
      <c r="DNQ844" s="120"/>
      <c r="DNR844" s="114"/>
      <c r="DNS844" s="122"/>
      <c r="DNT844" s="105"/>
      <c r="DNU844" s="103"/>
      <c r="DNV844" s="120"/>
      <c r="DNW844" s="209"/>
      <c r="DNX844" s="120"/>
      <c r="DNY844" s="120"/>
      <c r="DNZ844" s="114"/>
      <c r="DOA844" s="122"/>
      <c r="DOB844" s="105"/>
      <c r="DOC844" s="103"/>
      <c r="DOD844" s="120"/>
      <c r="DOE844" s="209"/>
      <c r="DOF844" s="120"/>
      <c r="DOG844" s="120"/>
      <c r="DOH844" s="114"/>
      <c r="DOI844" s="122"/>
      <c r="DOJ844" s="105"/>
      <c r="DOK844" s="103"/>
      <c r="DOL844" s="120"/>
      <c r="DOM844" s="209"/>
      <c r="DON844" s="120"/>
      <c r="DOO844" s="120"/>
      <c r="DOP844" s="114"/>
      <c r="DOQ844" s="122"/>
      <c r="DOR844" s="105"/>
      <c r="DOS844" s="103"/>
      <c r="DOT844" s="120"/>
      <c r="DOU844" s="209"/>
      <c r="DOV844" s="120"/>
      <c r="DOW844" s="120"/>
      <c r="DOX844" s="114"/>
      <c r="DOY844" s="122"/>
      <c r="DOZ844" s="105"/>
      <c r="DPA844" s="103"/>
      <c r="DPB844" s="120"/>
      <c r="DPC844" s="209"/>
      <c r="DPD844" s="120"/>
      <c r="DPE844" s="120"/>
      <c r="DPF844" s="114"/>
      <c r="DPG844" s="122"/>
      <c r="DPH844" s="105"/>
      <c r="DPI844" s="103"/>
      <c r="DPJ844" s="120"/>
      <c r="DPK844" s="209"/>
      <c r="DPL844" s="120"/>
      <c r="DPM844" s="120"/>
      <c r="DPN844" s="114"/>
      <c r="DPO844" s="122"/>
      <c r="DPP844" s="105"/>
      <c r="DPQ844" s="103"/>
      <c r="DPR844" s="120"/>
      <c r="DPS844" s="209"/>
      <c r="DPT844" s="120"/>
      <c r="DPU844" s="120"/>
      <c r="DPV844" s="114"/>
      <c r="DPW844" s="122"/>
      <c r="DPX844" s="105"/>
      <c r="DPY844" s="103"/>
      <c r="DPZ844" s="120"/>
      <c r="DQA844" s="209"/>
      <c r="DQB844" s="120"/>
      <c r="DQC844" s="120"/>
      <c r="DQD844" s="114"/>
      <c r="DQE844" s="122"/>
      <c r="DQF844" s="105"/>
      <c r="DQG844" s="103"/>
      <c r="DQH844" s="120"/>
      <c r="DQI844" s="209"/>
      <c r="DQJ844" s="120"/>
      <c r="DQK844" s="120"/>
      <c r="DQL844" s="114"/>
      <c r="DQM844" s="122"/>
      <c r="DQN844" s="105"/>
      <c r="DQO844" s="103"/>
      <c r="DQP844" s="120"/>
      <c r="DQQ844" s="209"/>
      <c r="DQR844" s="120"/>
      <c r="DQS844" s="120"/>
      <c r="DQT844" s="114"/>
      <c r="DQU844" s="122"/>
      <c r="DQV844" s="105"/>
      <c r="DQW844" s="103"/>
      <c r="DQX844" s="120"/>
      <c r="DQY844" s="209"/>
      <c r="DQZ844" s="120"/>
      <c r="DRA844" s="120"/>
      <c r="DRB844" s="114"/>
      <c r="DRC844" s="122"/>
      <c r="DRD844" s="105"/>
      <c r="DRE844" s="103"/>
      <c r="DRF844" s="120"/>
      <c r="DRG844" s="209"/>
      <c r="DRH844" s="120"/>
      <c r="DRI844" s="120"/>
      <c r="DRJ844" s="114"/>
      <c r="DRK844" s="122"/>
      <c r="DRL844" s="105"/>
      <c r="DRM844" s="103"/>
      <c r="DRN844" s="120"/>
      <c r="DRO844" s="209"/>
      <c r="DRP844" s="120"/>
      <c r="DRQ844" s="120"/>
      <c r="DRR844" s="114"/>
      <c r="DRS844" s="122"/>
      <c r="DRT844" s="105"/>
      <c r="DRU844" s="103"/>
      <c r="DRV844" s="120"/>
      <c r="DRW844" s="209"/>
      <c r="DRX844" s="120"/>
      <c r="DRY844" s="120"/>
      <c r="DRZ844" s="114"/>
      <c r="DSA844" s="122"/>
      <c r="DSB844" s="105"/>
      <c r="DSC844" s="103"/>
      <c r="DSD844" s="120"/>
      <c r="DSE844" s="209"/>
      <c r="DSF844" s="120"/>
      <c r="DSG844" s="120"/>
      <c r="DSH844" s="114"/>
      <c r="DSI844" s="122"/>
      <c r="DSJ844" s="105"/>
      <c r="DSK844" s="103"/>
      <c r="DSL844" s="120"/>
      <c r="DSM844" s="209"/>
      <c r="DSN844" s="120"/>
      <c r="DSO844" s="120"/>
      <c r="DSP844" s="114"/>
      <c r="DSQ844" s="122"/>
      <c r="DSR844" s="105"/>
      <c r="DSS844" s="103"/>
      <c r="DST844" s="120"/>
      <c r="DSU844" s="209"/>
      <c r="DSV844" s="120"/>
      <c r="DSW844" s="120"/>
      <c r="DSX844" s="114"/>
      <c r="DSY844" s="122"/>
      <c r="DSZ844" s="105"/>
      <c r="DTA844" s="103"/>
      <c r="DTB844" s="120"/>
      <c r="DTC844" s="209"/>
      <c r="DTD844" s="120"/>
      <c r="DTE844" s="120"/>
      <c r="DTF844" s="114"/>
      <c r="DTG844" s="122"/>
      <c r="DTH844" s="105"/>
      <c r="DTI844" s="103"/>
      <c r="DTJ844" s="120"/>
      <c r="DTK844" s="209"/>
      <c r="DTL844" s="120"/>
      <c r="DTM844" s="120"/>
      <c r="DTN844" s="114"/>
      <c r="DTO844" s="122"/>
      <c r="DTP844" s="105"/>
      <c r="DTQ844" s="103"/>
      <c r="DTR844" s="120"/>
      <c r="DTS844" s="209"/>
      <c r="DTT844" s="120"/>
      <c r="DTU844" s="120"/>
      <c r="DTV844" s="114"/>
      <c r="DTW844" s="122"/>
      <c r="DTX844" s="105"/>
      <c r="DTY844" s="103"/>
      <c r="DTZ844" s="120"/>
      <c r="DUA844" s="209"/>
      <c r="DUB844" s="120"/>
      <c r="DUC844" s="120"/>
      <c r="DUD844" s="114"/>
      <c r="DUE844" s="122"/>
      <c r="DUF844" s="105"/>
      <c r="DUG844" s="103"/>
      <c r="DUH844" s="120"/>
      <c r="DUI844" s="209"/>
      <c r="DUJ844" s="120"/>
      <c r="DUK844" s="120"/>
      <c r="DUL844" s="114"/>
      <c r="DUM844" s="122"/>
      <c r="DUN844" s="105"/>
      <c r="DUO844" s="103"/>
      <c r="DUP844" s="120"/>
      <c r="DUQ844" s="209"/>
      <c r="DUR844" s="120"/>
      <c r="DUS844" s="120"/>
      <c r="DUT844" s="114"/>
      <c r="DUU844" s="122"/>
      <c r="DUV844" s="105"/>
      <c r="DUW844" s="103"/>
      <c r="DUX844" s="120"/>
      <c r="DUY844" s="209"/>
      <c r="DUZ844" s="120"/>
      <c r="DVA844" s="120"/>
      <c r="DVB844" s="114"/>
      <c r="DVC844" s="122"/>
      <c r="DVD844" s="105"/>
      <c r="DVE844" s="103"/>
      <c r="DVF844" s="120"/>
      <c r="DVG844" s="209"/>
      <c r="DVH844" s="120"/>
      <c r="DVI844" s="120"/>
      <c r="DVJ844" s="114"/>
      <c r="DVK844" s="122"/>
      <c r="DVL844" s="105"/>
      <c r="DVM844" s="103"/>
      <c r="DVN844" s="120"/>
      <c r="DVO844" s="209"/>
      <c r="DVP844" s="120"/>
      <c r="DVQ844" s="120"/>
      <c r="DVR844" s="114"/>
      <c r="DVS844" s="122"/>
      <c r="DVT844" s="105"/>
      <c r="DVU844" s="103"/>
      <c r="DVV844" s="120"/>
      <c r="DVW844" s="209"/>
      <c r="DVX844" s="120"/>
      <c r="DVY844" s="120"/>
      <c r="DVZ844" s="114"/>
      <c r="DWA844" s="122"/>
      <c r="DWB844" s="105"/>
      <c r="DWC844" s="103"/>
      <c r="DWD844" s="120"/>
      <c r="DWE844" s="209"/>
      <c r="DWF844" s="120"/>
      <c r="DWG844" s="120"/>
      <c r="DWH844" s="114"/>
      <c r="DWI844" s="122"/>
      <c r="DWJ844" s="105"/>
      <c r="DWK844" s="103"/>
      <c r="DWL844" s="120"/>
      <c r="DWM844" s="209"/>
      <c r="DWN844" s="120"/>
      <c r="DWO844" s="120"/>
      <c r="DWP844" s="114"/>
      <c r="DWQ844" s="122"/>
      <c r="DWR844" s="105"/>
      <c r="DWS844" s="103"/>
      <c r="DWT844" s="120"/>
      <c r="DWU844" s="209"/>
      <c r="DWV844" s="120"/>
      <c r="DWW844" s="120"/>
      <c r="DWX844" s="114"/>
      <c r="DWY844" s="122"/>
      <c r="DWZ844" s="105"/>
      <c r="DXA844" s="103"/>
      <c r="DXB844" s="120"/>
      <c r="DXC844" s="209"/>
      <c r="DXD844" s="120"/>
      <c r="DXE844" s="120"/>
      <c r="DXF844" s="114"/>
      <c r="DXG844" s="122"/>
      <c r="DXH844" s="105"/>
      <c r="DXI844" s="103"/>
      <c r="DXJ844" s="120"/>
      <c r="DXK844" s="209"/>
      <c r="DXL844" s="120"/>
      <c r="DXM844" s="120"/>
      <c r="DXN844" s="114"/>
      <c r="DXO844" s="122"/>
      <c r="DXP844" s="105"/>
      <c r="DXQ844" s="103"/>
      <c r="DXR844" s="120"/>
      <c r="DXS844" s="209"/>
      <c r="DXT844" s="120"/>
      <c r="DXU844" s="120"/>
      <c r="DXV844" s="114"/>
      <c r="DXW844" s="122"/>
      <c r="DXX844" s="105"/>
      <c r="DXY844" s="103"/>
      <c r="DXZ844" s="120"/>
      <c r="DYA844" s="209"/>
      <c r="DYB844" s="120"/>
      <c r="DYC844" s="120"/>
      <c r="DYD844" s="114"/>
      <c r="DYE844" s="122"/>
      <c r="DYF844" s="105"/>
      <c r="DYG844" s="103"/>
      <c r="DYH844" s="120"/>
      <c r="DYI844" s="209"/>
      <c r="DYJ844" s="120"/>
      <c r="DYK844" s="120"/>
      <c r="DYL844" s="114"/>
      <c r="DYM844" s="122"/>
      <c r="DYN844" s="105"/>
      <c r="DYO844" s="103"/>
      <c r="DYP844" s="120"/>
      <c r="DYQ844" s="209"/>
      <c r="DYR844" s="120"/>
      <c r="DYS844" s="120"/>
      <c r="DYT844" s="114"/>
      <c r="DYU844" s="122"/>
      <c r="DYV844" s="105"/>
      <c r="DYW844" s="103"/>
      <c r="DYX844" s="120"/>
      <c r="DYY844" s="209"/>
      <c r="DYZ844" s="120"/>
      <c r="DZA844" s="120"/>
      <c r="DZB844" s="114"/>
      <c r="DZC844" s="122"/>
      <c r="DZD844" s="105"/>
      <c r="DZE844" s="103"/>
      <c r="DZF844" s="120"/>
      <c r="DZG844" s="209"/>
      <c r="DZH844" s="120"/>
      <c r="DZI844" s="120"/>
      <c r="DZJ844" s="114"/>
      <c r="DZK844" s="122"/>
      <c r="DZL844" s="105"/>
      <c r="DZM844" s="103"/>
      <c r="DZN844" s="120"/>
      <c r="DZO844" s="209"/>
      <c r="DZP844" s="120"/>
      <c r="DZQ844" s="120"/>
      <c r="DZR844" s="114"/>
      <c r="DZS844" s="122"/>
      <c r="DZT844" s="105"/>
      <c r="DZU844" s="103"/>
      <c r="DZV844" s="120"/>
      <c r="DZW844" s="209"/>
      <c r="DZX844" s="120"/>
      <c r="DZY844" s="120"/>
      <c r="DZZ844" s="114"/>
      <c r="EAA844" s="122"/>
      <c r="EAB844" s="105"/>
      <c r="EAC844" s="103"/>
      <c r="EAD844" s="120"/>
      <c r="EAE844" s="209"/>
      <c r="EAF844" s="120"/>
      <c r="EAG844" s="120"/>
      <c r="EAH844" s="114"/>
      <c r="EAI844" s="122"/>
      <c r="EAJ844" s="105"/>
      <c r="EAK844" s="103"/>
      <c r="EAL844" s="120"/>
      <c r="EAM844" s="209"/>
      <c r="EAN844" s="120"/>
      <c r="EAO844" s="120"/>
      <c r="EAP844" s="114"/>
      <c r="EAQ844" s="122"/>
      <c r="EAR844" s="105"/>
      <c r="EAS844" s="103"/>
      <c r="EAT844" s="120"/>
      <c r="EAU844" s="209"/>
      <c r="EAV844" s="120"/>
      <c r="EAW844" s="120"/>
      <c r="EAX844" s="114"/>
      <c r="EAY844" s="122"/>
      <c r="EAZ844" s="105"/>
      <c r="EBA844" s="103"/>
      <c r="EBB844" s="120"/>
      <c r="EBC844" s="209"/>
      <c r="EBD844" s="120"/>
      <c r="EBE844" s="120"/>
      <c r="EBF844" s="114"/>
      <c r="EBG844" s="122"/>
      <c r="EBH844" s="105"/>
      <c r="EBI844" s="103"/>
      <c r="EBJ844" s="120"/>
      <c r="EBK844" s="209"/>
      <c r="EBL844" s="120"/>
      <c r="EBM844" s="120"/>
      <c r="EBN844" s="114"/>
      <c r="EBO844" s="122"/>
      <c r="EBP844" s="105"/>
      <c r="EBQ844" s="103"/>
      <c r="EBR844" s="120"/>
      <c r="EBS844" s="209"/>
      <c r="EBT844" s="120"/>
      <c r="EBU844" s="120"/>
      <c r="EBV844" s="114"/>
      <c r="EBW844" s="122"/>
      <c r="EBX844" s="105"/>
      <c r="EBY844" s="103"/>
      <c r="EBZ844" s="120"/>
      <c r="ECA844" s="209"/>
      <c r="ECB844" s="120"/>
      <c r="ECC844" s="120"/>
      <c r="ECD844" s="114"/>
      <c r="ECE844" s="122"/>
      <c r="ECF844" s="105"/>
      <c r="ECG844" s="103"/>
      <c r="ECH844" s="120"/>
      <c r="ECI844" s="209"/>
      <c r="ECJ844" s="120"/>
      <c r="ECK844" s="120"/>
      <c r="ECL844" s="114"/>
      <c r="ECM844" s="122"/>
      <c r="ECN844" s="105"/>
      <c r="ECO844" s="103"/>
      <c r="ECP844" s="120"/>
      <c r="ECQ844" s="209"/>
      <c r="ECR844" s="120"/>
      <c r="ECS844" s="120"/>
      <c r="ECT844" s="114"/>
      <c r="ECU844" s="122"/>
      <c r="ECV844" s="105"/>
      <c r="ECW844" s="103"/>
      <c r="ECX844" s="120"/>
      <c r="ECY844" s="209"/>
      <c r="ECZ844" s="120"/>
      <c r="EDA844" s="120"/>
      <c r="EDB844" s="114"/>
      <c r="EDC844" s="122"/>
      <c r="EDD844" s="105"/>
      <c r="EDE844" s="103"/>
      <c r="EDF844" s="120"/>
      <c r="EDG844" s="209"/>
      <c r="EDH844" s="120"/>
      <c r="EDI844" s="120"/>
      <c r="EDJ844" s="114"/>
      <c r="EDK844" s="122"/>
      <c r="EDL844" s="105"/>
      <c r="EDM844" s="103"/>
      <c r="EDN844" s="120"/>
      <c r="EDO844" s="209"/>
      <c r="EDP844" s="120"/>
      <c r="EDQ844" s="120"/>
      <c r="EDR844" s="114"/>
      <c r="EDS844" s="122"/>
      <c r="EDT844" s="105"/>
      <c r="EDU844" s="103"/>
      <c r="EDV844" s="120"/>
      <c r="EDW844" s="209"/>
      <c r="EDX844" s="120"/>
      <c r="EDY844" s="120"/>
      <c r="EDZ844" s="114"/>
      <c r="EEA844" s="122"/>
      <c r="EEB844" s="105"/>
      <c r="EEC844" s="103"/>
      <c r="EED844" s="120"/>
      <c r="EEE844" s="209"/>
      <c r="EEF844" s="120"/>
      <c r="EEG844" s="120"/>
      <c r="EEH844" s="114"/>
      <c r="EEI844" s="122"/>
      <c r="EEJ844" s="105"/>
      <c r="EEK844" s="103"/>
      <c r="EEL844" s="120"/>
      <c r="EEM844" s="209"/>
      <c r="EEN844" s="120"/>
      <c r="EEO844" s="120"/>
      <c r="EEP844" s="114"/>
      <c r="EEQ844" s="122"/>
      <c r="EER844" s="105"/>
      <c r="EES844" s="103"/>
      <c r="EET844" s="120"/>
      <c r="EEU844" s="209"/>
      <c r="EEV844" s="120"/>
      <c r="EEW844" s="120"/>
      <c r="EEX844" s="114"/>
      <c r="EEY844" s="122"/>
      <c r="EEZ844" s="105"/>
      <c r="EFA844" s="103"/>
      <c r="EFB844" s="120"/>
      <c r="EFC844" s="209"/>
      <c r="EFD844" s="120"/>
      <c r="EFE844" s="120"/>
      <c r="EFF844" s="114"/>
      <c r="EFG844" s="122"/>
      <c r="EFH844" s="105"/>
      <c r="EFI844" s="103"/>
      <c r="EFJ844" s="120"/>
      <c r="EFK844" s="209"/>
      <c r="EFL844" s="120"/>
      <c r="EFM844" s="120"/>
      <c r="EFN844" s="114"/>
      <c r="EFO844" s="122"/>
      <c r="EFP844" s="105"/>
      <c r="EFQ844" s="103"/>
      <c r="EFR844" s="120"/>
      <c r="EFS844" s="209"/>
      <c r="EFT844" s="120"/>
      <c r="EFU844" s="120"/>
      <c r="EFV844" s="114"/>
      <c r="EFW844" s="122"/>
      <c r="EFX844" s="105"/>
      <c r="EFY844" s="103"/>
      <c r="EFZ844" s="120"/>
      <c r="EGA844" s="209"/>
      <c r="EGB844" s="120"/>
      <c r="EGC844" s="120"/>
      <c r="EGD844" s="114"/>
      <c r="EGE844" s="122"/>
      <c r="EGF844" s="105"/>
      <c r="EGG844" s="103"/>
      <c r="EGH844" s="120"/>
      <c r="EGI844" s="209"/>
      <c r="EGJ844" s="120"/>
      <c r="EGK844" s="120"/>
      <c r="EGL844" s="114"/>
      <c r="EGM844" s="122"/>
      <c r="EGN844" s="105"/>
      <c r="EGO844" s="103"/>
      <c r="EGP844" s="120"/>
      <c r="EGQ844" s="209"/>
      <c r="EGR844" s="120"/>
      <c r="EGS844" s="120"/>
      <c r="EGT844" s="114"/>
      <c r="EGU844" s="122"/>
      <c r="EGV844" s="105"/>
      <c r="EGW844" s="103"/>
      <c r="EGX844" s="120"/>
      <c r="EGY844" s="209"/>
      <c r="EGZ844" s="120"/>
      <c r="EHA844" s="120"/>
      <c r="EHB844" s="114"/>
      <c r="EHC844" s="122"/>
      <c r="EHD844" s="105"/>
      <c r="EHE844" s="103"/>
      <c r="EHF844" s="120"/>
      <c r="EHG844" s="209"/>
      <c r="EHH844" s="120"/>
      <c r="EHI844" s="120"/>
      <c r="EHJ844" s="114"/>
      <c r="EHK844" s="122"/>
      <c r="EHL844" s="105"/>
      <c r="EHM844" s="103"/>
      <c r="EHN844" s="120"/>
      <c r="EHO844" s="209"/>
      <c r="EHP844" s="120"/>
      <c r="EHQ844" s="120"/>
      <c r="EHR844" s="114"/>
      <c r="EHS844" s="122"/>
      <c r="EHT844" s="105"/>
      <c r="EHU844" s="103"/>
      <c r="EHV844" s="120"/>
      <c r="EHW844" s="209"/>
      <c r="EHX844" s="120"/>
      <c r="EHY844" s="120"/>
      <c r="EHZ844" s="114"/>
      <c r="EIA844" s="122"/>
      <c r="EIB844" s="105"/>
      <c r="EIC844" s="103"/>
      <c r="EID844" s="120"/>
      <c r="EIE844" s="209"/>
      <c r="EIF844" s="120"/>
      <c r="EIG844" s="120"/>
      <c r="EIH844" s="114"/>
      <c r="EII844" s="122"/>
      <c r="EIJ844" s="105"/>
      <c r="EIK844" s="103"/>
      <c r="EIL844" s="120"/>
      <c r="EIM844" s="209"/>
      <c r="EIN844" s="120"/>
      <c r="EIO844" s="120"/>
      <c r="EIP844" s="114"/>
      <c r="EIQ844" s="122"/>
      <c r="EIR844" s="105"/>
      <c r="EIS844" s="103"/>
      <c r="EIT844" s="120"/>
      <c r="EIU844" s="209"/>
      <c r="EIV844" s="120"/>
      <c r="EIW844" s="120"/>
      <c r="EIX844" s="114"/>
      <c r="EIY844" s="122"/>
      <c r="EIZ844" s="105"/>
      <c r="EJA844" s="103"/>
      <c r="EJB844" s="120"/>
      <c r="EJC844" s="209"/>
      <c r="EJD844" s="120"/>
      <c r="EJE844" s="120"/>
      <c r="EJF844" s="114"/>
      <c r="EJG844" s="122"/>
      <c r="EJH844" s="105"/>
      <c r="EJI844" s="103"/>
      <c r="EJJ844" s="120"/>
      <c r="EJK844" s="209"/>
      <c r="EJL844" s="120"/>
      <c r="EJM844" s="120"/>
      <c r="EJN844" s="114"/>
      <c r="EJO844" s="122"/>
      <c r="EJP844" s="105"/>
      <c r="EJQ844" s="103"/>
      <c r="EJR844" s="120"/>
      <c r="EJS844" s="209"/>
      <c r="EJT844" s="120"/>
      <c r="EJU844" s="120"/>
      <c r="EJV844" s="114"/>
      <c r="EJW844" s="122"/>
      <c r="EJX844" s="105"/>
      <c r="EJY844" s="103"/>
      <c r="EJZ844" s="120"/>
      <c r="EKA844" s="209"/>
      <c r="EKB844" s="120"/>
      <c r="EKC844" s="120"/>
      <c r="EKD844" s="114"/>
      <c r="EKE844" s="122"/>
      <c r="EKF844" s="105"/>
      <c r="EKG844" s="103"/>
      <c r="EKH844" s="120"/>
      <c r="EKI844" s="209"/>
      <c r="EKJ844" s="120"/>
      <c r="EKK844" s="120"/>
      <c r="EKL844" s="114"/>
      <c r="EKM844" s="122"/>
      <c r="EKN844" s="105"/>
      <c r="EKO844" s="103"/>
      <c r="EKP844" s="120"/>
      <c r="EKQ844" s="209"/>
      <c r="EKR844" s="120"/>
      <c r="EKS844" s="120"/>
      <c r="EKT844" s="114"/>
      <c r="EKU844" s="122"/>
      <c r="EKV844" s="105"/>
      <c r="EKW844" s="103"/>
      <c r="EKX844" s="120"/>
      <c r="EKY844" s="209"/>
      <c r="EKZ844" s="120"/>
      <c r="ELA844" s="120"/>
      <c r="ELB844" s="114"/>
      <c r="ELC844" s="122"/>
      <c r="ELD844" s="105"/>
      <c r="ELE844" s="103"/>
      <c r="ELF844" s="120"/>
      <c r="ELG844" s="209"/>
      <c r="ELH844" s="120"/>
      <c r="ELI844" s="120"/>
      <c r="ELJ844" s="114"/>
      <c r="ELK844" s="122"/>
      <c r="ELL844" s="105"/>
      <c r="ELM844" s="103"/>
      <c r="ELN844" s="120"/>
      <c r="ELO844" s="209"/>
      <c r="ELP844" s="120"/>
      <c r="ELQ844" s="120"/>
      <c r="ELR844" s="114"/>
      <c r="ELS844" s="122"/>
      <c r="ELT844" s="105"/>
      <c r="ELU844" s="103"/>
      <c r="ELV844" s="120"/>
      <c r="ELW844" s="209"/>
      <c r="ELX844" s="120"/>
      <c r="ELY844" s="120"/>
      <c r="ELZ844" s="114"/>
      <c r="EMA844" s="122"/>
      <c r="EMB844" s="105"/>
      <c r="EMC844" s="103"/>
      <c r="EMD844" s="120"/>
      <c r="EME844" s="209"/>
      <c r="EMF844" s="120"/>
      <c r="EMG844" s="120"/>
      <c r="EMH844" s="114"/>
      <c r="EMI844" s="122"/>
      <c r="EMJ844" s="105"/>
      <c r="EMK844" s="103"/>
      <c r="EML844" s="120"/>
      <c r="EMM844" s="209"/>
      <c r="EMN844" s="120"/>
      <c r="EMO844" s="120"/>
      <c r="EMP844" s="114"/>
      <c r="EMQ844" s="122"/>
      <c r="EMR844" s="105"/>
      <c r="EMS844" s="103"/>
      <c r="EMT844" s="120"/>
      <c r="EMU844" s="209"/>
      <c r="EMV844" s="120"/>
      <c r="EMW844" s="120"/>
      <c r="EMX844" s="114"/>
      <c r="EMY844" s="122"/>
      <c r="EMZ844" s="105"/>
      <c r="ENA844" s="103"/>
      <c r="ENB844" s="120"/>
      <c r="ENC844" s="209"/>
      <c r="END844" s="120"/>
      <c r="ENE844" s="120"/>
      <c r="ENF844" s="114"/>
      <c r="ENG844" s="122"/>
      <c r="ENH844" s="105"/>
      <c r="ENI844" s="103"/>
      <c r="ENJ844" s="120"/>
      <c r="ENK844" s="209"/>
      <c r="ENL844" s="120"/>
      <c r="ENM844" s="120"/>
      <c r="ENN844" s="114"/>
      <c r="ENO844" s="122"/>
      <c r="ENP844" s="105"/>
      <c r="ENQ844" s="103"/>
      <c r="ENR844" s="120"/>
      <c r="ENS844" s="209"/>
      <c r="ENT844" s="120"/>
      <c r="ENU844" s="120"/>
      <c r="ENV844" s="114"/>
      <c r="ENW844" s="122"/>
      <c r="ENX844" s="105"/>
      <c r="ENY844" s="103"/>
      <c r="ENZ844" s="120"/>
      <c r="EOA844" s="209"/>
      <c r="EOB844" s="120"/>
      <c r="EOC844" s="120"/>
      <c r="EOD844" s="114"/>
      <c r="EOE844" s="122"/>
      <c r="EOF844" s="105"/>
      <c r="EOG844" s="103"/>
      <c r="EOH844" s="120"/>
      <c r="EOI844" s="209"/>
      <c r="EOJ844" s="120"/>
      <c r="EOK844" s="120"/>
      <c r="EOL844" s="114"/>
      <c r="EOM844" s="122"/>
      <c r="EON844" s="105"/>
      <c r="EOO844" s="103"/>
      <c r="EOP844" s="120"/>
      <c r="EOQ844" s="209"/>
      <c r="EOR844" s="120"/>
      <c r="EOS844" s="120"/>
      <c r="EOT844" s="114"/>
      <c r="EOU844" s="122"/>
      <c r="EOV844" s="105"/>
      <c r="EOW844" s="103"/>
      <c r="EOX844" s="120"/>
      <c r="EOY844" s="209"/>
      <c r="EOZ844" s="120"/>
      <c r="EPA844" s="120"/>
      <c r="EPB844" s="114"/>
      <c r="EPC844" s="122"/>
      <c r="EPD844" s="105"/>
      <c r="EPE844" s="103"/>
      <c r="EPF844" s="120"/>
      <c r="EPG844" s="209"/>
      <c r="EPH844" s="120"/>
      <c r="EPI844" s="120"/>
      <c r="EPJ844" s="114"/>
      <c r="EPK844" s="122"/>
      <c r="EPL844" s="105"/>
      <c r="EPM844" s="103"/>
      <c r="EPN844" s="120"/>
      <c r="EPO844" s="209"/>
      <c r="EPP844" s="120"/>
      <c r="EPQ844" s="120"/>
      <c r="EPR844" s="114"/>
      <c r="EPS844" s="122"/>
      <c r="EPT844" s="105"/>
      <c r="EPU844" s="103"/>
      <c r="EPV844" s="120"/>
      <c r="EPW844" s="209"/>
      <c r="EPX844" s="120"/>
      <c r="EPY844" s="120"/>
      <c r="EPZ844" s="114"/>
      <c r="EQA844" s="122"/>
      <c r="EQB844" s="105"/>
      <c r="EQC844" s="103"/>
      <c r="EQD844" s="120"/>
      <c r="EQE844" s="209"/>
      <c r="EQF844" s="120"/>
      <c r="EQG844" s="120"/>
      <c r="EQH844" s="114"/>
      <c r="EQI844" s="122"/>
      <c r="EQJ844" s="105"/>
      <c r="EQK844" s="103"/>
      <c r="EQL844" s="120"/>
      <c r="EQM844" s="209"/>
      <c r="EQN844" s="120"/>
      <c r="EQO844" s="120"/>
      <c r="EQP844" s="114"/>
      <c r="EQQ844" s="122"/>
      <c r="EQR844" s="105"/>
      <c r="EQS844" s="103"/>
      <c r="EQT844" s="120"/>
      <c r="EQU844" s="209"/>
      <c r="EQV844" s="120"/>
      <c r="EQW844" s="120"/>
      <c r="EQX844" s="114"/>
      <c r="EQY844" s="122"/>
      <c r="EQZ844" s="105"/>
      <c r="ERA844" s="103"/>
      <c r="ERB844" s="120"/>
      <c r="ERC844" s="209"/>
      <c r="ERD844" s="120"/>
      <c r="ERE844" s="120"/>
      <c r="ERF844" s="114"/>
      <c r="ERG844" s="122"/>
      <c r="ERH844" s="105"/>
      <c r="ERI844" s="103"/>
      <c r="ERJ844" s="120"/>
      <c r="ERK844" s="209"/>
      <c r="ERL844" s="120"/>
      <c r="ERM844" s="120"/>
      <c r="ERN844" s="114"/>
      <c r="ERO844" s="122"/>
      <c r="ERP844" s="105"/>
      <c r="ERQ844" s="103"/>
      <c r="ERR844" s="120"/>
      <c r="ERS844" s="209"/>
      <c r="ERT844" s="120"/>
      <c r="ERU844" s="120"/>
      <c r="ERV844" s="114"/>
      <c r="ERW844" s="122"/>
      <c r="ERX844" s="105"/>
      <c r="ERY844" s="103"/>
      <c r="ERZ844" s="120"/>
      <c r="ESA844" s="209"/>
      <c r="ESB844" s="120"/>
      <c r="ESC844" s="120"/>
      <c r="ESD844" s="114"/>
      <c r="ESE844" s="122"/>
      <c r="ESF844" s="105"/>
      <c r="ESG844" s="103"/>
      <c r="ESH844" s="120"/>
      <c r="ESI844" s="209"/>
      <c r="ESJ844" s="120"/>
      <c r="ESK844" s="120"/>
      <c r="ESL844" s="114"/>
      <c r="ESM844" s="122"/>
      <c r="ESN844" s="105"/>
      <c r="ESO844" s="103"/>
      <c r="ESP844" s="120"/>
      <c r="ESQ844" s="209"/>
      <c r="ESR844" s="120"/>
      <c r="ESS844" s="120"/>
      <c r="EST844" s="114"/>
      <c r="ESU844" s="122"/>
      <c r="ESV844" s="105"/>
      <c r="ESW844" s="103"/>
      <c r="ESX844" s="120"/>
      <c r="ESY844" s="209"/>
      <c r="ESZ844" s="120"/>
      <c r="ETA844" s="120"/>
      <c r="ETB844" s="114"/>
      <c r="ETC844" s="122"/>
      <c r="ETD844" s="105"/>
      <c r="ETE844" s="103"/>
      <c r="ETF844" s="120"/>
      <c r="ETG844" s="209"/>
      <c r="ETH844" s="120"/>
      <c r="ETI844" s="120"/>
      <c r="ETJ844" s="114"/>
      <c r="ETK844" s="122"/>
      <c r="ETL844" s="105"/>
      <c r="ETM844" s="103"/>
      <c r="ETN844" s="120"/>
      <c r="ETO844" s="209"/>
      <c r="ETP844" s="120"/>
      <c r="ETQ844" s="120"/>
      <c r="ETR844" s="114"/>
      <c r="ETS844" s="122"/>
      <c r="ETT844" s="105"/>
      <c r="ETU844" s="103"/>
      <c r="ETV844" s="120"/>
      <c r="ETW844" s="209"/>
      <c r="ETX844" s="120"/>
      <c r="ETY844" s="120"/>
      <c r="ETZ844" s="114"/>
      <c r="EUA844" s="122"/>
      <c r="EUB844" s="105"/>
      <c r="EUC844" s="103"/>
      <c r="EUD844" s="120"/>
      <c r="EUE844" s="209"/>
      <c r="EUF844" s="120"/>
      <c r="EUG844" s="120"/>
      <c r="EUH844" s="114"/>
      <c r="EUI844" s="122"/>
      <c r="EUJ844" s="105"/>
      <c r="EUK844" s="103"/>
      <c r="EUL844" s="120"/>
      <c r="EUM844" s="209"/>
      <c r="EUN844" s="120"/>
      <c r="EUO844" s="120"/>
      <c r="EUP844" s="114"/>
      <c r="EUQ844" s="122"/>
      <c r="EUR844" s="105"/>
      <c r="EUS844" s="103"/>
      <c r="EUT844" s="120"/>
      <c r="EUU844" s="209"/>
      <c r="EUV844" s="120"/>
      <c r="EUW844" s="120"/>
      <c r="EUX844" s="114"/>
      <c r="EUY844" s="122"/>
      <c r="EUZ844" s="105"/>
      <c r="EVA844" s="103"/>
      <c r="EVB844" s="120"/>
      <c r="EVC844" s="209"/>
      <c r="EVD844" s="120"/>
      <c r="EVE844" s="120"/>
      <c r="EVF844" s="114"/>
      <c r="EVG844" s="122"/>
      <c r="EVH844" s="105"/>
      <c r="EVI844" s="103"/>
      <c r="EVJ844" s="120"/>
      <c r="EVK844" s="209"/>
      <c r="EVL844" s="120"/>
      <c r="EVM844" s="120"/>
      <c r="EVN844" s="114"/>
      <c r="EVO844" s="122"/>
      <c r="EVP844" s="105"/>
      <c r="EVQ844" s="103"/>
      <c r="EVR844" s="120"/>
      <c r="EVS844" s="209"/>
      <c r="EVT844" s="120"/>
      <c r="EVU844" s="120"/>
      <c r="EVV844" s="114"/>
      <c r="EVW844" s="122"/>
      <c r="EVX844" s="105"/>
      <c r="EVY844" s="103"/>
      <c r="EVZ844" s="120"/>
      <c r="EWA844" s="209"/>
      <c r="EWB844" s="120"/>
      <c r="EWC844" s="120"/>
      <c r="EWD844" s="114"/>
      <c r="EWE844" s="122"/>
      <c r="EWF844" s="105"/>
      <c r="EWG844" s="103"/>
      <c r="EWH844" s="120"/>
      <c r="EWI844" s="209"/>
      <c r="EWJ844" s="120"/>
      <c r="EWK844" s="120"/>
      <c r="EWL844" s="114"/>
      <c r="EWM844" s="122"/>
      <c r="EWN844" s="105"/>
      <c r="EWO844" s="103"/>
      <c r="EWP844" s="120"/>
      <c r="EWQ844" s="209"/>
      <c r="EWR844" s="120"/>
      <c r="EWS844" s="120"/>
      <c r="EWT844" s="114"/>
      <c r="EWU844" s="122"/>
      <c r="EWV844" s="105"/>
      <c r="EWW844" s="103"/>
      <c r="EWX844" s="120"/>
      <c r="EWY844" s="209"/>
      <c r="EWZ844" s="120"/>
      <c r="EXA844" s="120"/>
      <c r="EXB844" s="114"/>
      <c r="EXC844" s="122"/>
      <c r="EXD844" s="105"/>
      <c r="EXE844" s="103"/>
      <c r="EXF844" s="120"/>
      <c r="EXG844" s="209"/>
      <c r="EXH844" s="120"/>
      <c r="EXI844" s="120"/>
      <c r="EXJ844" s="114"/>
      <c r="EXK844" s="122"/>
      <c r="EXL844" s="105"/>
      <c r="EXM844" s="103"/>
      <c r="EXN844" s="120"/>
      <c r="EXO844" s="209"/>
      <c r="EXP844" s="120"/>
      <c r="EXQ844" s="120"/>
      <c r="EXR844" s="114"/>
      <c r="EXS844" s="122"/>
      <c r="EXT844" s="105"/>
      <c r="EXU844" s="103"/>
      <c r="EXV844" s="120"/>
      <c r="EXW844" s="209"/>
      <c r="EXX844" s="120"/>
      <c r="EXY844" s="120"/>
      <c r="EXZ844" s="114"/>
      <c r="EYA844" s="122"/>
      <c r="EYB844" s="105"/>
      <c r="EYC844" s="103"/>
      <c r="EYD844" s="120"/>
      <c r="EYE844" s="209"/>
      <c r="EYF844" s="120"/>
      <c r="EYG844" s="120"/>
      <c r="EYH844" s="114"/>
      <c r="EYI844" s="122"/>
      <c r="EYJ844" s="105"/>
      <c r="EYK844" s="103"/>
      <c r="EYL844" s="120"/>
      <c r="EYM844" s="209"/>
      <c r="EYN844" s="120"/>
      <c r="EYO844" s="120"/>
      <c r="EYP844" s="114"/>
      <c r="EYQ844" s="122"/>
      <c r="EYR844" s="105"/>
      <c r="EYS844" s="103"/>
      <c r="EYT844" s="120"/>
      <c r="EYU844" s="209"/>
      <c r="EYV844" s="120"/>
      <c r="EYW844" s="120"/>
      <c r="EYX844" s="114"/>
      <c r="EYY844" s="122"/>
      <c r="EYZ844" s="105"/>
      <c r="EZA844" s="103"/>
      <c r="EZB844" s="120"/>
      <c r="EZC844" s="209"/>
      <c r="EZD844" s="120"/>
      <c r="EZE844" s="120"/>
      <c r="EZF844" s="114"/>
      <c r="EZG844" s="122"/>
      <c r="EZH844" s="105"/>
      <c r="EZI844" s="103"/>
      <c r="EZJ844" s="120"/>
      <c r="EZK844" s="209"/>
      <c r="EZL844" s="120"/>
      <c r="EZM844" s="120"/>
      <c r="EZN844" s="114"/>
      <c r="EZO844" s="122"/>
      <c r="EZP844" s="105"/>
      <c r="EZQ844" s="103"/>
      <c r="EZR844" s="120"/>
      <c r="EZS844" s="209"/>
      <c r="EZT844" s="120"/>
      <c r="EZU844" s="120"/>
      <c r="EZV844" s="114"/>
      <c r="EZW844" s="122"/>
      <c r="EZX844" s="105"/>
      <c r="EZY844" s="103"/>
      <c r="EZZ844" s="120"/>
      <c r="FAA844" s="209"/>
      <c r="FAB844" s="120"/>
      <c r="FAC844" s="120"/>
      <c r="FAD844" s="114"/>
      <c r="FAE844" s="122"/>
      <c r="FAF844" s="105"/>
      <c r="FAG844" s="103"/>
      <c r="FAH844" s="120"/>
      <c r="FAI844" s="209"/>
      <c r="FAJ844" s="120"/>
      <c r="FAK844" s="120"/>
      <c r="FAL844" s="114"/>
      <c r="FAM844" s="122"/>
      <c r="FAN844" s="105"/>
      <c r="FAO844" s="103"/>
      <c r="FAP844" s="120"/>
      <c r="FAQ844" s="209"/>
      <c r="FAR844" s="120"/>
      <c r="FAS844" s="120"/>
      <c r="FAT844" s="114"/>
      <c r="FAU844" s="122"/>
      <c r="FAV844" s="105"/>
      <c r="FAW844" s="103"/>
      <c r="FAX844" s="120"/>
      <c r="FAY844" s="209"/>
      <c r="FAZ844" s="120"/>
      <c r="FBA844" s="120"/>
      <c r="FBB844" s="114"/>
      <c r="FBC844" s="122"/>
      <c r="FBD844" s="105"/>
      <c r="FBE844" s="103"/>
      <c r="FBF844" s="120"/>
      <c r="FBG844" s="209"/>
      <c r="FBH844" s="120"/>
      <c r="FBI844" s="120"/>
      <c r="FBJ844" s="114"/>
      <c r="FBK844" s="122"/>
      <c r="FBL844" s="105"/>
      <c r="FBM844" s="103"/>
      <c r="FBN844" s="120"/>
      <c r="FBO844" s="209"/>
      <c r="FBP844" s="120"/>
      <c r="FBQ844" s="120"/>
      <c r="FBR844" s="114"/>
      <c r="FBS844" s="122"/>
      <c r="FBT844" s="105"/>
      <c r="FBU844" s="103"/>
      <c r="FBV844" s="120"/>
      <c r="FBW844" s="209"/>
      <c r="FBX844" s="120"/>
      <c r="FBY844" s="120"/>
      <c r="FBZ844" s="114"/>
      <c r="FCA844" s="122"/>
      <c r="FCB844" s="105"/>
      <c r="FCC844" s="103"/>
      <c r="FCD844" s="120"/>
      <c r="FCE844" s="209"/>
      <c r="FCF844" s="120"/>
      <c r="FCG844" s="120"/>
      <c r="FCH844" s="114"/>
      <c r="FCI844" s="122"/>
      <c r="FCJ844" s="105"/>
      <c r="FCK844" s="103"/>
      <c r="FCL844" s="120"/>
      <c r="FCM844" s="209"/>
      <c r="FCN844" s="120"/>
      <c r="FCO844" s="120"/>
      <c r="FCP844" s="114"/>
      <c r="FCQ844" s="122"/>
      <c r="FCR844" s="105"/>
      <c r="FCS844" s="103"/>
      <c r="FCT844" s="120"/>
      <c r="FCU844" s="209"/>
      <c r="FCV844" s="120"/>
      <c r="FCW844" s="120"/>
      <c r="FCX844" s="114"/>
      <c r="FCY844" s="122"/>
      <c r="FCZ844" s="105"/>
      <c r="FDA844" s="103"/>
      <c r="FDB844" s="120"/>
      <c r="FDC844" s="209"/>
      <c r="FDD844" s="120"/>
      <c r="FDE844" s="120"/>
      <c r="FDF844" s="114"/>
      <c r="FDG844" s="122"/>
      <c r="FDH844" s="105"/>
      <c r="FDI844" s="103"/>
      <c r="FDJ844" s="120"/>
      <c r="FDK844" s="209"/>
      <c r="FDL844" s="120"/>
      <c r="FDM844" s="120"/>
      <c r="FDN844" s="114"/>
      <c r="FDO844" s="122"/>
      <c r="FDP844" s="105"/>
      <c r="FDQ844" s="103"/>
      <c r="FDR844" s="120"/>
      <c r="FDS844" s="209"/>
      <c r="FDT844" s="120"/>
      <c r="FDU844" s="120"/>
      <c r="FDV844" s="114"/>
      <c r="FDW844" s="122"/>
      <c r="FDX844" s="105"/>
      <c r="FDY844" s="103"/>
      <c r="FDZ844" s="120"/>
      <c r="FEA844" s="209"/>
      <c r="FEB844" s="120"/>
      <c r="FEC844" s="120"/>
      <c r="FED844" s="114"/>
      <c r="FEE844" s="122"/>
      <c r="FEF844" s="105"/>
      <c r="FEG844" s="103"/>
      <c r="FEH844" s="120"/>
      <c r="FEI844" s="209"/>
      <c r="FEJ844" s="120"/>
      <c r="FEK844" s="120"/>
      <c r="FEL844" s="114"/>
      <c r="FEM844" s="122"/>
      <c r="FEN844" s="105"/>
      <c r="FEO844" s="103"/>
      <c r="FEP844" s="120"/>
      <c r="FEQ844" s="209"/>
      <c r="FER844" s="120"/>
      <c r="FES844" s="120"/>
      <c r="FET844" s="114"/>
      <c r="FEU844" s="122"/>
      <c r="FEV844" s="105"/>
      <c r="FEW844" s="103"/>
      <c r="FEX844" s="120"/>
      <c r="FEY844" s="209"/>
      <c r="FEZ844" s="120"/>
      <c r="FFA844" s="120"/>
      <c r="FFB844" s="114"/>
      <c r="FFC844" s="122"/>
      <c r="FFD844" s="105"/>
      <c r="FFE844" s="103"/>
      <c r="FFF844" s="120"/>
      <c r="FFG844" s="209"/>
      <c r="FFH844" s="120"/>
      <c r="FFI844" s="120"/>
      <c r="FFJ844" s="114"/>
      <c r="FFK844" s="122"/>
      <c r="FFL844" s="105"/>
      <c r="FFM844" s="103"/>
      <c r="FFN844" s="120"/>
      <c r="FFO844" s="209"/>
      <c r="FFP844" s="120"/>
      <c r="FFQ844" s="120"/>
      <c r="FFR844" s="114"/>
      <c r="FFS844" s="122"/>
      <c r="FFT844" s="105"/>
      <c r="FFU844" s="103"/>
      <c r="FFV844" s="120"/>
      <c r="FFW844" s="209"/>
      <c r="FFX844" s="120"/>
      <c r="FFY844" s="120"/>
      <c r="FFZ844" s="114"/>
      <c r="FGA844" s="122"/>
      <c r="FGB844" s="105"/>
      <c r="FGC844" s="103"/>
      <c r="FGD844" s="120"/>
      <c r="FGE844" s="209"/>
      <c r="FGF844" s="120"/>
      <c r="FGG844" s="120"/>
      <c r="FGH844" s="114"/>
      <c r="FGI844" s="122"/>
      <c r="FGJ844" s="105"/>
      <c r="FGK844" s="103"/>
      <c r="FGL844" s="120"/>
      <c r="FGM844" s="209"/>
      <c r="FGN844" s="120"/>
      <c r="FGO844" s="120"/>
      <c r="FGP844" s="114"/>
      <c r="FGQ844" s="122"/>
      <c r="FGR844" s="105"/>
      <c r="FGS844" s="103"/>
      <c r="FGT844" s="120"/>
      <c r="FGU844" s="209"/>
      <c r="FGV844" s="120"/>
      <c r="FGW844" s="120"/>
      <c r="FGX844" s="114"/>
      <c r="FGY844" s="122"/>
      <c r="FGZ844" s="105"/>
      <c r="FHA844" s="103"/>
      <c r="FHB844" s="120"/>
      <c r="FHC844" s="209"/>
      <c r="FHD844" s="120"/>
      <c r="FHE844" s="120"/>
      <c r="FHF844" s="114"/>
      <c r="FHG844" s="122"/>
      <c r="FHH844" s="105"/>
      <c r="FHI844" s="103"/>
      <c r="FHJ844" s="120"/>
      <c r="FHK844" s="209"/>
      <c r="FHL844" s="120"/>
      <c r="FHM844" s="120"/>
      <c r="FHN844" s="114"/>
      <c r="FHO844" s="122"/>
      <c r="FHP844" s="105"/>
      <c r="FHQ844" s="103"/>
      <c r="FHR844" s="120"/>
      <c r="FHS844" s="209"/>
      <c r="FHT844" s="120"/>
      <c r="FHU844" s="120"/>
      <c r="FHV844" s="114"/>
      <c r="FHW844" s="122"/>
      <c r="FHX844" s="105"/>
      <c r="FHY844" s="103"/>
      <c r="FHZ844" s="120"/>
      <c r="FIA844" s="209"/>
      <c r="FIB844" s="120"/>
      <c r="FIC844" s="120"/>
      <c r="FID844" s="114"/>
      <c r="FIE844" s="122"/>
      <c r="FIF844" s="105"/>
      <c r="FIG844" s="103"/>
      <c r="FIH844" s="120"/>
      <c r="FII844" s="209"/>
      <c r="FIJ844" s="120"/>
      <c r="FIK844" s="120"/>
      <c r="FIL844" s="114"/>
      <c r="FIM844" s="122"/>
      <c r="FIN844" s="105"/>
      <c r="FIO844" s="103"/>
      <c r="FIP844" s="120"/>
      <c r="FIQ844" s="209"/>
      <c r="FIR844" s="120"/>
      <c r="FIS844" s="120"/>
      <c r="FIT844" s="114"/>
      <c r="FIU844" s="122"/>
      <c r="FIV844" s="105"/>
      <c r="FIW844" s="103"/>
      <c r="FIX844" s="120"/>
      <c r="FIY844" s="209"/>
      <c r="FIZ844" s="120"/>
      <c r="FJA844" s="120"/>
      <c r="FJB844" s="114"/>
      <c r="FJC844" s="122"/>
      <c r="FJD844" s="105"/>
      <c r="FJE844" s="103"/>
      <c r="FJF844" s="120"/>
      <c r="FJG844" s="209"/>
      <c r="FJH844" s="120"/>
      <c r="FJI844" s="120"/>
      <c r="FJJ844" s="114"/>
      <c r="FJK844" s="122"/>
      <c r="FJL844" s="105"/>
      <c r="FJM844" s="103"/>
      <c r="FJN844" s="120"/>
      <c r="FJO844" s="209"/>
      <c r="FJP844" s="120"/>
      <c r="FJQ844" s="120"/>
      <c r="FJR844" s="114"/>
      <c r="FJS844" s="122"/>
      <c r="FJT844" s="105"/>
      <c r="FJU844" s="103"/>
      <c r="FJV844" s="120"/>
      <c r="FJW844" s="209"/>
      <c r="FJX844" s="120"/>
      <c r="FJY844" s="120"/>
      <c r="FJZ844" s="114"/>
      <c r="FKA844" s="122"/>
      <c r="FKB844" s="105"/>
      <c r="FKC844" s="103"/>
      <c r="FKD844" s="120"/>
      <c r="FKE844" s="209"/>
      <c r="FKF844" s="120"/>
      <c r="FKG844" s="120"/>
      <c r="FKH844" s="114"/>
      <c r="FKI844" s="122"/>
      <c r="FKJ844" s="105"/>
      <c r="FKK844" s="103"/>
      <c r="FKL844" s="120"/>
      <c r="FKM844" s="209"/>
      <c r="FKN844" s="120"/>
      <c r="FKO844" s="120"/>
      <c r="FKP844" s="114"/>
      <c r="FKQ844" s="122"/>
      <c r="FKR844" s="105"/>
      <c r="FKS844" s="103"/>
      <c r="FKT844" s="120"/>
      <c r="FKU844" s="209"/>
      <c r="FKV844" s="120"/>
      <c r="FKW844" s="120"/>
      <c r="FKX844" s="114"/>
      <c r="FKY844" s="122"/>
      <c r="FKZ844" s="105"/>
      <c r="FLA844" s="103"/>
      <c r="FLB844" s="120"/>
      <c r="FLC844" s="209"/>
      <c r="FLD844" s="120"/>
      <c r="FLE844" s="120"/>
      <c r="FLF844" s="114"/>
      <c r="FLG844" s="122"/>
      <c r="FLH844" s="105"/>
      <c r="FLI844" s="103"/>
      <c r="FLJ844" s="120"/>
      <c r="FLK844" s="209"/>
      <c r="FLL844" s="120"/>
      <c r="FLM844" s="120"/>
      <c r="FLN844" s="114"/>
      <c r="FLO844" s="122"/>
      <c r="FLP844" s="105"/>
      <c r="FLQ844" s="103"/>
      <c r="FLR844" s="120"/>
      <c r="FLS844" s="209"/>
      <c r="FLT844" s="120"/>
      <c r="FLU844" s="120"/>
      <c r="FLV844" s="114"/>
      <c r="FLW844" s="122"/>
      <c r="FLX844" s="105"/>
      <c r="FLY844" s="103"/>
      <c r="FLZ844" s="120"/>
      <c r="FMA844" s="209"/>
      <c r="FMB844" s="120"/>
      <c r="FMC844" s="120"/>
      <c r="FMD844" s="114"/>
      <c r="FME844" s="122"/>
      <c r="FMF844" s="105"/>
      <c r="FMG844" s="103"/>
      <c r="FMH844" s="120"/>
      <c r="FMI844" s="209"/>
      <c r="FMJ844" s="120"/>
      <c r="FMK844" s="120"/>
      <c r="FML844" s="114"/>
      <c r="FMM844" s="122"/>
      <c r="FMN844" s="105"/>
      <c r="FMO844" s="103"/>
      <c r="FMP844" s="120"/>
      <c r="FMQ844" s="209"/>
      <c r="FMR844" s="120"/>
      <c r="FMS844" s="120"/>
      <c r="FMT844" s="114"/>
      <c r="FMU844" s="122"/>
      <c r="FMV844" s="105"/>
      <c r="FMW844" s="103"/>
      <c r="FMX844" s="120"/>
      <c r="FMY844" s="209"/>
      <c r="FMZ844" s="120"/>
      <c r="FNA844" s="120"/>
      <c r="FNB844" s="114"/>
      <c r="FNC844" s="122"/>
      <c r="FND844" s="105"/>
      <c r="FNE844" s="103"/>
      <c r="FNF844" s="120"/>
      <c r="FNG844" s="209"/>
      <c r="FNH844" s="120"/>
      <c r="FNI844" s="120"/>
      <c r="FNJ844" s="114"/>
      <c r="FNK844" s="122"/>
      <c r="FNL844" s="105"/>
      <c r="FNM844" s="103"/>
      <c r="FNN844" s="120"/>
      <c r="FNO844" s="209"/>
      <c r="FNP844" s="120"/>
      <c r="FNQ844" s="120"/>
      <c r="FNR844" s="114"/>
      <c r="FNS844" s="122"/>
      <c r="FNT844" s="105"/>
      <c r="FNU844" s="103"/>
      <c r="FNV844" s="120"/>
      <c r="FNW844" s="209"/>
      <c r="FNX844" s="120"/>
      <c r="FNY844" s="120"/>
      <c r="FNZ844" s="114"/>
      <c r="FOA844" s="122"/>
      <c r="FOB844" s="105"/>
      <c r="FOC844" s="103"/>
      <c r="FOD844" s="120"/>
      <c r="FOE844" s="209"/>
      <c r="FOF844" s="120"/>
      <c r="FOG844" s="120"/>
      <c r="FOH844" s="114"/>
      <c r="FOI844" s="122"/>
      <c r="FOJ844" s="105"/>
      <c r="FOK844" s="103"/>
      <c r="FOL844" s="120"/>
      <c r="FOM844" s="209"/>
      <c r="FON844" s="120"/>
      <c r="FOO844" s="120"/>
      <c r="FOP844" s="114"/>
      <c r="FOQ844" s="122"/>
      <c r="FOR844" s="105"/>
      <c r="FOS844" s="103"/>
      <c r="FOT844" s="120"/>
      <c r="FOU844" s="209"/>
      <c r="FOV844" s="120"/>
      <c r="FOW844" s="120"/>
      <c r="FOX844" s="114"/>
      <c r="FOY844" s="122"/>
      <c r="FOZ844" s="105"/>
      <c r="FPA844" s="103"/>
      <c r="FPB844" s="120"/>
      <c r="FPC844" s="209"/>
      <c r="FPD844" s="120"/>
      <c r="FPE844" s="120"/>
      <c r="FPF844" s="114"/>
      <c r="FPG844" s="122"/>
      <c r="FPH844" s="105"/>
      <c r="FPI844" s="103"/>
      <c r="FPJ844" s="120"/>
      <c r="FPK844" s="209"/>
      <c r="FPL844" s="120"/>
      <c r="FPM844" s="120"/>
      <c r="FPN844" s="114"/>
      <c r="FPO844" s="122"/>
      <c r="FPP844" s="105"/>
      <c r="FPQ844" s="103"/>
      <c r="FPR844" s="120"/>
      <c r="FPS844" s="209"/>
      <c r="FPT844" s="120"/>
      <c r="FPU844" s="120"/>
      <c r="FPV844" s="114"/>
      <c r="FPW844" s="122"/>
      <c r="FPX844" s="105"/>
      <c r="FPY844" s="103"/>
      <c r="FPZ844" s="120"/>
      <c r="FQA844" s="209"/>
      <c r="FQB844" s="120"/>
      <c r="FQC844" s="120"/>
      <c r="FQD844" s="114"/>
      <c r="FQE844" s="122"/>
      <c r="FQF844" s="105"/>
      <c r="FQG844" s="103"/>
      <c r="FQH844" s="120"/>
      <c r="FQI844" s="209"/>
      <c r="FQJ844" s="120"/>
      <c r="FQK844" s="120"/>
      <c r="FQL844" s="114"/>
      <c r="FQM844" s="122"/>
      <c r="FQN844" s="105"/>
      <c r="FQO844" s="103"/>
      <c r="FQP844" s="120"/>
      <c r="FQQ844" s="209"/>
      <c r="FQR844" s="120"/>
      <c r="FQS844" s="120"/>
      <c r="FQT844" s="114"/>
      <c r="FQU844" s="122"/>
      <c r="FQV844" s="105"/>
      <c r="FQW844" s="103"/>
      <c r="FQX844" s="120"/>
      <c r="FQY844" s="209"/>
      <c r="FQZ844" s="120"/>
      <c r="FRA844" s="120"/>
      <c r="FRB844" s="114"/>
      <c r="FRC844" s="122"/>
      <c r="FRD844" s="105"/>
      <c r="FRE844" s="103"/>
      <c r="FRF844" s="120"/>
      <c r="FRG844" s="209"/>
      <c r="FRH844" s="120"/>
      <c r="FRI844" s="120"/>
      <c r="FRJ844" s="114"/>
      <c r="FRK844" s="122"/>
      <c r="FRL844" s="105"/>
      <c r="FRM844" s="103"/>
      <c r="FRN844" s="120"/>
      <c r="FRO844" s="209"/>
      <c r="FRP844" s="120"/>
      <c r="FRQ844" s="120"/>
      <c r="FRR844" s="114"/>
      <c r="FRS844" s="122"/>
      <c r="FRT844" s="105"/>
      <c r="FRU844" s="103"/>
      <c r="FRV844" s="120"/>
      <c r="FRW844" s="209"/>
      <c r="FRX844" s="120"/>
      <c r="FRY844" s="120"/>
      <c r="FRZ844" s="114"/>
      <c r="FSA844" s="122"/>
      <c r="FSB844" s="105"/>
      <c r="FSC844" s="103"/>
      <c r="FSD844" s="120"/>
      <c r="FSE844" s="209"/>
      <c r="FSF844" s="120"/>
      <c r="FSG844" s="120"/>
      <c r="FSH844" s="114"/>
      <c r="FSI844" s="122"/>
      <c r="FSJ844" s="105"/>
      <c r="FSK844" s="103"/>
      <c r="FSL844" s="120"/>
      <c r="FSM844" s="209"/>
      <c r="FSN844" s="120"/>
      <c r="FSO844" s="120"/>
      <c r="FSP844" s="114"/>
      <c r="FSQ844" s="122"/>
      <c r="FSR844" s="105"/>
      <c r="FSS844" s="103"/>
      <c r="FST844" s="120"/>
      <c r="FSU844" s="209"/>
      <c r="FSV844" s="120"/>
      <c r="FSW844" s="120"/>
      <c r="FSX844" s="114"/>
      <c r="FSY844" s="122"/>
      <c r="FSZ844" s="105"/>
      <c r="FTA844" s="103"/>
      <c r="FTB844" s="120"/>
      <c r="FTC844" s="209"/>
      <c r="FTD844" s="120"/>
      <c r="FTE844" s="120"/>
      <c r="FTF844" s="114"/>
      <c r="FTG844" s="122"/>
      <c r="FTH844" s="105"/>
      <c r="FTI844" s="103"/>
      <c r="FTJ844" s="120"/>
      <c r="FTK844" s="209"/>
      <c r="FTL844" s="120"/>
      <c r="FTM844" s="120"/>
      <c r="FTN844" s="114"/>
      <c r="FTO844" s="122"/>
      <c r="FTP844" s="105"/>
      <c r="FTQ844" s="103"/>
      <c r="FTR844" s="120"/>
      <c r="FTS844" s="209"/>
      <c r="FTT844" s="120"/>
      <c r="FTU844" s="120"/>
      <c r="FTV844" s="114"/>
      <c r="FTW844" s="122"/>
      <c r="FTX844" s="105"/>
      <c r="FTY844" s="103"/>
      <c r="FTZ844" s="120"/>
      <c r="FUA844" s="209"/>
      <c r="FUB844" s="120"/>
      <c r="FUC844" s="120"/>
      <c r="FUD844" s="114"/>
      <c r="FUE844" s="122"/>
      <c r="FUF844" s="105"/>
      <c r="FUG844" s="103"/>
      <c r="FUH844" s="120"/>
      <c r="FUI844" s="209"/>
      <c r="FUJ844" s="120"/>
      <c r="FUK844" s="120"/>
      <c r="FUL844" s="114"/>
      <c r="FUM844" s="122"/>
      <c r="FUN844" s="105"/>
      <c r="FUO844" s="103"/>
      <c r="FUP844" s="120"/>
      <c r="FUQ844" s="209"/>
      <c r="FUR844" s="120"/>
      <c r="FUS844" s="120"/>
      <c r="FUT844" s="114"/>
      <c r="FUU844" s="122"/>
      <c r="FUV844" s="105"/>
      <c r="FUW844" s="103"/>
      <c r="FUX844" s="120"/>
      <c r="FUY844" s="209"/>
      <c r="FUZ844" s="120"/>
      <c r="FVA844" s="120"/>
      <c r="FVB844" s="114"/>
      <c r="FVC844" s="122"/>
      <c r="FVD844" s="105"/>
      <c r="FVE844" s="103"/>
      <c r="FVF844" s="120"/>
      <c r="FVG844" s="209"/>
      <c r="FVH844" s="120"/>
      <c r="FVI844" s="120"/>
      <c r="FVJ844" s="114"/>
      <c r="FVK844" s="122"/>
      <c r="FVL844" s="105"/>
      <c r="FVM844" s="103"/>
      <c r="FVN844" s="120"/>
      <c r="FVO844" s="209"/>
      <c r="FVP844" s="120"/>
      <c r="FVQ844" s="120"/>
      <c r="FVR844" s="114"/>
      <c r="FVS844" s="122"/>
      <c r="FVT844" s="105"/>
      <c r="FVU844" s="103"/>
      <c r="FVV844" s="120"/>
      <c r="FVW844" s="209"/>
      <c r="FVX844" s="120"/>
      <c r="FVY844" s="120"/>
      <c r="FVZ844" s="114"/>
      <c r="FWA844" s="122"/>
      <c r="FWB844" s="105"/>
      <c r="FWC844" s="103"/>
      <c r="FWD844" s="120"/>
      <c r="FWE844" s="209"/>
      <c r="FWF844" s="120"/>
      <c r="FWG844" s="120"/>
      <c r="FWH844" s="114"/>
      <c r="FWI844" s="122"/>
      <c r="FWJ844" s="105"/>
      <c r="FWK844" s="103"/>
      <c r="FWL844" s="120"/>
      <c r="FWM844" s="209"/>
      <c r="FWN844" s="120"/>
      <c r="FWO844" s="120"/>
      <c r="FWP844" s="114"/>
      <c r="FWQ844" s="122"/>
      <c r="FWR844" s="105"/>
      <c r="FWS844" s="103"/>
      <c r="FWT844" s="120"/>
      <c r="FWU844" s="209"/>
      <c r="FWV844" s="120"/>
      <c r="FWW844" s="120"/>
      <c r="FWX844" s="114"/>
      <c r="FWY844" s="122"/>
      <c r="FWZ844" s="105"/>
      <c r="FXA844" s="103"/>
      <c r="FXB844" s="120"/>
      <c r="FXC844" s="209"/>
      <c r="FXD844" s="120"/>
      <c r="FXE844" s="120"/>
      <c r="FXF844" s="114"/>
      <c r="FXG844" s="122"/>
      <c r="FXH844" s="105"/>
      <c r="FXI844" s="103"/>
      <c r="FXJ844" s="120"/>
      <c r="FXK844" s="209"/>
      <c r="FXL844" s="120"/>
      <c r="FXM844" s="120"/>
      <c r="FXN844" s="114"/>
      <c r="FXO844" s="122"/>
      <c r="FXP844" s="105"/>
      <c r="FXQ844" s="103"/>
      <c r="FXR844" s="120"/>
      <c r="FXS844" s="209"/>
      <c r="FXT844" s="120"/>
      <c r="FXU844" s="120"/>
      <c r="FXV844" s="114"/>
      <c r="FXW844" s="122"/>
      <c r="FXX844" s="105"/>
      <c r="FXY844" s="103"/>
      <c r="FXZ844" s="120"/>
      <c r="FYA844" s="209"/>
      <c r="FYB844" s="120"/>
      <c r="FYC844" s="120"/>
      <c r="FYD844" s="114"/>
      <c r="FYE844" s="122"/>
      <c r="FYF844" s="105"/>
      <c r="FYG844" s="103"/>
      <c r="FYH844" s="120"/>
      <c r="FYI844" s="209"/>
      <c r="FYJ844" s="120"/>
      <c r="FYK844" s="120"/>
      <c r="FYL844" s="114"/>
      <c r="FYM844" s="122"/>
      <c r="FYN844" s="105"/>
      <c r="FYO844" s="103"/>
      <c r="FYP844" s="120"/>
      <c r="FYQ844" s="209"/>
      <c r="FYR844" s="120"/>
      <c r="FYS844" s="120"/>
      <c r="FYT844" s="114"/>
      <c r="FYU844" s="122"/>
      <c r="FYV844" s="105"/>
      <c r="FYW844" s="103"/>
      <c r="FYX844" s="120"/>
      <c r="FYY844" s="209"/>
      <c r="FYZ844" s="120"/>
      <c r="FZA844" s="120"/>
      <c r="FZB844" s="114"/>
      <c r="FZC844" s="122"/>
      <c r="FZD844" s="105"/>
      <c r="FZE844" s="103"/>
      <c r="FZF844" s="120"/>
      <c r="FZG844" s="209"/>
      <c r="FZH844" s="120"/>
      <c r="FZI844" s="120"/>
      <c r="FZJ844" s="114"/>
      <c r="FZK844" s="122"/>
      <c r="FZL844" s="105"/>
      <c r="FZM844" s="103"/>
      <c r="FZN844" s="120"/>
      <c r="FZO844" s="209"/>
      <c r="FZP844" s="120"/>
      <c r="FZQ844" s="120"/>
      <c r="FZR844" s="114"/>
      <c r="FZS844" s="122"/>
      <c r="FZT844" s="105"/>
      <c r="FZU844" s="103"/>
      <c r="FZV844" s="120"/>
      <c r="FZW844" s="209"/>
      <c r="FZX844" s="120"/>
      <c r="FZY844" s="120"/>
      <c r="FZZ844" s="114"/>
      <c r="GAA844" s="122"/>
      <c r="GAB844" s="105"/>
      <c r="GAC844" s="103"/>
      <c r="GAD844" s="120"/>
      <c r="GAE844" s="209"/>
      <c r="GAF844" s="120"/>
      <c r="GAG844" s="120"/>
      <c r="GAH844" s="114"/>
      <c r="GAI844" s="122"/>
      <c r="GAJ844" s="105"/>
      <c r="GAK844" s="103"/>
      <c r="GAL844" s="120"/>
      <c r="GAM844" s="209"/>
      <c r="GAN844" s="120"/>
      <c r="GAO844" s="120"/>
      <c r="GAP844" s="114"/>
      <c r="GAQ844" s="122"/>
      <c r="GAR844" s="105"/>
      <c r="GAS844" s="103"/>
      <c r="GAT844" s="120"/>
      <c r="GAU844" s="209"/>
      <c r="GAV844" s="120"/>
      <c r="GAW844" s="120"/>
      <c r="GAX844" s="114"/>
      <c r="GAY844" s="122"/>
      <c r="GAZ844" s="105"/>
      <c r="GBA844" s="103"/>
      <c r="GBB844" s="120"/>
      <c r="GBC844" s="209"/>
      <c r="GBD844" s="120"/>
      <c r="GBE844" s="120"/>
      <c r="GBF844" s="114"/>
      <c r="GBG844" s="122"/>
      <c r="GBH844" s="105"/>
      <c r="GBI844" s="103"/>
      <c r="GBJ844" s="120"/>
      <c r="GBK844" s="209"/>
      <c r="GBL844" s="120"/>
      <c r="GBM844" s="120"/>
      <c r="GBN844" s="114"/>
      <c r="GBO844" s="122"/>
      <c r="GBP844" s="105"/>
      <c r="GBQ844" s="103"/>
      <c r="GBR844" s="120"/>
      <c r="GBS844" s="209"/>
      <c r="GBT844" s="120"/>
      <c r="GBU844" s="120"/>
      <c r="GBV844" s="114"/>
      <c r="GBW844" s="122"/>
      <c r="GBX844" s="105"/>
      <c r="GBY844" s="103"/>
      <c r="GBZ844" s="120"/>
      <c r="GCA844" s="209"/>
      <c r="GCB844" s="120"/>
      <c r="GCC844" s="120"/>
      <c r="GCD844" s="114"/>
      <c r="GCE844" s="122"/>
      <c r="GCF844" s="105"/>
      <c r="GCG844" s="103"/>
      <c r="GCH844" s="120"/>
      <c r="GCI844" s="209"/>
      <c r="GCJ844" s="120"/>
      <c r="GCK844" s="120"/>
      <c r="GCL844" s="114"/>
      <c r="GCM844" s="122"/>
      <c r="GCN844" s="105"/>
      <c r="GCO844" s="103"/>
      <c r="GCP844" s="120"/>
      <c r="GCQ844" s="209"/>
      <c r="GCR844" s="120"/>
      <c r="GCS844" s="120"/>
      <c r="GCT844" s="114"/>
      <c r="GCU844" s="122"/>
      <c r="GCV844" s="105"/>
      <c r="GCW844" s="103"/>
      <c r="GCX844" s="120"/>
      <c r="GCY844" s="209"/>
      <c r="GCZ844" s="120"/>
      <c r="GDA844" s="120"/>
      <c r="GDB844" s="114"/>
      <c r="GDC844" s="122"/>
      <c r="GDD844" s="105"/>
      <c r="GDE844" s="103"/>
      <c r="GDF844" s="120"/>
      <c r="GDG844" s="209"/>
      <c r="GDH844" s="120"/>
      <c r="GDI844" s="120"/>
      <c r="GDJ844" s="114"/>
      <c r="GDK844" s="122"/>
      <c r="GDL844" s="105"/>
      <c r="GDM844" s="103"/>
      <c r="GDN844" s="120"/>
      <c r="GDO844" s="209"/>
      <c r="GDP844" s="120"/>
      <c r="GDQ844" s="120"/>
      <c r="GDR844" s="114"/>
      <c r="GDS844" s="122"/>
      <c r="GDT844" s="105"/>
      <c r="GDU844" s="103"/>
      <c r="GDV844" s="120"/>
      <c r="GDW844" s="209"/>
      <c r="GDX844" s="120"/>
      <c r="GDY844" s="120"/>
      <c r="GDZ844" s="114"/>
      <c r="GEA844" s="122"/>
      <c r="GEB844" s="105"/>
      <c r="GEC844" s="103"/>
      <c r="GED844" s="120"/>
      <c r="GEE844" s="209"/>
      <c r="GEF844" s="120"/>
      <c r="GEG844" s="120"/>
      <c r="GEH844" s="114"/>
      <c r="GEI844" s="122"/>
      <c r="GEJ844" s="105"/>
      <c r="GEK844" s="103"/>
      <c r="GEL844" s="120"/>
      <c r="GEM844" s="209"/>
      <c r="GEN844" s="120"/>
      <c r="GEO844" s="120"/>
      <c r="GEP844" s="114"/>
      <c r="GEQ844" s="122"/>
      <c r="GER844" s="105"/>
      <c r="GES844" s="103"/>
      <c r="GET844" s="120"/>
      <c r="GEU844" s="209"/>
      <c r="GEV844" s="120"/>
      <c r="GEW844" s="120"/>
      <c r="GEX844" s="114"/>
      <c r="GEY844" s="122"/>
      <c r="GEZ844" s="105"/>
      <c r="GFA844" s="103"/>
      <c r="GFB844" s="120"/>
      <c r="GFC844" s="209"/>
      <c r="GFD844" s="120"/>
      <c r="GFE844" s="120"/>
      <c r="GFF844" s="114"/>
      <c r="GFG844" s="122"/>
      <c r="GFH844" s="105"/>
      <c r="GFI844" s="103"/>
      <c r="GFJ844" s="120"/>
      <c r="GFK844" s="209"/>
      <c r="GFL844" s="120"/>
      <c r="GFM844" s="120"/>
      <c r="GFN844" s="114"/>
      <c r="GFO844" s="122"/>
      <c r="GFP844" s="105"/>
      <c r="GFQ844" s="103"/>
      <c r="GFR844" s="120"/>
      <c r="GFS844" s="209"/>
      <c r="GFT844" s="120"/>
      <c r="GFU844" s="120"/>
      <c r="GFV844" s="114"/>
      <c r="GFW844" s="122"/>
      <c r="GFX844" s="105"/>
      <c r="GFY844" s="103"/>
      <c r="GFZ844" s="120"/>
      <c r="GGA844" s="209"/>
      <c r="GGB844" s="120"/>
      <c r="GGC844" s="120"/>
      <c r="GGD844" s="114"/>
      <c r="GGE844" s="122"/>
      <c r="GGF844" s="105"/>
      <c r="GGG844" s="103"/>
      <c r="GGH844" s="120"/>
      <c r="GGI844" s="209"/>
      <c r="GGJ844" s="120"/>
      <c r="GGK844" s="120"/>
      <c r="GGL844" s="114"/>
      <c r="GGM844" s="122"/>
      <c r="GGN844" s="105"/>
      <c r="GGO844" s="103"/>
      <c r="GGP844" s="120"/>
      <c r="GGQ844" s="209"/>
      <c r="GGR844" s="120"/>
      <c r="GGS844" s="120"/>
      <c r="GGT844" s="114"/>
      <c r="GGU844" s="122"/>
      <c r="GGV844" s="105"/>
      <c r="GGW844" s="103"/>
      <c r="GGX844" s="120"/>
      <c r="GGY844" s="209"/>
      <c r="GGZ844" s="120"/>
      <c r="GHA844" s="120"/>
      <c r="GHB844" s="114"/>
      <c r="GHC844" s="122"/>
      <c r="GHD844" s="105"/>
      <c r="GHE844" s="103"/>
      <c r="GHF844" s="120"/>
      <c r="GHG844" s="209"/>
      <c r="GHH844" s="120"/>
      <c r="GHI844" s="120"/>
      <c r="GHJ844" s="114"/>
      <c r="GHK844" s="122"/>
      <c r="GHL844" s="105"/>
      <c r="GHM844" s="103"/>
      <c r="GHN844" s="120"/>
      <c r="GHO844" s="209"/>
      <c r="GHP844" s="120"/>
      <c r="GHQ844" s="120"/>
      <c r="GHR844" s="114"/>
      <c r="GHS844" s="122"/>
      <c r="GHT844" s="105"/>
      <c r="GHU844" s="103"/>
      <c r="GHV844" s="120"/>
      <c r="GHW844" s="209"/>
      <c r="GHX844" s="120"/>
      <c r="GHY844" s="120"/>
      <c r="GHZ844" s="114"/>
      <c r="GIA844" s="122"/>
      <c r="GIB844" s="105"/>
      <c r="GIC844" s="103"/>
      <c r="GID844" s="120"/>
      <c r="GIE844" s="209"/>
      <c r="GIF844" s="120"/>
      <c r="GIG844" s="120"/>
      <c r="GIH844" s="114"/>
      <c r="GII844" s="122"/>
      <c r="GIJ844" s="105"/>
      <c r="GIK844" s="103"/>
      <c r="GIL844" s="120"/>
      <c r="GIM844" s="209"/>
      <c r="GIN844" s="120"/>
      <c r="GIO844" s="120"/>
      <c r="GIP844" s="114"/>
      <c r="GIQ844" s="122"/>
      <c r="GIR844" s="105"/>
      <c r="GIS844" s="103"/>
      <c r="GIT844" s="120"/>
      <c r="GIU844" s="209"/>
      <c r="GIV844" s="120"/>
      <c r="GIW844" s="120"/>
      <c r="GIX844" s="114"/>
      <c r="GIY844" s="122"/>
      <c r="GIZ844" s="105"/>
      <c r="GJA844" s="103"/>
      <c r="GJB844" s="120"/>
      <c r="GJC844" s="209"/>
      <c r="GJD844" s="120"/>
      <c r="GJE844" s="120"/>
      <c r="GJF844" s="114"/>
      <c r="GJG844" s="122"/>
      <c r="GJH844" s="105"/>
      <c r="GJI844" s="103"/>
      <c r="GJJ844" s="120"/>
      <c r="GJK844" s="209"/>
      <c r="GJL844" s="120"/>
      <c r="GJM844" s="120"/>
      <c r="GJN844" s="114"/>
      <c r="GJO844" s="122"/>
      <c r="GJP844" s="105"/>
      <c r="GJQ844" s="103"/>
      <c r="GJR844" s="120"/>
      <c r="GJS844" s="209"/>
      <c r="GJT844" s="120"/>
      <c r="GJU844" s="120"/>
      <c r="GJV844" s="114"/>
      <c r="GJW844" s="122"/>
      <c r="GJX844" s="105"/>
      <c r="GJY844" s="103"/>
      <c r="GJZ844" s="120"/>
      <c r="GKA844" s="209"/>
      <c r="GKB844" s="120"/>
      <c r="GKC844" s="120"/>
      <c r="GKD844" s="114"/>
      <c r="GKE844" s="122"/>
      <c r="GKF844" s="105"/>
      <c r="GKG844" s="103"/>
      <c r="GKH844" s="120"/>
      <c r="GKI844" s="209"/>
      <c r="GKJ844" s="120"/>
      <c r="GKK844" s="120"/>
      <c r="GKL844" s="114"/>
      <c r="GKM844" s="122"/>
      <c r="GKN844" s="105"/>
      <c r="GKO844" s="103"/>
      <c r="GKP844" s="120"/>
      <c r="GKQ844" s="209"/>
      <c r="GKR844" s="120"/>
      <c r="GKS844" s="120"/>
      <c r="GKT844" s="114"/>
      <c r="GKU844" s="122"/>
      <c r="GKV844" s="105"/>
      <c r="GKW844" s="103"/>
      <c r="GKX844" s="120"/>
      <c r="GKY844" s="209"/>
      <c r="GKZ844" s="120"/>
      <c r="GLA844" s="120"/>
      <c r="GLB844" s="114"/>
      <c r="GLC844" s="122"/>
      <c r="GLD844" s="105"/>
      <c r="GLE844" s="103"/>
      <c r="GLF844" s="120"/>
      <c r="GLG844" s="209"/>
      <c r="GLH844" s="120"/>
      <c r="GLI844" s="120"/>
      <c r="GLJ844" s="114"/>
      <c r="GLK844" s="122"/>
      <c r="GLL844" s="105"/>
      <c r="GLM844" s="103"/>
      <c r="GLN844" s="120"/>
      <c r="GLO844" s="209"/>
      <c r="GLP844" s="120"/>
      <c r="GLQ844" s="120"/>
      <c r="GLR844" s="114"/>
      <c r="GLS844" s="122"/>
      <c r="GLT844" s="105"/>
      <c r="GLU844" s="103"/>
      <c r="GLV844" s="120"/>
      <c r="GLW844" s="209"/>
      <c r="GLX844" s="120"/>
      <c r="GLY844" s="120"/>
      <c r="GLZ844" s="114"/>
      <c r="GMA844" s="122"/>
      <c r="GMB844" s="105"/>
      <c r="GMC844" s="103"/>
      <c r="GMD844" s="120"/>
      <c r="GME844" s="209"/>
      <c r="GMF844" s="120"/>
      <c r="GMG844" s="120"/>
      <c r="GMH844" s="114"/>
      <c r="GMI844" s="122"/>
      <c r="GMJ844" s="105"/>
      <c r="GMK844" s="103"/>
      <c r="GML844" s="120"/>
      <c r="GMM844" s="209"/>
      <c r="GMN844" s="120"/>
      <c r="GMO844" s="120"/>
      <c r="GMP844" s="114"/>
      <c r="GMQ844" s="122"/>
      <c r="GMR844" s="105"/>
      <c r="GMS844" s="103"/>
      <c r="GMT844" s="120"/>
      <c r="GMU844" s="209"/>
      <c r="GMV844" s="120"/>
      <c r="GMW844" s="120"/>
      <c r="GMX844" s="114"/>
      <c r="GMY844" s="122"/>
      <c r="GMZ844" s="105"/>
      <c r="GNA844" s="103"/>
      <c r="GNB844" s="120"/>
      <c r="GNC844" s="209"/>
      <c r="GND844" s="120"/>
      <c r="GNE844" s="120"/>
      <c r="GNF844" s="114"/>
      <c r="GNG844" s="122"/>
      <c r="GNH844" s="105"/>
      <c r="GNI844" s="103"/>
      <c r="GNJ844" s="120"/>
      <c r="GNK844" s="209"/>
      <c r="GNL844" s="120"/>
      <c r="GNM844" s="120"/>
      <c r="GNN844" s="114"/>
      <c r="GNO844" s="122"/>
      <c r="GNP844" s="105"/>
      <c r="GNQ844" s="103"/>
      <c r="GNR844" s="120"/>
      <c r="GNS844" s="209"/>
      <c r="GNT844" s="120"/>
      <c r="GNU844" s="120"/>
      <c r="GNV844" s="114"/>
      <c r="GNW844" s="122"/>
      <c r="GNX844" s="105"/>
      <c r="GNY844" s="103"/>
      <c r="GNZ844" s="120"/>
      <c r="GOA844" s="209"/>
      <c r="GOB844" s="120"/>
      <c r="GOC844" s="120"/>
      <c r="GOD844" s="114"/>
      <c r="GOE844" s="122"/>
      <c r="GOF844" s="105"/>
      <c r="GOG844" s="103"/>
      <c r="GOH844" s="120"/>
      <c r="GOI844" s="209"/>
      <c r="GOJ844" s="120"/>
      <c r="GOK844" s="120"/>
      <c r="GOL844" s="114"/>
      <c r="GOM844" s="122"/>
      <c r="GON844" s="105"/>
      <c r="GOO844" s="103"/>
      <c r="GOP844" s="120"/>
      <c r="GOQ844" s="209"/>
      <c r="GOR844" s="120"/>
      <c r="GOS844" s="120"/>
      <c r="GOT844" s="114"/>
      <c r="GOU844" s="122"/>
      <c r="GOV844" s="105"/>
      <c r="GOW844" s="103"/>
      <c r="GOX844" s="120"/>
      <c r="GOY844" s="209"/>
      <c r="GOZ844" s="120"/>
      <c r="GPA844" s="120"/>
      <c r="GPB844" s="114"/>
      <c r="GPC844" s="122"/>
      <c r="GPD844" s="105"/>
      <c r="GPE844" s="103"/>
      <c r="GPF844" s="120"/>
      <c r="GPG844" s="209"/>
      <c r="GPH844" s="120"/>
      <c r="GPI844" s="120"/>
      <c r="GPJ844" s="114"/>
      <c r="GPK844" s="122"/>
      <c r="GPL844" s="105"/>
      <c r="GPM844" s="103"/>
      <c r="GPN844" s="120"/>
      <c r="GPO844" s="209"/>
      <c r="GPP844" s="120"/>
      <c r="GPQ844" s="120"/>
      <c r="GPR844" s="114"/>
      <c r="GPS844" s="122"/>
      <c r="GPT844" s="105"/>
      <c r="GPU844" s="103"/>
      <c r="GPV844" s="120"/>
      <c r="GPW844" s="209"/>
      <c r="GPX844" s="120"/>
      <c r="GPY844" s="120"/>
      <c r="GPZ844" s="114"/>
      <c r="GQA844" s="122"/>
      <c r="GQB844" s="105"/>
      <c r="GQC844" s="103"/>
      <c r="GQD844" s="120"/>
      <c r="GQE844" s="209"/>
      <c r="GQF844" s="120"/>
      <c r="GQG844" s="120"/>
      <c r="GQH844" s="114"/>
      <c r="GQI844" s="122"/>
      <c r="GQJ844" s="105"/>
      <c r="GQK844" s="103"/>
      <c r="GQL844" s="120"/>
      <c r="GQM844" s="209"/>
      <c r="GQN844" s="120"/>
      <c r="GQO844" s="120"/>
      <c r="GQP844" s="114"/>
      <c r="GQQ844" s="122"/>
      <c r="GQR844" s="105"/>
      <c r="GQS844" s="103"/>
      <c r="GQT844" s="120"/>
      <c r="GQU844" s="209"/>
      <c r="GQV844" s="120"/>
      <c r="GQW844" s="120"/>
      <c r="GQX844" s="114"/>
      <c r="GQY844" s="122"/>
      <c r="GQZ844" s="105"/>
      <c r="GRA844" s="103"/>
      <c r="GRB844" s="120"/>
      <c r="GRC844" s="209"/>
      <c r="GRD844" s="120"/>
      <c r="GRE844" s="120"/>
      <c r="GRF844" s="114"/>
      <c r="GRG844" s="122"/>
      <c r="GRH844" s="105"/>
      <c r="GRI844" s="103"/>
      <c r="GRJ844" s="120"/>
      <c r="GRK844" s="209"/>
      <c r="GRL844" s="120"/>
      <c r="GRM844" s="120"/>
      <c r="GRN844" s="114"/>
      <c r="GRO844" s="122"/>
      <c r="GRP844" s="105"/>
      <c r="GRQ844" s="103"/>
      <c r="GRR844" s="120"/>
      <c r="GRS844" s="209"/>
      <c r="GRT844" s="120"/>
      <c r="GRU844" s="120"/>
      <c r="GRV844" s="114"/>
      <c r="GRW844" s="122"/>
      <c r="GRX844" s="105"/>
      <c r="GRY844" s="103"/>
      <c r="GRZ844" s="120"/>
      <c r="GSA844" s="209"/>
      <c r="GSB844" s="120"/>
      <c r="GSC844" s="120"/>
      <c r="GSD844" s="114"/>
      <c r="GSE844" s="122"/>
      <c r="GSF844" s="105"/>
      <c r="GSG844" s="103"/>
      <c r="GSH844" s="120"/>
      <c r="GSI844" s="209"/>
      <c r="GSJ844" s="120"/>
      <c r="GSK844" s="120"/>
      <c r="GSL844" s="114"/>
      <c r="GSM844" s="122"/>
      <c r="GSN844" s="105"/>
      <c r="GSO844" s="103"/>
      <c r="GSP844" s="120"/>
      <c r="GSQ844" s="209"/>
      <c r="GSR844" s="120"/>
      <c r="GSS844" s="120"/>
      <c r="GST844" s="114"/>
      <c r="GSU844" s="122"/>
      <c r="GSV844" s="105"/>
      <c r="GSW844" s="103"/>
      <c r="GSX844" s="120"/>
      <c r="GSY844" s="209"/>
      <c r="GSZ844" s="120"/>
      <c r="GTA844" s="120"/>
      <c r="GTB844" s="114"/>
      <c r="GTC844" s="122"/>
      <c r="GTD844" s="105"/>
      <c r="GTE844" s="103"/>
      <c r="GTF844" s="120"/>
      <c r="GTG844" s="209"/>
      <c r="GTH844" s="120"/>
      <c r="GTI844" s="120"/>
      <c r="GTJ844" s="114"/>
      <c r="GTK844" s="122"/>
      <c r="GTL844" s="105"/>
      <c r="GTM844" s="103"/>
      <c r="GTN844" s="120"/>
      <c r="GTO844" s="209"/>
      <c r="GTP844" s="120"/>
      <c r="GTQ844" s="120"/>
      <c r="GTR844" s="114"/>
      <c r="GTS844" s="122"/>
      <c r="GTT844" s="105"/>
      <c r="GTU844" s="103"/>
      <c r="GTV844" s="120"/>
      <c r="GTW844" s="209"/>
      <c r="GTX844" s="120"/>
      <c r="GTY844" s="120"/>
      <c r="GTZ844" s="114"/>
      <c r="GUA844" s="122"/>
      <c r="GUB844" s="105"/>
      <c r="GUC844" s="103"/>
      <c r="GUD844" s="120"/>
      <c r="GUE844" s="209"/>
      <c r="GUF844" s="120"/>
      <c r="GUG844" s="120"/>
      <c r="GUH844" s="114"/>
      <c r="GUI844" s="122"/>
      <c r="GUJ844" s="105"/>
      <c r="GUK844" s="103"/>
      <c r="GUL844" s="120"/>
      <c r="GUM844" s="209"/>
      <c r="GUN844" s="120"/>
      <c r="GUO844" s="120"/>
      <c r="GUP844" s="114"/>
      <c r="GUQ844" s="122"/>
      <c r="GUR844" s="105"/>
      <c r="GUS844" s="103"/>
      <c r="GUT844" s="120"/>
      <c r="GUU844" s="209"/>
      <c r="GUV844" s="120"/>
      <c r="GUW844" s="120"/>
      <c r="GUX844" s="114"/>
      <c r="GUY844" s="122"/>
      <c r="GUZ844" s="105"/>
      <c r="GVA844" s="103"/>
      <c r="GVB844" s="120"/>
      <c r="GVC844" s="209"/>
      <c r="GVD844" s="120"/>
      <c r="GVE844" s="120"/>
      <c r="GVF844" s="114"/>
      <c r="GVG844" s="122"/>
      <c r="GVH844" s="105"/>
      <c r="GVI844" s="103"/>
      <c r="GVJ844" s="120"/>
      <c r="GVK844" s="209"/>
      <c r="GVL844" s="120"/>
      <c r="GVM844" s="120"/>
      <c r="GVN844" s="114"/>
      <c r="GVO844" s="122"/>
      <c r="GVP844" s="105"/>
      <c r="GVQ844" s="103"/>
      <c r="GVR844" s="120"/>
      <c r="GVS844" s="209"/>
      <c r="GVT844" s="120"/>
      <c r="GVU844" s="120"/>
      <c r="GVV844" s="114"/>
      <c r="GVW844" s="122"/>
      <c r="GVX844" s="105"/>
      <c r="GVY844" s="103"/>
      <c r="GVZ844" s="120"/>
      <c r="GWA844" s="209"/>
      <c r="GWB844" s="120"/>
      <c r="GWC844" s="120"/>
      <c r="GWD844" s="114"/>
      <c r="GWE844" s="122"/>
      <c r="GWF844" s="105"/>
      <c r="GWG844" s="103"/>
      <c r="GWH844" s="120"/>
      <c r="GWI844" s="209"/>
      <c r="GWJ844" s="120"/>
      <c r="GWK844" s="120"/>
      <c r="GWL844" s="114"/>
      <c r="GWM844" s="122"/>
      <c r="GWN844" s="105"/>
      <c r="GWO844" s="103"/>
      <c r="GWP844" s="120"/>
      <c r="GWQ844" s="209"/>
      <c r="GWR844" s="120"/>
      <c r="GWS844" s="120"/>
      <c r="GWT844" s="114"/>
      <c r="GWU844" s="122"/>
      <c r="GWV844" s="105"/>
      <c r="GWW844" s="103"/>
      <c r="GWX844" s="120"/>
      <c r="GWY844" s="209"/>
      <c r="GWZ844" s="120"/>
      <c r="GXA844" s="120"/>
      <c r="GXB844" s="114"/>
      <c r="GXC844" s="122"/>
      <c r="GXD844" s="105"/>
      <c r="GXE844" s="103"/>
      <c r="GXF844" s="120"/>
      <c r="GXG844" s="209"/>
      <c r="GXH844" s="120"/>
      <c r="GXI844" s="120"/>
      <c r="GXJ844" s="114"/>
      <c r="GXK844" s="122"/>
      <c r="GXL844" s="105"/>
      <c r="GXM844" s="103"/>
      <c r="GXN844" s="120"/>
      <c r="GXO844" s="209"/>
      <c r="GXP844" s="120"/>
      <c r="GXQ844" s="120"/>
      <c r="GXR844" s="114"/>
      <c r="GXS844" s="122"/>
      <c r="GXT844" s="105"/>
      <c r="GXU844" s="103"/>
      <c r="GXV844" s="120"/>
      <c r="GXW844" s="209"/>
      <c r="GXX844" s="120"/>
      <c r="GXY844" s="120"/>
      <c r="GXZ844" s="114"/>
      <c r="GYA844" s="122"/>
      <c r="GYB844" s="105"/>
      <c r="GYC844" s="103"/>
      <c r="GYD844" s="120"/>
      <c r="GYE844" s="209"/>
      <c r="GYF844" s="120"/>
      <c r="GYG844" s="120"/>
      <c r="GYH844" s="114"/>
      <c r="GYI844" s="122"/>
      <c r="GYJ844" s="105"/>
      <c r="GYK844" s="103"/>
      <c r="GYL844" s="120"/>
      <c r="GYM844" s="209"/>
      <c r="GYN844" s="120"/>
      <c r="GYO844" s="120"/>
      <c r="GYP844" s="114"/>
      <c r="GYQ844" s="122"/>
      <c r="GYR844" s="105"/>
      <c r="GYS844" s="103"/>
      <c r="GYT844" s="120"/>
      <c r="GYU844" s="209"/>
      <c r="GYV844" s="120"/>
      <c r="GYW844" s="120"/>
      <c r="GYX844" s="114"/>
      <c r="GYY844" s="122"/>
      <c r="GYZ844" s="105"/>
      <c r="GZA844" s="103"/>
      <c r="GZB844" s="120"/>
      <c r="GZC844" s="209"/>
      <c r="GZD844" s="120"/>
      <c r="GZE844" s="120"/>
      <c r="GZF844" s="114"/>
      <c r="GZG844" s="122"/>
      <c r="GZH844" s="105"/>
      <c r="GZI844" s="103"/>
      <c r="GZJ844" s="120"/>
      <c r="GZK844" s="209"/>
      <c r="GZL844" s="120"/>
      <c r="GZM844" s="120"/>
      <c r="GZN844" s="114"/>
      <c r="GZO844" s="122"/>
      <c r="GZP844" s="105"/>
      <c r="GZQ844" s="103"/>
      <c r="GZR844" s="120"/>
      <c r="GZS844" s="209"/>
      <c r="GZT844" s="120"/>
      <c r="GZU844" s="120"/>
      <c r="GZV844" s="114"/>
      <c r="GZW844" s="122"/>
      <c r="GZX844" s="105"/>
      <c r="GZY844" s="103"/>
      <c r="GZZ844" s="120"/>
      <c r="HAA844" s="209"/>
      <c r="HAB844" s="120"/>
      <c r="HAC844" s="120"/>
      <c r="HAD844" s="114"/>
      <c r="HAE844" s="122"/>
      <c r="HAF844" s="105"/>
      <c r="HAG844" s="103"/>
      <c r="HAH844" s="120"/>
      <c r="HAI844" s="209"/>
      <c r="HAJ844" s="120"/>
      <c r="HAK844" s="120"/>
      <c r="HAL844" s="114"/>
      <c r="HAM844" s="122"/>
      <c r="HAN844" s="105"/>
      <c r="HAO844" s="103"/>
      <c r="HAP844" s="120"/>
      <c r="HAQ844" s="209"/>
      <c r="HAR844" s="120"/>
      <c r="HAS844" s="120"/>
      <c r="HAT844" s="114"/>
      <c r="HAU844" s="122"/>
      <c r="HAV844" s="105"/>
      <c r="HAW844" s="103"/>
      <c r="HAX844" s="120"/>
      <c r="HAY844" s="209"/>
      <c r="HAZ844" s="120"/>
      <c r="HBA844" s="120"/>
      <c r="HBB844" s="114"/>
      <c r="HBC844" s="122"/>
      <c r="HBD844" s="105"/>
      <c r="HBE844" s="103"/>
      <c r="HBF844" s="120"/>
      <c r="HBG844" s="209"/>
      <c r="HBH844" s="120"/>
      <c r="HBI844" s="120"/>
      <c r="HBJ844" s="114"/>
      <c r="HBK844" s="122"/>
      <c r="HBL844" s="105"/>
      <c r="HBM844" s="103"/>
      <c r="HBN844" s="120"/>
      <c r="HBO844" s="209"/>
      <c r="HBP844" s="120"/>
      <c r="HBQ844" s="120"/>
      <c r="HBR844" s="114"/>
      <c r="HBS844" s="122"/>
      <c r="HBT844" s="105"/>
      <c r="HBU844" s="103"/>
      <c r="HBV844" s="120"/>
      <c r="HBW844" s="209"/>
      <c r="HBX844" s="120"/>
      <c r="HBY844" s="120"/>
      <c r="HBZ844" s="114"/>
      <c r="HCA844" s="122"/>
      <c r="HCB844" s="105"/>
      <c r="HCC844" s="103"/>
      <c r="HCD844" s="120"/>
      <c r="HCE844" s="209"/>
      <c r="HCF844" s="120"/>
      <c r="HCG844" s="120"/>
      <c r="HCH844" s="114"/>
      <c r="HCI844" s="122"/>
      <c r="HCJ844" s="105"/>
      <c r="HCK844" s="103"/>
      <c r="HCL844" s="120"/>
      <c r="HCM844" s="209"/>
      <c r="HCN844" s="120"/>
      <c r="HCO844" s="120"/>
      <c r="HCP844" s="114"/>
      <c r="HCQ844" s="122"/>
      <c r="HCR844" s="105"/>
      <c r="HCS844" s="103"/>
      <c r="HCT844" s="120"/>
      <c r="HCU844" s="209"/>
      <c r="HCV844" s="120"/>
      <c r="HCW844" s="120"/>
      <c r="HCX844" s="114"/>
      <c r="HCY844" s="122"/>
      <c r="HCZ844" s="105"/>
      <c r="HDA844" s="103"/>
      <c r="HDB844" s="120"/>
      <c r="HDC844" s="209"/>
      <c r="HDD844" s="120"/>
      <c r="HDE844" s="120"/>
      <c r="HDF844" s="114"/>
      <c r="HDG844" s="122"/>
      <c r="HDH844" s="105"/>
      <c r="HDI844" s="103"/>
      <c r="HDJ844" s="120"/>
      <c r="HDK844" s="209"/>
      <c r="HDL844" s="120"/>
      <c r="HDM844" s="120"/>
      <c r="HDN844" s="114"/>
      <c r="HDO844" s="122"/>
      <c r="HDP844" s="105"/>
      <c r="HDQ844" s="103"/>
      <c r="HDR844" s="120"/>
      <c r="HDS844" s="209"/>
      <c r="HDT844" s="120"/>
      <c r="HDU844" s="120"/>
      <c r="HDV844" s="114"/>
      <c r="HDW844" s="122"/>
      <c r="HDX844" s="105"/>
      <c r="HDY844" s="103"/>
      <c r="HDZ844" s="120"/>
      <c r="HEA844" s="209"/>
      <c r="HEB844" s="120"/>
      <c r="HEC844" s="120"/>
      <c r="HED844" s="114"/>
      <c r="HEE844" s="122"/>
      <c r="HEF844" s="105"/>
      <c r="HEG844" s="103"/>
      <c r="HEH844" s="120"/>
      <c r="HEI844" s="209"/>
      <c r="HEJ844" s="120"/>
      <c r="HEK844" s="120"/>
      <c r="HEL844" s="114"/>
      <c r="HEM844" s="122"/>
      <c r="HEN844" s="105"/>
      <c r="HEO844" s="103"/>
      <c r="HEP844" s="120"/>
      <c r="HEQ844" s="209"/>
      <c r="HER844" s="120"/>
      <c r="HES844" s="120"/>
      <c r="HET844" s="114"/>
      <c r="HEU844" s="122"/>
      <c r="HEV844" s="105"/>
      <c r="HEW844" s="103"/>
      <c r="HEX844" s="120"/>
      <c r="HEY844" s="209"/>
      <c r="HEZ844" s="120"/>
      <c r="HFA844" s="120"/>
      <c r="HFB844" s="114"/>
      <c r="HFC844" s="122"/>
      <c r="HFD844" s="105"/>
      <c r="HFE844" s="103"/>
      <c r="HFF844" s="120"/>
      <c r="HFG844" s="209"/>
      <c r="HFH844" s="120"/>
      <c r="HFI844" s="120"/>
      <c r="HFJ844" s="114"/>
      <c r="HFK844" s="122"/>
      <c r="HFL844" s="105"/>
      <c r="HFM844" s="103"/>
      <c r="HFN844" s="120"/>
      <c r="HFO844" s="209"/>
      <c r="HFP844" s="120"/>
      <c r="HFQ844" s="120"/>
      <c r="HFR844" s="114"/>
      <c r="HFS844" s="122"/>
      <c r="HFT844" s="105"/>
      <c r="HFU844" s="103"/>
      <c r="HFV844" s="120"/>
      <c r="HFW844" s="209"/>
      <c r="HFX844" s="120"/>
      <c r="HFY844" s="120"/>
      <c r="HFZ844" s="114"/>
      <c r="HGA844" s="122"/>
      <c r="HGB844" s="105"/>
      <c r="HGC844" s="103"/>
      <c r="HGD844" s="120"/>
      <c r="HGE844" s="209"/>
      <c r="HGF844" s="120"/>
      <c r="HGG844" s="120"/>
      <c r="HGH844" s="114"/>
      <c r="HGI844" s="122"/>
      <c r="HGJ844" s="105"/>
      <c r="HGK844" s="103"/>
      <c r="HGL844" s="120"/>
      <c r="HGM844" s="209"/>
      <c r="HGN844" s="120"/>
      <c r="HGO844" s="120"/>
      <c r="HGP844" s="114"/>
      <c r="HGQ844" s="122"/>
      <c r="HGR844" s="105"/>
      <c r="HGS844" s="103"/>
      <c r="HGT844" s="120"/>
      <c r="HGU844" s="209"/>
      <c r="HGV844" s="120"/>
      <c r="HGW844" s="120"/>
      <c r="HGX844" s="114"/>
      <c r="HGY844" s="122"/>
      <c r="HGZ844" s="105"/>
      <c r="HHA844" s="103"/>
      <c r="HHB844" s="120"/>
      <c r="HHC844" s="209"/>
      <c r="HHD844" s="120"/>
      <c r="HHE844" s="120"/>
      <c r="HHF844" s="114"/>
      <c r="HHG844" s="122"/>
      <c r="HHH844" s="105"/>
      <c r="HHI844" s="103"/>
      <c r="HHJ844" s="120"/>
      <c r="HHK844" s="209"/>
      <c r="HHL844" s="120"/>
      <c r="HHM844" s="120"/>
      <c r="HHN844" s="114"/>
      <c r="HHO844" s="122"/>
      <c r="HHP844" s="105"/>
      <c r="HHQ844" s="103"/>
      <c r="HHR844" s="120"/>
      <c r="HHS844" s="209"/>
      <c r="HHT844" s="120"/>
      <c r="HHU844" s="120"/>
      <c r="HHV844" s="114"/>
      <c r="HHW844" s="122"/>
      <c r="HHX844" s="105"/>
      <c r="HHY844" s="103"/>
      <c r="HHZ844" s="120"/>
      <c r="HIA844" s="209"/>
      <c r="HIB844" s="120"/>
      <c r="HIC844" s="120"/>
      <c r="HID844" s="114"/>
      <c r="HIE844" s="122"/>
      <c r="HIF844" s="105"/>
      <c r="HIG844" s="103"/>
      <c r="HIH844" s="120"/>
      <c r="HII844" s="209"/>
      <c r="HIJ844" s="120"/>
      <c r="HIK844" s="120"/>
      <c r="HIL844" s="114"/>
      <c r="HIM844" s="122"/>
      <c r="HIN844" s="105"/>
      <c r="HIO844" s="103"/>
      <c r="HIP844" s="120"/>
      <c r="HIQ844" s="209"/>
      <c r="HIR844" s="120"/>
      <c r="HIS844" s="120"/>
      <c r="HIT844" s="114"/>
      <c r="HIU844" s="122"/>
      <c r="HIV844" s="105"/>
      <c r="HIW844" s="103"/>
      <c r="HIX844" s="120"/>
      <c r="HIY844" s="209"/>
      <c r="HIZ844" s="120"/>
      <c r="HJA844" s="120"/>
      <c r="HJB844" s="114"/>
      <c r="HJC844" s="122"/>
      <c r="HJD844" s="105"/>
      <c r="HJE844" s="103"/>
      <c r="HJF844" s="120"/>
      <c r="HJG844" s="209"/>
      <c r="HJH844" s="120"/>
      <c r="HJI844" s="120"/>
      <c r="HJJ844" s="114"/>
      <c r="HJK844" s="122"/>
      <c r="HJL844" s="105"/>
      <c r="HJM844" s="103"/>
      <c r="HJN844" s="120"/>
      <c r="HJO844" s="209"/>
      <c r="HJP844" s="120"/>
      <c r="HJQ844" s="120"/>
      <c r="HJR844" s="114"/>
      <c r="HJS844" s="122"/>
      <c r="HJT844" s="105"/>
      <c r="HJU844" s="103"/>
      <c r="HJV844" s="120"/>
      <c r="HJW844" s="209"/>
      <c r="HJX844" s="120"/>
      <c r="HJY844" s="120"/>
      <c r="HJZ844" s="114"/>
      <c r="HKA844" s="122"/>
      <c r="HKB844" s="105"/>
      <c r="HKC844" s="103"/>
      <c r="HKD844" s="120"/>
      <c r="HKE844" s="209"/>
      <c r="HKF844" s="120"/>
      <c r="HKG844" s="120"/>
      <c r="HKH844" s="114"/>
      <c r="HKI844" s="122"/>
      <c r="HKJ844" s="105"/>
      <c r="HKK844" s="103"/>
      <c r="HKL844" s="120"/>
      <c r="HKM844" s="209"/>
      <c r="HKN844" s="120"/>
      <c r="HKO844" s="120"/>
      <c r="HKP844" s="114"/>
      <c r="HKQ844" s="122"/>
      <c r="HKR844" s="105"/>
      <c r="HKS844" s="103"/>
      <c r="HKT844" s="120"/>
      <c r="HKU844" s="209"/>
      <c r="HKV844" s="120"/>
      <c r="HKW844" s="120"/>
      <c r="HKX844" s="114"/>
      <c r="HKY844" s="122"/>
      <c r="HKZ844" s="105"/>
      <c r="HLA844" s="103"/>
      <c r="HLB844" s="120"/>
      <c r="HLC844" s="209"/>
      <c r="HLD844" s="120"/>
      <c r="HLE844" s="120"/>
      <c r="HLF844" s="114"/>
      <c r="HLG844" s="122"/>
      <c r="HLH844" s="105"/>
      <c r="HLI844" s="103"/>
      <c r="HLJ844" s="120"/>
      <c r="HLK844" s="209"/>
      <c r="HLL844" s="120"/>
      <c r="HLM844" s="120"/>
      <c r="HLN844" s="114"/>
      <c r="HLO844" s="122"/>
      <c r="HLP844" s="105"/>
      <c r="HLQ844" s="103"/>
      <c r="HLR844" s="120"/>
      <c r="HLS844" s="209"/>
      <c r="HLT844" s="120"/>
      <c r="HLU844" s="120"/>
      <c r="HLV844" s="114"/>
      <c r="HLW844" s="122"/>
      <c r="HLX844" s="105"/>
      <c r="HLY844" s="103"/>
      <c r="HLZ844" s="120"/>
      <c r="HMA844" s="209"/>
      <c r="HMB844" s="120"/>
      <c r="HMC844" s="120"/>
      <c r="HMD844" s="114"/>
      <c r="HME844" s="122"/>
      <c r="HMF844" s="105"/>
      <c r="HMG844" s="103"/>
      <c r="HMH844" s="120"/>
      <c r="HMI844" s="209"/>
      <c r="HMJ844" s="120"/>
      <c r="HMK844" s="120"/>
      <c r="HML844" s="114"/>
      <c r="HMM844" s="122"/>
      <c r="HMN844" s="105"/>
      <c r="HMO844" s="103"/>
      <c r="HMP844" s="120"/>
      <c r="HMQ844" s="209"/>
      <c r="HMR844" s="120"/>
      <c r="HMS844" s="120"/>
      <c r="HMT844" s="114"/>
      <c r="HMU844" s="122"/>
      <c r="HMV844" s="105"/>
      <c r="HMW844" s="103"/>
      <c r="HMX844" s="120"/>
      <c r="HMY844" s="209"/>
      <c r="HMZ844" s="120"/>
      <c r="HNA844" s="120"/>
      <c r="HNB844" s="114"/>
      <c r="HNC844" s="122"/>
      <c r="HND844" s="105"/>
      <c r="HNE844" s="103"/>
      <c r="HNF844" s="120"/>
      <c r="HNG844" s="209"/>
      <c r="HNH844" s="120"/>
      <c r="HNI844" s="120"/>
      <c r="HNJ844" s="114"/>
      <c r="HNK844" s="122"/>
      <c r="HNL844" s="105"/>
      <c r="HNM844" s="103"/>
      <c r="HNN844" s="120"/>
      <c r="HNO844" s="209"/>
      <c r="HNP844" s="120"/>
      <c r="HNQ844" s="120"/>
      <c r="HNR844" s="114"/>
      <c r="HNS844" s="122"/>
      <c r="HNT844" s="105"/>
      <c r="HNU844" s="103"/>
      <c r="HNV844" s="120"/>
      <c r="HNW844" s="209"/>
      <c r="HNX844" s="120"/>
      <c r="HNY844" s="120"/>
      <c r="HNZ844" s="114"/>
      <c r="HOA844" s="122"/>
      <c r="HOB844" s="105"/>
      <c r="HOC844" s="103"/>
      <c r="HOD844" s="120"/>
      <c r="HOE844" s="209"/>
      <c r="HOF844" s="120"/>
      <c r="HOG844" s="120"/>
      <c r="HOH844" s="114"/>
      <c r="HOI844" s="122"/>
      <c r="HOJ844" s="105"/>
      <c r="HOK844" s="103"/>
      <c r="HOL844" s="120"/>
      <c r="HOM844" s="209"/>
      <c r="HON844" s="120"/>
      <c r="HOO844" s="120"/>
      <c r="HOP844" s="114"/>
      <c r="HOQ844" s="122"/>
      <c r="HOR844" s="105"/>
      <c r="HOS844" s="103"/>
      <c r="HOT844" s="120"/>
      <c r="HOU844" s="209"/>
      <c r="HOV844" s="120"/>
      <c r="HOW844" s="120"/>
      <c r="HOX844" s="114"/>
      <c r="HOY844" s="122"/>
      <c r="HOZ844" s="105"/>
      <c r="HPA844" s="103"/>
      <c r="HPB844" s="120"/>
      <c r="HPC844" s="209"/>
      <c r="HPD844" s="120"/>
      <c r="HPE844" s="120"/>
      <c r="HPF844" s="114"/>
      <c r="HPG844" s="122"/>
      <c r="HPH844" s="105"/>
      <c r="HPI844" s="103"/>
      <c r="HPJ844" s="120"/>
      <c r="HPK844" s="209"/>
      <c r="HPL844" s="120"/>
      <c r="HPM844" s="120"/>
      <c r="HPN844" s="114"/>
      <c r="HPO844" s="122"/>
      <c r="HPP844" s="105"/>
      <c r="HPQ844" s="103"/>
      <c r="HPR844" s="120"/>
      <c r="HPS844" s="209"/>
      <c r="HPT844" s="120"/>
      <c r="HPU844" s="120"/>
      <c r="HPV844" s="114"/>
      <c r="HPW844" s="122"/>
      <c r="HPX844" s="105"/>
      <c r="HPY844" s="103"/>
      <c r="HPZ844" s="120"/>
      <c r="HQA844" s="209"/>
      <c r="HQB844" s="120"/>
      <c r="HQC844" s="120"/>
      <c r="HQD844" s="114"/>
      <c r="HQE844" s="122"/>
      <c r="HQF844" s="105"/>
      <c r="HQG844" s="103"/>
      <c r="HQH844" s="120"/>
      <c r="HQI844" s="209"/>
      <c r="HQJ844" s="120"/>
      <c r="HQK844" s="120"/>
      <c r="HQL844" s="114"/>
      <c r="HQM844" s="122"/>
      <c r="HQN844" s="105"/>
      <c r="HQO844" s="103"/>
      <c r="HQP844" s="120"/>
      <c r="HQQ844" s="209"/>
      <c r="HQR844" s="120"/>
      <c r="HQS844" s="120"/>
      <c r="HQT844" s="114"/>
      <c r="HQU844" s="122"/>
      <c r="HQV844" s="105"/>
      <c r="HQW844" s="103"/>
      <c r="HQX844" s="120"/>
      <c r="HQY844" s="209"/>
      <c r="HQZ844" s="120"/>
      <c r="HRA844" s="120"/>
      <c r="HRB844" s="114"/>
      <c r="HRC844" s="122"/>
      <c r="HRD844" s="105"/>
      <c r="HRE844" s="103"/>
      <c r="HRF844" s="120"/>
      <c r="HRG844" s="209"/>
      <c r="HRH844" s="120"/>
      <c r="HRI844" s="120"/>
      <c r="HRJ844" s="114"/>
      <c r="HRK844" s="122"/>
      <c r="HRL844" s="105"/>
      <c r="HRM844" s="103"/>
      <c r="HRN844" s="120"/>
      <c r="HRO844" s="209"/>
      <c r="HRP844" s="120"/>
      <c r="HRQ844" s="120"/>
      <c r="HRR844" s="114"/>
      <c r="HRS844" s="122"/>
      <c r="HRT844" s="105"/>
      <c r="HRU844" s="103"/>
      <c r="HRV844" s="120"/>
      <c r="HRW844" s="209"/>
      <c r="HRX844" s="120"/>
      <c r="HRY844" s="120"/>
      <c r="HRZ844" s="114"/>
      <c r="HSA844" s="122"/>
      <c r="HSB844" s="105"/>
      <c r="HSC844" s="103"/>
      <c r="HSD844" s="120"/>
      <c r="HSE844" s="209"/>
      <c r="HSF844" s="120"/>
      <c r="HSG844" s="120"/>
      <c r="HSH844" s="114"/>
      <c r="HSI844" s="122"/>
      <c r="HSJ844" s="105"/>
      <c r="HSK844" s="103"/>
      <c r="HSL844" s="120"/>
      <c r="HSM844" s="209"/>
      <c r="HSN844" s="120"/>
      <c r="HSO844" s="120"/>
      <c r="HSP844" s="114"/>
      <c r="HSQ844" s="122"/>
      <c r="HSR844" s="105"/>
      <c r="HSS844" s="103"/>
      <c r="HST844" s="120"/>
      <c r="HSU844" s="209"/>
      <c r="HSV844" s="120"/>
      <c r="HSW844" s="120"/>
      <c r="HSX844" s="114"/>
      <c r="HSY844" s="122"/>
      <c r="HSZ844" s="105"/>
      <c r="HTA844" s="103"/>
      <c r="HTB844" s="120"/>
      <c r="HTC844" s="209"/>
      <c r="HTD844" s="120"/>
      <c r="HTE844" s="120"/>
      <c r="HTF844" s="114"/>
      <c r="HTG844" s="122"/>
      <c r="HTH844" s="105"/>
      <c r="HTI844" s="103"/>
      <c r="HTJ844" s="120"/>
      <c r="HTK844" s="209"/>
      <c r="HTL844" s="120"/>
      <c r="HTM844" s="120"/>
      <c r="HTN844" s="114"/>
      <c r="HTO844" s="122"/>
      <c r="HTP844" s="105"/>
      <c r="HTQ844" s="103"/>
      <c r="HTR844" s="120"/>
      <c r="HTS844" s="209"/>
      <c r="HTT844" s="120"/>
      <c r="HTU844" s="120"/>
      <c r="HTV844" s="114"/>
      <c r="HTW844" s="122"/>
      <c r="HTX844" s="105"/>
      <c r="HTY844" s="103"/>
      <c r="HTZ844" s="120"/>
      <c r="HUA844" s="209"/>
      <c r="HUB844" s="120"/>
      <c r="HUC844" s="120"/>
      <c r="HUD844" s="114"/>
      <c r="HUE844" s="122"/>
      <c r="HUF844" s="105"/>
      <c r="HUG844" s="103"/>
      <c r="HUH844" s="120"/>
      <c r="HUI844" s="209"/>
      <c r="HUJ844" s="120"/>
      <c r="HUK844" s="120"/>
      <c r="HUL844" s="114"/>
      <c r="HUM844" s="122"/>
      <c r="HUN844" s="105"/>
      <c r="HUO844" s="103"/>
      <c r="HUP844" s="120"/>
      <c r="HUQ844" s="209"/>
      <c r="HUR844" s="120"/>
      <c r="HUS844" s="120"/>
      <c r="HUT844" s="114"/>
      <c r="HUU844" s="122"/>
      <c r="HUV844" s="105"/>
      <c r="HUW844" s="103"/>
      <c r="HUX844" s="120"/>
      <c r="HUY844" s="209"/>
      <c r="HUZ844" s="120"/>
      <c r="HVA844" s="120"/>
      <c r="HVB844" s="114"/>
      <c r="HVC844" s="122"/>
      <c r="HVD844" s="105"/>
      <c r="HVE844" s="103"/>
      <c r="HVF844" s="120"/>
      <c r="HVG844" s="209"/>
      <c r="HVH844" s="120"/>
      <c r="HVI844" s="120"/>
      <c r="HVJ844" s="114"/>
      <c r="HVK844" s="122"/>
      <c r="HVL844" s="105"/>
      <c r="HVM844" s="103"/>
      <c r="HVN844" s="120"/>
      <c r="HVO844" s="209"/>
      <c r="HVP844" s="120"/>
      <c r="HVQ844" s="120"/>
      <c r="HVR844" s="114"/>
      <c r="HVS844" s="122"/>
      <c r="HVT844" s="105"/>
      <c r="HVU844" s="103"/>
      <c r="HVV844" s="120"/>
      <c r="HVW844" s="209"/>
      <c r="HVX844" s="120"/>
      <c r="HVY844" s="120"/>
      <c r="HVZ844" s="114"/>
      <c r="HWA844" s="122"/>
      <c r="HWB844" s="105"/>
      <c r="HWC844" s="103"/>
      <c r="HWD844" s="120"/>
      <c r="HWE844" s="209"/>
      <c r="HWF844" s="120"/>
      <c r="HWG844" s="120"/>
      <c r="HWH844" s="114"/>
      <c r="HWI844" s="122"/>
      <c r="HWJ844" s="105"/>
      <c r="HWK844" s="103"/>
      <c r="HWL844" s="120"/>
      <c r="HWM844" s="209"/>
      <c r="HWN844" s="120"/>
      <c r="HWO844" s="120"/>
      <c r="HWP844" s="114"/>
      <c r="HWQ844" s="122"/>
      <c r="HWR844" s="105"/>
      <c r="HWS844" s="103"/>
      <c r="HWT844" s="120"/>
      <c r="HWU844" s="209"/>
      <c r="HWV844" s="120"/>
      <c r="HWW844" s="120"/>
      <c r="HWX844" s="114"/>
      <c r="HWY844" s="122"/>
      <c r="HWZ844" s="105"/>
      <c r="HXA844" s="103"/>
      <c r="HXB844" s="120"/>
      <c r="HXC844" s="209"/>
      <c r="HXD844" s="120"/>
      <c r="HXE844" s="120"/>
      <c r="HXF844" s="114"/>
      <c r="HXG844" s="122"/>
      <c r="HXH844" s="105"/>
      <c r="HXI844" s="103"/>
      <c r="HXJ844" s="120"/>
      <c r="HXK844" s="209"/>
      <c r="HXL844" s="120"/>
      <c r="HXM844" s="120"/>
      <c r="HXN844" s="114"/>
      <c r="HXO844" s="122"/>
      <c r="HXP844" s="105"/>
      <c r="HXQ844" s="103"/>
      <c r="HXR844" s="120"/>
      <c r="HXS844" s="209"/>
      <c r="HXT844" s="120"/>
      <c r="HXU844" s="120"/>
      <c r="HXV844" s="114"/>
      <c r="HXW844" s="122"/>
      <c r="HXX844" s="105"/>
      <c r="HXY844" s="103"/>
      <c r="HXZ844" s="120"/>
      <c r="HYA844" s="209"/>
      <c r="HYB844" s="120"/>
      <c r="HYC844" s="120"/>
      <c r="HYD844" s="114"/>
      <c r="HYE844" s="122"/>
      <c r="HYF844" s="105"/>
      <c r="HYG844" s="103"/>
      <c r="HYH844" s="120"/>
      <c r="HYI844" s="209"/>
      <c r="HYJ844" s="120"/>
      <c r="HYK844" s="120"/>
      <c r="HYL844" s="114"/>
      <c r="HYM844" s="122"/>
      <c r="HYN844" s="105"/>
      <c r="HYO844" s="103"/>
      <c r="HYP844" s="120"/>
      <c r="HYQ844" s="209"/>
      <c r="HYR844" s="120"/>
      <c r="HYS844" s="120"/>
      <c r="HYT844" s="114"/>
      <c r="HYU844" s="122"/>
      <c r="HYV844" s="105"/>
      <c r="HYW844" s="103"/>
      <c r="HYX844" s="120"/>
      <c r="HYY844" s="209"/>
      <c r="HYZ844" s="120"/>
      <c r="HZA844" s="120"/>
      <c r="HZB844" s="114"/>
      <c r="HZC844" s="122"/>
      <c r="HZD844" s="105"/>
      <c r="HZE844" s="103"/>
      <c r="HZF844" s="120"/>
      <c r="HZG844" s="209"/>
      <c r="HZH844" s="120"/>
      <c r="HZI844" s="120"/>
      <c r="HZJ844" s="114"/>
      <c r="HZK844" s="122"/>
      <c r="HZL844" s="105"/>
      <c r="HZM844" s="103"/>
      <c r="HZN844" s="120"/>
      <c r="HZO844" s="209"/>
      <c r="HZP844" s="120"/>
      <c r="HZQ844" s="120"/>
      <c r="HZR844" s="114"/>
      <c r="HZS844" s="122"/>
      <c r="HZT844" s="105"/>
      <c r="HZU844" s="103"/>
      <c r="HZV844" s="120"/>
      <c r="HZW844" s="209"/>
      <c r="HZX844" s="120"/>
      <c r="HZY844" s="120"/>
      <c r="HZZ844" s="114"/>
      <c r="IAA844" s="122"/>
      <c r="IAB844" s="105"/>
      <c r="IAC844" s="103"/>
      <c r="IAD844" s="120"/>
      <c r="IAE844" s="209"/>
      <c r="IAF844" s="120"/>
      <c r="IAG844" s="120"/>
      <c r="IAH844" s="114"/>
      <c r="IAI844" s="122"/>
      <c r="IAJ844" s="105"/>
      <c r="IAK844" s="103"/>
      <c r="IAL844" s="120"/>
      <c r="IAM844" s="209"/>
      <c r="IAN844" s="120"/>
      <c r="IAO844" s="120"/>
      <c r="IAP844" s="114"/>
      <c r="IAQ844" s="122"/>
      <c r="IAR844" s="105"/>
      <c r="IAS844" s="103"/>
      <c r="IAT844" s="120"/>
      <c r="IAU844" s="209"/>
      <c r="IAV844" s="120"/>
      <c r="IAW844" s="120"/>
      <c r="IAX844" s="114"/>
      <c r="IAY844" s="122"/>
      <c r="IAZ844" s="105"/>
      <c r="IBA844" s="103"/>
      <c r="IBB844" s="120"/>
      <c r="IBC844" s="209"/>
      <c r="IBD844" s="120"/>
      <c r="IBE844" s="120"/>
      <c r="IBF844" s="114"/>
      <c r="IBG844" s="122"/>
      <c r="IBH844" s="105"/>
      <c r="IBI844" s="103"/>
      <c r="IBJ844" s="120"/>
      <c r="IBK844" s="209"/>
      <c r="IBL844" s="120"/>
      <c r="IBM844" s="120"/>
      <c r="IBN844" s="114"/>
      <c r="IBO844" s="122"/>
      <c r="IBP844" s="105"/>
      <c r="IBQ844" s="103"/>
      <c r="IBR844" s="120"/>
      <c r="IBS844" s="209"/>
      <c r="IBT844" s="120"/>
      <c r="IBU844" s="120"/>
      <c r="IBV844" s="114"/>
      <c r="IBW844" s="122"/>
      <c r="IBX844" s="105"/>
      <c r="IBY844" s="103"/>
      <c r="IBZ844" s="120"/>
      <c r="ICA844" s="209"/>
      <c r="ICB844" s="120"/>
      <c r="ICC844" s="120"/>
      <c r="ICD844" s="114"/>
      <c r="ICE844" s="122"/>
      <c r="ICF844" s="105"/>
      <c r="ICG844" s="103"/>
      <c r="ICH844" s="120"/>
      <c r="ICI844" s="209"/>
      <c r="ICJ844" s="120"/>
      <c r="ICK844" s="120"/>
      <c r="ICL844" s="114"/>
      <c r="ICM844" s="122"/>
      <c r="ICN844" s="105"/>
      <c r="ICO844" s="103"/>
      <c r="ICP844" s="120"/>
      <c r="ICQ844" s="209"/>
      <c r="ICR844" s="120"/>
      <c r="ICS844" s="120"/>
      <c r="ICT844" s="114"/>
      <c r="ICU844" s="122"/>
      <c r="ICV844" s="105"/>
      <c r="ICW844" s="103"/>
      <c r="ICX844" s="120"/>
      <c r="ICY844" s="209"/>
      <c r="ICZ844" s="120"/>
      <c r="IDA844" s="120"/>
      <c r="IDB844" s="114"/>
      <c r="IDC844" s="122"/>
      <c r="IDD844" s="105"/>
      <c r="IDE844" s="103"/>
      <c r="IDF844" s="120"/>
      <c r="IDG844" s="209"/>
      <c r="IDH844" s="120"/>
      <c r="IDI844" s="120"/>
      <c r="IDJ844" s="114"/>
      <c r="IDK844" s="122"/>
      <c r="IDL844" s="105"/>
      <c r="IDM844" s="103"/>
      <c r="IDN844" s="120"/>
      <c r="IDO844" s="209"/>
      <c r="IDP844" s="120"/>
      <c r="IDQ844" s="120"/>
      <c r="IDR844" s="114"/>
      <c r="IDS844" s="122"/>
      <c r="IDT844" s="105"/>
      <c r="IDU844" s="103"/>
      <c r="IDV844" s="120"/>
      <c r="IDW844" s="209"/>
      <c r="IDX844" s="120"/>
      <c r="IDY844" s="120"/>
      <c r="IDZ844" s="114"/>
      <c r="IEA844" s="122"/>
      <c r="IEB844" s="105"/>
      <c r="IEC844" s="103"/>
      <c r="IED844" s="120"/>
      <c r="IEE844" s="209"/>
      <c r="IEF844" s="120"/>
      <c r="IEG844" s="120"/>
      <c r="IEH844" s="114"/>
      <c r="IEI844" s="122"/>
      <c r="IEJ844" s="105"/>
      <c r="IEK844" s="103"/>
      <c r="IEL844" s="120"/>
      <c r="IEM844" s="209"/>
      <c r="IEN844" s="120"/>
      <c r="IEO844" s="120"/>
      <c r="IEP844" s="114"/>
      <c r="IEQ844" s="122"/>
      <c r="IER844" s="105"/>
      <c r="IES844" s="103"/>
      <c r="IET844" s="120"/>
      <c r="IEU844" s="209"/>
      <c r="IEV844" s="120"/>
      <c r="IEW844" s="120"/>
      <c r="IEX844" s="114"/>
      <c r="IEY844" s="122"/>
      <c r="IEZ844" s="105"/>
      <c r="IFA844" s="103"/>
      <c r="IFB844" s="120"/>
      <c r="IFC844" s="209"/>
      <c r="IFD844" s="120"/>
      <c r="IFE844" s="120"/>
      <c r="IFF844" s="114"/>
      <c r="IFG844" s="122"/>
      <c r="IFH844" s="105"/>
      <c r="IFI844" s="103"/>
      <c r="IFJ844" s="120"/>
      <c r="IFK844" s="209"/>
      <c r="IFL844" s="120"/>
      <c r="IFM844" s="120"/>
      <c r="IFN844" s="114"/>
      <c r="IFO844" s="122"/>
      <c r="IFP844" s="105"/>
      <c r="IFQ844" s="103"/>
      <c r="IFR844" s="120"/>
      <c r="IFS844" s="209"/>
      <c r="IFT844" s="120"/>
      <c r="IFU844" s="120"/>
      <c r="IFV844" s="114"/>
      <c r="IFW844" s="122"/>
      <c r="IFX844" s="105"/>
      <c r="IFY844" s="103"/>
      <c r="IFZ844" s="120"/>
      <c r="IGA844" s="209"/>
      <c r="IGB844" s="120"/>
      <c r="IGC844" s="120"/>
      <c r="IGD844" s="114"/>
      <c r="IGE844" s="122"/>
      <c r="IGF844" s="105"/>
      <c r="IGG844" s="103"/>
      <c r="IGH844" s="120"/>
      <c r="IGI844" s="209"/>
      <c r="IGJ844" s="120"/>
      <c r="IGK844" s="120"/>
      <c r="IGL844" s="114"/>
      <c r="IGM844" s="122"/>
      <c r="IGN844" s="105"/>
      <c r="IGO844" s="103"/>
      <c r="IGP844" s="120"/>
      <c r="IGQ844" s="209"/>
      <c r="IGR844" s="120"/>
      <c r="IGS844" s="120"/>
      <c r="IGT844" s="114"/>
      <c r="IGU844" s="122"/>
      <c r="IGV844" s="105"/>
      <c r="IGW844" s="103"/>
      <c r="IGX844" s="120"/>
      <c r="IGY844" s="209"/>
      <c r="IGZ844" s="120"/>
      <c r="IHA844" s="120"/>
      <c r="IHB844" s="114"/>
      <c r="IHC844" s="122"/>
      <c r="IHD844" s="105"/>
      <c r="IHE844" s="103"/>
      <c r="IHF844" s="120"/>
      <c r="IHG844" s="209"/>
      <c r="IHH844" s="120"/>
      <c r="IHI844" s="120"/>
      <c r="IHJ844" s="114"/>
      <c r="IHK844" s="122"/>
      <c r="IHL844" s="105"/>
      <c r="IHM844" s="103"/>
      <c r="IHN844" s="120"/>
      <c r="IHO844" s="209"/>
      <c r="IHP844" s="120"/>
      <c r="IHQ844" s="120"/>
      <c r="IHR844" s="114"/>
      <c r="IHS844" s="122"/>
      <c r="IHT844" s="105"/>
      <c r="IHU844" s="103"/>
      <c r="IHV844" s="120"/>
      <c r="IHW844" s="209"/>
      <c r="IHX844" s="120"/>
      <c r="IHY844" s="120"/>
      <c r="IHZ844" s="114"/>
      <c r="IIA844" s="122"/>
      <c r="IIB844" s="105"/>
      <c r="IIC844" s="103"/>
      <c r="IID844" s="120"/>
      <c r="IIE844" s="209"/>
      <c r="IIF844" s="120"/>
      <c r="IIG844" s="120"/>
      <c r="IIH844" s="114"/>
      <c r="III844" s="122"/>
      <c r="IIJ844" s="105"/>
      <c r="IIK844" s="103"/>
      <c r="IIL844" s="120"/>
      <c r="IIM844" s="209"/>
      <c r="IIN844" s="120"/>
      <c r="IIO844" s="120"/>
      <c r="IIP844" s="114"/>
      <c r="IIQ844" s="122"/>
      <c r="IIR844" s="105"/>
      <c r="IIS844" s="103"/>
      <c r="IIT844" s="120"/>
      <c r="IIU844" s="209"/>
      <c r="IIV844" s="120"/>
      <c r="IIW844" s="120"/>
      <c r="IIX844" s="114"/>
      <c r="IIY844" s="122"/>
      <c r="IIZ844" s="105"/>
      <c r="IJA844" s="103"/>
      <c r="IJB844" s="120"/>
      <c r="IJC844" s="209"/>
      <c r="IJD844" s="120"/>
      <c r="IJE844" s="120"/>
      <c r="IJF844" s="114"/>
      <c r="IJG844" s="122"/>
      <c r="IJH844" s="105"/>
      <c r="IJI844" s="103"/>
      <c r="IJJ844" s="120"/>
      <c r="IJK844" s="209"/>
      <c r="IJL844" s="120"/>
      <c r="IJM844" s="120"/>
      <c r="IJN844" s="114"/>
      <c r="IJO844" s="122"/>
      <c r="IJP844" s="105"/>
      <c r="IJQ844" s="103"/>
      <c r="IJR844" s="120"/>
      <c r="IJS844" s="209"/>
      <c r="IJT844" s="120"/>
      <c r="IJU844" s="120"/>
      <c r="IJV844" s="114"/>
      <c r="IJW844" s="122"/>
      <c r="IJX844" s="105"/>
      <c r="IJY844" s="103"/>
      <c r="IJZ844" s="120"/>
      <c r="IKA844" s="209"/>
      <c r="IKB844" s="120"/>
      <c r="IKC844" s="120"/>
      <c r="IKD844" s="114"/>
      <c r="IKE844" s="122"/>
      <c r="IKF844" s="105"/>
      <c r="IKG844" s="103"/>
      <c r="IKH844" s="120"/>
      <c r="IKI844" s="209"/>
      <c r="IKJ844" s="120"/>
      <c r="IKK844" s="120"/>
      <c r="IKL844" s="114"/>
      <c r="IKM844" s="122"/>
      <c r="IKN844" s="105"/>
      <c r="IKO844" s="103"/>
      <c r="IKP844" s="120"/>
      <c r="IKQ844" s="209"/>
      <c r="IKR844" s="120"/>
      <c r="IKS844" s="120"/>
      <c r="IKT844" s="114"/>
      <c r="IKU844" s="122"/>
      <c r="IKV844" s="105"/>
      <c r="IKW844" s="103"/>
      <c r="IKX844" s="120"/>
      <c r="IKY844" s="209"/>
      <c r="IKZ844" s="120"/>
      <c r="ILA844" s="120"/>
      <c r="ILB844" s="114"/>
      <c r="ILC844" s="122"/>
      <c r="ILD844" s="105"/>
      <c r="ILE844" s="103"/>
      <c r="ILF844" s="120"/>
      <c r="ILG844" s="209"/>
      <c r="ILH844" s="120"/>
      <c r="ILI844" s="120"/>
      <c r="ILJ844" s="114"/>
      <c r="ILK844" s="122"/>
      <c r="ILL844" s="105"/>
      <c r="ILM844" s="103"/>
      <c r="ILN844" s="120"/>
      <c r="ILO844" s="209"/>
      <c r="ILP844" s="120"/>
      <c r="ILQ844" s="120"/>
      <c r="ILR844" s="114"/>
      <c r="ILS844" s="122"/>
      <c r="ILT844" s="105"/>
      <c r="ILU844" s="103"/>
      <c r="ILV844" s="120"/>
      <c r="ILW844" s="209"/>
      <c r="ILX844" s="120"/>
      <c r="ILY844" s="120"/>
      <c r="ILZ844" s="114"/>
      <c r="IMA844" s="122"/>
      <c r="IMB844" s="105"/>
      <c r="IMC844" s="103"/>
      <c r="IMD844" s="120"/>
      <c r="IME844" s="209"/>
      <c r="IMF844" s="120"/>
      <c r="IMG844" s="120"/>
      <c r="IMH844" s="114"/>
      <c r="IMI844" s="122"/>
      <c r="IMJ844" s="105"/>
      <c r="IMK844" s="103"/>
      <c r="IML844" s="120"/>
      <c r="IMM844" s="209"/>
      <c r="IMN844" s="120"/>
      <c r="IMO844" s="120"/>
      <c r="IMP844" s="114"/>
      <c r="IMQ844" s="122"/>
      <c r="IMR844" s="105"/>
      <c r="IMS844" s="103"/>
      <c r="IMT844" s="120"/>
      <c r="IMU844" s="209"/>
      <c r="IMV844" s="120"/>
      <c r="IMW844" s="120"/>
      <c r="IMX844" s="114"/>
      <c r="IMY844" s="122"/>
      <c r="IMZ844" s="105"/>
      <c r="INA844" s="103"/>
      <c r="INB844" s="120"/>
      <c r="INC844" s="209"/>
      <c r="IND844" s="120"/>
      <c r="INE844" s="120"/>
      <c r="INF844" s="114"/>
      <c r="ING844" s="122"/>
      <c r="INH844" s="105"/>
      <c r="INI844" s="103"/>
      <c r="INJ844" s="120"/>
      <c r="INK844" s="209"/>
      <c r="INL844" s="120"/>
      <c r="INM844" s="120"/>
      <c r="INN844" s="114"/>
      <c r="INO844" s="122"/>
      <c r="INP844" s="105"/>
      <c r="INQ844" s="103"/>
      <c r="INR844" s="120"/>
      <c r="INS844" s="209"/>
      <c r="INT844" s="120"/>
      <c r="INU844" s="120"/>
      <c r="INV844" s="114"/>
      <c r="INW844" s="122"/>
      <c r="INX844" s="105"/>
      <c r="INY844" s="103"/>
      <c r="INZ844" s="120"/>
      <c r="IOA844" s="209"/>
      <c r="IOB844" s="120"/>
      <c r="IOC844" s="120"/>
      <c r="IOD844" s="114"/>
      <c r="IOE844" s="122"/>
      <c r="IOF844" s="105"/>
      <c r="IOG844" s="103"/>
      <c r="IOH844" s="120"/>
      <c r="IOI844" s="209"/>
      <c r="IOJ844" s="120"/>
      <c r="IOK844" s="120"/>
      <c r="IOL844" s="114"/>
      <c r="IOM844" s="122"/>
      <c r="ION844" s="105"/>
      <c r="IOO844" s="103"/>
      <c r="IOP844" s="120"/>
      <c r="IOQ844" s="209"/>
      <c r="IOR844" s="120"/>
      <c r="IOS844" s="120"/>
      <c r="IOT844" s="114"/>
      <c r="IOU844" s="122"/>
      <c r="IOV844" s="105"/>
      <c r="IOW844" s="103"/>
      <c r="IOX844" s="120"/>
      <c r="IOY844" s="209"/>
      <c r="IOZ844" s="120"/>
      <c r="IPA844" s="120"/>
      <c r="IPB844" s="114"/>
      <c r="IPC844" s="122"/>
      <c r="IPD844" s="105"/>
      <c r="IPE844" s="103"/>
      <c r="IPF844" s="120"/>
      <c r="IPG844" s="209"/>
      <c r="IPH844" s="120"/>
      <c r="IPI844" s="120"/>
      <c r="IPJ844" s="114"/>
      <c r="IPK844" s="122"/>
      <c r="IPL844" s="105"/>
      <c r="IPM844" s="103"/>
      <c r="IPN844" s="120"/>
      <c r="IPO844" s="209"/>
      <c r="IPP844" s="120"/>
      <c r="IPQ844" s="120"/>
      <c r="IPR844" s="114"/>
      <c r="IPS844" s="122"/>
      <c r="IPT844" s="105"/>
      <c r="IPU844" s="103"/>
      <c r="IPV844" s="120"/>
      <c r="IPW844" s="209"/>
      <c r="IPX844" s="120"/>
      <c r="IPY844" s="120"/>
      <c r="IPZ844" s="114"/>
      <c r="IQA844" s="122"/>
      <c r="IQB844" s="105"/>
      <c r="IQC844" s="103"/>
      <c r="IQD844" s="120"/>
      <c r="IQE844" s="209"/>
      <c r="IQF844" s="120"/>
      <c r="IQG844" s="120"/>
      <c r="IQH844" s="114"/>
      <c r="IQI844" s="122"/>
      <c r="IQJ844" s="105"/>
      <c r="IQK844" s="103"/>
      <c r="IQL844" s="120"/>
      <c r="IQM844" s="209"/>
      <c r="IQN844" s="120"/>
      <c r="IQO844" s="120"/>
      <c r="IQP844" s="114"/>
      <c r="IQQ844" s="122"/>
      <c r="IQR844" s="105"/>
      <c r="IQS844" s="103"/>
      <c r="IQT844" s="120"/>
      <c r="IQU844" s="209"/>
      <c r="IQV844" s="120"/>
      <c r="IQW844" s="120"/>
      <c r="IQX844" s="114"/>
      <c r="IQY844" s="122"/>
      <c r="IQZ844" s="105"/>
      <c r="IRA844" s="103"/>
      <c r="IRB844" s="120"/>
      <c r="IRC844" s="209"/>
      <c r="IRD844" s="120"/>
      <c r="IRE844" s="120"/>
      <c r="IRF844" s="114"/>
      <c r="IRG844" s="122"/>
      <c r="IRH844" s="105"/>
      <c r="IRI844" s="103"/>
      <c r="IRJ844" s="120"/>
      <c r="IRK844" s="209"/>
      <c r="IRL844" s="120"/>
      <c r="IRM844" s="120"/>
      <c r="IRN844" s="114"/>
      <c r="IRO844" s="122"/>
      <c r="IRP844" s="105"/>
      <c r="IRQ844" s="103"/>
      <c r="IRR844" s="120"/>
      <c r="IRS844" s="209"/>
      <c r="IRT844" s="120"/>
      <c r="IRU844" s="120"/>
      <c r="IRV844" s="114"/>
      <c r="IRW844" s="122"/>
      <c r="IRX844" s="105"/>
      <c r="IRY844" s="103"/>
      <c r="IRZ844" s="120"/>
      <c r="ISA844" s="209"/>
      <c r="ISB844" s="120"/>
      <c r="ISC844" s="120"/>
      <c r="ISD844" s="114"/>
      <c r="ISE844" s="122"/>
      <c r="ISF844" s="105"/>
      <c r="ISG844" s="103"/>
      <c r="ISH844" s="120"/>
      <c r="ISI844" s="209"/>
      <c r="ISJ844" s="120"/>
      <c r="ISK844" s="120"/>
      <c r="ISL844" s="114"/>
      <c r="ISM844" s="122"/>
      <c r="ISN844" s="105"/>
      <c r="ISO844" s="103"/>
      <c r="ISP844" s="120"/>
      <c r="ISQ844" s="209"/>
      <c r="ISR844" s="120"/>
      <c r="ISS844" s="120"/>
      <c r="IST844" s="114"/>
      <c r="ISU844" s="122"/>
      <c r="ISV844" s="105"/>
      <c r="ISW844" s="103"/>
      <c r="ISX844" s="120"/>
      <c r="ISY844" s="209"/>
      <c r="ISZ844" s="120"/>
      <c r="ITA844" s="120"/>
      <c r="ITB844" s="114"/>
      <c r="ITC844" s="122"/>
      <c r="ITD844" s="105"/>
      <c r="ITE844" s="103"/>
      <c r="ITF844" s="120"/>
      <c r="ITG844" s="209"/>
      <c r="ITH844" s="120"/>
      <c r="ITI844" s="120"/>
      <c r="ITJ844" s="114"/>
      <c r="ITK844" s="122"/>
      <c r="ITL844" s="105"/>
      <c r="ITM844" s="103"/>
      <c r="ITN844" s="120"/>
      <c r="ITO844" s="209"/>
      <c r="ITP844" s="120"/>
      <c r="ITQ844" s="120"/>
      <c r="ITR844" s="114"/>
      <c r="ITS844" s="122"/>
      <c r="ITT844" s="105"/>
      <c r="ITU844" s="103"/>
      <c r="ITV844" s="120"/>
      <c r="ITW844" s="209"/>
      <c r="ITX844" s="120"/>
      <c r="ITY844" s="120"/>
      <c r="ITZ844" s="114"/>
      <c r="IUA844" s="122"/>
      <c r="IUB844" s="105"/>
      <c r="IUC844" s="103"/>
      <c r="IUD844" s="120"/>
      <c r="IUE844" s="209"/>
      <c r="IUF844" s="120"/>
      <c r="IUG844" s="120"/>
      <c r="IUH844" s="114"/>
      <c r="IUI844" s="122"/>
      <c r="IUJ844" s="105"/>
      <c r="IUK844" s="103"/>
      <c r="IUL844" s="120"/>
      <c r="IUM844" s="209"/>
      <c r="IUN844" s="120"/>
      <c r="IUO844" s="120"/>
      <c r="IUP844" s="114"/>
      <c r="IUQ844" s="122"/>
      <c r="IUR844" s="105"/>
      <c r="IUS844" s="103"/>
      <c r="IUT844" s="120"/>
      <c r="IUU844" s="209"/>
      <c r="IUV844" s="120"/>
      <c r="IUW844" s="120"/>
      <c r="IUX844" s="114"/>
      <c r="IUY844" s="122"/>
      <c r="IUZ844" s="105"/>
      <c r="IVA844" s="103"/>
      <c r="IVB844" s="120"/>
      <c r="IVC844" s="209"/>
      <c r="IVD844" s="120"/>
      <c r="IVE844" s="120"/>
      <c r="IVF844" s="114"/>
      <c r="IVG844" s="122"/>
      <c r="IVH844" s="105"/>
      <c r="IVI844" s="103"/>
      <c r="IVJ844" s="120"/>
      <c r="IVK844" s="209"/>
      <c r="IVL844" s="120"/>
      <c r="IVM844" s="120"/>
      <c r="IVN844" s="114"/>
      <c r="IVO844" s="122"/>
      <c r="IVP844" s="105"/>
      <c r="IVQ844" s="103"/>
      <c r="IVR844" s="120"/>
      <c r="IVS844" s="209"/>
      <c r="IVT844" s="120"/>
      <c r="IVU844" s="120"/>
      <c r="IVV844" s="114"/>
      <c r="IVW844" s="122"/>
      <c r="IVX844" s="105"/>
      <c r="IVY844" s="103"/>
      <c r="IVZ844" s="120"/>
      <c r="IWA844" s="209"/>
      <c r="IWB844" s="120"/>
      <c r="IWC844" s="120"/>
      <c r="IWD844" s="114"/>
      <c r="IWE844" s="122"/>
      <c r="IWF844" s="105"/>
      <c r="IWG844" s="103"/>
      <c r="IWH844" s="120"/>
      <c r="IWI844" s="209"/>
      <c r="IWJ844" s="120"/>
      <c r="IWK844" s="120"/>
      <c r="IWL844" s="114"/>
      <c r="IWM844" s="122"/>
      <c r="IWN844" s="105"/>
      <c r="IWO844" s="103"/>
      <c r="IWP844" s="120"/>
      <c r="IWQ844" s="209"/>
      <c r="IWR844" s="120"/>
      <c r="IWS844" s="120"/>
      <c r="IWT844" s="114"/>
      <c r="IWU844" s="122"/>
      <c r="IWV844" s="105"/>
      <c r="IWW844" s="103"/>
      <c r="IWX844" s="120"/>
      <c r="IWY844" s="209"/>
      <c r="IWZ844" s="120"/>
      <c r="IXA844" s="120"/>
      <c r="IXB844" s="114"/>
      <c r="IXC844" s="122"/>
      <c r="IXD844" s="105"/>
      <c r="IXE844" s="103"/>
      <c r="IXF844" s="120"/>
      <c r="IXG844" s="209"/>
      <c r="IXH844" s="120"/>
      <c r="IXI844" s="120"/>
      <c r="IXJ844" s="114"/>
      <c r="IXK844" s="122"/>
      <c r="IXL844" s="105"/>
      <c r="IXM844" s="103"/>
      <c r="IXN844" s="120"/>
      <c r="IXO844" s="209"/>
      <c r="IXP844" s="120"/>
      <c r="IXQ844" s="120"/>
      <c r="IXR844" s="114"/>
      <c r="IXS844" s="122"/>
      <c r="IXT844" s="105"/>
      <c r="IXU844" s="103"/>
      <c r="IXV844" s="120"/>
      <c r="IXW844" s="209"/>
      <c r="IXX844" s="120"/>
      <c r="IXY844" s="120"/>
      <c r="IXZ844" s="114"/>
      <c r="IYA844" s="122"/>
      <c r="IYB844" s="105"/>
      <c r="IYC844" s="103"/>
      <c r="IYD844" s="120"/>
      <c r="IYE844" s="209"/>
      <c r="IYF844" s="120"/>
      <c r="IYG844" s="120"/>
      <c r="IYH844" s="114"/>
      <c r="IYI844" s="122"/>
      <c r="IYJ844" s="105"/>
      <c r="IYK844" s="103"/>
      <c r="IYL844" s="120"/>
      <c r="IYM844" s="209"/>
      <c r="IYN844" s="120"/>
      <c r="IYO844" s="120"/>
      <c r="IYP844" s="114"/>
      <c r="IYQ844" s="122"/>
      <c r="IYR844" s="105"/>
      <c r="IYS844" s="103"/>
      <c r="IYT844" s="120"/>
      <c r="IYU844" s="209"/>
      <c r="IYV844" s="120"/>
      <c r="IYW844" s="120"/>
      <c r="IYX844" s="114"/>
      <c r="IYY844" s="122"/>
      <c r="IYZ844" s="105"/>
      <c r="IZA844" s="103"/>
      <c r="IZB844" s="120"/>
      <c r="IZC844" s="209"/>
      <c r="IZD844" s="120"/>
      <c r="IZE844" s="120"/>
      <c r="IZF844" s="114"/>
      <c r="IZG844" s="122"/>
      <c r="IZH844" s="105"/>
      <c r="IZI844" s="103"/>
      <c r="IZJ844" s="120"/>
      <c r="IZK844" s="209"/>
      <c r="IZL844" s="120"/>
      <c r="IZM844" s="120"/>
      <c r="IZN844" s="114"/>
      <c r="IZO844" s="122"/>
      <c r="IZP844" s="105"/>
      <c r="IZQ844" s="103"/>
      <c r="IZR844" s="120"/>
      <c r="IZS844" s="209"/>
      <c r="IZT844" s="120"/>
      <c r="IZU844" s="120"/>
      <c r="IZV844" s="114"/>
      <c r="IZW844" s="122"/>
      <c r="IZX844" s="105"/>
      <c r="IZY844" s="103"/>
      <c r="IZZ844" s="120"/>
      <c r="JAA844" s="209"/>
      <c r="JAB844" s="120"/>
      <c r="JAC844" s="120"/>
      <c r="JAD844" s="114"/>
      <c r="JAE844" s="122"/>
      <c r="JAF844" s="105"/>
      <c r="JAG844" s="103"/>
      <c r="JAH844" s="120"/>
      <c r="JAI844" s="209"/>
      <c r="JAJ844" s="120"/>
      <c r="JAK844" s="120"/>
      <c r="JAL844" s="114"/>
      <c r="JAM844" s="122"/>
      <c r="JAN844" s="105"/>
      <c r="JAO844" s="103"/>
      <c r="JAP844" s="120"/>
      <c r="JAQ844" s="209"/>
      <c r="JAR844" s="120"/>
      <c r="JAS844" s="120"/>
      <c r="JAT844" s="114"/>
      <c r="JAU844" s="122"/>
      <c r="JAV844" s="105"/>
      <c r="JAW844" s="103"/>
      <c r="JAX844" s="120"/>
      <c r="JAY844" s="209"/>
      <c r="JAZ844" s="120"/>
      <c r="JBA844" s="120"/>
      <c r="JBB844" s="114"/>
      <c r="JBC844" s="122"/>
      <c r="JBD844" s="105"/>
      <c r="JBE844" s="103"/>
      <c r="JBF844" s="120"/>
      <c r="JBG844" s="209"/>
      <c r="JBH844" s="120"/>
      <c r="JBI844" s="120"/>
      <c r="JBJ844" s="114"/>
      <c r="JBK844" s="122"/>
      <c r="JBL844" s="105"/>
      <c r="JBM844" s="103"/>
      <c r="JBN844" s="120"/>
      <c r="JBO844" s="209"/>
      <c r="JBP844" s="120"/>
      <c r="JBQ844" s="120"/>
      <c r="JBR844" s="114"/>
      <c r="JBS844" s="122"/>
      <c r="JBT844" s="105"/>
      <c r="JBU844" s="103"/>
      <c r="JBV844" s="120"/>
      <c r="JBW844" s="209"/>
      <c r="JBX844" s="120"/>
      <c r="JBY844" s="120"/>
      <c r="JBZ844" s="114"/>
      <c r="JCA844" s="122"/>
      <c r="JCB844" s="105"/>
      <c r="JCC844" s="103"/>
      <c r="JCD844" s="120"/>
      <c r="JCE844" s="209"/>
      <c r="JCF844" s="120"/>
      <c r="JCG844" s="120"/>
      <c r="JCH844" s="114"/>
      <c r="JCI844" s="122"/>
      <c r="JCJ844" s="105"/>
      <c r="JCK844" s="103"/>
      <c r="JCL844" s="120"/>
      <c r="JCM844" s="209"/>
      <c r="JCN844" s="120"/>
      <c r="JCO844" s="120"/>
      <c r="JCP844" s="114"/>
      <c r="JCQ844" s="122"/>
      <c r="JCR844" s="105"/>
      <c r="JCS844" s="103"/>
      <c r="JCT844" s="120"/>
      <c r="JCU844" s="209"/>
      <c r="JCV844" s="120"/>
      <c r="JCW844" s="120"/>
      <c r="JCX844" s="114"/>
      <c r="JCY844" s="122"/>
      <c r="JCZ844" s="105"/>
      <c r="JDA844" s="103"/>
      <c r="JDB844" s="120"/>
      <c r="JDC844" s="209"/>
      <c r="JDD844" s="120"/>
      <c r="JDE844" s="120"/>
      <c r="JDF844" s="114"/>
      <c r="JDG844" s="122"/>
      <c r="JDH844" s="105"/>
      <c r="JDI844" s="103"/>
      <c r="JDJ844" s="120"/>
      <c r="JDK844" s="209"/>
      <c r="JDL844" s="120"/>
      <c r="JDM844" s="120"/>
      <c r="JDN844" s="114"/>
      <c r="JDO844" s="122"/>
      <c r="JDP844" s="105"/>
      <c r="JDQ844" s="103"/>
      <c r="JDR844" s="120"/>
      <c r="JDS844" s="209"/>
      <c r="JDT844" s="120"/>
      <c r="JDU844" s="120"/>
      <c r="JDV844" s="114"/>
      <c r="JDW844" s="122"/>
      <c r="JDX844" s="105"/>
      <c r="JDY844" s="103"/>
      <c r="JDZ844" s="120"/>
      <c r="JEA844" s="209"/>
      <c r="JEB844" s="120"/>
      <c r="JEC844" s="120"/>
      <c r="JED844" s="114"/>
      <c r="JEE844" s="122"/>
      <c r="JEF844" s="105"/>
      <c r="JEG844" s="103"/>
      <c r="JEH844" s="120"/>
      <c r="JEI844" s="209"/>
      <c r="JEJ844" s="120"/>
      <c r="JEK844" s="120"/>
      <c r="JEL844" s="114"/>
      <c r="JEM844" s="122"/>
      <c r="JEN844" s="105"/>
      <c r="JEO844" s="103"/>
      <c r="JEP844" s="120"/>
      <c r="JEQ844" s="209"/>
      <c r="JER844" s="120"/>
      <c r="JES844" s="120"/>
      <c r="JET844" s="114"/>
      <c r="JEU844" s="122"/>
      <c r="JEV844" s="105"/>
      <c r="JEW844" s="103"/>
      <c r="JEX844" s="120"/>
      <c r="JEY844" s="209"/>
      <c r="JEZ844" s="120"/>
      <c r="JFA844" s="120"/>
      <c r="JFB844" s="114"/>
      <c r="JFC844" s="122"/>
      <c r="JFD844" s="105"/>
      <c r="JFE844" s="103"/>
      <c r="JFF844" s="120"/>
      <c r="JFG844" s="209"/>
      <c r="JFH844" s="120"/>
      <c r="JFI844" s="120"/>
      <c r="JFJ844" s="114"/>
      <c r="JFK844" s="122"/>
      <c r="JFL844" s="105"/>
      <c r="JFM844" s="103"/>
      <c r="JFN844" s="120"/>
      <c r="JFO844" s="209"/>
      <c r="JFP844" s="120"/>
      <c r="JFQ844" s="120"/>
      <c r="JFR844" s="114"/>
      <c r="JFS844" s="122"/>
      <c r="JFT844" s="105"/>
      <c r="JFU844" s="103"/>
      <c r="JFV844" s="120"/>
      <c r="JFW844" s="209"/>
      <c r="JFX844" s="120"/>
      <c r="JFY844" s="120"/>
      <c r="JFZ844" s="114"/>
      <c r="JGA844" s="122"/>
      <c r="JGB844" s="105"/>
      <c r="JGC844" s="103"/>
      <c r="JGD844" s="120"/>
      <c r="JGE844" s="209"/>
      <c r="JGF844" s="120"/>
      <c r="JGG844" s="120"/>
      <c r="JGH844" s="114"/>
      <c r="JGI844" s="122"/>
      <c r="JGJ844" s="105"/>
      <c r="JGK844" s="103"/>
      <c r="JGL844" s="120"/>
      <c r="JGM844" s="209"/>
      <c r="JGN844" s="120"/>
      <c r="JGO844" s="120"/>
      <c r="JGP844" s="114"/>
      <c r="JGQ844" s="122"/>
      <c r="JGR844" s="105"/>
      <c r="JGS844" s="103"/>
      <c r="JGT844" s="120"/>
      <c r="JGU844" s="209"/>
      <c r="JGV844" s="120"/>
      <c r="JGW844" s="120"/>
      <c r="JGX844" s="114"/>
      <c r="JGY844" s="122"/>
      <c r="JGZ844" s="105"/>
      <c r="JHA844" s="103"/>
      <c r="JHB844" s="120"/>
      <c r="JHC844" s="209"/>
      <c r="JHD844" s="120"/>
      <c r="JHE844" s="120"/>
      <c r="JHF844" s="114"/>
      <c r="JHG844" s="122"/>
      <c r="JHH844" s="105"/>
      <c r="JHI844" s="103"/>
      <c r="JHJ844" s="120"/>
      <c r="JHK844" s="209"/>
      <c r="JHL844" s="120"/>
      <c r="JHM844" s="120"/>
      <c r="JHN844" s="114"/>
      <c r="JHO844" s="122"/>
      <c r="JHP844" s="105"/>
      <c r="JHQ844" s="103"/>
      <c r="JHR844" s="120"/>
      <c r="JHS844" s="209"/>
      <c r="JHT844" s="120"/>
      <c r="JHU844" s="120"/>
      <c r="JHV844" s="114"/>
      <c r="JHW844" s="122"/>
      <c r="JHX844" s="105"/>
      <c r="JHY844" s="103"/>
      <c r="JHZ844" s="120"/>
      <c r="JIA844" s="209"/>
      <c r="JIB844" s="120"/>
      <c r="JIC844" s="120"/>
      <c r="JID844" s="114"/>
      <c r="JIE844" s="122"/>
      <c r="JIF844" s="105"/>
      <c r="JIG844" s="103"/>
      <c r="JIH844" s="120"/>
      <c r="JII844" s="209"/>
      <c r="JIJ844" s="120"/>
      <c r="JIK844" s="120"/>
      <c r="JIL844" s="114"/>
      <c r="JIM844" s="122"/>
      <c r="JIN844" s="105"/>
      <c r="JIO844" s="103"/>
      <c r="JIP844" s="120"/>
      <c r="JIQ844" s="209"/>
      <c r="JIR844" s="120"/>
      <c r="JIS844" s="120"/>
      <c r="JIT844" s="114"/>
      <c r="JIU844" s="122"/>
      <c r="JIV844" s="105"/>
      <c r="JIW844" s="103"/>
      <c r="JIX844" s="120"/>
      <c r="JIY844" s="209"/>
      <c r="JIZ844" s="120"/>
      <c r="JJA844" s="120"/>
      <c r="JJB844" s="114"/>
      <c r="JJC844" s="122"/>
      <c r="JJD844" s="105"/>
      <c r="JJE844" s="103"/>
      <c r="JJF844" s="120"/>
      <c r="JJG844" s="209"/>
      <c r="JJH844" s="120"/>
      <c r="JJI844" s="120"/>
      <c r="JJJ844" s="114"/>
      <c r="JJK844" s="122"/>
      <c r="JJL844" s="105"/>
      <c r="JJM844" s="103"/>
      <c r="JJN844" s="120"/>
      <c r="JJO844" s="209"/>
      <c r="JJP844" s="120"/>
      <c r="JJQ844" s="120"/>
      <c r="JJR844" s="114"/>
      <c r="JJS844" s="122"/>
      <c r="JJT844" s="105"/>
      <c r="JJU844" s="103"/>
      <c r="JJV844" s="120"/>
      <c r="JJW844" s="209"/>
      <c r="JJX844" s="120"/>
      <c r="JJY844" s="120"/>
      <c r="JJZ844" s="114"/>
      <c r="JKA844" s="122"/>
      <c r="JKB844" s="105"/>
      <c r="JKC844" s="103"/>
      <c r="JKD844" s="120"/>
      <c r="JKE844" s="209"/>
      <c r="JKF844" s="120"/>
      <c r="JKG844" s="120"/>
      <c r="JKH844" s="114"/>
      <c r="JKI844" s="122"/>
      <c r="JKJ844" s="105"/>
      <c r="JKK844" s="103"/>
      <c r="JKL844" s="120"/>
      <c r="JKM844" s="209"/>
      <c r="JKN844" s="120"/>
      <c r="JKO844" s="120"/>
      <c r="JKP844" s="114"/>
      <c r="JKQ844" s="122"/>
      <c r="JKR844" s="105"/>
      <c r="JKS844" s="103"/>
      <c r="JKT844" s="120"/>
      <c r="JKU844" s="209"/>
      <c r="JKV844" s="120"/>
      <c r="JKW844" s="120"/>
      <c r="JKX844" s="114"/>
      <c r="JKY844" s="122"/>
      <c r="JKZ844" s="105"/>
      <c r="JLA844" s="103"/>
      <c r="JLB844" s="120"/>
      <c r="JLC844" s="209"/>
      <c r="JLD844" s="120"/>
      <c r="JLE844" s="120"/>
      <c r="JLF844" s="114"/>
      <c r="JLG844" s="122"/>
      <c r="JLH844" s="105"/>
      <c r="JLI844" s="103"/>
      <c r="JLJ844" s="120"/>
      <c r="JLK844" s="209"/>
      <c r="JLL844" s="120"/>
      <c r="JLM844" s="120"/>
      <c r="JLN844" s="114"/>
      <c r="JLO844" s="122"/>
      <c r="JLP844" s="105"/>
      <c r="JLQ844" s="103"/>
      <c r="JLR844" s="120"/>
      <c r="JLS844" s="209"/>
      <c r="JLT844" s="120"/>
      <c r="JLU844" s="120"/>
      <c r="JLV844" s="114"/>
      <c r="JLW844" s="122"/>
      <c r="JLX844" s="105"/>
      <c r="JLY844" s="103"/>
      <c r="JLZ844" s="120"/>
      <c r="JMA844" s="209"/>
      <c r="JMB844" s="120"/>
      <c r="JMC844" s="120"/>
      <c r="JMD844" s="114"/>
      <c r="JME844" s="122"/>
      <c r="JMF844" s="105"/>
      <c r="JMG844" s="103"/>
      <c r="JMH844" s="120"/>
      <c r="JMI844" s="209"/>
      <c r="JMJ844" s="120"/>
      <c r="JMK844" s="120"/>
      <c r="JML844" s="114"/>
      <c r="JMM844" s="122"/>
      <c r="JMN844" s="105"/>
      <c r="JMO844" s="103"/>
      <c r="JMP844" s="120"/>
      <c r="JMQ844" s="209"/>
      <c r="JMR844" s="120"/>
      <c r="JMS844" s="120"/>
      <c r="JMT844" s="114"/>
      <c r="JMU844" s="122"/>
      <c r="JMV844" s="105"/>
      <c r="JMW844" s="103"/>
      <c r="JMX844" s="120"/>
      <c r="JMY844" s="209"/>
      <c r="JMZ844" s="120"/>
      <c r="JNA844" s="120"/>
      <c r="JNB844" s="114"/>
      <c r="JNC844" s="122"/>
      <c r="JND844" s="105"/>
      <c r="JNE844" s="103"/>
      <c r="JNF844" s="120"/>
      <c r="JNG844" s="209"/>
      <c r="JNH844" s="120"/>
      <c r="JNI844" s="120"/>
      <c r="JNJ844" s="114"/>
      <c r="JNK844" s="122"/>
      <c r="JNL844" s="105"/>
      <c r="JNM844" s="103"/>
      <c r="JNN844" s="120"/>
      <c r="JNO844" s="209"/>
      <c r="JNP844" s="120"/>
      <c r="JNQ844" s="120"/>
      <c r="JNR844" s="114"/>
      <c r="JNS844" s="122"/>
      <c r="JNT844" s="105"/>
      <c r="JNU844" s="103"/>
      <c r="JNV844" s="120"/>
      <c r="JNW844" s="209"/>
      <c r="JNX844" s="120"/>
      <c r="JNY844" s="120"/>
      <c r="JNZ844" s="114"/>
      <c r="JOA844" s="122"/>
      <c r="JOB844" s="105"/>
      <c r="JOC844" s="103"/>
      <c r="JOD844" s="120"/>
      <c r="JOE844" s="209"/>
      <c r="JOF844" s="120"/>
      <c r="JOG844" s="120"/>
      <c r="JOH844" s="114"/>
      <c r="JOI844" s="122"/>
      <c r="JOJ844" s="105"/>
      <c r="JOK844" s="103"/>
      <c r="JOL844" s="120"/>
      <c r="JOM844" s="209"/>
      <c r="JON844" s="120"/>
      <c r="JOO844" s="120"/>
      <c r="JOP844" s="114"/>
      <c r="JOQ844" s="122"/>
      <c r="JOR844" s="105"/>
      <c r="JOS844" s="103"/>
      <c r="JOT844" s="120"/>
      <c r="JOU844" s="209"/>
      <c r="JOV844" s="120"/>
      <c r="JOW844" s="120"/>
      <c r="JOX844" s="114"/>
      <c r="JOY844" s="122"/>
      <c r="JOZ844" s="105"/>
      <c r="JPA844" s="103"/>
      <c r="JPB844" s="120"/>
      <c r="JPC844" s="209"/>
      <c r="JPD844" s="120"/>
      <c r="JPE844" s="120"/>
      <c r="JPF844" s="114"/>
      <c r="JPG844" s="122"/>
      <c r="JPH844" s="105"/>
      <c r="JPI844" s="103"/>
      <c r="JPJ844" s="120"/>
      <c r="JPK844" s="209"/>
      <c r="JPL844" s="120"/>
      <c r="JPM844" s="120"/>
      <c r="JPN844" s="114"/>
      <c r="JPO844" s="122"/>
      <c r="JPP844" s="105"/>
      <c r="JPQ844" s="103"/>
      <c r="JPR844" s="120"/>
      <c r="JPS844" s="209"/>
      <c r="JPT844" s="120"/>
      <c r="JPU844" s="120"/>
      <c r="JPV844" s="114"/>
      <c r="JPW844" s="122"/>
      <c r="JPX844" s="105"/>
      <c r="JPY844" s="103"/>
      <c r="JPZ844" s="120"/>
      <c r="JQA844" s="209"/>
      <c r="JQB844" s="120"/>
      <c r="JQC844" s="120"/>
      <c r="JQD844" s="114"/>
      <c r="JQE844" s="122"/>
      <c r="JQF844" s="105"/>
      <c r="JQG844" s="103"/>
      <c r="JQH844" s="120"/>
      <c r="JQI844" s="209"/>
      <c r="JQJ844" s="120"/>
      <c r="JQK844" s="120"/>
      <c r="JQL844" s="114"/>
      <c r="JQM844" s="122"/>
      <c r="JQN844" s="105"/>
      <c r="JQO844" s="103"/>
      <c r="JQP844" s="120"/>
      <c r="JQQ844" s="209"/>
      <c r="JQR844" s="120"/>
      <c r="JQS844" s="120"/>
      <c r="JQT844" s="114"/>
      <c r="JQU844" s="122"/>
      <c r="JQV844" s="105"/>
      <c r="JQW844" s="103"/>
      <c r="JQX844" s="120"/>
      <c r="JQY844" s="209"/>
      <c r="JQZ844" s="120"/>
      <c r="JRA844" s="120"/>
      <c r="JRB844" s="114"/>
      <c r="JRC844" s="122"/>
      <c r="JRD844" s="105"/>
      <c r="JRE844" s="103"/>
      <c r="JRF844" s="120"/>
      <c r="JRG844" s="209"/>
      <c r="JRH844" s="120"/>
      <c r="JRI844" s="120"/>
      <c r="JRJ844" s="114"/>
      <c r="JRK844" s="122"/>
      <c r="JRL844" s="105"/>
      <c r="JRM844" s="103"/>
      <c r="JRN844" s="120"/>
      <c r="JRO844" s="209"/>
      <c r="JRP844" s="120"/>
      <c r="JRQ844" s="120"/>
      <c r="JRR844" s="114"/>
      <c r="JRS844" s="122"/>
      <c r="JRT844" s="105"/>
      <c r="JRU844" s="103"/>
      <c r="JRV844" s="120"/>
      <c r="JRW844" s="209"/>
      <c r="JRX844" s="120"/>
      <c r="JRY844" s="120"/>
      <c r="JRZ844" s="114"/>
      <c r="JSA844" s="122"/>
      <c r="JSB844" s="105"/>
      <c r="JSC844" s="103"/>
      <c r="JSD844" s="120"/>
      <c r="JSE844" s="209"/>
      <c r="JSF844" s="120"/>
      <c r="JSG844" s="120"/>
      <c r="JSH844" s="114"/>
      <c r="JSI844" s="122"/>
      <c r="JSJ844" s="105"/>
      <c r="JSK844" s="103"/>
      <c r="JSL844" s="120"/>
      <c r="JSM844" s="209"/>
      <c r="JSN844" s="120"/>
      <c r="JSO844" s="120"/>
      <c r="JSP844" s="114"/>
      <c r="JSQ844" s="122"/>
      <c r="JSR844" s="105"/>
      <c r="JSS844" s="103"/>
      <c r="JST844" s="120"/>
      <c r="JSU844" s="209"/>
      <c r="JSV844" s="120"/>
      <c r="JSW844" s="120"/>
      <c r="JSX844" s="114"/>
      <c r="JSY844" s="122"/>
      <c r="JSZ844" s="105"/>
      <c r="JTA844" s="103"/>
      <c r="JTB844" s="120"/>
      <c r="JTC844" s="209"/>
      <c r="JTD844" s="120"/>
      <c r="JTE844" s="120"/>
      <c r="JTF844" s="114"/>
      <c r="JTG844" s="122"/>
      <c r="JTH844" s="105"/>
      <c r="JTI844" s="103"/>
      <c r="JTJ844" s="120"/>
      <c r="JTK844" s="209"/>
      <c r="JTL844" s="120"/>
      <c r="JTM844" s="120"/>
      <c r="JTN844" s="114"/>
      <c r="JTO844" s="122"/>
      <c r="JTP844" s="105"/>
      <c r="JTQ844" s="103"/>
      <c r="JTR844" s="120"/>
      <c r="JTS844" s="209"/>
      <c r="JTT844" s="120"/>
      <c r="JTU844" s="120"/>
      <c r="JTV844" s="114"/>
      <c r="JTW844" s="122"/>
      <c r="JTX844" s="105"/>
      <c r="JTY844" s="103"/>
      <c r="JTZ844" s="120"/>
      <c r="JUA844" s="209"/>
      <c r="JUB844" s="120"/>
      <c r="JUC844" s="120"/>
      <c r="JUD844" s="114"/>
      <c r="JUE844" s="122"/>
      <c r="JUF844" s="105"/>
      <c r="JUG844" s="103"/>
      <c r="JUH844" s="120"/>
      <c r="JUI844" s="209"/>
      <c r="JUJ844" s="120"/>
      <c r="JUK844" s="120"/>
      <c r="JUL844" s="114"/>
      <c r="JUM844" s="122"/>
      <c r="JUN844" s="105"/>
      <c r="JUO844" s="103"/>
      <c r="JUP844" s="120"/>
      <c r="JUQ844" s="209"/>
      <c r="JUR844" s="120"/>
      <c r="JUS844" s="120"/>
      <c r="JUT844" s="114"/>
      <c r="JUU844" s="122"/>
      <c r="JUV844" s="105"/>
      <c r="JUW844" s="103"/>
      <c r="JUX844" s="120"/>
      <c r="JUY844" s="209"/>
      <c r="JUZ844" s="120"/>
      <c r="JVA844" s="120"/>
      <c r="JVB844" s="114"/>
      <c r="JVC844" s="122"/>
      <c r="JVD844" s="105"/>
      <c r="JVE844" s="103"/>
      <c r="JVF844" s="120"/>
      <c r="JVG844" s="209"/>
      <c r="JVH844" s="120"/>
      <c r="JVI844" s="120"/>
      <c r="JVJ844" s="114"/>
      <c r="JVK844" s="122"/>
      <c r="JVL844" s="105"/>
      <c r="JVM844" s="103"/>
      <c r="JVN844" s="120"/>
      <c r="JVO844" s="209"/>
      <c r="JVP844" s="120"/>
      <c r="JVQ844" s="120"/>
      <c r="JVR844" s="114"/>
      <c r="JVS844" s="122"/>
      <c r="JVT844" s="105"/>
      <c r="JVU844" s="103"/>
      <c r="JVV844" s="120"/>
      <c r="JVW844" s="209"/>
      <c r="JVX844" s="120"/>
      <c r="JVY844" s="120"/>
      <c r="JVZ844" s="114"/>
      <c r="JWA844" s="122"/>
      <c r="JWB844" s="105"/>
      <c r="JWC844" s="103"/>
      <c r="JWD844" s="120"/>
      <c r="JWE844" s="209"/>
      <c r="JWF844" s="120"/>
      <c r="JWG844" s="120"/>
      <c r="JWH844" s="114"/>
      <c r="JWI844" s="122"/>
      <c r="JWJ844" s="105"/>
      <c r="JWK844" s="103"/>
      <c r="JWL844" s="120"/>
      <c r="JWM844" s="209"/>
      <c r="JWN844" s="120"/>
      <c r="JWO844" s="120"/>
      <c r="JWP844" s="114"/>
      <c r="JWQ844" s="122"/>
      <c r="JWR844" s="105"/>
      <c r="JWS844" s="103"/>
      <c r="JWT844" s="120"/>
      <c r="JWU844" s="209"/>
      <c r="JWV844" s="120"/>
      <c r="JWW844" s="120"/>
      <c r="JWX844" s="114"/>
      <c r="JWY844" s="122"/>
      <c r="JWZ844" s="105"/>
      <c r="JXA844" s="103"/>
      <c r="JXB844" s="120"/>
      <c r="JXC844" s="209"/>
      <c r="JXD844" s="120"/>
      <c r="JXE844" s="120"/>
      <c r="JXF844" s="114"/>
      <c r="JXG844" s="122"/>
      <c r="JXH844" s="105"/>
      <c r="JXI844" s="103"/>
      <c r="JXJ844" s="120"/>
      <c r="JXK844" s="209"/>
      <c r="JXL844" s="120"/>
      <c r="JXM844" s="120"/>
      <c r="JXN844" s="114"/>
      <c r="JXO844" s="122"/>
      <c r="JXP844" s="105"/>
      <c r="JXQ844" s="103"/>
      <c r="JXR844" s="120"/>
      <c r="JXS844" s="209"/>
      <c r="JXT844" s="120"/>
      <c r="JXU844" s="120"/>
      <c r="JXV844" s="114"/>
      <c r="JXW844" s="122"/>
      <c r="JXX844" s="105"/>
      <c r="JXY844" s="103"/>
      <c r="JXZ844" s="120"/>
      <c r="JYA844" s="209"/>
      <c r="JYB844" s="120"/>
      <c r="JYC844" s="120"/>
      <c r="JYD844" s="114"/>
      <c r="JYE844" s="122"/>
      <c r="JYF844" s="105"/>
      <c r="JYG844" s="103"/>
      <c r="JYH844" s="120"/>
      <c r="JYI844" s="209"/>
      <c r="JYJ844" s="120"/>
      <c r="JYK844" s="120"/>
      <c r="JYL844" s="114"/>
      <c r="JYM844" s="122"/>
      <c r="JYN844" s="105"/>
      <c r="JYO844" s="103"/>
      <c r="JYP844" s="120"/>
      <c r="JYQ844" s="209"/>
      <c r="JYR844" s="120"/>
      <c r="JYS844" s="120"/>
      <c r="JYT844" s="114"/>
      <c r="JYU844" s="122"/>
      <c r="JYV844" s="105"/>
      <c r="JYW844" s="103"/>
      <c r="JYX844" s="120"/>
      <c r="JYY844" s="209"/>
      <c r="JYZ844" s="120"/>
      <c r="JZA844" s="120"/>
      <c r="JZB844" s="114"/>
      <c r="JZC844" s="122"/>
      <c r="JZD844" s="105"/>
      <c r="JZE844" s="103"/>
      <c r="JZF844" s="120"/>
      <c r="JZG844" s="209"/>
      <c r="JZH844" s="120"/>
      <c r="JZI844" s="120"/>
      <c r="JZJ844" s="114"/>
      <c r="JZK844" s="122"/>
      <c r="JZL844" s="105"/>
      <c r="JZM844" s="103"/>
      <c r="JZN844" s="120"/>
      <c r="JZO844" s="209"/>
      <c r="JZP844" s="120"/>
      <c r="JZQ844" s="120"/>
      <c r="JZR844" s="114"/>
      <c r="JZS844" s="122"/>
      <c r="JZT844" s="105"/>
      <c r="JZU844" s="103"/>
      <c r="JZV844" s="120"/>
      <c r="JZW844" s="209"/>
      <c r="JZX844" s="120"/>
      <c r="JZY844" s="120"/>
      <c r="JZZ844" s="114"/>
      <c r="KAA844" s="122"/>
      <c r="KAB844" s="105"/>
      <c r="KAC844" s="103"/>
      <c r="KAD844" s="120"/>
      <c r="KAE844" s="209"/>
      <c r="KAF844" s="120"/>
      <c r="KAG844" s="120"/>
      <c r="KAH844" s="114"/>
      <c r="KAI844" s="122"/>
      <c r="KAJ844" s="105"/>
      <c r="KAK844" s="103"/>
      <c r="KAL844" s="120"/>
      <c r="KAM844" s="209"/>
      <c r="KAN844" s="120"/>
      <c r="KAO844" s="120"/>
      <c r="KAP844" s="114"/>
      <c r="KAQ844" s="122"/>
      <c r="KAR844" s="105"/>
      <c r="KAS844" s="103"/>
      <c r="KAT844" s="120"/>
      <c r="KAU844" s="209"/>
      <c r="KAV844" s="120"/>
      <c r="KAW844" s="120"/>
      <c r="KAX844" s="114"/>
      <c r="KAY844" s="122"/>
      <c r="KAZ844" s="105"/>
      <c r="KBA844" s="103"/>
      <c r="KBB844" s="120"/>
      <c r="KBC844" s="209"/>
      <c r="KBD844" s="120"/>
      <c r="KBE844" s="120"/>
      <c r="KBF844" s="114"/>
      <c r="KBG844" s="122"/>
      <c r="KBH844" s="105"/>
      <c r="KBI844" s="103"/>
      <c r="KBJ844" s="120"/>
      <c r="KBK844" s="209"/>
      <c r="KBL844" s="120"/>
      <c r="KBM844" s="120"/>
      <c r="KBN844" s="114"/>
      <c r="KBO844" s="122"/>
      <c r="KBP844" s="105"/>
      <c r="KBQ844" s="103"/>
      <c r="KBR844" s="120"/>
      <c r="KBS844" s="209"/>
      <c r="KBT844" s="120"/>
      <c r="KBU844" s="120"/>
      <c r="KBV844" s="114"/>
      <c r="KBW844" s="122"/>
      <c r="KBX844" s="105"/>
      <c r="KBY844" s="103"/>
      <c r="KBZ844" s="120"/>
      <c r="KCA844" s="209"/>
      <c r="KCB844" s="120"/>
      <c r="KCC844" s="120"/>
      <c r="KCD844" s="114"/>
      <c r="KCE844" s="122"/>
      <c r="KCF844" s="105"/>
      <c r="KCG844" s="103"/>
      <c r="KCH844" s="120"/>
      <c r="KCI844" s="209"/>
      <c r="KCJ844" s="120"/>
      <c r="KCK844" s="120"/>
      <c r="KCL844" s="114"/>
      <c r="KCM844" s="122"/>
      <c r="KCN844" s="105"/>
      <c r="KCO844" s="103"/>
      <c r="KCP844" s="120"/>
      <c r="KCQ844" s="209"/>
      <c r="KCR844" s="120"/>
      <c r="KCS844" s="120"/>
      <c r="KCT844" s="114"/>
      <c r="KCU844" s="122"/>
      <c r="KCV844" s="105"/>
      <c r="KCW844" s="103"/>
      <c r="KCX844" s="120"/>
      <c r="KCY844" s="209"/>
      <c r="KCZ844" s="120"/>
      <c r="KDA844" s="120"/>
      <c r="KDB844" s="114"/>
      <c r="KDC844" s="122"/>
      <c r="KDD844" s="105"/>
      <c r="KDE844" s="103"/>
      <c r="KDF844" s="120"/>
      <c r="KDG844" s="209"/>
      <c r="KDH844" s="120"/>
      <c r="KDI844" s="120"/>
      <c r="KDJ844" s="114"/>
      <c r="KDK844" s="122"/>
      <c r="KDL844" s="105"/>
      <c r="KDM844" s="103"/>
      <c r="KDN844" s="120"/>
      <c r="KDO844" s="209"/>
      <c r="KDP844" s="120"/>
      <c r="KDQ844" s="120"/>
      <c r="KDR844" s="114"/>
      <c r="KDS844" s="122"/>
      <c r="KDT844" s="105"/>
      <c r="KDU844" s="103"/>
      <c r="KDV844" s="120"/>
      <c r="KDW844" s="209"/>
      <c r="KDX844" s="120"/>
      <c r="KDY844" s="120"/>
      <c r="KDZ844" s="114"/>
      <c r="KEA844" s="122"/>
      <c r="KEB844" s="105"/>
      <c r="KEC844" s="103"/>
      <c r="KED844" s="120"/>
      <c r="KEE844" s="209"/>
      <c r="KEF844" s="120"/>
      <c r="KEG844" s="120"/>
      <c r="KEH844" s="114"/>
      <c r="KEI844" s="122"/>
      <c r="KEJ844" s="105"/>
      <c r="KEK844" s="103"/>
      <c r="KEL844" s="120"/>
      <c r="KEM844" s="209"/>
      <c r="KEN844" s="120"/>
      <c r="KEO844" s="120"/>
      <c r="KEP844" s="114"/>
      <c r="KEQ844" s="122"/>
      <c r="KER844" s="105"/>
      <c r="KES844" s="103"/>
      <c r="KET844" s="120"/>
      <c r="KEU844" s="209"/>
      <c r="KEV844" s="120"/>
      <c r="KEW844" s="120"/>
      <c r="KEX844" s="114"/>
      <c r="KEY844" s="122"/>
      <c r="KEZ844" s="105"/>
      <c r="KFA844" s="103"/>
      <c r="KFB844" s="120"/>
      <c r="KFC844" s="209"/>
      <c r="KFD844" s="120"/>
      <c r="KFE844" s="120"/>
      <c r="KFF844" s="114"/>
      <c r="KFG844" s="122"/>
      <c r="KFH844" s="105"/>
      <c r="KFI844" s="103"/>
      <c r="KFJ844" s="120"/>
      <c r="KFK844" s="209"/>
      <c r="KFL844" s="120"/>
      <c r="KFM844" s="120"/>
      <c r="KFN844" s="114"/>
      <c r="KFO844" s="122"/>
      <c r="KFP844" s="105"/>
      <c r="KFQ844" s="103"/>
      <c r="KFR844" s="120"/>
      <c r="KFS844" s="209"/>
      <c r="KFT844" s="120"/>
      <c r="KFU844" s="120"/>
      <c r="KFV844" s="114"/>
      <c r="KFW844" s="122"/>
      <c r="KFX844" s="105"/>
      <c r="KFY844" s="103"/>
      <c r="KFZ844" s="120"/>
      <c r="KGA844" s="209"/>
      <c r="KGB844" s="120"/>
      <c r="KGC844" s="120"/>
      <c r="KGD844" s="114"/>
      <c r="KGE844" s="122"/>
      <c r="KGF844" s="105"/>
      <c r="KGG844" s="103"/>
      <c r="KGH844" s="120"/>
      <c r="KGI844" s="209"/>
      <c r="KGJ844" s="120"/>
      <c r="KGK844" s="120"/>
      <c r="KGL844" s="114"/>
      <c r="KGM844" s="122"/>
      <c r="KGN844" s="105"/>
      <c r="KGO844" s="103"/>
      <c r="KGP844" s="120"/>
      <c r="KGQ844" s="209"/>
      <c r="KGR844" s="120"/>
      <c r="KGS844" s="120"/>
      <c r="KGT844" s="114"/>
      <c r="KGU844" s="122"/>
      <c r="KGV844" s="105"/>
      <c r="KGW844" s="103"/>
      <c r="KGX844" s="120"/>
      <c r="KGY844" s="209"/>
      <c r="KGZ844" s="120"/>
      <c r="KHA844" s="120"/>
      <c r="KHB844" s="114"/>
      <c r="KHC844" s="122"/>
      <c r="KHD844" s="105"/>
      <c r="KHE844" s="103"/>
      <c r="KHF844" s="120"/>
      <c r="KHG844" s="209"/>
      <c r="KHH844" s="120"/>
      <c r="KHI844" s="120"/>
      <c r="KHJ844" s="114"/>
      <c r="KHK844" s="122"/>
      <c r="KHL844" s="105"/>
      <c r="KHM844" s="103"/>
      <c r="KHN844" s="120"/>
      <c r="KHO844" s="209"/>
      <c r="KHP844" s="120"/>
      <c r="KHQ844" s="120"/>
      <c r="KHR844" s="114"/>
      <c r="KHS844" s="122"/>
      <c r="KHT844" s="105"/>
      <c r="KHU844" s="103"/>
      <c r="KHV844" s="120"/>
      <c r="KHW844" s="209"/>
      <c r="KHX844" s="120"/>
      <c r="KHY844" s="120"/>
      <c r="KHZ844" s="114"/>
      <c r="KIA844" s="122"/>
      <c r="KIB844" s="105"/>
      <c r="KIC844" s="103"/>
      <c r="KID844" s="120"/>
      <c r="KIE844" s="209"/>
      <c r="KIF844" s="120"/>
      <c r="KIG844" s="120"/>
      <c r="KIH844" s="114"/>
      <c r="KII844" s="122"/>
      <c r="KIJ844" s="105"/>
      <c r="KIK844" s="103"/>
      <c r="KIL844" s="120"/>
      <c r="KIM844" s="209"/>
      <c r="KIN844" s="120"/>
      <c r="KIO844" s="120"/>
      <c r="KIP844" s="114"/>
      <c r="KIQ844" s="122"/>
      <c r="KIR844" s="105"/>
      <c r="KIS844" s="103"/>
      <c r="KIT844" s="120"/>
      <c r="KIU844" s="209"/>
      <c r="KIV844" s="120"/>
      <c r="KIW844" s="120"/>
      <c r="KIX844" s="114"/>
      <c r="KIY844" s="122"/>
      <c r="KIZ844" s="105"/>
      <c r="KJA844" s="103"/>
      <c r="KJB844" s="120"/>
      <c r="KJC844" s="209"/>
      <c r="KJD844" s="120"/>
      <c r="KJE844" s="120"/>
      <c r="KJF844" s="114"/>
      <c r="KJG844" s="122"/>
      <c r="KJH844" s="105"/>
      <c r="KJI844" s="103"/>
      <c r="KJJ844" s="120"/>
      <c r="KJK844" s="209"/>
      <c r="KJL844" s="120"/>
      <c r="KJM844" s="120"/>
      <c r="KJN844" s="114"/>
      <c r="KJO844" s="122"/>
      <c r="KJP844" s="105"/>
      <c r="KJQ844" s="103"/>
      <c r="KJR844" s="120"/>
      <c r="KJS844" s="209"/>
      <c r="KJT844" s="120"/>
      <c r="KJU844" s="120"/>
      <c r="KJV844" s="114"/>
      <c r="KJW844" s="122"/>
      <c r="KJX844" s="105"/>
      <c r="KJY844" s="103"/>
      <c r="KJZ844" s="120"/>
      <c r="KKA844" s="209"/>
      <c r="KKB844" s="120"/>
      <c r="KKC844" s="120"/>
      <c r="KKD844" s="114"/>
      <c r="KKE844" s="122"/>
      <c r="KKF844" s="105"/>
      <c r="KKG844" s="103"/>
      <c r="KKH844" s="120"/>
      <c r="KKI844" s="209"/>
      <c r="KKJ844" s="120"/>
      <c r="KKK844" s="120"/>
      <c r="KKL844" s="114"/>
      <c r="KKM844" s="122"/>
      <c r="KKN844" s="105"/>
      <c r="KKO844" s="103"/>
      <c r="KKP844" s="120"/>
      <c r="KKQ844" s="209"/>
      <c r="KKR844" s="120"/>
      <c r="KKS844" s="120"/>
      <c r="KKT844" s="114"/>
      <c r="KKU844" s="122"/>
      <c r="KKV844" s="105"/>
      <c r="KKW844" s="103"/>
      <c r="KKX844" s="120"/>
      <c r="KKY844" s="209"/>
      <c r="KKZ844" s="120"/>
      <c r="KLA844" s="120"/>
      <c r="KLB844" s="114"/>
      <c r="KLC844" s="122"/>
      <c r="KLD844" s="105"/>
      <c r="KLE844" s="103"/>
      <c r="KLF844" s="120"/>
      <c r="KLG844" s="209"/>
      <c r="KLH844" s="120"/>
      <c r="KLI844" s="120"/>
      <c r="KLJ844" s="114"/>
      <c r="KLK844" s="122"/>
      <c r="KLL844" s="105"/>
      <c r="KLM844" s="103"/>
      <c r="KLN844" s="120"/>
      <c r="KLO844" s="209"/>
      <c r="KLP844" s="120"/>
      <c r="KLQ844" s="120"/>
      <c r="KLR844" s="114"/>
      <c r="KLS844" s="122"/>
      <c r="KLT844" s="105"/>
      <c r="KLU844" s="103"/>
      <c r="KLV844" s="120"/>
      <c r="KLW844" s="209"/>
      <c r="KLX844" s="120"/>
      <c r="KLY844" s="120"/>
      <c r="KLZ844" s="114"/>
      <c r="KMA844" s="122"/>
      <c r="KMB844" s="105"/>
      <c r="KMC844" s="103"/>
      <c r="KMD844" s="120"/>
      <c r="KME844" s="209"/>
      <c r="KMF844" s="120"/>
      <c r="KMG844" s="120"/>
      <c r="KMH844" s="114"/>
      <c r="KMI844" s="122"/>
      <c r="KMJ844" s="105"/>
      <c r="KMK844" s="103"/>
      <c r="KML844" s="120"/>
      <c r="KMM844" s="209"/>
      <c r="KMN844" s="120"/>
      <c r="KMO844" s="120"/>
      <c r="KMP844" s="114"/>
      <c r="KMQ844" s="122"/>
      <c r="KMR844" s="105"/>
      <c r="KMS844" s="103"/>
      <c r="KMT844" s="120"/>
      <c r="KMU844" s="209"/>
      <c r="KMV844" s="120"/>
      <c r="KMW844" s="120"/>
      <c r="KMX844" s="114"/>
      <c r="KMY844" s="122"/>
      <c r="KMZ844" s="105"/>
      <c r="KNA844" s="103"/>
      <c r="KNB844" s="120"/>
      <c r="KNC844" s="209"/>
      <c r="KND844" s="120"/>
      <c r="KNE844" s="120"/>
      <c r="KNF844" s="114"/>
      <c r="KNG844" s="122"/>
      <c r="KNH844" s="105"/>
      <c r="KNI844" s="103"/>
      <c r="KNJ844" s="120"/>
      <c r="KNK844" s="209"/>
      <c r="KNL844" s="120"/>
      <c r="KNM844" s="120"/>
      <c r="KNN844" s="114"/>
      <c r="KNO844" s="122"/>
      <c r="KNP844" s="105"/>
      <c r="KNQ844" s="103"/>
      <c r="KNR844" s="120"/>
      <c r="KNS844" s="209"/>
      <c r="KNT844" s="120"/>
      <c r="KNU844" s="120"/>
      <c r="KNV844" s="114"/>
      <c r="KNW844" s="122"/>
      <c r="KNX844" s="105"/>
      <c r="KNY844" s="103"/>
      <c r="KNZ844" s="120"/>
      <c r="KOA844" s="209"/>
      <c r="KOB844" s="120"/>
      <c r="KOC844" s="120"/>
      <c r="KOD844" s="114"/>
      <c r="KOE844" s="122"/>
      <c r="KOF844" s="105"/>
      <c r="KOG844" s="103"/>
      <c r="KOH844" s="120"/>
      <c r="KOI844" s="209"/>
      <c r="KOJ844" s="120"/>
      <c r="KOK844" s="120"/>
      <c r="KOL844" s="114"/>
      <c r="KOM844" s="122"/>
      <c r="KON844" s="105"/>
      <c r="KOO844" s="103"/>
      <c r="KOP844" s="120"/>
      <c r="KOQ844" s="209"/>
      <c r="KOR844" s="120"/>
      <c r="KOS844" s="120"/>
      <c r="KOT844" s="114"/>
      <c r="KOU844" s="122"/>
      <c r="KOV844" s="105"/>
      <c r="KOW844" s="103"/>
      <c r="KOX844" s="120"/>
      <c r="KOY844" s="209"/>
      <c r="KOZ844" s="120"/>
      <c r="KPA844" s="120"/>
      <c r="KPB844" s="114"/>
      <c r="KPC844" s="122"/>
      <c r="KPD844" s="105"/>
      <c r="KPE844" s="103"/>
      <c r="KPF844" s="120"/>
      <c r="KPG844" s="209"/>
      <c r="KPH844" s="120"/>
      <c r="KPI844" s="120"/>
      <c r="KPJ844" s="114"/>
      <c r="KPK844" s="122"/>
      <c r="KPL844" s="105"/>
      <c r="KPM844" s="103"/>
      <c r="KPN844" s="120"/>
      <c r="KPO844" s="209"/>
      <c r="KPP844" s="120"/>
      <c r="KPQ844" s="120"/>
      <c r="KPR844" s="114"/>
      <c r="KPS844" s="122"/>
      <c r="KPT844" s="105"/>
      <c r="KPU844" s="103"/>
      <c r="KPV844" s="120"/>
      <c r="KPW844" s="209"/>
      <c r="KPX844" s="120"/>
      <c r="KPY844" s="120"/>
      <c r="KPZ844" s="114"/>
      <c r="KQA844" s="122"/>
      <c r="KQB844" s="105"/>
      <c r="KQC844" s="103"/>
      <c r="KQD844" s="120"/>
      <c r="KQE844" s="209"/>
      <c r="KQF844" s="120"/>
      <c r="KQG844" s="120"/>
      <c r="KQH844" s="114"/>
      <c r="KQI844" s="122"/>
      <c r="KQJ844" s="105"/>
      <c r="KQK844" s="103"/>
      <c r="KQL844" s="120"/>
      <c r="KQM844" s="209"/>
      <c r="KQN844" s="120"/>
      <c r="KQO844" s="120"/>
      <c r="KQP844" s="114"/>
      <c r="KQQ844" s="122"/>
      <c r="KQR844" s="105"/>
      <c r="KQS844" s="103"/>
      <c r="KQT844" s="120"/>
      <c r="KQU844" s="209"/>
      <c r="KQV844" s="120"/>
      <c r="KQW844" s="120"/>
      <c r="KQX844" s="114"/>
      <c r="KQY844" s="122"/>
      <c r="KQZ844" s="105"/>
      <c r="KRA844" s="103"/>
      <c r="KRB844" s="120"/>
      <c r="KRC844" s="209"/>
      <c r="KRD844" s="120"/>
      <c r="KRE844" s="120"/>
      <c r="KRF844" s="114"/>
      <c r="KRG844" s="122"/>
      <c r="KRH844" s="105"/>
      <c r="KRI844" s="103"/>
      <c r="KRJ844" s="120"/>
      <c r="KRK844" s="209"/>
      <c r="KRL844" s="120"/>
      <c r="KRM844" s="120"/>
      <c r="KRN844" s="114"/>
      <c r="KRO844" s="122"/>
      <c r="KRP844" s="105"/>
      <c r="KRQ844" s="103"/>
      <c r="KRR844" s="120"/>
      <c r="KRS844" s="209"/>
      <c r="KRT844" s="120"/>
      <c r="KRU844" s="120"/>
      <c r="KRV844" s="114"/>
      <c r="KRW844" s="122"/>
      <c r="KRX844" s="105"/>
      <c r="KRY844" s="103"/>
      <c r="KRZ844" s="120"/>
      <c r="KSA844" s="209"/>
      <c r="KSB844" s="120"/>
      <c r="KSC844" s="120"/>
      <c r="KSD844" s="114"/>
      <c r="KSE844" s="122"/>
      <c r="KSF844" s="105"/>
      <c r="KSG844" s="103"/>
      <c r="KSH844" s="120"/>
      <c r="KSI844" s="209"/>
      <c r="KSJ844" s="120"/>
      <c r="KSK844" s="120"/>
      <c r="KSL844" s="114"/>
      <c r="KSM844" s="122"/>
      <c r="KSN844" s="105"/>
      <c r="KSO844" s="103"/>
      <c r="KSP844" s="120"/>
      <c r="KSQ844" s="209"/>
      <c r="KSR844" s="120"/>
      <c r="KSS844" s="120"/>
      <c r="KST844" s="114"/>
      <c r="KSU844" s="122"/>
      <c r="KSV844" s="105"/>
      <c r="KSW844" s="103"/>
      <c r="KSX844" s="120"/>
      <c r="KSY844" s="209"/>
      <c r="KSZ844" s="120"/>
      <c r="KTA844" s="120"/>
      <c r="KTB844" s="114"/>
      <c r="KTC844" s="122"/>
      <c r="KTD844" s="105"/>
      <c r="KTE844" s="103"/>
      <c r="KTF844" s="120"/>
      <c r="KTG844" s="209"/>
      <c r="KTH844" s="120"/>
      <c r="KTI844" s="120"/>
      <c r="KTJ844" s="114"/>
      <c r="KTK844" s="122"/>
      <c r="KTL844" s="105"/>
      <c r="KTM844" s="103"/>
      <c r="KTN844" s="120"/>
      <c r="KTO844" s="209"/>
      <c r="KTP844" s="120"/>
      <c r="KTQ844" s="120"/>
      <c r="KTR844" s="114"/>
      <c r="KTS844" s="122"/>
      <c r="KTT844" s="105"/>
      <c r="KTU844" s="103"/>
      <c r="KTV844" s="120"/>
      <c r="KTW844" s="209"/>
      <c r="KTX844" s="120"/>
      <c r="KTY844" s="120"/>
      <c r="KTZ844" s="114"/>
      <c r="KUA844" s="122"/>
      <c r="KUB844" s="105"/>
      <c r="KUC844" s="103"/>
      <c r="KUD844" s="120"/>
      <c r="KUE844" s="209"/>
      <c r="KUF844" s="120"/>
      <c r="KUG844" s="120"/>
      <c r="KUH844" s="114"/>
      <c r="KUI844" s="122"/>
      <c r="KUJ844" s="105"/>
      <c r="KUK844" s="103"/>
      <c r="KUL844" s="120"/>
      <c r="KUM844" s="209"/>
      <c r="KUN844" s="120"/>
      <c r="KUO844" s="120"/>
      <c r="KUP844" s="114"/>
      <c r="KUQ844" s="122"/>
      <c r="KUR844" s="105"/>
      <c r="KUS844" s="103"/>
      <c r="KUT844" s="120"/>
      <c r="KUU844" s="209"/>
      <c r="KUV844" s="120"/>
      <c r="KUW844" s="120"/>
      <c r="KUX844" s="114"/>
      <c r="KUY844" s="122"/>
      <c r="KUZ844" s="105"/>
      <c r="KVA844" s="103"/>
      <c r="KVB844" s="120"/>
      <c r="KVC844" s="209"/>
      <c r="KVD844" s="120"/>
      <c r="KVE844" s="120"/>
      <c r="KVF844" s="114"/>
      <c r="KVG844" s="122"/>
      <c r="KVH844" s="105"/>
      <c r="KVI844" s="103"/>
      <c r="KVJ844" s="120"/>
      <c r="KVK844" s="209"/>
      <c r="KVL844" s="120"/>
      <c r="KVM844" s="120"/>
      <c r="KVN844" s="114"/>
      <c r="KVO844" s="122"/>
      <c r="KVP844" s="105"/>
      <c r="KVQ844" s="103"/>
      <c r="KVR844" s="120"/>
      <c r="KVS844" s="209"/>
      <c r="KVT844" s="120"/>
      <c r="KVU844" s="120"/>
      <c r="KVV844" s="114"/>
      <c r="KVW844" s="122"/>
      <c r="KVX844" s="105"/>
      <c r="KVY844" s="103"/>
      <c r="KVZ844" s="120"/>
      <c r="KWA844" s="209"/>
      <c r="KWB844" s="120"/>
      <c r="KWC844" s="120"/>
      <c r="KWD844" s="114"/>
      <c r="KWE844" s="122"/>
      <c r="KWF844" s="105"/>
      <c r="KWG844" s="103"/>
      <c r="KWH844" s="120"/>
      <c r="KWI844" s="209"/>
      <c r="KWJ844" s="120"/>
      <c r="KWK844" s="120"/>
      <c r="KWL844" s="114"/>
      <c r="KWM844" s="122"/>
      <c r="KWN844" s="105"/>
      <c r="KWO844" s="103"/>
      <c r="KWP844" s="120"/>
      <c r="KWQ844" s="209"/>
      <c r="KWR844" s="120"/>
      <c r="KWS844" s="120"/>
      <c r="KWT844" s="114"/>
      <c r="KWU844" s="122"/>
      <c r="KWV844" s="105"/>
      <c r="KWW844" s="103"/>
      <c r="KWX844" s="120"/>
      <c r="KWY844" s="209"/>
      <c r="KWZ844" s="120"/>
      <c r="KXA844" s="120"/>
      <c r="KXB844" s="114"/>
      <c r="KXC844" s="122"/>
      <c r="KXD844" s="105"/>
      <c r="KXE844" s="103"/>
      <c r="KXF844" s="120"/>
      <c r="KXG844" s="209"/>
      <c r="KXH844" s="120"/>
      <c r="KXI844" s="120"/>
      <c r="KXJ844" s="114"/>
      <c r="KXK844" s="122"/>
      <c r="KXL844" s="105"/>
      <c r="KXM844" s="103"/>
      <c r="KXN844" s="120"/>
      <c r="KXO844" s="209"/>
      <c r="KXP844" s="120"/>
      <c r="KXQ844" s="120"/>
      <c r="KXR844" s="114"/>
      <c r="KXS844" s="122"/>
      <c r="KXT844" s="105"/>
      <c r="KXU844" s="103"/>
      <c r="KXV844" s="120"/>
      <c r="KXW844" s="209"/>
      <c r="KXX844" s="120"/>
      <c r="KXY844" s="120"/>
      <c r="KXZ844" s="114"/>
      <c r="KYA844" s="122"/>
      <c r="KYB844" s="105"/>
      <c r="KYC844" s="103"/>
      <c r="KYD844" s="120"/>
      <c r="KYE844" s="209"/>
      <c r="KYF844" s="120"/>
      <c r="KYG844" s="120"/>
      <c r="KYH844" s="114"/>
      <c r="KYI844" s="122"/>
      <c r="KYJ844" s="105"/>
      <c r="KYK844" s="103"/>
      <c r="KYL844" s="120"/>
      <c r="KYM844" s="209"/>
      <c r="KYN844" s="120"/>
      <c r="KYO844" s="120"/>
      <c r="KYP844" s="114"/>
      <c r="KYQ844" s="122"/>
      <c r="KYR844" s="105"/>
      <c r="KYS844" s="103"/>
      <c r="KYT844" s="120"/>
      <c r="KYU844" s="209"/>
      <c r="KYV844" s="120"/>
      <c r="KYW844" s="120"/>
      <c r="KYX844" s="114"/>
      <c r="KYY844" s="122"/>
      <c r="KYZ844" s="105"/>
      <c r="KZA844" s="103"/>
      <c r="KZB844" s="120"/>
      <c r="KZC844" s="209"/>
      <c r="KZD844" s="120"/>
      <c r="KZE844" s="120"/>
      <c r="KZF844" s="114"/>
      <c r="KZG844" s="122"/>
      <c r="KZH844" s="105"/>
      <c r="KZI844" s="103"/>
      <c r="KZJ844" s="120"/>
      <c r="KZK844" s="209"/>
      <c r="KZL844" s="120"/>
      <c r="KZM844" s="120"/>
      <c r="KZN844" s="114"/>
      <c r="KZO844" s="122"/>
      <c r="KZP844" s="105"/>
      <c r="KZQ844" s="103"/>
      <c r="KZR844" s="120"/>
      <c r="KZS844" s="209"/>
      <c r="KZT844" s="120"/>
      <c r="KZU844" s="120"/>
      <c r="KZV844" s="114"/>
      <c r="KZW844" s="122"/>
      <c r="KZX844" s="105"/>
      <c r="KZY844" s="103"/>
      <c r="KZZ844" s="120"/>
      <c r="LAA844" s="209"/>
      <c r="LAB844" s="120"/>
      <c r="LAC844" s="120"/>
      <c r="LAD844" s="114"/>
      <c r="LAE844" s="122"/>
      <c r="LAF844" s="105"/>
      <c r="LAG844" s="103"/>
      <c r="LAH844" s="120"/>
      <c r="LAI844" s="209"/>
      <c r="LAJ844" s="120"/>
      <c r="LAK844" s="120"/>
      <c r="LAL844" s="114"/>
      <c r="LAM844" s="122"/>
      <c r="LAN844" s="105"/>
      <c r="LAO844" s="103"/>
      <c r="LAP844" s="120"/>
      <c r="LAQ844" s="209"/>
      <c r="LAR844" s="120"/>
      <c r="LAS844" s="120"/>
      <c r="LAT844" s="114"/>
      <c r="LAU844" s="122"/>
      <c r="LAV844" s="105"/>
      <c r="LAW844" s="103"/>
      <c r="LAX844" s="120"/>
      <c r="LAY844" s="209"/>
      <c r="LAZ844" s="120"/>
      <c r="LBA844" s="120"/>
      <c r="LBB844" s="114"/>
      <c r="LBC844" s="122"/>
      <c r="LBD844" s="105"/>
      <c r="LBE844" s="103"/>
      <c r="LBF844" s="120"/>
      <c r="LBG844" s="209"/>
      <c r="LBH844" s="120"/>
      <c r="LBI844" s="120"/>
      <c r="LBJ844" s="114"/>
      <c r="LBK844" s="122"/>
      <c r="LBL844" s="105"/>
      <c r="LBM844" s="103"/>
      <c r="LBN844" s="120"/>
      <c r="LBO844" s="209"/>
      <c r="LBP844" s="120"/>
      <c r="LBQ844" s="120"/>
      <c r="LBR844" s="114"/>
      <c r="LBS844" s="122"/>
      <c r="LBT844" s="105"/>
      <c r="LBU844" s="103"/>
      <c r="LBV844" s="120"/>
      <c r="LBW844" s="209"/>
      <c r="LBX844" s="120"/>
      <c r="LBY844" s="120"/>
      <c r="LBZ844" s="114"/>
      <c r="LCA844" s="122"/>
      <c r="LCB844" s="105"/>
      <c r="LCC844" s="103"/>
      <c r="LCD844" s="120"/>
      <c r="LCE844" s="209"/>
      <c r="LCF844" s="120"/>
      <c r="LCG844" s="120"/>
      <c r="LCH844" s="114"/>
      <c r="LCI844" s="122"/>
      <c r="LCJ844" s="105"/>
      <c r="LCK844" s="103"/>
      <c r="LCL844" s="120"/>
      <c r="LCM844" s="209"/>
      <c r="LCN844" s="120"/>
      <c r="LCO844" s="120"/>
      <c r="LCP844" s="114"/>
      <c r="LCQ844" s="122"/>
      <c r="LCR844" s="105"/>
      <c r="LCS844" s="103"/>
      <c r="LCT844" s="120"/>
      <c r="LCU844" s="209"/>
      <c r="LCV844" s="120"/>
      <c r="LCW844" s="120"/>
      <c r="LCX844" s="114"/>
      <c r="LCY844" s="122"/>
      <c r="LCZ844" s="105"/>
      <c r="LDA844" s="103"/>
      <c r="LDB844" s="120"/>
      <c r="LDC844" s="209"/>
      <c r="LDD844" s="120"/>
      <c r="LDE844" s="120"/>
      <c r="LDF844" s="114"/>
      <c r="LDG844" s="122"/>
      <c r="LDH844" s="105"/>
      <c r="LDI844" s="103"/>
      <c r="LDJ844" s="120"/>
      <c r="LDK844" s="209"/>
      <c r="LDL844" s="120"/>
      <c r="LDM844" s="120"/>
      <c r="LDN844" s="114"/>
      <c r="LDO844" s="122"/>
      <c r="LDP844" s="105"/>
      <c r="LDQ844" s="103"/>
      <c r="LDR844" s="120"/>
      <c r="LDS844" s="209"/>
      <c r="LDT844" s="120"/>
      <c r="LDU844" s="120"/>
      <c r="LDV844" s="114"/>
      <c r="LDW844" s="122"/>
      <c r="LDX844" s="105"/>
      <c r="LDY844" s="103"/>
      <c r="LDZ844" s="120"/>
      <c r="LEA844" s="209"/>
      <c r="LEB844" s="120"/>
      <c r="LEC844" s="120"/>
      <c r="LED844" s="114"/>
      <c r="LEE844" s="122"/>
      <c r="LEF844" s="105"/>
      <c r="LEG844" s="103"/>
      <c r="LEH844" s="120"/>
      <c r="LEI844" s="209"/>
      <c r="LEJ844" s="120"/>
      <c r="LEK844" s="120"/>
      <c r="LEL844" s="114"/>
      <c r="LEM844" s="122"/>
      <c r="LEN844" s="105"/>
      <c r="LEO844" s="103"/>
      <c r="LEP844" s="120"/>
      <c r="LEQ844" s="209"/>
      <c r="LER844" s="120"/>
      <c r="LES844" s="120"/>
      <c r="LET844" s="114"/>
      <c r="LEU844" s="122"/>
      <c r="LEV844" s="105"/>
      <c r="LEW844" s="103"/>
      <c r="LEX844" s="120"/>
      <c r="LEY844" s="209"/>
      <c r="LEZ844" s="120"/>
      <c r="LFA844" s="120"/>
      <c r="LFB844" s="114"/>
      <c r="LFC844" s="122"/>
      <c r="LFD844" s="105"/>
      <c r="LFE844" s="103"/>
      <c r="LFF844" s="120"/>
      <c r="LFG844" s="209"/>
      <c r="LFH844" s="120"/>
      <c r="LFI844" s="120"/>
      <c r="LFJ844" s="114"/>
      <c r="LFK844" s="122"/>
      <c r="LFL844" s="105"/>
      <c r="LFM844" s="103"/>
      <c r="LFN844" s="120"/>
      <c r="LFO844" s="209"/>
      <c r="LFP844" s="120"/>
      <c r="LFQ844" s="120"/>
      <c r="LFR844" s="114"/>
      <c r="LFS844" s="122"/>
      <c r="LFT844" s="105"/>
      <c r="LFU844" s="103"/>
      <c r="LFV844" s="120"/>
      <c r="LFW844" s="209"/>
      <c r="LFX844" s="120"/>
      <c r="LFY844" s="120"/>
      <c r="LFZ844" s="114"/>
      <c r="LGA844" s="122"/>
      <c r="LGB844" s="105"/>
      <c r="LGC844" s="103"/>
      <c r="LGD844" s="120"/>
      <c r="LGE844" s="209"/>
      <c r="LGF844" s="120"/>
      <c r="LGG844" s="120"/>
      <c r="LGH844" s="114"/>
      <c r="LGI844" s="122"/>
      <c r="LGJ844" s="105"/>
      <c r="LGK844" s="103"/>
      <c r="LGL844" s="120"/>
      <c r="LGM844" s="209"/>
      <c r="LGN844" s="120"/>
      <c r="LGO844" s="120"/>
      <c r="LGP844" s="114"/>
      <c r="LGQ844" s="122"/>
      <c r="LGR844" s="105"/>
      <c r="LGS844" s="103"/>
      <c r="LGT844" s="120"/>
      <c r="LGU844" s="209"/>
      <c r="LGV844" s="120"/>
      <c r="LGW844" s="120"/>
      <c r="LGX844" s="114"/>
      <c r="LGY844" s="122"/>
      <c r="LGZ844" s="105"/>
      <c r="LHA844" s="103"/>
      <c r="LHB844" s="120"/>
      <c r="LHC844" s="209"/>
      <c r="LHD844" s="120"/>
      <c r="LHE844" s="120"/>
      <c r="LHF844" s="114"/>
      <c r="LHG844" s="122"/>
      <c r="LHH844" s="105"/>
      <c r="LHI844" s="103"/>
      <c r="LHJ844" s="120"/>
      <c r="LHK844" s="209"/>
      <c r="LHL844" s="120"/>
      <c r="LHM844" s="120"/>
      <c r="LHN844" s="114"/>
      <c r="LHO844" s="122"/>
      <c r="LHP844" s="105"/>
      <c r="LHQ844" s="103"/>
      <c r="LHR844" s="120"/>
      <c r="LHS844" s="209"/>
      <c r="LHT844" s="120"/>
      <c r="LHU844" s="120"/>
      <c r="LHV844" s="114"/>
      <c r="LHW844" s="122"/>
      <c r="LHX844" s="105"/>
      <c r="LHY844" s="103"/>
      <c r="LHZ844" s="120"/>
      <c r="LIA844" s="209"/>
      <c r="LIB844" s="120"/>
      <c r="LIC844" s="120"/>
      <c r="LID844" s="114"/>
      <c r="LIE844" s="122"/>
      <c r="LIF844" s="105"/>
      <c r="LIG844" s="103"/>
      <c r="LIH844" s="120"/>
      <c r="LII844" s="209"/>
      <c r="LIJ844" s="120"/>
      <c r="LIK844" s="120"/>
      <c r="LIL844" s="114"/>
      <c r="LIM844" s="122"/>
      <c r="LIN844" s="105"/>
      <c r="LIO844" s="103"/>
      <c r="LIP844" s="120"/>
      <c r="LIQ844" s="209"/>
      <c r="LIR844" s="120"/>
      <c r="LIS844" s="120"/>
      <c r="LIT844" s="114"/>
      <c r="LIU844" s="122"/>
      <c r="LIV844" s="105"/>
      <c r="LIW844" s="103"/>
      <c r="LIX844" s="120"/>
      <c r="LIY844" s="209"/>
      <c r="LIZ844" s="120"/>
      <c r="LJA844" s="120"/>
      <c r="LJB844" s="114"/>
      <c r="LJC844" s="122"/>
      <c r="LJD844" s="105"/>
      <c r="LJE844" s="103"/>
      <c r="LJF844" s="120"/>
      <c r="LJG844" s="209"/>
      <c r="LJH844" s="120"/>
      <c r="LJI844" s="120"/>
      <c r="LJJ844" s="114"/>
      <c r="LJK844" s="122"/>
      <c r="LJL844" s="105"/>
      <c r="LJM844" s="103"/>
      <c r="LJN844" s="120"/>
      <c r="LJO844" s="209"/>
      <c r="LJP844" s="120"/>
      <c r="LJQ844" s="120"/>
      <c r="LJR844" s="114"/>
      <c r="LJS844" s="122"/>
      <c r="LJT844" s="105"/>
      <c r="LJU844" s="103"/>
      <c r="LJV844" s="120"/>
      <c r="LJW844" s="209"/>
      <c r="LJX844" s="120"/>
      <c r="LJY844" s="120"/>
      <c r="LJZ844" s="114"/>
      <c r="LKA844" s="122"/>
      <c r="LKB844" s="105"/>
      <c r="LKC844" s="103"/>
      <c r="LKD844" s="120"/>
      <c r="LKE844" s="209"/>
      <c r="LKF844" s="120"/>
      <c r="LKG844" s="120"/>
      <c r="LKH844" s="114"/>
      <c r="LKI844" s="122"/>
      <c r="LKJ844" s="105"/>
      <c r="LKK844" s="103"/>
      <c r="LKL844" s="120"/>
      <c r="LKM844" s="209"/>
      <c r="LKN844" s="120"/>
      <c r="LKO844" s="120"/>
      <c r="LKP844" s="114"/>
      <c r="LKQ844" s="122"/>
      <c r="LKR844" s="105"/>
      <c r="LKS844" s="103"/>
      <c r="LKT844" s="120"/>
      <c r="LKU844" s="209"/>
      <c r="LKV844" s="120"/>
      <c r="LKW844" s="120"/>
      <c r="LKX844" s="114"/>
      <c r="LKY844" s="122"/>
      <c r="LKZ844" s="105"/>
      <c r="LLA844" s="103"/>
      <c r="LLB844" s="120"/>
      <c r="LLC844" s="209"/>
      <c r="LLD844" s="120"/>
      <c r="LLE844" s="120"/>
      <c r="LLF844" s="114"/>
      <c r="LLG844" s="122"/>
      <c r="LLH844" s="105"/>
      <c r="LLI844" s="103"/>
      <c r="LLJ844" s="120"/>
      <c r="LLK844" s="209"/>
      <c r="LLL844" s="120"/>
      <c r="LLM844" s="120"/>
      <c r="LLN844" s="114"/>
      <c r="LLO844" s="122"/>
      <c r="LLP844" s="105"/>
      <c r="LLQ844" s="103"/>
      <c r="LLR844" s="120"/>
      <c r="LLS844" s="209"/>
      <c r="LLT844" s="120"/>
      <c r="LLU844" s="120"/>
      <c r="LLV844" s="114"/>
      <c r="LLW844" s="122"/>
      <c r="LLX844" s="105"/>
      <c r="LLY844" s="103"/>
      <c r="LLZ844" s="120"/>
      <c r="LMA844" s="209"/>
      <c r="LMB844" s="120"/>
      <c r="LMC844" s="120"/>
      <c r="LMD844" s="114"/>
      <c r="LME844" s="122"/>
      <c r="LMF844" s="105"/>
      <c r="LMG844" s="103"/>
      <c r="LMH844" s="120"/>
      <c r="LMI844" s="209"/>
      <c r="LMJ844" s="120"/>
      <c r="LMK844" s="120"/>
      <c r="LML844" s="114"/>
      <c r="LMM844" s="122"/>
      <c r="LMN844" s="105"/>
      <c r="LMO844" s="103"/>
      <c r="LMP844" s="120"/>
      <c r="LMQ844" s="209"/>
      <c r="LMR844" s="120"/>
      <c r="LMS844" s="120"/>
      <c r="LMT844" s="114"/>
      <c r="LMU844" s="122"/>
      <c r="LMV844" s="105"/>
      <c r="LMW844" s="103"/>
      <c r="LMX844" s="120"/>
      <c r="LMY844" s="209"/>
      <c r="LMZ844" s="120"/>
      <c r="LNA844" s="120"/>
      <c r="LNB844" s="114"/>
      <c r="LNC844" s="122"/>
      <c r="LND844" s="105"/>
      <c r="LNE844" s="103"/>
      <c r="LNF844" s="120"/>
      <c r="LNG844" s="209"/>
      <c r="LNH844" s="120"/>
      <c r="LNI844" s="120"/>
      <c r="LNJ844" s="114"/>
      <c r="LNK844" s="122"/>
      <c r="LNL844" s="105"/>
      <c r="LNM844" s="103"/>
      <c r="LNN844" s="120"/>
      <c r="LNO844" s="209"/>
      <c r="LNP844" s="120"/>
      <c r="LNQ844" s="120"/>
      <c r="LNR844" s="114"/>
      <c r="LNS844" s="122"/>
      <c r="LNT844" s="105"/>
      <c r="LNU844" s="103"/>
      <c r="LNV844" s="120"/>
      <c r="LNW844" s="209"/>
      <c r="LNX844" s="120"/>
      <c r="LNY844" s="120"/>
      <c r="LNZ844" s="114"/>
      <c r="LOA844" s="122"/>
      <c r="LOB844" s="105"/>
      <c r="LOC844" s="103"/>
      <c r="LOD844" s="120"/>
      <c r="LOE844" s="209"/>
      <c r="LOF844" s="120"/>
      <c r="LOG844" s="120"/>
      <c r="LOH844" s="114"/>
      <c r="LOI844" s="122"/>
      <c r="LOJ844" s="105"/>
      <c r="LOK844" s="103"/>
      <c r="LOL844" s="120"/>
      <c r="LOM844" s="209"/>
      <c r="LON844" s="120"/>
      <c r="LOO844" s="120"/>
      <c r="LOP844" s="114"/>
      <c r="LOQ844" s="122"/>
      <c r="LOR844" s="105"/>
      <c r="LOS844" s="103"/>
      <c r="LOT844" s="120"/>
      <c r="LOU844" s="209"/>
      <c r="LOV844" s="120"/>
      <c r="LOW844" s="120"/>
      <c r="LOX844" s="114"/>
      <c r="LOY844" s="122"/>
      <c r="LOZ844" s="105"/>
      <c r="LPA844" s="103"/>
      <c r="LPB844" s="120"/>
      <c r="LPC844" s="209"/>
      <c r="LPD844" s="120"/>
      <c r="LPE844" s="120"/>
      <c r="LPF844" s="114"/>
      <c r="LPG844" s="122"/>
      <c r="LPH844" s="105"/>
      <c r="LPI844" s="103"/>
      <c r="LPJ844" s="120"/>
      <c r="LPK844" s="209"/>
      <c r="LPL844" s="120"/>
      <c r="LPM844" s="120"/>
      <c r="LPN844" s="114"/>
      <c r="LPO844" s="122"/>
      <c r="LPP844" s="105"/>
      <c r="LPQ844" s="103"/>
      <c r="LPR844" s="120"/>
      <c r="LPS844" s="209"/>
      <c r="LPT844" s="120"/>
      <c r="LPU844" s="120"/>
      <c r="LPV844" s="114"/>
      <c r="LPW844" s="122"/>
      <c r="LPX844" s="105"/>
      <c r="LPY844" s="103"/>
      <c r="LPZ844" s="120"/>
      <c r="LQA844" s="209"/>
      <c r="LQB844" s="120"/>
      <c r="LQC844" s="120"/>
      <c r="LQD844" s="114"/>
      <c r="LQE844" s="122"/>
      <c r="LQF844" s="105"/>
      <c r="LQG844" s="103"/>
      <c r="LQH844" s="120"/>
      <c r="LQI844" s="209"/>
      <c r="LQJ844" s="120"/>
      <c r="LQK844" s="120"/>
      <c r="LQL844" s="114"/>
      <c r="LQM844" s="122"/>
      <c r="LQN844" s="105"/>
      <c r="LQO844" s="103"/>
      <c r="LQP844" s="120"/>
      <c r="LQQ844" s="209"/>
      <c r="LQR844" s="120"/>
      <c r="LQS844" s="120"/>
      <c r="LQT844" s="114"/>
      <c r="LQU844" s="122"/>
      <c r="LQV844" s="105"/>
      <c r="LQW844" s="103"/>
      <c r="LQX844" s="120"/>
      <c r="LQY844" s="209"/>
      <c r="LQZ844" s="120"/>
      <c r="LRA844" s="120"/>
      <c r="LRB844" s="114"/>
      <c r="LRC844" s="122"/>
      <c r="LRD844" s="105"/>
      <c r="LRE844" s="103"/>
      <c r="LRF844" s="120"/>
      <c r="LRG844" s="209"/>
      <c r="LRH844" s="120"/>
      <c r="LRI844" s="120"/>
      <c r="LRJ844" s="114"/>
      <c r="LRK844" s="122"/>
      <c r="LRL844" s="105"/>
      <c r="LRM844" s="103"/>
      <c r="LRN844" s="120"/>
      <c r="LRO844" s="209"/>
      <c r="LRP844" s="120"/>
      <c r="LRQ844" s="120"/>
      <c r="LRR844" s="114"/>
      <c r="LRS844" s="122"/>
      <c r="LRT844" s="105"/>
      <c r="LRU844" s="103"/>
      <c r="LRV844" s="120"/>
      <c r="LRW844" s="209"/>
      <c r="LRX844" s="120"/>
      <c r="LRY844" s="120"/>
      <c r="LRZ844" s="114"/>
      <c r="LSA844" s="122"/>
      <c r="LSB844" s="105"/>
      <c r="LSC844" s="103"/>
      <c r="LSD844" s="120"/>
      <c r="LSE844" s="209"/>
      <c r="LSF844" s="120"/>
      <c r="LSG844" s="120"/>
      <c r="LSH844" s="114"/>
      <c r="LSI844" s="122"/>
      <c r="LSJ844" s="105"/>
      <c r="LSK844" s="103"/>
      <c r="LSL844" s="120"/>
      <c r="LSM844" s="209"/>
      <c r="LSN844" s="120"/>
      <c r="LSO844" s="120"/>
      <c r="LSP844" s="114"/>
      <c r="LSQ844" s="122"/>
      <c r="LSR844" s="105"/>
      <c r="LSS844" s="103"/>
      <c r="LST844" s="120"/>
      <c r="LSU844" s="209"/>
      <c r="LSV844" s="120"/>
      <c r="LSW844" s="120"/>
      <c r="LSX844" s="114"/>
      <c r="LSY844" s="122"/>
      <c r="LSZ844" s="105"/>
      <c r="LTA844" s="103"/>
      <c r="LTB844" s="120"/>
      <c r="LTC844" s="209"/>
      <c r="LTD844" s="120"/>
      <c r="LTE844" s="120"/>
      <c r="LTF844" s="114"/>
      <c r="LTG844" s="122"/>
      <c r="LTH844" s="105"/>
      <c r="LTI844" s="103"/>
      <c r="LTJ844" s="120"/>
      <c r="LTK844" s="209"/>
      <c r="LTL844" s="120"/>
      <c r="LTM844" s="120"/>
      <c r="LTN844" s="114"/>
      <c r="LTO844" s="122"/>
      <c r="LTP844" s="105"/>
      <c r="LTQ844" s="103"/>
      <c r="LTR844" s="120"/>
      <c r="LTS844" s="209"/>
      <c r="LTT844" s="120"/>
      <c r="LTU844" s="120"/>
      <c r="LTV844" s="114"/>
      <c r="LTW844" s="122"/>
      <c r="LTX844" s="105"/>
      <c r="LTY844" s="103"/>
      <c r="LTZ844" s="120"/>
      <c r="LUA844" s="209"/>
      <c r="LUB844" s="120"/>
      <c r="LUC844" s="120"/>
      <c r="LUD844" s="114"/>
      <c r="LUE844" s="122"/>
      <c r="LUF844" s="105"/>
      <c r="LUG844" s="103"/>
      <c r="LUH844" s="120"/>
      <c r="LUI844" s="209"/>
      <c r="LUJ844" s="120"/>
      <c r="LUK844" s="120"/>
      <c r="LUL844" s="114"/>
      <c r="LUM844" s="122"/>
      <c r="LUN844" s="105"/>
      <c r="LUO844" s="103"/>
      <c r="LUP844" s="120"/>
      <c r="LUQ844" s="209"/>
      <c r="LUR844" s="120"/>
      <c r="LUS844" s="120"/>
      <c r="LUT844" s="114"/>
      <c r="LUU844" s="122"/>
      <c r="LUV844" s="105"/>
      <c r="LUW844" s="103"/>
      <c r="LUX844" s="120"/>
      <c r="LUY844" s="209"/>
      <c r="LUZ844" s="120"/>
      <c r="LVA844" s="120"/>
      <c r="LVB844" s="114"/>
      <c r="LVC844" s="122"/>
      <c r="LVD844" s="105"/>
      <c r="LVE844" s="103"/>
      <c r="LVF844" s="120"/>
      <c r="LVG844" s="209"/>
      <c r="LVH844" s="120"/>
      <c r="LVI844" s="120"/>
      <c r="LVJ844" s="114"/>
      <c r="LVK844" s="122"/>
      <c r="LVL844" s="105"/>
      <c r="LVM844" s="103"/>
      <c r="LVN844" s="120"/>
      <c r="LVO844" s="209"/>
      <c r="LVP844" s="120"/>
      <c r="LVQ844" s="120"/>
      <c r="LVR844" s="114"/>
      <c r="LVS844" s="122"/>
      <c r="LVT844" s="105"/>
      <c r="LVU844" s="103"/>
      <c r="LVV844" s="120"/>
      <c r="LVW844" s="209"/>
      <c r="LVX844" s="120"/>
      <c r="LVY844" s="120"/>
      <c r="LVZ844" s="114"/>
      <c r="LWA844" s="122"/>
      <c r="LWB844" s="105"/>
      <c r="LWC844" s="103"/>
      <c r="LWD844" s="120"/>
      <c r="LWE844" s="209"/>
      <c r="LWF844" s="120"/>
      <c r="LWG844" s="120"/>
      <c r="LWH844" s="114"/>
      <c r="LWI844" s="122"/>
      <c r="LWJ844" s="105"/>
      <c r="LWK844" s="103"/>
      <c r="LWL844" s="120"/>
      <c r="LWM844" s="209"/>
      <c r="LWN844" s="120"/>
      <c r="LWO844" s="120"/>
      <c r="LWP844" s="114"/>
      <c r="LWQ844" s="122"/>
      <c r="LWR844" s="105"/>
      <c r="LWS844" s="103"/>
      <c r="LWT844" s="120"/>
      <c r="LWU844" s="209"/>
      <c r="LWV844" s="120"/>
      <c r="LWW844" s="120"/>
      <c r="LWX844" s="114"/>
      <c r="LWY844" s="122"/>
      <c r="LWZ844" s="105"/>
      <c r="LXA844" s="103"/>
      <c r="LXB844" s="120"/>
      <c r="LXC844" s="209"/>
      <c r="LXD844" s="120"/>
      <c r="LXE844" s="120"/>
      <c r="LXF844" s="114"/>
      <c r="LXG844" s="122"/>
      <c r="LXH844" s="105"/>
      <c r="LXI844" s="103"/>
      <c r="LXJ844" s="120"/>
      <c r="LXK844" s="209"/>
      <c r="LXL844" s="120"/>
      <c r="LXM844" s="120"/>
      <c r="LXN844" s="114"/>
      <c r="LXO844" s="122"/>
      <c r="LXP844" s="105"/>
      <c r="LXQ844" s="103"/>
      <c r="LXR844" s="120"/>
      <c r="LXS844" s="209"/>
      <c r="LXT844" s="120"/>
      <c r="LXU844" s="120"/>
      <c r="LXV844" s="114"/>
      <c r="LXW844" s="122"/>
      <c r="LXX844" s="105"/>
      <c r="LXY844" s="103"/>
      <c r="LXZ844" s="120"/>
      <c r="LYA844" s="209"/>
      <c r="LYB844" s="120"/>
      <c r="LYC844" s="120"/>
      <c r="LYD844" s="114"/>
      <c r="LYE844" s="122"/>
      <c r="LYF844" s="105"/>
      <c r="LYG844" s="103"/>
      <c r="LYH844" s="120"/>
      <c r="LYI844" s="209"/>
      <c r="LYJ844" s="120"/>
      <c r="LYK844" s="120"/>
      <c r="LYL844" s="114"/>
      <c r="LYM844" s="122"/>
      <c r="LYN844" s="105"/>
      <c r="LYO844" s="103"/>
      <c r="LYP844" s="120"/>
      <c r="LYQ844" s="209"/>
      <c r="LYR844" s="120"/>
      <c r="LYS844" s="120"/>
      <c r="LYT844" s="114"/>
      <c r="LYU844" s="122"/>
      <c r="LYV844" s="105"/>
      <c r="LYW844" s="103"/>
      <c r="LYX844" s="120"/>
      <c r="LYY844" s="209"/>
      <c r="LYZ844" s="120"/>
      <c r="LZA844" s="120"/>
      <c r="LZB844" s="114"/>
      <c r="LZC844" s="122"/>
      <c r="LZD844" s="105"/>
      <c r="LZE844" s="103"/>
      <c r="LZF844" s="120"/>
      <c r="LZG844" s="209"/>
      <c r="LZH844" s="120"/>
      <c r="LZI844" s="120"/>
      <c r="LZJ844" s="114"/>
      <c r="LZK844" s="122"/>
      <c r="LZL844" s="105"/>
      <c r="LZM844" s="103"/>
      <c r="LZN844" s="120"/>
      <c r="LZO844" s="209"/>
      <c r="LZP844" s="120"/>
      <c r="LZQ844" s="120"/>
      <c r="LZR844" s="114"/>
      <c r="LZS844" s="122"/>
      <c r="LZT844" s="105"/>
      <c r="LZU844" s="103"/>
      <c r="LZV844" s="120"/>
      <c r="LZW844" s="209"/>
      <c r="LZX844" s="120"/>
      <c r="LZY844" s="120"/>
      <c r="LZZ844" s="114"/>
      <c r="MAA844" s="122"/>
      <c r="MAB844" s="105"/>
      <c r="MAC844" s="103"/>
      <c r="MAD844" s="120"/>
      <c r="MAE844" s="209"/>
      <c r="MAF844" s="120"/>
      <c r="MAG844" s="120"/>
      <c r="MAH844" s="114"/>
      <c r="MAI844" s="122"/>
      <c r="MAJ844" s="105"/>
      <c r="MAK844" s="103"/>
      <c r="MAL844" s="120"/>
      <c r="MAM844" s="209"/>
      <c r="MAN844" s="120"/>
      <c r="MAO844" s="120"/>
      <c r="MAP844" s="114"/>
      <c r="MAQ844" s="122"/>
      <c r="MAR844" s="105"/>
      <c r="MAS844" s="103"/>
      <c r="MAT844" s="120"/>
      <c r="MAU844" s="209"/>
      <c r="MAV844" s="120"/>
      <c r="MAW844" s="120"/>
      <c r="MAX844" s="114"/>
      <c r="MAY844" s="122"/>
      <c r="MAZ844" s="105"/>
      <c r="MBA844" s="103"/>
      <c r="MBB844" s="120"/>
      <c r="MBC844" s="209"/>
      <c r="MBD844" s="120"/>
      <c r="MBE844" s="120"/>
      <c r="MBF844" s="114"/>
      <c r="MBG844" s="122"/>
      <c r="MBH844" s="105"/>
      <c r="MBI844" s="103"/>
      <c r="MBJ844" s="120"/>
      <c r="MBK844" s="209"/>
      <c r="MBL844" s="120"/>
      <c r="MBM844" s="120"/>
      <c r="MBN844" s="114"/>
      <c r="MBO844" s="122"/>
      <c r="MBP844" s="105"/>
      <c r="MBQ844" s="103"/>
      <c r="MBR844" s="120"/>
      <c r="MBS844" s="209"/>
      <c r="MBT844" s="120"/>
      <c r="MBU844" s="120"/>
      <c r="MBV844" s="114"/>
      <c r="MBW844" s="122"/>
      <c r="MBX844" s="105"/>
      <c r="MBY844" s="103"/>
      <c r="MBZ844" s="120"/>
      <c r="MCA844" s="209"/>
      <c r="MCB844" s="120"/>
      <c r="MCC844" s="120"/>
      <c r="MCD844" s="114"/>
      <c r="MCE844" s="122"/>
      <c r="MCF844" s="105"/>
      <c r="MCG844" s="103"/>
      <c r="MCH844" s="120"/>
      <c r="MCI844" s="209"/>
      <c r="MCJ844" s="120"/>
      <c r="MCK844" s="120"/>
      <c r="MCL844" s="114"/>
      <c r="MCM844" s="122"/>
      <c r="MCN844" s="105"/>
      <c r="MCO844" s="103"/>
      <c r="MCP844" s="120"/>
      <c r="MCQ844" s="209"/>
      <c r="MCR844" s="120"/>
      <c r="MCS844" s="120"/>
      <c r="MCT844" s="114"/>
      <c r="MCU844" s="122"/>
      <c r="MCV844" s="105"/>
      <c r="MCW844" s="103"/>
      <c r="MCX844" s="120"/>
      <c r="MCY844" s="209"/>
      <c r="MCZ844" s="120"/>
      <c r="MDA844" s="120"/>
      <c r="MDB844" s="114"/>
      <c r="MDC844" s="122"/>
      <c r="MDD844" s="105"/>
      <c r="MDE844" s="103"/>
      <c r="MDF844" s="120"/>
      <c r="MDG844" s="209"/>
      <c r="MDH844" s="120"/>
      <c r="MDI844" s="120"/>
      <c r="MDJ844" s="114"/>
      <c r="MDK844" s="122"/>
      <c r="MDL844" s="105"/>
      <c r="MDM844" s="103"/>
      <c r="MDN844" s="120"/>
      <c r="MDO844" s="209"/>
      <c r="MDP844" s="120"/>
      <c r="MDQ844" s="120"/>
      <c r="MDR844" s="114"/>
      <c r="MDS844" s="122"/>
      <c r="MDT844" s="105"/>
      <c r="MDU844" s="103"/>
      <c r="MDV844" s="120"/>
      <c r="MDW844" s="209"/>
      <c r="MDX844" s="120"/>
      <c r="MDY844" s="120"/>
      <c r="MDZ844" s="114"/>
      <c r="MEA844" s="122"/>
      <c r="MEB844" s="105"/>
      <c r="MEC844" s="103"/>
      <c r="MED844" s="120"/>
      <c r="MEE844" s="209"/>
      <c r="MEF844" s="120"/>
      <c r="MEG844" s="120"/>
      <c r="MEH844" s="114"/>
      <c r="MEI844" s="122"/>
      <c r="MEJ844" s="105"/>
      <c r="MEK844" s="103"/>
      <c r="MEL844" s="120"/>
      <c r="MEM844" s="209"/>
      <c r="MEN844" s="120"/>
      <c r="MEO844" s="120"/>
      <c r="MEP844" s="114"/>
      <c r="MEQ844" s="122"/>
      <c r="MER844" s="105"/>
      <c r="MES844" s="103"/>
      <c r="MET844" s="120"/>
      <c r="MEU844" s="209"/>
      <c r="MEV844" s="120"/>
      <c r="MEW844" s="120"/>
      <c r="MEX844" s="114"/>
      <c r="MEY844" s="122"/>
      <c r="MEZ844" s="105"/>
      <c r="MFA844" s="103"/>
      <c r="MFB844" s="120"/>
      <c r="MFC844" s="209"/>
      <c r="MFD844" s="120"/>
      <c r="MFE844" s="120"/>
      <c r="MFF844" s="114"/>
      <c r="MFG844" s="122"/>
      <c r="MFH844" s="105"/>
      <c r="MFI844" s="103"/>
      <c r="MFJ844" s="120"/>
      <c r="MFK844" s="209"/>
      <c r="MFL844" s="120"/>
      <c r="MFM844" s="120"/>
      <c r="MFN844" s="114"/>
      <c r="MFO844" s="122"/>
      <c r="MFP844" s="105"/>
      <c r="MFQ844" s="103"/>
      <c r="MFR844" s="120"/>
      <c r="MFS844" s="209"/>
      <c r="MFT844" s="120"/>
      <c r="MFU844" s="120"/>
      <c r="MFV844" s="114"/>
      <c r="MFW844" s="122"/>
      <c r="MFX844" s="105"/>
      <c r="MFY844" s="103"/>
      <c r="MFZ844" s="120"/>
      <c r="MGA844" s="209"/>
      <c r="MGB844" s="120"/>
      <c r="MGC844" s="120"/>
      <c r="MGD844" s="114"/>
      <c r="MGE844" s="122"/>
      <c r="MGF844" s="105"/>
      <c r="MGG844" s="103"/>
      <c r="MGH844" s="120"/>
      <c r="MGI844" s="209"/>
      <c r="MGJ844" s="120"/>
      <c r="MGK844" s="120"/>
      <c r="MGL844" s="114"/>
      <c r="MGM844" s="122"/>
      <c r="MGN844" s="105"/>
      <c r="MGO844" s="103"/>
      <c r="MGP844" s="120"/>
      <c r="MGQ844" s="209"/>
      <c r="MGR844" s="120"/>
      <c r="MGS844" s="120"/>
      <c r="MGT844" s="114"/>
      <c r="MGU844" s="122"/>
      <c r="MGV844" s="105"/>
      <c r="MGW844" s="103"/>
      <c r="MGX844" s="120"/>
      <c r="MGY844" s="209"/>
      <c r="MGZ844" s="120"/>
      <c r="MHA844" s="120"/>
      <c r="MHB844" s="114"/>
      <c r="MHC844" s="122"/>
      <c r="MHD844" s="105"/>
      <c r="MHE844" s="103"/>
      <c r="MHF844" s="120"/>
      <c r="MHG844" s="209"/>
      <c r="MHH844" s="120"/>
      <c r="MHI844" s="120"/>
      <c r="MHJ844" s="114"/>
      <c r="MHK844" s="122"/>
      <c r="MHL844" s="105"/>
      <c r="MHM844" s="103"/>
      <c r="MHN844" s="120"/>
      <c r="MHO844" s="209"/>
      <c r="MHP844" s="120"/>
      <c r="MHQ844" s="120"/>
      <c r="MHR844" s="114"/>
      <c r="MHS844" s="122"/>
      <c r="MHT844" s="105"/>
      <c r="MHU844" s="103"/>
      <c r="MHV844" s="120"/>
      <c r="MHW844" s="209"/>
      <c r="MHX844" s="120"/>
      <c r="MHY844" s="120"/>
      <c r="MHZ844" s="114"/>
      <c r="MIA844" s="122"/>
      <c r="MIB844" s="105"/>
      <c r="MIC844" s="103"/>
      <c r="MID844" s="120"/>
      <c r="MIE844" s="209"/>
      <c r="MIF844" s="120"/>
      <c r="MIG844" s="120"/>
      <c r="MIH844" s="114"/>
      <c r="MII844" s="122"/>
      <c r="MIJ844" s="105"/>
      <c r="MIK844" s="103"/>
      <c r="MIL844" s="120"/>
      <c r="MIM844" s="209"/>
      <c r="MIN844" s="120"/>
      <c r="MIO844" s="120"/>
      <c r="MIP844" s="114"/>
      <c r="MIQ844" s="122"/>
      <c r="MIR844" s="105"/>
      <c r="MIS844" s="103"/>
      <c r="MIT844" s="120"/>
      <c r="MIU844" s="209"/>
      <c r="MIV844" s="120"/>
      <c r="MIW844" s="120"/>
      <c r="MIX844" s="114"/>
      <c r="MIY844" s="122"/>
      <c r="MIZ844" s="105"/>
      <c r="MJA844" s="103"/>
      <c r="MJB844" s="120"/>
      <c r="MJC844" s="209"/>
      <c r="MJD844" s="120"/>
      <c r="MJE844" s="120"/>
      <c r="MJF844" s="114"/>
      <c r="MJG844" s="122"/>
      <c r="MJH844" s="105"/>
      <c r="MJI844" s="103"/>
      <c r="MJJ844" s="120"/>
      <c r="MJK844" s="209"/>
      <c r="MJL844" s="120"/>
      <c r="MJM844" s="120"/>
      <c r="MJN844" s="114"/>
      <c r="MJO844" s="122"/>
      <c r="MJP844" s="105"/>
      <c r="MJQ844" s="103"/>
      <c r="MJR844" s="120"/>
      <c r="MJS844" s="209"/>
      <c r="MJT844" s="120"/>
      <c r="MJU844" s="120"/>
      <c r="MJV844" s="114"/>
      <c r="MJW844" s="122"/>
      <c r="MJX844" s="105"/>
      <c r="MJY844" s="103"/>
      <c r="MJZ844" s="120"/>
      <c r="MKA844" s="209"/>
      <c r="MKB844" s="120"/>
      <c r="MKC844" s="120"/>
      <c r="MKD844" s="114"/>
      <c r="MKE844" s="122"/>
      <c r="MKF844" s="105"/>
      <c r="MKG844" s="103"/>
      <c r="MKH844" s="120"/>
      <c r="MKI844" s="209"/>
      <c r="MKJ844" s="120"/>
      <c r="MKK844" s="120"/>
      <c r="MKL844" s="114"/>
      <c r="MKM844" s="122"/>
      <c r="MKN844" s="105"/>
      <c r="MKO844" s="103"/>
      <c r="MKP844" s="120"/>
      <c r="MKQ844" s="209"/>
      <c r="MKR844" s="120"/>
      <c r="MKS844" s="120"/>
      <c r="MKT844" s="114"/>
      <c r="MKU844" s="122"/>
      <c r="MKV844" s="105"/>
      <c r="MKW844" s="103"/>
      <c r="MKX844" s="120"/>
      <c r="MKY844" s="209"/>
      <c r="MKZ844" s="120"/>
      <c r="MLA844" s="120"/>
      <c r="MLB844" s="114"/>
      <c r="MLC844" s="122"/>
      <c r="MLD844" s="105"/>
      <c r="MLE844" s="103"/>
      <c r="MLF844" s="120"/>
      <c r="MLG844" s="209"/>
      <c r="MLH844" s="120"/>
      <c r="MLI844" s="120"/>
      <c r="MLJ844" s="114"/>
      <c r="MLK844" s="122"/>
      <c r="MLL844" s="105"/>
      <c r="MLM844" s="103"/>
      <c r="MLN844" s="120"/>
      <c r="MLO844" s="209"/>
      <c r="MLP844" s="120"/>
      <c r="MLQ844" s="120"/>
      <c r="MLR844" s="114"/>
      <c r="MLS844" s="122"/>
      <c r="MLT844" s="105"/>
      <c r="MLU844" s="103"/>
      <c r="MLV844" s="120"/>
      <c r="MLW844" s="209"/>
      <c r="MLX844" s="120"/>
      <c r="MLY844" s="120"/>
      <c r="MLZ844" s="114"/>
      <c r="MMA844" s="122"/>
      <c r="MMB844" s="105"/>
      <c r="MMC844" s="103"/>
      <c r="MMD844" s="120"/>
      <c r="MME844" s="209"/>
      <c r="MMF844" s="120"/>
      <c r="MMG844" s="120"/>
      <c r="MMH844" s="114"/>
      <c r="MMI844" s="122"/>
      <c r="MMJ844" s="105"/>
      <c r="MMK844" s="103"/>
      <c r="MML844" s="120"/>
      <c r="MMM844" s="209"/>
      <c r="MMN844" s="120"/>
      <c r="MMO844" s="120"/>
      <c r="MMP844" s="114"/>
      <c r="MMQ844" s="122"/>
      <c r="MMR844" s="105"/>
      <c r="MMS844" s="103"/>
      <c r="MMT844" s="120"/>
      <c r="MMU844" s="209"/>
      <c r="MMV844" s="120"/>
      <c r="MMW844" s="120"/>
      <c r="MMX844" s="114"/>
      <c r="MMY844" s="122"/>
      <c r="MMZ844" s="105"/>
      <c r="MNA844" s="103"/>
      <c r="MNB844" s="120"/>
      <c r="MNC844" s="209"/>
      <c r="MND844" s="120"/>
      <c r="MNE844" s="120"/>
      <c r="MNF844" s="114"/>
      <c r="MNG844" s="122"/>
      <c r="MNH844" s="105"/>
      <c r="MNI844" s="103"/>
      <c r="MNJ844" s="120"/>
      <c r="MNK844" s="209"/>
      <c r="MNL844" s="120"/>
      <c r="MNM844" s="120"/>
      <c r="MNN844" s="114"/>
      <c r="MNO844" s="122"/>
      <c r="MNP844" s="105"/>
      <c r="MNQ844" s="103"/>
      <c r="MNR844" s="120"/>
      <c r="MNS844" s="209"/>
      <c r="MNT844" s="120"/>
      <c r="MNU844" s="120"/>
      <c r="MNV844" s="114"/>
      <c r="MNW844" s="122"/>
      <c r="MNX844" s="105"/>
      <c r="MNY844" s="103"/>
      <c r="MNZ844" s="120"/>
      <c r="MOA844" s="209"/>
      <c r="MOB844" s="120"/>
      <c r="MOC844" s="120"/>
      <c r="MOD844" s="114"/>
      <c r="MOE844" s="122"/>
      <c r="MOF844" s="105"/>
      <c r="MOG844" s="103"/>
      <c r="MOH844" s="120"/>
      <c r="MOI844" s="209"/>
      <c r="MOJ844" s="120"/>
      <c r="MOK844" s="120"/>
      <c r="MOL844" s="114"/>
      <c r="MOM844" s="122"/>
      <c r="MON844" s="105"/>
      <c r="MOO844" s="103"/>
      <c r="MOP844" s="120"/>
      <c r="MOQ844" s="209"/>
      <c r="MOR844" s="120"/>
      <c r="MOS844" s="120"/>
      <c r="MOT844" s="114"/>
      <c r="MOU844" s="122"/>
      <c r="MOV844" s="105"/>
      <c r="MOW844" s="103"/>
      <c r="MOX844" s="120"/>
      <c r="MOY844" s="209"/>
      <c r="MOZ844" s="120"/>
      <c r="MPA844" s="120"/>
      <c r="MPB844" s="114"/>
      <c r="MPC844" s="122"/>
      <c r="MPD844" s="105"/>
      <c r="MPE844" s="103"/>
      <c r="MPF844" s="120"/>
      <c r="MPG844" s="209"/>
      <c r="MPH844" s="120"/>
      <c r="MPI844" s="120"/>
      <c r="MPJ844" s="114"/>
      <c r="MPK844" s="122"/>
      <c r="MPL844" s="105"/>
      <c r="MPM844" s="103"/>
      <c r="MPN844" s="120"/>
      <c r="MPO844" s="209"/>
      <c r="MPP844" s="120"/>
      <c r="MPQ844" s="120"/>
      <c r="MPR844" s="114"/>
      <c r="MPS844" s="122"/>
      <c r="MPT844" s="105"/>
      <c r="MPU844" s="103"/>
      <c r="MPV844" s="120"/>
      <c r="MPW844" s="209"/>
      <c r="MPX844" s="120"/>
      <c r="MPY844" s="120"/>
      <c r="MPZ844" s="114"/>
      <c r="MQA844" s="122"/>
      <c r="MQB844" s="105"/>
      <c r="MQC844" s="103"/>
      <c r="MQD844" s="120"/>
      <c r="MQE844" s="209"/>
      <c r="MQF844" s="120"/>
      <c r="MQG844" s="120"/>
      <c r="MQH844" s="114"/>
      <c r="MQI844" s="122"/>
      <c r="MQJ844" s="105"/>
      <c r="MQK844" s="103"/>
      <c r="MQL844" s="120"/>
      <c r="MQM844" s="209"/>
      <c r="MQN844" s="120"/>
      <c r="MQO844" s="120"/>
      <c r="MQP844" s="114"/>
      <c r="MQQ844" s="122"/>
      <c r="MQR844" s="105"/>
      <c r="MQS844" s="103"/>
      <c r="MQT844" s="120"/>
      <c r="MQU844" s="209"/>
      <c r="MQV844" s="120"/>
      <c r="MQW844" s="120"/>
      <c r="MQX844" s="114"/>
      <c r="MQY844" s="122"/>
      <c r="MQZ844" s="105"/>
      <c r="MRA844" s="103"/>
      <c r="MRB844" s="120"/>
      <c r="MRC844" s="209"/>
      <c r="MRD844" s="120"/>
      <c r="MRE844" s="120"/>
      <c r="MRF844" s="114"/>
      <c r="MRG844" s="122"/>
      <c r="MRH844" s="105"/>
      <c r="MRI844" s="103"/>
      <c r="MRJ844" s="120"/>
      <c r="MRK844" s="209"/>
      <c r="MRL844" s="120"/>
      <c r="MRM844" s="120"/>
      <c r="MRN844" s="114"/>
      <c r="MRO844" s="122"/>
      <c r="MRP844" s="105"/>
      <c r="MRQ844" s="103"/>
      <c r="MRR844" s="120"/>
      <c r="MRS844" s="209"/>
      <c r="MRT844" s="120"/>
      <c r="MRU844" s="120"/>
      <c r="MRV844" s="114"/>
      <c r="MRW844" s="122"/>
      <c r="MRX844" s="105"/>
      <c r="MRY844" s="103"/>
      <c r="MRZ844" s="120"/>
      <c r="MSA844" s="209"/>
      <c r="MSB844" s="120"/>
      <c r="MSC844" s="120"/>
      <c r="MSD844" s="114"/>
      <c r="MSE844" s="122"/>
      <c r="MSF844" s="105"/>
      <c r="MSG844" s="103"/>
      <c r="MSH844" s="120"/>
      <c r="MSI844" s="209"/>
      <c r="MSJ844" s="120"/>
      <c r="MSK844" s="120"/>
      <c r="MSL844" s="114"/>
      <c r="MSM844" s="122"/>
      <c r="MSN844" s="105"/>
      <c r="MSO844" s="103"/>
      <c r="MSP844" s="120"/>
      <c r="MSQ844" s="209"/>
      <c r="MSR844" s="120"/>
      <c r="MSS844" s="120"/>
      <c r="MST844" s="114"/>
      <c r="MSU844" s="122"/>
      <c r="MSV844" s="105"/>
      <c r="MSW844" s="103"/>
      <c r="MSX844" s="120"/>
      <c r="MSY844" s="209"/>
      <c r="MSZ844" s="120"/>
      <c r="MTA844" s="120"/>
      <c r="MTB844" s="114"/>
      <c r="MTC844" s="122"/>
      <c r="MTD844" s="105"/>
      <c r="MTE844" s="103"/>
      <c r="MTF844" s="120"/>
      <c r="MTG844" s="209"/>
      <c r="MTH844" s="120"/>
      <c r="MTI844" s="120"/>
      <c r="MTJ844" s="114"/>
      <c r="MTK844" s="122"/>
      <c r="MTL844" s="105"/>
      <c r="MTM844" s="103"/>
      <c r="MTN844" s="120"/>
      <c r="MTO844" s="209"/>
      <c r="MTP844" s="120"/>
      <c r="MTQ844" s="120"/>
      <c r="MTR844" s="114"/>
      <c r="MTS844" s="122"/>
      <c r="MTT844" s="105"/>
      <c r="MTU844" s="103"/>
      <c r="MTV844" s="120"/>
      <c r="MTW844" s="209"/>
      <c r="MTX844" s="120"/>
      <c r="MTY844" s="120"/>
      <c r="MTZ844" s="114"/>
      <c r="MUA844" s="122"/>
      <c r="MUB844" s="105"/>
      <c r="MUC844" s="103"/>
      <c r="MUD844" s="120"/>
      <c r="MUE844" s="209"/>
      <c r="MUF844" s="120"/>
      <c r="MUG844" s="120"/>
      <c r="MUH844" s="114"/>
      <c r="MUI844" s="122"/>
      <c r="MUJ844" s="105"/>
      <c r="MUK844" s="103"/>
      <c r="MUL844" s="120"/>
      <c r="MUM844" s="209"/>
      <c r="MUN844" s="120"/>
      <c r="MUO844" s="120"/>
      <c r="MUP844" s="114"/>
      <c r="MUQ844" s="122"/>
      <c r="MUR844" s="105"/>
      <c r="MUS844" s="103"/>
      <c r="MUT844" s="120"/>
      <c r="MUU844" s="209"/>
      <c r="MUV844" s="120"/>
      <c r="MUW844" s="120"/>
      <c r="MUX844" s="114"/>
      <c r="MUY844" s="122"/>
      <c r="MUZ844" s="105"/>
      <c r="MVA844" s="103"/>
      <c r="MVB844" s="120"/>
      <c r="MVC844" s="209"/>
      <c r="MVD844" s="120"/>
      <c r="MVE844" s="120"/>
      <c r="MVF844" s="114"/>
      <c r="MVG844" s="122"/>
      <c r="MVH844" s="105"/>
      <c r="MVI844" s="103"/>
      <c r="MVJ844" s="120"/>
      <c r="MVK844" s="209"/>
      <c r="MVL844" s="120"/>
      <c r="MVM844" s="120"/>
      <c r="MVN844" s="114"/>
      <c r="MVO844" s="122"/>
      <c r="MVP844" s="105"/>
      <c r="MVQ844" s="103"/>
      <c r="MVR844" s="120"/>
      <c r="MVS844" s="209"/>
      <c r="MVT844" s="120"/>
      <c r="MVU844" s="120"/>
      <c r="MVV844" s="114"/>
      <c r="MVW844" s="122"/>
      <c r="MVX844" s="105"/>
      <c r="MVY844" s="103"/>
      <c r="MVZ844" s="120"/>
      <c r="MWA844" s="209"/>
      <c r="MWB844" s="120"/>
      <c r="MWC844" s="120"/>
      <c r="MWD844" s="114"/>
      <c r="MWE844" s="122"/>
      <c r="MWF844" s="105"/>
      <c r="MWG844" s="103"/>
      <c r="MWH844" s="120"/>
      <c r="MWI844" s="209"/>
      <c r="MWJ844" s="120"/>
      <c r="MWK844" s="120"/>
      <c r="MWL844" s="114"/>
      <c r="MWM844" s="122"/>
      <c r="MWN844" s="105"/>
      <c r="MWO844" s="103"/>
      <c r="MWP844" s="120"/>
      <c r="MWQ844" s="209"/>
      <c r="MWR844" s="120"/>
      <c r="MWS844" s="120"/>
      <c r="MWT844" s="114"/>
      <c r="MWU844" s="122"/>
      <c r="MWV844" s="105"/>
      <c r="MWW844" s="103"/>
      <c r="MWX844" s="120"/>
      <c r="MWY844" s="209"/>
      <c r="MWZ844" s="120"/>
      <c r="MXA844" s="120"/>
      <c r="MXB844" s="114"/>
      <c r="MXC844" s="122"/>
      <c r="MXD844" s="105"/>
      <c r="MXE844" s="103"/>
      <c r="MXF844" s="120"/>
      <c r="MXG844" s="209"/>
      <c r="MXH844" s="120"/>
      <c r="MXI844" s="120"/>
      <c r="MXJ844" s="114"/>
      <c r="MXK844" s="122"/>
      <c r="MXL844" s="105"/>
      <c r="MXM844" s="103"/>
      <c r="MXN844" s="120"/>
      <c r="MXO844" s="209"/>
      <c r="MXP844" s="120"/>
      <c r="MXQ844" s="120"/>
      <c r="MXR844" s="114"/>
      <c r="MXS844" s="122"/>
      <c r="MXT844" s="105"/>
      <c r="MXU844" s="103"/>
      <c r="MXV844" s="120"/>
      <c r="MXW844" s="209"/>
      <c r="MXX844" s="120"/>
      <c r="MXY844" s="120"/>
      <c r="MXZ844" s="114"/>
      <c r="MYA844" s="122"/>
      <c r="MYB844" s="105"/>
      <c r="MYC844" s="103"/>
      <c r="MYD844" s="120"/>
      <c r="MYE844" s="209"/>
      <c r="MYF844" s="120"/>
      <c r="MYG844" s="120"/>
      <c r="MYH844" s="114"/>
      <c r="MYI844" s="122"/>
      <c r="MYJ844" s="105"/>
      <c r="MYK844" s="103"/>
      <c r="MYL844" s="120"/>
      <c r="MYM844" s="209"/>
      <c r="MYN844" s="120"/>
      <c r="MYO844" s="120"/>
      <c r="MYP844" s="114"/>
      <c r="MYQ844" s="122"/>
      <c r="MYR844" s="105"/>
      <c r="MYS844" s="103"/>
      <c r="MYT844" s="120"/>
      <c r="MYU844" s="209"/>
      <c r="MYV844" s="120"/>
      <c r="MYW844" s="120"/>
      <c r="MYX844" s="114"/>
      <c r="MYY844" s="122"/>
      <c r="MYZ844" s="105"/>
      <c r="MZA844" s="103"/>
      <c r="MZB844" s="120"/>
      <c r="MZC844" s="209"/>
      <c r="MZD844" s="120"/>
      <c r="MZE844" s="120"/>
      <c r="MZF844" s="114"/>
      <c r="MZG844" s="122"/>
      <c r="MZH844" s="105"/>
      <c r="MZI844" s="103"/>
      <c r="MZJ844" s="120"/>
      <c r="MZK844" s="209"/>
      <c r="MZL844" s="120"/>
      <c r="MZM844" s="120"/>
      <c r="MZN844" s="114"/>
      <c r="MZO844" s="122"/>
      <c r="MZP844" s="105"/>
      <c r="MZQ844" s="103"/>
      <c r="MZR844" s="120"/>
      <c r="MZS844" s="209"/>
      <c r="MZT844" s="120"/>
      <c r="MZU844" s="120"/>
      <c r="MZV844" s="114"/>
      <c r="MZW844" s="122"/>
      <c r="MZX844" s="105"/>
      <c r="MZY844" s="103"/>
      <c r="MZZ844" s="120"/>
      <c r="NAA844" s="209"/>
      <c r="NAB844" s="120"/>
      <c r="NAC844" s="120"/>
      <c r="NAD844" s="114"/>
      <c r="NAE844" s="122"/>
      <c r="NAF844" s="105"/>
      <c r="NAG844" s="103"/>
      <c r="NAH844" s="120"/>
      <c r="NAI844" s="209"/>
      <c r="NAJ844" s="120"/>
      <c r="NAK844" s="120"/>
      <c r="NAL844" s="114"/>
      <c r="NAM844" s="122"/>
      <c r="NAN844" s="105"/>
      <c r="NAO844" s="103"/>
      <c r="NAP844" s="120"/>
      <c r="NAQ844" s="209"/>
      <c r="NAR844" s="120"/>
      <c r="NAS844" s="120"/>
      <c r="NAT844" s="114"/>
      <c r="NAU844" s="122"/>
      <c r="NAV844" s="105"/>
      <c r="NAW844" s="103"/>
      <c r="NAX844" s="120"/>
      <c r="NAY844" s="209"/>
      <c r="NAZ844" s="120"/>
      <c r="NBA844" s="120"/>
      <c r="NBB844" s="114"/>
      <c r="NBC844" s="122"/>
      <c r="NBD844" s="105"/>
      <c r="NBE844" s="103"/>
      <c r="NBF844" s="120"/>
      <c r="NBG844" s="209"/>
      <c r="NBH844" s="120"/>
      <c r="NBI844" s="120"/>
      <c r="NBJ844" s="114"/>
      <c r="NBK844" s="122"/>
      <c r="NBL844" s="105"/>
      <c r="NBM844" s="103"/>
      <c r="NBN844" s="120"/>
      <c r="NBO844" s="209"/>
      <c r="NBP844" s="120"/>
      <c r="NBQ844" s="120"/>
      <c r="NBR844" s="114"/>
      <c r="NBS844" s="122"/>
      <c r="NBT844" s="105"/>
      <c r="NBU844" s="103"/>
      <c r="NBV844" s="120"/>
      <c r="NBW844" s="209"/>
      <c r="NBX844" s="120"/>
      <c r="NBY844" s="120"/>
      <c r="NBZ844" s="114"/>
      <c r="NCA844" s="122"/>
      <c r="NCB844" s="105"/>
      <c r="NCC844" s="103"/>
      <c r="NCD844" s="120"/>
      <c r="NCE844" s="209"/>
      <c r="NCF844" s="120"/>
      <c r="NCG844" s="120"/>
      <c r="NCH844" s="114"/>
      <c r="NCI844" s="122"/>
      <c r="NCJ844" s="105"/>
      <c r="NCK844" s="103"/>
      <c r="NCL844" s="120"/>
      <c r="NCM844" s="209"/>
      <c r="NCN844" s="120"/>
      <c r="NCO844" s="120"/>
      <c r="NCP844" s="114"/>
      <c r="NCQ844" s="122"/>
      <c r="NCR844" s="105"/>
      <c r="NCS844" s="103"/>
      <c r="NCT844" s="120"/>
      <c r="NCU844" s="209"/>
      <c r="NCV844" s="120"/>
      <c r="NCW844" s="120"/>
      <c r="NCX844" s="114"/>
      <c r="NCY844" s="122"/>
      <c r="NCZ844" s="105"/>
      <c r="NDA844" s="103"/>
      <c r="NDB844" s="120"/>
      <c r="NDC844" s="209"/>
      <c r="NDD844" s="120"/>
      <c r="NDE844" s="120"/>
      <c r="NDF844" s="114"/>
      <c r="NDG844" s="122"/>
      <c r="NDH844" s="105"/>
      <c r="NDI844" s="103"/>
      <c r="NDJ844" s="120"/>
      <c r="NDK844" s="209"/>
      <c r="NDL844" s="120"/>
      <c r="NDM844" s="120"/>
      <c r="NDN844" s="114"/>
      <c r="NDO844" s="122"/>
      <c r="NDP844" s="105"/>
      <c r="NDQ844" s="103"/>
      <c r="NDR844" s="120"/>
      <c r="NDS844" s="209"/>
      <c r="NDT844" s="120"/>
      <c r="NDU844" s="120"/>
      <c r="NDV844" s="114"/>
      <c r="NDW844" s="122"/>
      <c r="NDX844" s="105"/>
      <c r="NDY844" s="103"/>
      <c r="NDZ844" s="120"/>
      <c r="NEA844" s="209"/>
      <c r="NEB844" s="120"/>
      <c r="NEC844" s="120"/>
      <c r="NED844" s="114"/>
      <c r="NEE844" s="122"/>
      <c r="NEF844" s="105"/>
      <c r="NEG844" s="103"/>
      <c r="NEH844" s="120"/>
      <c r="NEI844" s="209"/>
      <c r="NEJ844" s="120"/>
      <c r="NEK844" s="120"/>
      <c r="NEL844" s="114"/>
      <c r="NEM844" s="122"/>
      <c r="NEN844" s="105"/>
      <c r="NEO844" s="103"/>
      <c r="NEP844" s="120"/>
      <c r="NEQ844" s="209"/>
      <c r="NER844" s="120"/>
      <c r="NES844" s="120"/>
      <c r="NET844" s="114"/>
      <c r="NEU844" s="122"/>
      <c r="NEV844" s="105"/>
      <c r="NEW844" s="103"/>
      <c r="NEX844" s="120"/>
      <c r="NEY844" s="209"/>
      <c r="NEZ844" s="120"/>
      <c r="NFA844" s="120"/>
      <c r="NFB844" s="114"/>
      <c r="NFC844" s="122"/>
      <c r="NFD844" s="105"/>
      <c r="NFE844" s="103"/>
      <c r="NFF844" s="120"/>
      <c r="NFG844" s="209"/>
      <c r="NFH844" s="120"/>
      <c r="NFI844" s="120"/>
      <c r="NFJ844" s="114"/>
      <c r="NFK844" s="122"/>
      <c r="NFL844" s="105"/>
      <c r="NFM844" s="103"/>
      <c r="NFN844" s="120"/>
      <c r="NFO844" s="209"/>
      <c r="NFP844" s="120"/>
      <c r="NFQ844" s="120"/>
      <c r="NFR844" s="114"/>
      <c r="NFS844" s="122"/>
      <c r="NFT844" s="105"/>
      <c r="NFU844" s="103"/>
      <c r="NFV844" s="120"/>
      <c r="NFW844" s="209"/>
      <c r="NFX844" s="120"/>
      <c r="NFY844" s="120"/>
      <c r="NFZ844" s="114"/>
      <c r="NGA844" s="122"/>
      <c r="NGB844" s="105"/>
      <c r="NGC844" s="103"/>
      <c r="NGD844" s="120"/>
      <c r="NGE844" s="209"/>
      <c r="NGF844" s="120"/>
      <c r="NGG844" s="120"/>
      <c r="NGH844" s="114"/>
      <c r="NGI844" s="122"/>
      <c r="NGJ844" s="105"/>
      <c r="NGK844" s="103"/>
      <c r="NGL844" s="120"/>
      <c r="NGM844" s="209"/>
      <c r="NGN844" s="120"/>
      <c r="NGO844" s="120"/>
      <c r="NGP844" s="114"/>
      <c r="NGQ844" s="122"/>
      <c r="NGR844" s="105"/>
      <c r="NGS844" s="103"/>
      <c r="NGT844" s="120"/>
      <c r="NGU844" s="209"/>
      <c r="NGV844" s="120"/>
      <c r="NGW844" s="120"/>
      <c r="NGX844" s="114"/>
      <c r="NGY844" s="122"/>
      <c r="NGZ844" s="105"/>
      <c r="NHA844" s="103"/>
      <c r="NHB844" s="120"/>
      <c r="NHC844" s="209"/>
      <c r="NHD844" s="120"/>
      <c r="NHE844" s="120"/>
      <c r="NHF844" s="114"/>
      <c r="NHG844" s="122"/>
      <c r="NHH844" s="105"/>
      <c r="NHI844" s="103"/>
      <c r="NHJ844" s="120"/>
      <c r="NHK844" s="209"/>
      <c r="NHL844" s="120"/>
      <c r="NHM844" s="120"/>
      <c r="NHN844" s="114"/>
      <c r="NHO844" s="122"/>
      <c r="NHP844" s="105"/>
      <c r="NHQ844" s="103"/>
      <c r="NHR844" s="120"/>
      <c r="NHS844" s="209"/>
      <c r="NHT844" s="120"/>
      <c r="NHU844" s="120"/>
      <c r="NHV844" s="114"/>
      <c r="NHW844" s="122"/>
      <c r="NHX844" s="105"/>
      <c r="NHY844" s="103"/>
      <c r="NHZ844" s="120"/>
      <c r="NIA844" s="209"/>
      <c r="NIB844" s="120"/>
      <c r="NIC844" s="120"/>
      <c r="NID844" s="114"/>
      <c r="NIE844" s="122"/>
      <c r="NIF844" s="105"/>
      <c r="NIG844" s="103"/>
      <c r="NIH844" s="120"/>
      <c r="NII844" s="209"/>
      <c r="NIJ844" s="120"/>
      <c r="NIK844" s="120"/>
      <c r="NIL844" s="114"/>
      <c r="NIM844" s="122"/>
      <c r="NIN844" s="105"/>
      <c r="NIO844" s="103"/>
      <c r="NIP844" s="120"/>
      <c r="NIQ844" s="209"/>
      <c r="NIR844" s="120"/>
      <c r="NIS844" s="120"/>
      <c r="NIT844" s="114"/>
      <c r="NIU844" s="122"/>
      <c r="NIV844" s="105"/>
      <c r="NIW844" s="103"/>
      <c r="NIX844" s="120"/>
      <c r="NIY844" s="209"/>
      <c r="NIZ844" s="120"/>
      <c r="NJA844" s="120"/>
      <c r="NJB844" s="114"/>
      <c r="NJC844" s="122"/>
      <c r="NJD844" s="105"/>
      <c r="NJE844" s="103"/>
      <c r="NJF844" s="120"/>
      <c r="NJG844" s="209"/>
      <c r="NJH844" s="120"/>
      <c r="NJI844" s="120"/>
      <c r="NJJ844" s="114"/>
      <c r="NJK844" s="122"/>
      <c r="NJL844" s="105"/>
      <c r="NJM844" s="103"/>
      <c r="NJN844" s="120"/>
      <c r="NJO844" s="209"/>
      <c r="NJP844" s="120"/>
      <c r="NJQ844" s="120"/>
      <c r="NJR844" s="114"/>
      <c r="NJS844" s="122"/>
      <c r="NJT844" s="105"/>
      <c r="NJU844" s="103"/>
      <c r="NJV844" s="120"/>
      <c r="NJW844" s="209"/>
      <c r="NJX844" s="120"/>
      <c r="NJY844" s="120"/>
      <c r="NJZ844" s="114"/>
      <c r="NKA844" s="122"/>
      <c r="NKB844" s="105"/>
      <c r="NKC844" s="103"/>
      <c r="NKD844" s="120"/>
      <c r="NKE844" s="209"/>
      <c r="NKF844" s="120"/>
      <c r="NKG844" s="120"/>
      <c r="NKH844" s="114"/>
      <c r="NKI844" s="122"/>
      <c r="NKJ844" s="105"/>
      <c r="NKK844" s="103"/>
      <c r="NKL844" s="120"/>
      <c r="NKM844" s="209"/>
      <c r="NKN844" s="120"/>
      <c r="NKO844" s="120"/>
      <c r="NKP844" s="114"/>
      <c r="NKQ844" s="122"/>
      <c r="NKR844" s="105"/>
      <c r="NKS844" s="103"/>
      <c r="NKT844" s="120"/>
      <c r="NKU844" s="209"/>
      <c r="NKV844" s="120"/>
      <c r="NKW844" s="120"/>
      <c r="NKX844" s="114"/>
      <c r="NKY844" s="122"/>
      <c r="NKZ844" s="105"/>
      <c r="NLA844" s="103"/>
      <c r="NLB844" s="120"/>
      <c r="NLC844" s="209"/>
      <c r="NLD844" s="120"/>
      <c r="NLE844" s="120"/>
      <c r="NLF844" s="114"/>
      <c r="NLG844" s="122"/>
      <c r="NLH844" s="105"/>
      <c r="NLI844" s="103"/>
      <c r="NLJ844" s="120"/>
      <c r="NLK844" s="209"/>
      <c r="NLL844" s="120"/>
      <c r="NLM844" s="120"/>
      <c r="NLN844" s="114"/>
      <c r="NLO844" s="122"/>
      <c r="NLP844" s="105"/>
      <c r="NLQ844" s="103"/>
      <c r="NLR844" s="120"/>
      <c r="NLS844" s="209"/>
      <c r="NLT844" s="120"/>
      <c r="NLU844" s="120"/>
      <c r="NLV844" s="114"/>
      <c r="NLW844" s="122"/>
      <c r="NLX844" s="105"/>
      <c r="NLY844" s="103"/>
      <c r="NLZ844" s="120"/>
      <c r="NMA844" s="209"/>
      <c r="NMB844" s="120"/>
      <c r="NMC844" s="120"/>
      <c r="NMD844" s="114"/>
      <c r="NME844" s="122"/>
      <c r="NMF844" s="105"/>
      <c r="NMG844" s="103"/>
      <c r="NMH844" s="120"/>
      <c r="NMI844" s="209"/>
      <c r="NMJ844" s="120"/>
      <c r="NMK844" s="120"/>
      <c r="NML844" s="114"/>
      <c r="NMM844" s="122"/>
      <c r="NMN844" s="105"/>
      <c r="NMO844" s="103"/>
      <c r="NMP844" s="120"/>
      <c r="NMQ844" s="209"/>
      <c r="NMR844" s="120"/>
      <c r="NMS844" s="120"/>
      <c r="NMT844" s="114"/>
      <c r="NMU844" s="122"/>
      <c r="NMV844" s="105"/>
      <c r="NMW844" s="103"/>
      <c r="NMX844" s="120"/>
      <c r="NMY844" s="209"/>
      <c r="NMZ844" s="120"/>
      <c r="NNA844" s="120"/>
      <c r="NNB844" s="114"/>
      <c r="NNC844" s="122"/>
      <c r="NND844" s="105"/>
      <c r="NNE844" s="103"/>
      <c r="NNF844" s="120"/>
      <c r="NNG844" s="209"/>
      <c r="NNH844" s="120"/>
      <c r="NNI844" s="120"/>
      <c r="NNJ844" s="114"/>
      <c r="NNK844" s="122"/>
      <c r="NNL844" s="105"/>
      <c r="NNM844" s="103"/>
      <c r="NNN844" s="120"/>
      <c r="NNO844" s="209"/>
      <c r="NNP844" s="120"/>
      <c r="NNQ844" s="120"/>
      <c r="NNR844" s="114"/>
      <c r="NNS844" s="122"/>
      <c r="NNT844" s="105"/>
      <c r="NNU844" s="103"/>
      <c r="NNV844" s="120"/>
      <c r="NNW844" s="209"/>
      <c r="NNX844" s="120"/>
      <c r="NNY844" s="120"/>
      <c r="NNZ844" s="114"/>
      <c r="NOA844" s="122"/>
      <c r="NOB844" s="105"/>
      <c r="NOC844" s="103"/>
      <c r="NOD844" s="120"/>
      <c r="NOE844" s="209"/>
      <c r="NOF844" s="120"/>
      <c r="NOG844" s="120"/>
      <c r="NOH844" s="114"/>
      <c r="NOI844" s="122"/>
      <c r="NOJ844" s="105"/>
      <c r="NOK844" s="103"/>
      <c r="NOL844" s="120"/>
      <c r="NOM844" s="209"/>
      <c r="NON844" s="120"/>
      <c r="NOO844" s="120"/>
      <c r="NOP844" s="114"/>
      <c r="NOQ844" s="122"/>
      <c r="NOR844" s="105"/>
      <c r="NOS844" s="103"/>
      <c r="NOT844" s="120"/>
      <c r="NOU844" s="209"/>
      <c r="NOV844" s="120"/>
      <c r="NOW844" s="120"/>
      <c r="NOX844" s="114"/>
      <c r="NOY844" s="122"/>
      <c r="NOZ844" s="105"/>
      <c r="NPA844" s="103"/>
      <c r="NPB844" s="120"/>
      <c r="NPC844" s="209"/>
      <c r="NPD844" s="120"/>
      <c r="NPE844" s="120"/>
      <c r="NPF844" s="114"/>
      <c r="NPG844" s="122"/>
      <c r="NPH844" s="105"/>
      <c r="NPI844" s="103"/>
      <c r="NPJ844" s="120"/>
      <c r="NPK844" s="209"/>
      <c r="NPL844" s="120"/>
      <c r="NPM844" s="120"/>
      <c r="NPN844" s="114"/>
      <c r="NPO844" s="122"/>
      <c r="NPP844" s="105"/>
      <c r="NPQ844" s="103"/>
      <c r="NPR844" s="120"/>
      <c r="NPS844" s="209"/>
      <c r="NPT844" s="120"/>
      <c r="NPU844" s="120"/>
      <c r="NPV844" s="114"/>
      <c r="NPW844" s="122"/>
      <c r="NPX844" s="105"/>
      <c r="NPY844" s="103"/>
      <c r="NPZ844" s="120"/>
      <c r="NQA844" s="209"/>
      <c r="NQB844" s="120"/>
      <c r="NQC844" s="120"/>
      <c r="NQD844" s="114"/>
      <c r="NQE844" s="122"/>
      <c r="NQF844" s="105"/>
      <c r="NQG844" s="103"/>
      <c r="NQH844" s="120"/>
      <c r="NQI844" s="209"/>
      <c r="NQJ844" s="120"/>
      <c r="NQK844" s="120"/>
      <c r="NQL844" s="114"/>
      <c r="NQM844" s="122"/>
      <c r="NQN844" s="105"/>
      <c r="NQO844" s="103"/>
      <c r="NQP844" s="120"/>
      <c r="NQQ844" s="209"/>
      <c r="NQR844" s="120"/>
      <c r="NQS844" s="120"/>
      <c r="NQT844" s="114"/>
      <c r="NQU844" s="122"/>
      <c r="NQV844" s="105"/>
      <c r="NQW844" s="103"/>
      <c r="NQX844" s="120"/>
      <c r="NQY844" s="209"/>
      <c r="NQZ844" s="120"/>
      <c r="NRA844" s="120"/>
      <c r="NRB844" s="114"/>
      <c r="NRC844" s="122"/>
      <c r="NRD844" s="105"/>
      <c r="NRE844" s="103"/>
      <c r="NRF844" s="120"/>
      <c r="NRG844" s="209"/>
      <c r="NRH844" s="120"/>
      <c r="NRI844" s="120"/>
      <c r="NRJ844" s="114"/>
      <c r="NRK844" s="122"/>
      <c r="NRL844" s="105"/>
      <c r="NRM844" s="103"/>
      <c r="NRN844" s="120"/>
      <c r="NRO844" s="209"/>
      <c r="NRP844" s="120"/>
      <c r="NRQ844" s="120"/>
      <c r="NRR844" s="114"/>
      <c r="NRS844" s="122"/>
      <c r="NRT844" s="105"/>
      <c r="NRU844" s="103"/>
      <c r="NRV844" s="120"/>
      <c r="NRW844" s="209"/>
      <c r="NRX844" s="120"/>
      <c r="NRY844" s="120"/>
      <c r="NRZ844" s="114"/>
      <c r="NSA844" s="122"/>
      <c r="NSB844" s="105"/>
      <c r="NSC844" s="103"/>
      <c r="NSD844" s="120"/>
      <c r="NSE844" s="209"/>
      <c r="NSF844" s="120"/>
      <c r="NSG844" s="120"/>
      <c r="NSH844" s="114"/>
      <c r="NSI844" s="122"/>
      <c r="NSJ844" s="105"/>
      <c r="NSK844" s="103"/>
      <c r="NSL844" s="120"/>
      <c r="NSM844" s="209"/>
      <c r="NSN844" s="120"/>
      <c r="NSO844" s="120"/>
      <c r="NSP844" s="114"/>
      <c r="NSQ844" s="122"/>
      <c r="NSR844" s="105"/>
      <c r="NSS844" s="103"/>
      <c r="NST844" s="120"/>
      <c r="NSU844" s="209"/>
      <c r="NSV844" s="120"/>
      <c r="NSW844" s="120"/>
      <c r="NSX844" s="114"/>
      <c r="NSY844" s="122"/>
      <c r="NSZ844" s="105"/>
      <c r="NTA844" s="103"/>
      <c r="NTB844" s="120"/>
      <c r="NTC844" s="209"/>
      <c r="NTD844" s="120"/>
      <c r="NTE844" s="120"/>
      <c r="NTF844" s="114"/>
      <c r="NTG844" s="122"/>
      <c r="NTH844" s="105"/>
      <c r="NTI844" s="103"/>
      <c r="NTJ844" s="120"/>
      <c r="NTK844" s="209"/>
      <c r="NTL844" s="120"/>
      <c r="NTM844" s="120"/>
      <c r="NTN844" s="114"/>
      <c r="NTO844" s="122"/>
      <c r="NTP844" s="105"/>
      <c r="NTQ844" s="103"/>
      <c r="NTR844" s="120"/>
      <c r="NTS844" s="209"/>
      <c r="NTT844" s="120"/>
      <c r="NTU844" s="120"/>
      <c r="NTV844" s="114"/>
      <c r="NTW844" s="122"/>
      <c r="NTX844" s="105"/>
      <c r="NTY844" s="103"/>
      <c r="NTZ844" s="120"/>
      <c r="NUA844" s="209"/>
      <c r="NUB844" s="120"/>
      <c r="NUC844" s="120"/>
      <c r="NUD844" s="114"/>
      <c r="NUE844" s="122"/>
      <c r="NUF844" s="105"/>
      <c r="NUG844" s="103"/>
      <c r="NUH844" s="120"/>
      <c r="NUI844" s="209"/>
      <c r="NUJ844" s="120"/>
      <c r="NUK844" s="120"/>
      <c r="NUL844" s="114"/>
      <c r="NUM844" s="122"/>
      <c r="NUN844" s="105"/>
      <c r="NUO844" s="103"/>
      <c r="NUP844" s="120"/>
      <c r="NUQ844" s="209"/>
      <c r="NUR844" s="120"/>
      <c r="NUS844" s="120"/>
      <c r="NUT844" s="114"/>
      <c r="NUU844" s="122"/>
      <c r="NUV844" s="105"/>
      <c r="NUW844" s="103"/>
      <c r="NUX844" s="120"/>
      <c r="NUY844" s="209"/>
      <c r="NUZ844" s="120"/>
      <c r="NVA844" s="120"/>
      <c r="NVB844" s="114"/>
      <c r="NVC844" s="122"/>
      <c r="NVD844" s="105"/>
      <c r="NVE844" s="103"/>
      <c r="NVF844" s="120"/>
      <c r="NVG844" s="209"/>
      <c r="NVH844" s="120"/>
      <c r="NVI844" s="120"/>
      <c r="NVJ844" s="114"/>
      <c r="NVK844" s="122"/>
      <c r="NVL844" s="105"/>
      <c r="NVM844" s="103"/>
      <c r="NVN844" s="120"/>
      <c r="NVO844" s="209"/>
      <c r="NVP844" s="120"/>
      <c r="NVQ844" s="120"/>
      <c r="NVR844" s="114"/>
      <c r="NVS844" s="122"/>
      <c r="NVT844" s="105"/>
      <c r="NVU844" s="103"/>
      <c r="NVV844" s="120"/>
      <c r="NVW844" s="209"/>
      <c r="NVX844" s="120"/>
      <c r="NVY844" s="120"/>
      <c r="NVZ844" s="114"/>
      <c r="NWA844" s="122"/>
      <c r="NWB844" s="105"/>
      <c r="NWC844" s="103"/>
      <c r="NWD844" s="120"/>
      <c r="NWE844" s="209"/>
      <c r="NWF844" s="120"/>
      <c r="NWG844" s="120"/>
      <c r="NWH844" s="114"/>
      <c r="NWI844" s="122"/>
      <c r="NWJ844" s="105"/>
      <c r="NWK844" s="103"/>
      <c r="NWL844" s="120"/>
      <c r="NWM844" s="209"/>
      <c r="NWN844" s="120"/>
      <c r="NWO844" s="120"/>
      <c r="NWP844" s="114"/>
      <c r="NWQ844" s="122"/>
      <c r="NWR844" s="105"/>
      <c r="NWS844" s="103"/>
      <c r="NWT844" s="120"/>
      <c r="NWU844" s="209"/>
      <c r="NWV844" s="120"/>
      <c r="NWW844" s="120"/>
      <c r="NWX844" s="114"/>
      <c r="NWY844" s="122"/>
      <c r="NWZ844" s="105"/>
      <c r="NXA844" s="103"/>
      <c r="NXB844" s="120"/>
      <c r="NXC844" s="209"/>
      <c r="NXD844" s="120"/>
      <c r="NXE844" s="120"/>
      <c r="NXF844" s="114"/>
      <c r="NXG844" s="122"/>
      <c r="NXH844" s="105"/>
      <c r="NXI844" s="103"/>
      <c r="NXJ844" s="120"/>
      <c r="NXK844" s="209"/>
      <c r="NXL844" s="120"/>
      <c r="NXM844" s="120"/>
      <c r="NXN844" s="114"/>
      <c r="NXO844" s="122"/>
      <c r="NXP844" s="105"/>
      <c r="NXQ844" s="103"/>
      <c r="NXR844" s="120"/>
      <c r="NXS844" s="209"/>
      <c r="NXT844" s="120"/>
      <c r="NXU844" s="120"/>
      <c r="NXV844" s="114"/>
      <c r="NXW844" s="122"/>
      <c r="NXX844" s="105"/>
      <c r="NXY844" s="103"/>
      <c r="NXZ844" s="120"/>
      <c r="NYA844" s="209"/>
      <c r="NYB844" s="120"/>
      <c r="NYC844" s="120"/>
      <c r="NYD844" s="114"/>
      <c r="NYE844" s="122"/>
      <c r="NYF844" s="105"/>
      <c r="NYG844" s="103"/>
      <c r="NYH844" s="120"/>
      <c r="NYI844" s="209"/>
      <c r="NYJ844" s="120"/>
      <c r="NYK844" s="120"/>
      <c r="NYL844" s="114"/>
      <c r="NYM844" s="122"/>
      <c r="NYN844" s="105"/>
      <c r="NYO844" s="103"/>
      <c r="NYP844" s="120"/>
      <c r="NYQ844" s="209"/>
      <c r="NYR844" s="120"/>
      <c r="NYS844" s="120"/>
      <c r="NYT844" s="114"/>
      <c r="NYU844" s="122"/>
      <c r="NYV844" s="105"/>
      <c r="NYW844" s="103"/>
      <c r="NYX844" s="120"/>
      <c r="NYY844" s="209"/>
      <c r="NYZ844" s="120"/>
      <c r="NZA844" s="120"/>
      <c r="NZB844" s="114"/>
      <c r="NZC844" s="122"/>
      <c r="NZD844" s="105"/>
      <c r="NZE844" s="103"/>
      <c r="NZF844" s="120"/>
      <c r="NZG844" s="209"/>
      <c r="NZH844" s="120"/>
      <c r="NZI844" s="120"/>
      <c r="NZJ844" s="114"/>
      <c r="NZK844" s="122"/>
      <c r="NZL844" s="105"/>
      <c r="NZM844" s="103"/>
      <c r="NZN844" s="120"/>
      <c r="NZO844" s="209"/>
      <c r="NZP844" s="120"/>
      <c r="NZQ844" s="120"/>
      <c r="NZR844" s="114"/>
      <c r="NZS844" s="122"/>
      <c r="NZT844" s="105"/>
      <c r="NZU844" s="103"/>
      <c r="NZV844" s="120"/>
      <c r="NZW844" s="209"/>
      <c r="NZX844" s="120"/>
      <c r="NZY844" s="120"/>
      <c r="NZZ844" s="114"/>
      <c r="OAA844" s="122"/>
      <c r="OAB844" s="105"/>
      <c r="OAC844" s="103"/>
      <c r="OAD844" s="120"/>
      <c r="OAE844" s="209"/>
      <c r="OAF844" s="120"/>
      <c r="OAG844" s="120"/>
      <c r="OAH844" s="114"/>
      <c r="OAI844" s="122"/>
      <c r="OAJ844" s="105"/>
      <c r="OAK844" s="103"/>
      <c r="OAL844" s="120"/>
      <c r="OAM844" s="209"/>
      <c r="OAN844" s="120"/>
      <c r="OAO844" s="120"/>
      <c r="OAP844" s="114"/>
      <c r="OAQ844" s="122"/>
      <c r="OAR844" s="105"/>
      <c r="OAS844" s="103"/>
      <c r="OAT844" s="120"/>
      <c r="OAU844" s="209"/>
      <c r="OAV844" s="120"/>
      <c r="OAW844" s="120"/>
      <c r="OAX844" s="114"/>
      <c r="OAY844" s="122"/>
      <c r="OAZ844" s="105"/>
      <c r="OBA844" s="103"/>
      <c r="OBB844" s="120"/>
      <c r="OBC844" s="209"/>
      <c r="OBD844" s="120"/>
      <c r="OBE844" s="120"/>
      <c r="OBF844" s="114"/>
      <c r="OBG844" s="122"/>
      <c r="OBH844" s="105"/>
      <c r="OBI844" s="103"/>
      <c r="OBJ844" s="120"/>
      <c r="OBK844" s="209"/>
      <c r="OBL844" s="120"/>
      <c r="OBM844" s="120"/>
      <c r="OBN844" s="114"/>
      <c r="OBO844" s="122"/>
      <c r="OBP844" s="105"/>
      <c r="OBQ844" s="103"/>
      <c r="OBR844" s="120"/>
      <c r="OBS844" s="209"/>
      <c r="OBT844" s="120"/>
      <c r="OBU844" s="120"/>
      <c r="OBV844" s="114"/>
      <c r="OBW844" s="122"/>
      <c r="OBX844" s="105"/>
      <c r="OBY844" s="103"/>
      <c r="OBZ844" s="120"/>
      <c r="OCA844" s="209"/>
      <c r="OCB844" s="120"/>
      <c r="OCC844" s="120"/>
      <c r="OCD844" s="114"/>
      <c r="OCE844" s="122"/>
      <c r="OCF844" s="105"/>
      <c r="OCG844" s="103"/>
      <c r="OCH844" s="120"/>
      <c r="OCI844" s="209"/>
      <c r="OCJ844" s="120"/>
      <c r="OCK844" s="120"/>
      <c r="OCL844" s="114"/>
      <c r="OCM844" s="122"/>
      <c r="OCN844" s="105"/>
      <c r="OCO844" s="103"/>
      <c r="OCP844" s="120"/>
      <c r="OCQ844" s="209"/>
      <c r="OCR844" s="120"/>
      <c r="OCS844" s="120"/>
      <c r="OCT844" s="114"/>
      <c r="OCU844" s="122"/>
      <c r="OCV844" s="105"/>
      <c r="OCW844" s="103"/>
      <c r="OCX844" s="120"/>
      <c r="OCY844" s="209"/>
      <c r="OCZ844" s="120"/>
      <c r="ODA844" s="120"/>
      <c r="ODB844" s="114"/>
      <c r="ODC844" s="122"/>
      <c r="ODD844" s="105"/>
      <c r="ODE844" s="103"/>
      <c r="ODF844" s="120"/>
      <c r="ODG844" s="209"/>
      <c r="ODH844" s="120"/>
      <c r="ODI844" s="120"/>
      <c r="ODJ844" s="114"/>
      <c r="ODK844" s="122"/>
      <c r="ODL844" s="105"/>
      <c r="ODM844" s="103"/>
      <c r="ODN844" s="120"/>
      <c r="ODO844" s="209"/>
      <c r="ODP844" s="120"/>
      <c r="ODQ844" s="120"/>
      <c r="ODR844" s="114"/>
      <c r="ODS844" s="122"/>
      <c r="ODT844" s="105"/>
      <c r="ODU844" s="103"/>
      <c r="ODV844" s="120"/>
      <c r="ODW844" s="209"/>
      <c r="ODX844" s="120"/>
      <c r="ODY844" s="120"/>
      <c r="ODZ844" s="114"/>
      <c r="OEA844" s="122"/>
      <c r="OEB844" s="105"/>
      <c r="OEC844" s="103"/>
      <c r="OED844" s="120"/>
      <c r="OEE844" s="209"/>
      <c r="OEF844" s="120"/>
      <c r="OEG844" s="120"/>
      <c r="OEH844" s="114"/>
      <c r="OEI844" s="122"/>
      <c r="OEJ844" s="105"/>
      <c r="OEK844" s="103"/>
      <c r="OEL844" s="120"/>
      <c r="OEM844" s="209"/>
      <c r="OEN844" s="120"/>
      <c r="OEO844" s="120"/>
      <c r="OEP844" s="114"/>
      <c r="OEQ844" s="122"/>
      <c r="OER844" s="105"/>
      <c r="OES844" s="103"/>
      <c r="OET844" s="120"/>
      <c r="OEU844" s="209"/>
      <c r="OEV844" s="120"/>
      <c r="OEW844" s="120"/>
      <c r="OEX844" s="114"/>
      <c r="OEY844" s="122"/>
      <c r="OEZ844" s="105"/>
      <c r="OFA844" s="103"/>
      <c r="OFB844" s="120"/>
      <c r="OFC844" s="209"/>
      <c r="OFD844" s="120"/>
      <c r="OFE844" s="120"/>
      <c r="OFF844" s="114"/>
      <c r="OFG844" s="122"/>
      <c r="OFH844" s="105"/>
      <c r="OFI844" s="103"/>
      <c r="OFJ844" s="120"/>
      <c r="OFK844" s="209"/>
      <c r="OFL844" s="120"/>
      <c r="OFM844" s="120"/>
      <c r="OFN844" s="114"/>
      <c r="OFO844" s="122"/>
      <c r="OFP844" s="105"/>
      <c r="OFQ844" s="103"/>
      <c r="OFR844" s="120"/>
      <c r="OFS844" s="209"/>
      <c r="OFT844" s="120"/>
      <c r="OFU844" s="120"/>
      <c r="OFV844" s="114"/>
      <c r="OFW844" s="122"/>
      <c r="OFX844" s="105"/>
      <c r="OFY844" s="103"/>
      <c r="OFZ844" s="120"/>
      <c r="OGA844" s="209"/>
      <c r="OGB844" s="120"/>
      <c r="OGC844" s="120"/>
      <c r="OGD844" s="114"/>
      <c r="OGE844" s="122"/>
      <c r="OGF844" s="105"/>
      <c r="OGG844" s="103"/>
      <c r="OGH844" s="120"/>
      <c r="OGI844" s="209"/>
      <c r="OGJ844" s="120"/>
      <c r="OGK844" s="120"/>
      <c r="OGL844" s="114"/>
      <c r="OGM844" s="122"/>
      <c r="OGN844" s="105"/>
      <c r="OGO844" s="103"/>
      <c r="OGP844" s="120"/>
      <c r="OGQ844" s="209"/>
      <c r="OGR844" s="120"/>
      <c r="OGS844" s="120"/>
      <c r="OGT844" s="114"/>
      <c r="OGU844" s="122"/>
      <c r="OGV844" s="105"/>
      <c r="OGW844" s="103"/>
      <c r="OGX844" s="120"/>
      <c r="OGY844" s="209"/>
      <c r="OGZ844" s="120"/>
      <c r="OHA844" s="120"/>
      <c r="OHB844" s="114"/>
      <c r="OHC844" s="122"/>
      <c r="OHD844" s="105"/>
      <c r="OHE844" s="103"/>
      <c r="OHF844" s="120"/>
      <c r="OHG844" s="209"/>
      <c r="OHH844" s="120"/>
      <c r="OHI844" s="120"/>
      <c r="OHJ844" s="114"/>
      <c r="OHK844" s="122"/>
      <c r="OHL844" s="105"/>
      <c r="OHM844" s="103"/>
      <c r="OHN844" s="120"/>
      <c r="OHO844" s="209"/>
      <c r="OHP844" s="120"/>
      <c r="OHQ844" s="120"/>
      <c r="OHR844" s="114"/>
      <c r="OHS844" s="122"/>
      <c r="OHT844" s="105"/>
      <c r="OHU844" s="103"/>
      <c r="OHV844" s="120"/>
      <c r="OHW844" s="209"/>
      <c r="OHX844" s="120"/>
      <c r="OHY844" s="120"/>
      <c r="OHZ844" s="114"/>
      <c r="OIA844" s="122"/>
      <c r="OIB844" s="105"/>
      <c r="OIC844" s="103"/>
      <c r="OID844" s="120"/>
      <c r="OIE844" s="209"/>
      <c r="OIF844" s="120"/>
      <c r="OIG844" s="120"/>
      <c r="OIH844" s="114"/>
      <c r="OII844" s="122"/>
      <c r="OIJ844" s="105"/>
      <c r="OIK844" s="103"/>
      <c r="OIL844" s="120"/>
      <c r="OIM844" s="209"/>
      <c r="OIN844" s="120"/>
      <c r="OIO844" s="120"/>
      <c r="OIP844" s="114"/>
      <c r="OIQ844" s="122"/>
      <c r="OIR844" s="105"/>
      <c r="OIS844" s="103"/>
      <c r="OIT844" s="120"/>
      <c r="OIU844" s="209"/>
      <c r="OIV844" s="120"/>
      <c r="OIW844" s="120"/>
      <c r="OIX844" s="114"/>
      <c r="OIY844" s="122"/>
      <c r="OIZ844" s="105"/>
      <c r="OJA844" s="103"/>
      <c r="OJB844" s="120"/>
      <c r="OJC844" s="209"/>
      <c r="OJD844" s="120"/>
      <c r="OJE844" s="120"/>
      <c r="OJF844" s="114"/>
      <c r="OJG844" s="122"/>
      <c r="OJH844" s="105"/>
      <c r="OJI844" s="103"/>
      <c r="OJJ844" s="120"/>
      <c r="OJK844" s="209"/>
      <c r="OJL844" s="120"/>
      <c r="OJM844" s="120"/>
      <c r="OJN844" s="114"/>
      <c r="OJO844" s="122"/>
      <c r="OJP844" s="105"/>
      <c r="OJQ844" s="103"/>
      <c r="OJR844" s="120"/>
      <c r="OJS844" s="209"/>
      <c r="OJT844" s="120"/>
      <c r="OJU844" s="120"/>
      <c r="OJV844" s="114"/>
      <c r="OJW844" s="122"/>
      <c r="OJX844" s="105"/>
      <c r="OJY844" s="103"/>
      <c r="OJZ844" s="120"/>
      <c r="OKA844" s="209"/>
      <c r="OKB844" s="120"/>
      <c r="OKC844" s="120"/>
      <c r="OKD844" s="114"/>
      <c r="OKE844" s="122"/>
      <c r="OKF844" s="105"/>
      <c r="OKG844" s="103"/>
      <c r="OKH844" s="120"/>
      <c r="OKI844" s="209"/>
      <c r="OKJ844" s="120"/>
      <c r="OKK844" s="120"/>
      <c r="OKL844" s="114"/>
      <c r="OKM844" s="122"/>
      <c r="OKN844" s="105"/>
      <c r="OKO844" s="103"/>
      <c r="OKP844" s="120"/>
      <c r="OKQ844" s="209"/>
      <c r="OKR844" s="120"/>
      <c r="OKS844" s="120"/>
      <c r="OKT844" s="114"/>
      <c r="OKU844" s="122"/>
      <c r="OKV844" s="105"/>
      <c r="OKW844" s="103"/>
      <c r="OKX844" s="120"/>
      <c r="OKY844" s="209"/>
      <c r="OKZ844" s="120"/>
      <c r="OLA844" s="120"/>
      <c r="OLB844" s="114"/>
      <c r="OLC844" s="122"/>
      <c r="OLD844" s="105"/>
      <c r="OLE844" s="103"/>
      <c r="OLF844" s="120"/>
      <c r="OLG844" s="209"/>
      <c r="OLH844" s="120"/>
      <c r="OLI844" s="120"/>
      <c r="OLJ844" s="114"/>
      <c r="OLK844" s="122"/>
      <c r="OLL844" s="105"/>
      <c r="OLM844" s="103"/>
      <c r="OLN844" s="120"/>
      <c r="OLO844" s="209"/>
      <c r="OLP844" s="120"/>
      <c r="OLQ844" s="120"/>
      <c r="OLR844" s="114"/>
      <c r="OLS844" s="122"/>
      <c r="OLT844" s="105"/>
      <c r="OLU844" s="103"/>
      <c r="OLV844" s="120"/>
      <c r="OLW844" s="209"/>
      <c r="OLX844" s="120"/>
      <c r="OLY844" s="120"/>
      <c r="OLZ844" s="114"/>
      <c r="OMA844" s="122"/>
      <c r="OMB844" s="105"/>
      <c r="OMC844" s="103"/>
      <c r="OMD844" s="120"/>
      <c r="OME844" s="209"/>
      <c r="OMF844" s="120"/>
      <c r="OMG844" s="120"/>
      <c r="OMH844" s="114"/>
      <c r="OMI844" s="122"/>
      <c r="OMJ844" s="105"/>
      <c r="OMK844" s="103"/>
      <c r="OML844" s="120"/>
      <c r="OMM844" s="209"/>
      <c r="OMN844" s="120"/>
      <c r="OMO844" s="120"/>
      <c r="OMP844" s="114"/>
      <c r="OMQ844" s="122"/>
      <c r="OMR844" s="105"/>
      <c r="OMS844" s="103"/>
      <c r="OMT844" s="120"/>
      <c r="OMU844" s="209"/>
      <c r="OMV844" s="120"/>
      <c r="OMW844" s="120"/>
      <c r="OMX844" s="114"/>
      <c r="OMY844" s="122"/>
      <c r="OMZ844" s="105"/>
      <c r="ONA844" s="103"/>
      <c r="ONB844" s="120"/>
      <c r="ONC844" s="209"/>
      <c r="OND844" s="120"/>
      <c r="ONE844" s="120"/>
      <c r="ONF844" s="114"/>
      <c r="ONG844" s="122"/>
      <c r="ONH844" s="105"/>
      <c r="ONI844" s="103"/>
      <c r="ONJ844" s="120"/>
      <c r="ONK844" s="209"/>
      <c r="ONL844" s="120"/>
      <c r="ONM844" s="120"/>
      <c r="ONN844" s="114"/>
      <c r="ONO844" s="122"/>
      <c r="ONP844" s="105"/>
      <c r="ONQ844" s="103"/>
      <c r="ONR844" s="120"/>
      <c r="ONS844" s="209"/>
      <c r="ONT844" s="120"/>
      <c r="ONU844" s="120"/>
      <c r="ONV844" s="114"/>
      <c r="ONW844" s="122"/>
      <c r="ONX844" s="105"/>
      <c r="ONY844" s="103"/>
      <c r="ONZ844" s="120"/>
      <c r="OOA844" s="209"/>
      <c r="OOB844" s="120"/>
      <c r="OOC844" s="120"/>
      <c r="OOD844" s="114"/>
      <c r="OOE844" s="122"/>
      <c r="OOF844" s="105"/>
      <c r="OOG844" s="103"/>
      <c r="OOH844" s="120"/>
      <c r="OOI844" s="209"/>
      <c r="OOJ844" s="120"/>
      <c r="OOK844" s="120"/>
      <c r="OOL844" s="114"/>
      <c r="OOM844" s="122"/>
      <c r="OON844" s="105"/>
      <c r="OOO844" s="103"/>
      <c r="OOP844" s="120"/>
      <c r="OOQ844" s="209"/>
      <c r="OOR844" s="120"/>
      <c r="OOS844" s="120"/>
      <c r="OOT844" s="114"/>
      <c r="OOU844" s="122"/>
      <c r="OOV844" s="105"/>
      <c r="OOW844" s="103"/>
      <c r="OOX844" s="120"/>
      <c r="OOY844" s="209"/>
      <c r="OOZ844" s="120"/>
      <c r="OPA844" s="120"/>
      <c r="OPB844" s="114"/>
      <c r="OPC844" s="122"/>
      <c r="OPD844" s="105"/>
      <c r="OPE844" s="103"/>
      <c r="OPF844" s="120"/>
      <c r="OPG844" s="209"/>
      <c r="OPH844" s="120"/>
      <c r="OPI844" s="120"/>
      <c r="OPJ844" s="114"/>
      <c r="OPK844" s="122"/>
      <c r="OPL844" s="105"/>
      <c r="OPM844" s="103"/>
      <c r="OPN844" s="120"/>
      <c r="OPO844" s="209"/>
      <c r="OPP844" s="120"/>
      <c r="OPQ844" s="120"/>
      <c r="OPR844" s="114"/>
      <c r="OPS844" s="122"/>
      <c r="OPT844" s="105"/>
      <c r="OPU844" s="103"/>
      <c r="OPV844" s="120"/>
      <c r="OPW844" s="209"/>
      <c r="OPX844" s="120"/>
      <c r="OPY844" s="120"/>
      <c r="OPZ844" s="114"/>
      <c r="OQA844" s="122"/>
      <c r="OQB844" s="105"/>
      <c r="OQC844" s="103"/>
      <c r="OQD844" s="120"/>
      <c r="OQE844" s="209"/>
      <c r="OQF844" s="120"/>
      <c r="OQG844" s="120"/>
      <c r="OQH844" s="114"/>
      <c r="OQI844" s="122"/>
      <c r="OQJ844" s="105"/>
      <c r="OQK844" s="103"/>
      <c r="OQL844" s="120"/>
      <c r="OQM844" s="209"/>
      <c r="OQN844" s="120"/>
      <c r="OQO844" s="120"/>
      <c r="OQP844" s="114"/>
      <c r="OQQ844" s="122"/>
      <c r="OQR844" s="105"/>
      <c r="OQS844" s="103"/>
      <c r="OQT844" s="120"/>
      <c r="OQU844" s="209"/>
      <c r="OQV844" s="120"/>
      <c r="OQW844" s="120"/>
      <c r="OQX844" s="114"/>
      <c r="OQY844" s="122"/>
      <c r="OQZ844" s="105"/>
      <c r="ORA844" s="103"/>
      <c r="ORB844" s="120"/>
      <c r="ORC844" s="209"/>
      <c r="ORD844" s="120"/>
      <c r="ORE844" s="120"/>
      <c r="ORF844" s="114"/>
      <c r="ORG844" s="122"/>
      <c r="ORH844" s="105"/>
      <c r="ORI844" s="103"/>
      <c r="ORJ844" s="120"/>
      <c r="ORK844" s="209"/>
      <c r="ORL844" s="120"/>
      <c r="ORM844" s="120"/>
      <c r="ORN844" s="114"/>
      <c r="ORO844" s="122"/>
      <c r="ORP844" s="105"/>
      <c r="ORQ844" s="103"/>
      <c r="ORR844" s="120"/>
      <c r="ORS844" s="209"/>
      <c r="ORT844" s="120"/>
      <c r="ORU844" s="120"/>
      <c r="ORV844" s="114"/>
      <c r="ORW844" s="122"/>
      <c r="ORX844" s="105"/>
      <c r="ORY844" s="103"/>
      <c r="ORZ844" s="120"/>
      <c r="OSA844" s="209"/>
      <c r="OSB844" s="120"/>
      <c r="OSC844" s="120"/>
      <c r="OSD844" s="114"/>
      <c r="OSE844" s="122"/>
      <c r="OSF844" s="105"/>
      <c r="OSG844" s="103"/>
      <c r="OSH844" s="120"/>
      <c r="OSI844" s="209"/>
      <c r="OSJ844" s="120"/>
      <c r="OSK844" s="120"/>
      <c r="OSL844" s="114"/>
      <c r="OSM844" s="122"/>
      <c r="OSN844" s="105"/>
      <c r="OSO844" s="103"/>
      <c r="OSP844" s="120"/>
      <c r="OSQ844" s="209"/>
      <c r="OSR844" s="120"/>
      <c r="OSS844" s="120"/>
      <c r="OST844" s="114"/>
      <c r="OSU844" s="122"/>
      <c r="OSV844" s="105"/>
      <c r="OSW844" s="103"/>
      <c r="OSX844" s="120"/>
      <c r="OSY844" s="209"/>
      <c r="OSZ844" s="120"/>
      <c r="OTA844" s="120"/>
      <c r="OTB844" s="114"/>
      <c r="OTC844" s="122"/>
      <c r="OTD844" s="105"/>
      <c r="OTE844" s="103"/>
      <c r="OTF844" s="120"/>
      <c r="OTG844" s="209"/>
      <c r="OTH844" s="120"/>
      <c r="OTI844" s="120"/>
      <c r="OTJ844" s="114"/>
      <c r="OTK844" s="122"/>
      <c r="OTL844" s="105"/>
      <c r="OTM844" s="103"/>
      <c r="OTN844" s="120"/>
      <c r="OTO844" s="209"/>
      <c r="OTP844" s="120"/>
      <c r="OTQ844" s="120"/>
      <c r="OTR844" s="114"/>
      <c r="OTS844" s="122"/>
      <c r="OTT844" s="105"/>
      <c r="OTU844" s="103"/>
      <c r="OTV844" s="120"/>
      <c r="OTW844" s="209"/>
      <c r="OTX844" s="120"/>
      <c r="OTY844" s="120"/>
      <c r="OTZ844" s="114"/>
      <c r="OUA844" s="122"/>
      <c r="OUB844" s="105"/>
      <c r="OUC844" s="103"/>
      <c r="OUD844" s="120"/>
      <c r="OUE844" s="209"/>
      <c r="OUF844" s="120"/>
      <c r="OUG844" s="120"/>
      <c r="OUH844" s="114"/>
      <c r="OUI844" s="122"/>
      <c r="OUJ844" s="105"/>
      <c r="OUK844" s="103"/>
      <c r="OUL844" s="120"/>
      <c r="OUM844" s="209"/>
      <c r="OUN844" s="120"/>
      <c r="OUO844" s="120"/>
      <c r="OUP844" s="114"/>
      <c r="OUQ844" s="122"/>
      <c r="OUR844" s="105"/>
      <c r="OUS844" s="103"/>
      <c r="OUT844" s="120"/>
      <c r="OUU844" s="209"/>
      <c r="OUV844" s="120"/>
      <c r="OUW844" s="120"/>
      <c r="OUX844" s="114"/>
      <c r="OUY844" s="122"/>
      <c r="OUZ844" s="105"/>
      <c r="OVA844" s="103"/>
      <c r="OVB844" s="120"/>
      <c r="OVC844" s="209"/>
      <c r="OVD844" s="120"/>
      <c r="OVE844" s="120"/>
      <c r="OVF844" s="114"/>
      <c r="OVG844" s="122"/>
      <c r="OVH844" s="105"/>
      <c r="OVI844" s="103"/>
      <c r="OVJ844" s="120"/>
      <c r="OVK844" s="209"/>
      <c r="OVL844" s="120"/>
      <c r="OVM844" s="120"/>
      <c r="OVN844" s="114"/>
      <c r="OVO844" s="122"/>
      <c r="OVP844" s="105"/>
      <c r="OVQ844" s="103"/>
      <c r="OVR844" s="120"/>
      <c r="OVS844" s="209"/>
      <c r="OVT844" s="120"/>
      <c r="OVU844" s="120"/>
      <c r="OVV844" s="114"/>
      <c r="OVW844" s="122"/>
      <c r="OVX844" s="105"/>
      <c r="OVY844" s="103"/>
      <c r="OVZ844" s="120"/>
      <c r="OWA844" s="209"/>
      <c r="OWB844" s="120"/>
      <c r="OWC844" s="120"/>
      <c r="OWD844" s="114"/>
      <c r="OWE844" s="122"/>
      <c r="OWF844" s="105"/>
      <c r="OWG844" s="103"/>
      <c r="OWH844" s="120"/>
      <c r="OWI844" s="209"/>
      <c r="OWJ844" s="120"/>
      <c r="OWK844" s="120"/>
      <c r="OWL844" s="114"/>
      <c r="OWM844" s="122"/>
      <c r="OWN844" s="105"/>
      <c r="OWO844" s="103"/>
      <c r="OWP844" s="120"/>
      <c r="OWQ844" s="209"/>
      <c r="OWR844" s="120"/>
      <c r="OWS844" s="120"/>
      <c r="OWT844" s="114"/>
      <c r="OWU844" s="122"/>
      <c r="OWV844" s="105"/>
      <c r="OWW844" s="103"/>
      <c r="OWX844" s="120"/>
      <c r="OWY844" s="209"/>
      <c r="OWZ844" s="120"/>
      <c r="OXA844" s="120"/>
      <c r="OXB844" s="114"/>
      <c r="OXC844" s="122"/>
      <c r="OXD844" s="105"/>
      <c r="OXE844" s="103"/>
      <c r="OXF844" s="120"/>
      <c r="OXG844" s="209"/>
      <c r="OXH844" s="120"/>
      <c r="OXI844" s="120"/>
      <c r="OXJ844" s="114"/>
      <c r="OXK844" s="122"/>
      <c r="OXL844" s="105"/>
      <c r="OXM844" s="103"/>
      <c r="OXN844" s="120"/>
      <c r="OXO844" s="209"/>
      <c r="OXP844" s="120"/>
      <c r="OXQ844" s="120"/>
      <c r="OXR844" s="114"/>
      <c r="OXS844" s="122"/>
      <c r="OXT844" s="105"/>
      <c r="OXU844" s="103"/>
      <c r="OXV844" s="120"/>
      <c r="OXW844" s="209"/>
      <c r="OXX844" s="120"/>
      <c r="OXY844" s="120"/>
      <c r="OXZ844" s="114"/>
      <c r="OYA844" s="122"/>
      <c r="OYB844" s="105"/>
      <c r="OYC844" s="103"/>
      <c r="OYD844" s="120"/>
      <c r="OYE844" s="209"/>
      <c r="OYF844" s="120"/>
      <c r="OYG844" s="120"/>
      <c r="OYH844" s="114"/>
      <c r="OYI844" s="122"/>
      <c r="OYJ844" s="105"/>
      <c r="OYK844" s="103"/>
      <c r="OYL844" s="120"/>
      <c r="OYM844" s="209"/>
      <c r="OYN844" s="120"/>
      <c r="OYO844" s="120"/>
      <c r="OYP844" s="114"/>
      <c r="OYQ844" s="122"/>
      <c r="OYR844" s="105"/>
      <c r="OYS844" s="103"/>
      <c r="OYT844" s="120"/>
      <c r="OYU844" s="209"/>
      <c r="OYV844" s="120"/>
      <c r="OYW844" s="120"/>
      <c r="OYX844" s="114"/>
      <c r="OYY844" s="122"/>
      <c r="OYZ844" s="105"/>
      <c r="OZA844" s="103"/>
      <c r="OZB844" s="120"/>
      <c r="OZC844" s="209"/>
      <c r="OZD844" s="120"/>
      <c r="OZE844" s="120"/>
      <c r="OZF844" s="114"/>
      <c r="OZG844" s="122"/>
      <c r="OZH844" s="105"/>
      <c r="OZI844" s="103"/>
      <c r="OZJ844" s="120"/>
      <c r="OZK844" s="209"/>
      <c r="OZL844" s="120"/>
      <c r="OZM844" s="120"/>
      <c r="OZN844" s="114"/>
      <c r="OZO844" s="122"/>
      <c r="OZP844" s="105"/>
      <c r="OZQ844" s="103"/>
      <c r="OZR844" s="120"/>
      <c r="OZS844" s="209"/>
      <c r="OZT844" s="120"/>
      <c r="OZU844" s="120"/>
      <c r="OZV844" s="114"/>
      <c r="OZW844" s="122"/>
      <c r="OZX844" s="105"/>
      <c r="OZY844" s="103"/>
      <c r="OZZ844" s="120"/>
      <c r="PAA844" s="209"/>
      <c r="PAB844" s="120"/>
      <c r="PAC844" s="120"/>
      <c r="PAD844" s="114"/>
      <c r="PAE844" s="122"/>
      <c r="PAF844" s="105"/>
      <c r="PAG844" s="103"/>
      <c r="PAH844" s="120"/>
      <c r="PAI844" s="209"/>
      <c r="PAJ844" s="120"/>
      <c r="PAK844" s="120"/>
      <c r="PAL844" s="114"/>
      <c r="PAM844" s="122"/>
      <c r="PAN844" s="105"/>
      <c r="PAO844" s="103"/>
      <c r="PAP844" s="120"/>
      <c r="PAQ844" s="209"/>
      <c r="PAR844" s="120"/>
      <c r="PAS844" s="120"/>
      <c r="PAT844" s="114"/>
      <c r="PAU844" s="122"/>
      <c r="PAV844" s="105"/>
      <c r="PAW844" s="103"/>
      <c r="PAX844" s="120"/>
      <c r="PAY844" s="209"/>
      <c r="PAZ844" s="120"/>
      <c r="PBA844" s="120"/>
      <c r="PBB844" s="114"/>
      <c r="PBC844" s="122"/>
      <c r="PBD844" s="105"/>
      <c r="PBE844" s="103"/>
      <c r="PBF844" s="120"/>
      <c r="PBG844" s="209"/>
      <c r="PBH844" s="120"/>
      <c r="PBI844" s="120"/>
      <c r="PBJ844" s="114"/>
      <c r="PBK844" s="122"/>
      <c r="PBL844" s="105"/>
      <c r="PBM844" s="103"/>
      <c r="PBN844" s="120"/>
      <c r="PBO844" s="209"/>
      <c r="PBP844" s="120"/>
      <c r="PBQ844" s="120"/>
      <c r="PBR844" s="114"/>
      <c r="PBS844" s="122"/>
      <c r="PBT844" s="105"/>
      <c r="PBU844" s="103"/>
      <c r="PBV844" s="120"/>
      <c r="PBW844" s="209"/>
      <c r="PBX844" s="120"/>
      <c r="PBY844" s="120"/>
      <c r="PBZ844" s="114"/>
      <c r="PCA844" s="122"/>
      <c r="PCB844" s="105"/>
      <c r="PCC844" s="103"/>
      <c r="PCD844" s="120"/>
      <c r="PCE844" s="209"/>
      <c r="PCF844" s="120"/>
      <c r="PCG844" s="120"/>
      <c r="PCH844" s="114"/>
      <c r="PCI844" s="122"/>
      <c r="PCJ844" s="105"/>
      <c r="PCK844" s="103"/>
      <c r="PCL844" s="120"/>
      <c r="PCM844" s="209"/>
      <c r="PCN844" s="120"/>
      <c r="PCO844" s="120"/>
      <c r="PCP844" s="114"/>
      <c r="PCQ844" s="122"/>
      <c r="PCR844" s="105"/>
      <c r="PCS844" s="103"/>
      <c r="PCT844" s="120"/>
      <c r="PCU844" s="209"/>
      <c r="PCV844" s="120"/>
      <c r="PCW844" s="120"/>
      <c r="PCX844" s="114"/>
      <c r="PCY844" s="122"/>
      <c r="PCZ844" s="105"/>
      <c r="PDA844" s="103"/>
      <c r="PDB844" s="120"/>
      <c r="PDC844" s="209"/>
      <c r="PDD844" s="120"/>
      <c r="PDE844" s="120"/>
      <c r="PDF844" s="114"/>
      <c r="PDG844" s="122"/>
      <c r="PDH844" s="105"/>
      <c r="PDI844" s="103"/>
      <c r="PDJ844" s="120"/>
      <c r="PDK844" s="209"/>
      <c r="PDL844" s="120"/>
      <c r="PDM844" s="120"/>
      <c r="PDN844" s="114"/>
      <c r="PDO844" s="122"/>
      <c r="PDP844" s="105"/>
      <c r="PDQ844" s="103"/>
      <c r="PDR844" s="120"/>
      <c r="PDS844" s="209"/>
      <c r="PDT844" s="120"/>
      <c r="PDU844" s="120"/>
      <c r="PDV844" s="114"/>
      <c r="PDW844" s="122"/>
      <c r="PDX844" s="105"/>
      <c r="PDY844" s="103"/>
      <c r="PDZ844" s="120"/>
      <c r="PEA844" s="209"/>
      <c r="PEB844" s="120"/>
      <c r="PEC844" s="120"/>
      <c r="PED844" s="114"/>
      <c r="PEE844" s="122"/>
      <c r="PEF844" s="105"/>
      <c r="PEG844" s="103"/>
      <c r="PEH844" s="120"/>
      <c r="PEI844" s="209"/>
      <c r="PEJ844" s="120"/>
      <c r="PEK844" s="120"/>
      <c r="PEL844" s="114"/>
      <c r="PEM844" s="122"/>
      <c r="PEN844" s="105"/>
      <c r="PEO844" s="103"/>
      <c r="PEP844" s="120"/>
      <c r="PEQ844" s="209"/>
      <c r="PER844" s="120"/>
      <c r="PES844" s="120"/>
      <c r="PET844" s="114"/>
      <c r="PEU844" s="122"/>
      <c r="PEV844" s="105"/>
      <c r="PEW844" s="103"/>
      <c r="PEX844" s="120"/>
      <c r="PEY844" s="209"/>
      <c r="PEZ844" s="120"/>
      <c r="PFA844" s="120"/>
      <c r="PFB844" s="114"/>
      <c r="PFC844" s="122"/>
      <c r="PFD844" s="105"/>
      <c r="PFE844" s="103"/>
      <c r="PFF844" s="120"/>
      <c r="PFG844" s="209"/>
      <c r="PFH844" s="120"/>
      <c r="PFI844" s="120"/>
      <c r="PFJ844" s="114"/>
      <c r="PFK844" s="122"/>
      <c r="PFL844" s="105"/>
      <c r="PFM844" s="103"/>
      <c r="PFN844" s="120"/>
      <c r="PFO844" s="209"/>
      <c r="PFP844" s="120"/>
      <c r="PFQ844" s="120"/>
      <c r="PFR844" s="114"/>
      <c r="PFS844" s="122"/>
      <c r="PFT844" s="105"/>
      <c r="PFU844" s="103"/>
      <c r="PFV844" s="120"/>
      <c r="PFW844" s="209"/>
      <c r="PFX844" s="120"/>
      <c r="PFY844" s="120"/>
      <c r="PFZ844" s="114"/>
      <c r="PGA844" s="122"/>
      <c r="PGB844" s="105"/>
      <c r="PGC844" s="103"/>
      <c r="PGD844" s="120"/>
      <c r="PGE844" s="209"/>
      <c r="PGF844" s="120"/>
      <c r="PGG844" s="120"/>
      <c r="PGH844" s="114"/>
      <c r="PGI844" s="122"/>
      <c r="PGJ844" s="105"/>
      <c r="PGK844" s="103"/>
      <c r="PGL844" s="120"/>
      <c r="PGM844" s="209"/>
      <c r="PGN844" s="120"/>
      <c r="PGO844" s="120"/>
      <c r="PGP844" s="114"/>
      <c r="PGQ844" s="122"/>
      <c r="PGR844" s="105"/>
      <c r="PGS844" s="103"/>
      <c r="PGT844" s="120"/>
      <c r="PGU844" s="209"/>
      <c r="PGV844" s="120"/>
      <c r="PGW844" s="120"/>
      <c r="PGX844" s="114"/>
      <c r="PGY844" s="122"/>
      <c r="PGZ844" s="105"/>
      <c r="PHA844" s="103"/>
      <c r="PHB844" s="120"/>
      <c r="PHC844" s="209"/>
      <c r="PHD844" s="120"/>
      <c r="PHE844" s="120"/>
      <c r="PHF844" s="114"/>
      <c r="PHG844" s="122"/>
      <c r="PHH844" s="105"/>
      <c r="PHI844" s="103"/>
      <c r="PHJ844" s="120"/>
      <c r="PHK844" s="209"/>
      <c r="PHL844" s="120"/>
      <c r="PHM844" s="120"/>
      <c r="PHN844" s="114"/>
      <c r="PHO844" s="122"/>
      <c r="PHP844" s="105"/>
      <c r="PHQ844" s="103"/>
      <c r="PHR844" s="120"/>
      <c r="PHS844" s="209"/>
      <c r="PHT844" s="120"/>
      <c r="PHU844" s="120"/>
      <c r="PHV844" s="114"/>
      <c r="PHW844" s="122"/>
      <c r="PHX844" s="105"/>
      <c r="PHY844" s="103"/>
      <c r="PHZ844" s="120"/>
      <c r="PIA844" s="209"/>
      <c r="PIB844" s="120"/>
      <c r="PIC844" s="120"/>
      <c r="PID844" s="114"/>
      <c r="PIE844" s="122"/>
      <c r="PIF844" s="105"/>
      <c r="PIG844" s="103"/>
      <c r="PIH844" s="120"/>
      <c r="PII844" s="209"/>
      <c r="PIJ844" s="120"/>
      <c r="PIK844" s="120"/>
      <c r="PIL844" s="114"/>
      <c r="PIM844" s="122"/>
      <c r="PIN844" s="105"/>
      <c r="PIO844" s="103"/>
      <c r="PIP844" s="120"/>
      <c r="PIQ844" s="209"/>
      <c r="PIR844" s="120"/>
      <c r="PIS844" s="120"/>
      <c r="PIT844" s="114"/>
      <c r="PIU844" s="122"/>
      <c r="PIV844" s="105"/>
      <c r="PIW844" s="103"/>
      <c r="PIX844" s="120"/>
      <c r="PIY844" s="209"/>
      <c r="PIZ844" s="120"/>
      <c r="PJA844" s="120"/>
      <c r="PJB844" s="114"/>
      <c r="PJC844" s="122"/>
      <c r="PJD844" s="105"/>
      <c r="PJE844" s="103"/>
      <c r="PJF844" s="120"/>
      <c r="PJG844" s="209"/>
      <c r="PJH844" s="120"/>
      <c r="PJI844" s="120"/>
      <c r="PJJ844" s="114"/>
      <c r="PJK844" s="122"/>
      <c r="PJL844" s="105"/>
      <c r="PJM844" s="103"/>
      <c r="PJN844" s="120"/>
      <c r="PJO844" s="209"/>
      <c r="PJP844" s="120"/>
      <c r="PJQ844" s="120"/>
      <c r="PJR844" s="114"/>
      <c r="PJS844" s="122"/>
      <c r="PJT844" s="105"/>
      <c r="PJU844" s="103"/>
      <c r="PJV844" s="120"/>
      <c r="PJW844" s="209"/>
      <c r="PJX844" s="120"/>
      <c r="PJY844" s="120"/>
      <c r="PJZ844" s="114"/>
      <c r="PKA844" s="122"/>
      <c r="PKB844" s="105"/>
      <c r="PKC844" s="103"/>
      <c r="PKD844" s="120"/>
      <c r="PKE844" s="209"/>
      <c r="PKF844" s="120"/>
      <c r="PKG844" s="120"/>
      <c r="PKH844" s="114"/>
      <c r="PKI844" s="122"/>
      <c r="PKJ844" s="105"/>
      <c r="PKK844" s="103"/>
      <c r="PKL844" s="120"/>
      <c r="PKM844" s="209"/>
      <c r="PKN844" s="120"/>
      <c r="PKO844" s="120"/>
      <c r="PKP844" s="114"/>
      <c r="PKQ844" s="122"/>
      <c r="PKR844" s="105"/>
      <c r="PKS844" s="103"/>
      <c r="PKT844" s="120"/>
      <c r="PKU844" s="209"/>
      <c r="PKV844" s="120"/>
      <c r="PKW844" s="120"/>
      <c r="PKX844" s="114"/>
      <c r="PKY844" s="122"/>
      <c r="PKZ844" s="105"/>
      <c r="PLA844" s="103"/>
      <c r="PLB844" s="120"/>
      <c r="PLC844" s="209"/>
      <c r="PLD844" s="120"/>
      <c r="PLE844" s="120"/>
      <c r="PLF844" s="114"/>
      <c r="PLG844" s="122"/>
      <c r="PLH844" s="105"/>
      <c r="PLI844" s="103"/>
      <c r="PLJ844" s="120"/>
      <c r="PLK844" s="209"/>
      <c r="PLL844" s="120"/>
      <c r="PLM844" s="120"/>
      <c r="PLN844" s="114"/>
      <c r="PLO844" s="122"/>
      <c r="PLP844" s="105"/>
      <c r="PLQ844" s="103"/>
      <c r="PLR844" s="120"/>
      <c r="PLS844" s="209"/>
      <c r="PLT844" s="120"/>
      <c r="PLU844" s="120"/>
      <c r="PLV844" s="114"/>
      <c r="PLW844" s="122"/>
      <c r="PLX844" s="105"/>
      <c r="PLY844" s="103"/>
      <c r="PLZ844" s="120"/>
      <c r="PMA844" s="209"/>
      <c r="PMB844" s="120"/>
      <c r="PMC844" s="120"/>
      <c r="PMD844" s="114"/>
      <c r="PME844" s="122"/>
      <c r="PMF844" s="105"/>
      <c r="PMG844" s="103"/>
      <c r="PMH844" s="120"/>
      <c r="PMI844" s="209"/>
      <c r="PMJ844" s="120"/>
      <c r="PMK844" s="120"/>
      <c r="PML844" s="114"/>
      <c r="PMM844" s="122"/>
      <c r="PMN844" s="105"/>
      <c r="PMO844" s="103"/>
      <c r="PMP844" s="120"/>
      <c r="PMQ844" s="209"/>
      <c r="PMR844" s="120"/>
      <c r="PMS844" s="120"/>
      <c r="PMT844" s="114"/>
      <c r="PMU844" s="122"/>
      <c r="PMV844" s="105"/>
      <c r="PMW844" s="103"/>
      <c r="PMX844" s="120"/>
      <c r="PMY844" s="209"/>
      <c r="PMZ844" s="120"/>
      <c r="PNA844" s="120"/>
      <c r="PNB844" s="114"/>
      <c r="PNC844" s="122"/>
      <c r="PND844" s="105"/>
      <c r="PNE844" s="103"/>
      <c r="PNF844" s="120"/>
      <c r="PNG844" s="209"/>
      <c r="PNH844" s="120"/>
      <c r="PNI844" s="120"/>
      <c r="PNJ844" s="114"/>
      <c r="PNK844" s="122"/>
      <c r="PNL844" s="105"/>
      <c r="PNM844" s="103"/>
      <c r="PNN844" s="120"/>
      <c r="PNO844" s="209"/>
      <c r="PNP844" s="120"/>
      <c r="PNQ844" s="120"/>
      <c r="PNR844" s="114"/>
      <c r="PNS844" s="122"/>
      <c r="PNT844" s="105"/>
      <c r="PNU844" s="103"/>
      <c r="PNV844" s="120"/>
      <c r="PNW844" s="209"/>
      <c r="PNX844" s="120"/>
      <c r="PNY844" s="120"/>
      <c r="PNZ844" s="114"/>
      <c r="POA844" s="122"/>
      <c r="POB844" s="105"/>
      <c r="POC844" s="103"/>
      <c r="POD844" s="120"/>
      <c r="POE844" s="209"/>
      <c r="POF844" s="120"/>
      <c r="POG844" s="120"/>
      <c r="POH844" s="114"/>
      <c r="POI844" s="122"/>
      <c r="POJ844" s="105"/>
      <c r="POK844" s="103"/>
      <c r="POL844" s="120"/>
      <c r="POM844" s="209"/>
      <c r="PON844" s="120"/>
      <c r="POO844" s="120"/>
      <c r="POP844" s="114"/>
      <c r="POQ844" s="122"/>
      <c r="POR844" s="105"/>
      <c r="POS844" s="103"/>
      <c r="POT844" s="120"/>
      <c r="POU844" s="209"/>
      <c r="POV844" s="120"/>
      <c r="POW844" s="120"/>
      <c r="POX844" s="114"/>
      <c r="POY844" s="122"/>
      <c r="POZ844" s="105"/>
      <c r="PPA844" s="103"/>
      <c r="PPB844" s="120"/>
      <c r="PPC844" s="209"/>
      <c r="PPD844" s="120"/>
      <c r="PPE844" s="120"/>
      <c r="PPF844" s="114"/>
      <c r="PPG844" s="122"/>
      <c r="PPH844" s="105"/>
      <c r="PPI844" s="103"/>
      <c r="PPJ844" s="120"/>
      <c r="PPK844" s="209"/>
      <c r="PPL844" s="120"/>
      <c r="PPM844" s="120"/>
      <c r="PPN844" s="114"/>
      <c r="PPO844" s="122"/>
      <c r="PPP844" s="105"/>
      <c r="PPQ844" s="103"/>
      <c r="PPR844" s="120"/>
      <c r="PPS844" s="209"/>
      <c r="PPT844" s="120"/>
      <c r="PPU844" s="120"/>
      <c r="PPV844" s="114"/>
      <c r="PPW844" s="122"/>
      <c r="PPX844" s="105"/>
      <c r="PPY844" s="103"/>
      <c r="PPZ844" s="120"/>
      <c r="PQA844" s="209"/>
      <c r="PQB844" s="120"/>
      <c r="PQC844" s="120"/>
      <c r="PQD844" s="114"/>
      <c r="PQE844" s="122"/>
      <c r="PQF844" s="105"/>
      <c r="PQG844" s="103"/>
      <c r="PQH844" s="120"/>
      <c r="PQI844" s="209"/>
      <c r="PQJ844" s="120"/>
      <c r="PQK844" s="120"/>
      <c r="PQL844" s="114"/>
      <c r="PQM844" s="122"/>
      <c r="PQN844" s="105"/>
      <c r="PQO844" s="103"/>
      <c r="PQP844" s="120"/>
      <c r="PQQ844" s="209"/>
      <c r="PQR844" s="120"/>
      <c r="PQS844" s="120"/>
      <c r="PQT844" s="114"/>
      <c r="PQU844" s="122"/>
      <c r="PQV844" s="105"/>
      <c r="PQW844" s="103"/>
      <c r="PQX844" s="120"/>
      <c r="PQY844" s="209"/>
      <c r="PQZ844" s="120"/>
      <c r="PRA844" s="120"/>
      <c r="PRB844" s="114"/>
      <c r="PRC844" s="122"/>
      <c r="PRD844" s="105"/>
      <c r="PRE844" s="103"/>
      <c r="PRF844" s="120"/>
      <c r="PRG844" s="209"/>
      <c r="PRH844" s="120"/>
      <c r="PRI844" s="120"/>
      <c r="PRJ844" s="114"/>
      <c r="PRK844" s="122"/>
      <c r="PRL844" s="105"/>
      <c r="PRM844" s="103"/>
      <c r="PRN844" s="120"/>
      <c r="PRO844" s="209"/>
      <c r="PRP844" s="120"/>
      <c r="PRQ844" s="120"/>
      <c r="PRR844" s="114"/>
      <c r="PRS844" s="122"/>
      <c r="PRT844" s="105"/>
      <c r="PRU844" s="103"/>
      <c r="PRV844" s="120"/>
      <c r="PRW844" s="209"/>
      <c r="PRX844" s="120"/>
      <c r="PRY844" s="120"/>
      <c r="PRZ844" s="114"/>
      <c r="PSA844" s="122"/>
      <c r="PSB844" s="105"/>
      <c r="PSC844" s="103"/>
      <c r="PSD844" s="120"/>
      <c r="PSE844" s="209"/>
      <c r="PSF844" s="120"/>
      <c r="PSG844" s="120"/>
      <c r="PSH844" s="114"/>
      <c r="PSI844" s="122"/>
      <c r="PSJ844" s="105"/>
      <c r="PSK844" s="103"/>
      <c r="PSL844" s="120"/>
      <c r="PSM844" s="209"/>
      <c r="PSN844" s="120"/>
      <c r="PSO844" s="120"/>
      <c r="PSP844" s="114"/>
      <c r="PSQ844" s="122"/>
      <c r="PSR844" s="105"/>
      <c r="PSS844" s="103"/>
      <c r="PST844" s="120"/>
      <c r="PSU844" s="209"/>
      <c r="PSV844" s="120"/>
      <c r="PSW844" s="120"/>
      <c r="PSX844" s="114"/>
      <c r="PSY844" s="122"/>
      <c r="PSZ844" s="105"/>
      <c r="PTA844" s="103"/>
      <c r="PTB844" s="120"/>
      <c r="PTC844" s="209"/>
      <c r="PTD844" s="120"/>
      <c r="PTE844" s="120"/>
      <c r="PTF844" s="114"/>
      <c r="PTG844" s="122"/>
      <c r="PTH844" s="105"/>
      <c r="PTI844" s="103"/>
      <c r="PTJ844" s="120"/>
      <c r="PTK844" s="209"/>
      <c r="PTL844" s="120"/>
      <c r="PTM844" s="120"/>
      <c r="PTN844" s="114"/>
      <c r="PTO844" s="122"/>
      <c r="PTP844" s="105"/>
      <c r="PTQ844" s="103"/>
      <c r="PTR844" s="120"/>
      <c r="PTS844" s="209"/>
      <c r="PTT844" s="120"/>
      <c r="PTU844" s="120"/>
      <c r="PTV844" s="114"/>
      <c r="PTW844" s="122"/>
      <c r="PTX844" s="105"/>
      <c r="PTY844" s="103"/>
      <c r="PTZ844" s="120"/>
      <c r="PUA844" s="209"/>
      <c r="PUB844" s="120"/>
      <c r="PUC844" s="120"/>
      <c r="PUD844" s="114"/>
      <c r="PUE844" s="122"/>
      <c r="PUF844" s="105"/>
      <c r="PUG844" s="103"/>
      <c r="PUH844" s="120"/>
      <c r="PUI844" s="209"/>
      <c r="PUJ844" s="120"/>
      <c r="PUK844" s="120"/>
      <c r="PUL844" s="114"/>
      <c r="PUM844" s="122"/>
      <c r="PUN844" s="105"/>
      <c r="PUO844" s="103"/>
      <c r="PUP844" s="120"/>
      <c r="PUQ844" s="209"/>
      <c r="PUR844" s="120"/>
      <c r="PUS844" s="120"/>
      <c r="PUT844" s="114"/>
      <c r="PUU844" s="122"/>
      <c r="PUV844" s="105"/>
      <c r="PUW844" s="103"/>
      <c r="PUX844" s="120"/>
      <c r="PUY844" s="209"/>
      <c r="PUZ844" s="120"/>
      <c r="PVA844" s="120"/>
      <c r="PVB844" s="114"/>
      <c r="PVC844" s="122"/>
      <c r="PVD844" s="105"/>
      <c r="PVE844" s="103"/>
      <c r="PVF844" s="120"/>
      <c r="PVG844" s="209"/>
      <c r="PVH844" s="120"/>
      <c r="PVI844" s="120"/>
      <c r="PVJ844" s="114"/>
      <c r="PVK844" s="122"/>
      <c r="PVL844" s="105"/>
      <c r="PVM844" s="103"/>
      <c r="PVN844" s="120"/>
      <c r="PVO844" s="209"/>
      <c r="PVP844" s="120"/>
      <c r="PVQ844" s="120"/>
      <c r="PVR844" s="114"/>
      <c r="PVS844" s="122"/>
      <c r="PVT844" s="105"/>
      <c r="PVU844" s="103"/>
      <c r="PVV844" s="120"/>
      <c r="PVW844" s="209"/>
      <c r="PVX844" s="120"/>
      <c r="PVY844" s="120"/>
      <c r="PVZ844" s="114"/>
      <c r="PWA844" s="122"/>
      <c r="PWB844" s="105"/>
      <c r="PWC844" s="103"/>
      <c r="PWD844" s="120"/>
      <c r="PWE844" s="209"/>
      <c r="PWF844" s="120"/>
      <c r="PWG844" s="120"/>
      <c r="PWH844" s="114"/>
      <c r="PWI844" s="122"/>
      <c r="PWJ844" s="105"/>
      <c r="PWK844" s="103"/>
      <c r="PWL844" s="120"/>
      <c r="PWM844" s="209"/>
      <c r="PWN844" s="120"/>
      <c r="PWO844" s="120"/>
      <c r="PWP844" s="114"/>
      <c r="PWQ844" s="122"/>
      <c r="PWR844" s="105"/>
      <c r="PWS844" s="103"/>
      <c r="PWT844" s="120"/>
      <c r="PWU844" s="209"/>
      <c r="PWV844" s="120"/>
      <c r="PWW844" s="120"/>
      <c r="PWX844" s="114"/>
      <c r="PWY844" s="122"/>
      <c r="PWZ844" s="105"/>
      <c r="PXA844" s="103"/>
      <c r="PXB844" s="120"/>
      <c r="PXC844" s="209"/>
      <c r="PXD844" s="120"/>
      <c r="PXE844" s="120"/>
      <c r="PXF844" s="114"/>
      <c r="PXG844" s="122"/>
      <c r="PXH844" s="105"/>
      <c r="PXI844" s="103"/>
      <c r="PXJ844" s="120"/>
      <c r="PXK844" s="209"/>
      <c r="PXL844" s="120"/>
      <c r="PXM844" s="120"/>
      <c r="PXN844" s="114"/>
      <c r="PXO844" s="122"/>
      <c r="PXP844" s="105"/>
      <c r="PXQ844" s="103"/>
      <c r="PXR844" s="120"/>
      <c r="PXS844" s="209"/>
      <c r="PXT844" s="120"/>
      <c r="PXU844" s="120"/>
      <c r="PXV844" s="114"/>
      <c r="PXW844" s="122"/>
      <c r="PXX844" s="105"/>
      <c r="PXY844" s="103"/>
      <c r="PXZ844" s="120"/>
      <c r="PYA844" s="209"/>
      <c r="PYB844" s="120"/>
      <c r="PYC844" s="120"/>
      <c r="PYD844" s="114"/>
      <c r="PYE844" s="122"/>
      <c r="PYF844" s="105"/>
      <c r="PYG844" s="103"/>
      <c r="PYH844" s="120"/>
      <c r="PYI844" s="209"/>
      <c r="PYJ844" s="120"/>
      <c r="PYK844" s="120"/>
      <c r="PYL844" s="114"/>
      <c r="PYM844" s="122"/>
      <c r="PYN844" s="105"/>
      <c r="PYO844" s="103"/>
      <c r="PYP844" s="120"/>
      <c r="PYQ844" s="209"/>
      <c r="PYR844" s="120"/>
      <c r="PYS844" s="120"/>
      <c r="PYT844" s="114"/>
      <c r="PYU844" s="122"/>
      <c r="PYV844" s="105"/>
      <c r="PYW844" s="103"/>
      <c r="PYX844" s="120"/>
      <c r="PYY844" s="209"/>
      <c r="PYZ844" s="120"/>
      <c r="PZA844" s="120"/>
      <c r="PZB844" s="114"/>
      <c r="PZC844" s="122"/>
      <c r="PZD844" s="105"/>
      <c r="PZE844" s="103"/>
      <c r="PZF844" s="120"/>
      <c r="PZG844" s="209"/>
      <c r="PZH844" s="120"/>
      <c r="PZI844" s="120"/>
      <c r="PZJ844" s="114"/>
      <c r="PZK844" s="122"/>
      <c r="PZL844" s="105"/>
      <c r="PZM844" s="103"/>
      <c r="PZN844" s="120"/>
      <c r="PZO844" s="209"/>
      <c r="PZP844" s="120"/>
      <c r="PZQ844" s="120"/>
      <c r="PZR844" s="114"/>
      <c r="PZS844" s="122"/>
      <c r="PZT844" s="105"/>
      <c r="PZU844" s="103"/>
      <c r="PZV844" s="120"/>
      <c r="PZW844" s="209"/>
      <c r="PZX844" s="120"/>
      <c r="PZY844" s="120"/>
      <c r="PZZ844" s="114"/>
      <c r="QAA844" s="122"/>
      <c r="QAB844" s="105"/>
      <c r="QAC844" s="103"/>
      <c r="QAD844" s="120"/>
      <c r="QAE844" s="209"/>
      <c r="QAF844" s="120"/>
      <c r="QAG844" s="120"/>
      <c r="QAH844" s="114"/>
      <c r="QAI844" s="122"/>
      <c r="QAJ844" s="105"/>
      <c r="QAK844" s="103"/>
      <c r="QAL844" s="120"/>
      <c r="QAM844" s="209"/>
      <c r="QAN844" s="120"/>
      <c r="QAO844" s="120"/>
      <c r="QAP844" s="114"/>
      <c r="QAQ844" s="122"/>
      <c r="QAR844" s="105"/>
      <c r="QAS844" s="103"/>
      <c r="QAT844" s="120"/>
      <c r="QAU844" s="209"/>
      <c r="QAV844" s="120"/>
      <c r="QAW844" s="120"/>
      <c r="QAX844" s="114"/>
      <c r="QAY844" s="122"/>
      <c r="QAZ844" s="105"/>
      <c r="QBA844" s="103"/>
      <c r="QBB844" s="120"/>
      <c r="QBC844" s="209"/>
      <c r="QBD844" s="120"/>
      <c r="QBE844" s="120"/>
      <c r="QBF844" s="114"/>
      <c r="QBG844" s="122"/>
      <c r="QBH844" s="105"/>
      <c r="QBI844" s="103"/>
      <c r="QBJ844" s="120"/>
      <c r="QBK844" s="209"/>
      <c r="QBL844" s="120"/>
      <c r="QBM844" s="120"/>
      <c r="QBN844" s="114"/>
      <c r="QBO844" s="122"/>
      <c r="QBP844" s="105"/>
      <c r="QBQ844" s="103"/>
      <c r="QBR844" s="120"/>
      <c r="QBS844" s="209"/>
      <c r="QBT844" s="120"/>
      <c r="QBU844" s="120"/>
      <c r="QBV844" s="114"/>
      <c r="QBW844" s="122"/>
      <c r="QBX844" s="105"/>
      <c r="QBY844" s="103"/>
      <c r="QBZ844" s="120"/>
      <c r="QCA844" s="209"/>
      <c r="QCB844" s="120"/>
      <c r="QCC844" s="120"/>
      <c r="QCD844" s="114"/>
      <c r="QCE844" s="122"/>
      <c r="QCF844" s="105"/>
      <c r="QCG844" s="103"/>
      <c r="QCH844" s="120"/>
      <c r="QCI844" s="209"/>
      <c r="QCJ844" s="120"/>
      <c r="QCK844" s="120"/>
      <c r="QCL844" s="114"/>
      <c r="QCM844" s="122"/>
      <c r="QCN844" s="105"/>
      <c r="QCO844" s="103"/>
      <c r="QCP844" s="120"/>
      <c r="QCQ844" s="209"/>
      <c r="QCR844" s="120"/>
      <c r="QCS844" s="120"/>
      <c r="QCT844" s="114"/>
      <c r="QCU844" s="122"/>
      <c r="QCV844" s="105"/>
      <c r="QCW844" s="103"/>
      <c r="QCX844" s="120"/>
      <c r="QCY844" s="209"/>
      <c r="QCZ844" s="120"/>
      <c r="QDA844" s="120"/>
      <c r="QDB844" s="114"/>
      <c r="QDC844" s="122"/>
      <c r="QDD844" s="105"/>
      <c r="QDE844" s="103"/>
      <c r="QDF844" s="120"/>
      <c r="QDG844" s="209"/>
      <c r="QDH844" s="120"/>
      <c r="QDI844" s="120"/>
      <c r="QDJ844" s="114"/>
      <c r="QDK844" s="122"/>
      <c r="QDL844" s="105"/>
      <c r="QDM844" s="103"/>
      <c r="QDN844" s="120"/>
      <c r="QDO844" s="209"/>
      <c r="QDP844" s="120"/>
      <c r="QDQ844" s="120"/>
      <c r="QDR844" s="114"/>
      <c r="QDS844" s="122"/>
      <c r="QDT844" s="105"/>
      <c r="QDU844" s="103"/>
      <c r="QDV844" s="120"/>
      <c r="QDW844" s="209"/>
      <c r="QDX844" s="120"/>
      <c r="QDY844" s="120"/>
      <c r="QDZ844" s="114"/>
      <c r="QEA844" s="122"/>
      <c r="QEB844" s="105"/>
      <c r="QEC844" s="103"/>
      <c r="QED844" s="120"/>
      <c r="QEE844" s="209"/>
      <c r="QEF844" s="120"/>
      <c r="QEG844" s="120"/>
      <c r="QEH844" s="114"/>
      <c r="QEI844" s="122"/>
      <c r="QEJ844" s="105"/>
      <c r="QEK844" s="103"/>
      <c r="QEL844" s="120"/>
      <c r="QEM844" s="209"/>
      <c r="QEN844" s="120"/>
      <c r="QEO844" s="120"/>
      <c r="QEP844" s="114"/>
      <c r="QEQ844" s="122"/>
      <c r="QER844" s="105"/>
      <c r="QES844" s="103"/>
      <c r="QET844" s="120"/>
      <c r="QEU844" s="209"/>
      <c r="QEV844" s="120"/>
      <c r="QEW844" s="120"/>
      <c r="QEX844" s="114"/>
      <c r="QEY844" s="122"/>
      <c r="QEZ844" s="105"/>
      <c r="QFA844" s="103"/>
      <c r="QFB844" s="120"/>
      <c r="QFC844" s="209"/>
      <c r="QFD844" s="120"/>
      <c r="QFE844" s="120"/>
      <c r="QFF844" s="114"/>
      <c r="QFG844" s="122"/>
      <c r="QFH844" s="105"/>
      <c r="QFI844" s="103"/>
      <c r="QFJ844" s="120"/>
      <c r="QFK844" s="209"/>
      <c r="QFL844" s="120"/>
      <c r="QFM844" s="120"/>
      <c r="QFN844" s="114"/>
      <c r="QFO844" s="122"/>
      <c r="QFP844" s="105"/>
      <c r="QFQ844" s="103"/>
      <c r="QFR844" s="120"/>
      <c r="QFS844" s="209"/>
      <c r="QFT844" s="120"/>
      <c r="QFU844" s="120"/>
      <c r="QFV844" s="114"/>
      <c r="QFW844" s="122"/>
      <c r="QFX844" s="105"/>
      <c r="QFY844" s="103"/>
      <c r="QFZ844" s="120"/>
      <c r="QGA844" s="209"/>
      <c r="QGB844" s="120"/>
      <c r="QGC844" s="120"/>
      <c r="QGD844" s="114"/>
      <c r="QGE844" s="122"/>
      <c r="QGF844" s="105"/>
      <c r="QGG844" s="103"/>
      <c r="QGH844" s="120"/>
      <c r="QGI844" s="209"/>
      <c r="QGJ844" s="120"/>
      <c r="QGK844" s="120"/>
      <c r="QGL844" s="114"/>
      <c r="QGM844" s="122"/>
      <c r="QGN844" s="105"/>
      <c r="QGO844" s="103"/>
      <c r="QGP844" s="120"/>
      <c r="QGQ844" s="209"/>
      <c r="QGR844" s="120"/>
      <c r="QGS844" s="120"/>
      <c r="QGT844" s="114"/>
      <c r="QGU844" s="122"/>
      <c r="QGV844" s="105"/>
      <c r="QGW844" s="103"/>
      <c r="QGX844" s="120"/>
      <c r="QGY844" s="209"/>
      <c r="QGZ844" s="120"/>
      <c r="QHA844" s="120"/>
      <c r="QHB844" s="114"/>
      <c r="QHC844" s="122"/>
      <c r="QHD844" s="105"/>
      <c r="QHE844" s="103"/>
      <c r="QHF844" s="120"/>
      <c r="QHG844" s="209"/>
      <c r="QHH844" s="120"/>
      <c r="QHI844" s="120"/>
      <c r="QHJ844" s="114"/>
      <c r="QHK844" s="122"/>
      <c r="QHL844" s="105"/>
      <c r="QHM844" s="103"/>
      <c r="QHN844" s="120"/>
      <c r="QHO844" s="209"/>
      <c r="QHP844" s="120"/>
      <c r="QHQ844" s="120"/>
      <c r="QHR844" s="114"/>
      <c r="QHS844" s="122"/>
      <c r="QHT844" s="105"/>
      <c r="QHU844" s="103"/>
      <c r="QHV844" s="120"/>
      <c r="QHW844" s="209"/>
      <c r="QHX844" s="120"/>
      <c r="QHY844" s="120"/>
      <c r="QHZ844" s="114"/>
      <c r="QIA844" s="122"/>
      <c r="QIB844" s="105"/>
      <c r="QIC844" s="103"/>
      <c r="QID844" s="120"/>
      <c r="QIE844" s="209"/>
      <c r="QIF844" s="120"/>
      <c r="QIG844" s="120"/>
      <c r="QIH844" s="114"/>
      <c r="QII844" s="122"/>
      <c r="QIJ844" s="105"/>
      <c r="QIK844" s="103"/>
      <c r="QIL844" s="120"/>
      <c r="QIM844" s="209"/>
      <c r="QIN844" s="120"/>
      <c r="QIO844" s="120"/>
      <c r="QIP844" s="114"/>
      <c r="QIQ844" s="122"/>
      <c r="QIR844" s="105"/>
      <c r="QIS844" s="103"/>
      <c r="QIT844" s="120"/>
      <c r="QIU844" s="209"/>
      <c r="QIV844" s="120"/>
      <c r="QIW844" s="120"/>
      <c r="QIX844" s="114"/>
      <c r="QIY844" s="122"/>
      <c r="QIZ844" s="105"/>
      <c r="QJA844" s="103"/>
      <c r="QJB844" s="120"/>
      <c r="QJC844" s="209"/>
      <c r="QJD844" s="120"/>
      <c r="QJE844" s="120"/>
      <c r="QJF844" s="114"/>
      <c r="QJG844" s="122"/>
      <c r="QJH844" s="105"/>
      <c r="QJI844" s="103"/>
      <c r="QJJ844" s="120"/>
      <c r="QJK844" s="209"/>
      <c r="QJL844" s="120"/>
      <c r="QJM844" s="120"/>
      <c r="QJN844" s="114"/>
      <c r="QJO844" s="122"/>
      <c r="QJP844" s="105"/>
      <c r="QJQ844" s="103"/>
      <c r="QJR844" s="120"/>
      <c r="QJS844" s="209"/>
      <c r="QJT844" s="120"/>
      <c r="QJU844" s="120"/>
      <c r="QJV844" s="114"/>
      <c r="QJW844" s="122"/>
      <c r="QJX844" s="105"/>
      <c r="QJY844" s="103"/>
      <c r="QJZ844" s="120"/>
      <c r="QKA844" s="209"/>
      <c r="QKB844" s="120"/>
      <c r="QKC844" s="120"/>
      <c r="QKD844" s="114"/>
      <c r="QKE844" s="122"/>
      <c r="QKF844" s="105"/>
      <c r="QKG844" s="103"/>
      <c r="QKH844" s="120"/>
      <c r="QKI844" s="209"/>
      <c r="QKJ844" s="120"/>
      <c r="QKK844" s="120"/>
      <c r="QKL844" s="114"/>
      <c r="QKM844" s="122"/>
      <c r="QKN844" s="105"/>
      <c r="QKO844" s="103"/>
      <c r="QKP844" s="120"/>
      <c r="QKQ844" s="209"/>
      <c r="QKR844" s="120"/>
      <c r="QKS844" s="120"/>
      <c r="QKT844" s="114"/>
      <c r="QKU844" s="122"/>
      <c r="QKV844" s="105"/>
      <c r="QKW844" s="103"/>
      <c r="QKX844" s="120"/>
      <c r="QKY844" s="209"/>
      <c r="QKZ844" s="120"/>
      <c r="QLA844" s="120"/>
      <c r="QLB844" s="114"/>
      <c r="QLC844" s="122"/>
      <c r="QLD844" s="105"/>
      <c r="QLE844" s="103"/>
      <c r="QLF844" s="120"/>
      <c r="QLG844" s="209"/>
      <c r="QLH844" s="120"/>
      <c r="QLI844" s="120"/>
      <c r="QLJ844" s="114"/>
      <c r="QLK844" s="122"/>
      <c r="QLL844" s="105"/>
      <c r="QLM844" s="103"/>
      <c r="QLN844" s="120"/>
      <c r="QLO844" s="209"/>
      <c r="QLP844" s="120"/>
      <c r="QLQ844" s="120"/>
      <c r="QLR844" s="114"/>
      <c r="QLS844" s="122"/>
      <c r="QLT844" s="105"/>
      <c r="QLU844" s="103"/>
      <c r="QLV844" s="120"/>
      <c r="QLW844" s="209"/>
      <c r="QLX844" s="120"/>
      <c r="QLY844" s="120"/>
      <c r="QLZ844" s="114"/>
      <c r="QMA844" s="122"/>
      <c r="QMB844" s="105"/>
      <c r="QMC844" s="103"/>
      <c r="QMD844" s="120"/>
      <c r="QME844" s="209"/>
      <c r="QMF844" s="120"/>
      <c r="QMG844" s="120"/>
      <c r="QMH844" s="114"/>
      <c r="QMI844" s="122"/>
      <c r="QMJ844" s="105"/>
      <c r="QMK844" s="103"/>
      <c r="QML844" s="120"/>
      <c r="QMM844" s="209"/>
      <c r="QMN844" s="120"/>
      <c r="QMO844" s="120"/>
      <c r="QMP844" s="114"/>
      <c r="QMQ844" s="122"/>
      <c r="QMR844" s="105"/>
      <c r="QMS844" s="103"/>
      <c r="QMT844" s="120"/>
      <c r="QMU844" s="209"/>
      <c r="QMV844" s="120"/>
      <c r="QMW844" s="120"/>
      <c r="QMX844" s="114"/>
      <c r="QMY844" s="122"/>
      <c r="QMZ844" s="105"/>
      <c r="QNA844" s="103"/>
      <c r="QNB844" s="120"/>
      <c r="QNC844" s="209"/>
      <c r="QND844" s="120"/>
      <c r="QNE844" s="120"/>
      <c r="QNF844" s="114"/>
      <c r="QNG844" s="122"/>
      <c r="QNH844" s="105"/>
      <c r="QNI844" s="103"/>
      <c r="QNJ844" s="120"/>
      <c r="QNK844" s="209"/>
      <c r="QNL844" s="120"/>
      <c r="QNM844" s="120"/>
      <c r="QNN844" s="114"/>
      <c r="QNO844" s="122"/>
      <c r="QNP844" s="105"/>
      <c r="QNQ844" s="103"/>
      <c r="QNR844" s="120"/>
      <c r="QNS844" s="209"/>
      <c r="QNT844" s="120"/>
      <c r="QNU844" s="120"/>
      <c r="QNV844" s="114"/>
      <c r="QNW844" s="122"/>
      <c r="QNX844" s="105"/>
      <c r="QNY844" s="103"/>
      <c r="QNZ844" s="120"/>
      <c r="QOA844" s="209"/>
      <c r="QOB844" s="120"/>
      <c r="QOC844" s="120"/>
      <c r="QOD844" s="114"/>
      <c r="QOE844" s="122"/>
      <c r="QOF844" s="105"/>
      <c r="QOG844" s="103"/>
      <c r="QOH844" s="120"/>
      <c r="QOI844" s="209"/>
      <c r="QOJ844" s="120"/>
      <c r="QOK844" s="120"/>
      <c r="QOL844" s="114"/>
      <c r="QOM844" s="122"/>
      <c r="QON844" s="105"/>
      <c r="QOO844" s="103"/>
      <c r="QOP844" s="120"/>
      <c r="QOQ844" s="209"/>
      <c r="QOR844" s="120"/>
      <c r="QOS844" s="120"/>
      <c r="QOT844" s="114"/>
      <c r="QOU844" s="122"/>
      <c r="QOV844" s="105"/>
      <c r="QOW844" s="103"/>
      <c r="QOX844" s="120"/>
      <c r="QOY844" s="209"/>
      <c r="QOZ844" s="120"/>
      <c r="QPA844" s="120"/>
      <c r="QPB844" s="114"/>
      <c r="QPC844" s="122"/>
      <c r="QPD844" s="105"/>
      <c r="QPE844" s="103"/>
      <c r="QPF844" s="120"/>
      <c r="QPG844" s="209"/>
      <c r="QPH844" s="120"/>
      <c r="QPI844" s="120"/>
      <c r="QPJ844" s="114"/>
      <c r="QPK844" s="122"/>
      <c r="QPL844" s="105"/>
      <c r="QPM844" s="103"/>
      <c r="QPN844" s="120"/>
      <c r="QPO844" s="209"/>
      <c r="QPP844" s="120"/>
      <c r="QPQ844" s="120"/>
      <c r="QPR844" s="114"/>
      <c r="QPS844" s="122"/>
      <c r="QPT844" s="105"/>
      <c r="QPU844" s="103"/>
      <c r="QPV844" s="120"/>
      <c r="QPW844" s="209"/>
      <c r="QPX844" s="120"/>
      <c r="QPY844" s="120"/>
      <c r="QPZ844" s="114"/>
      <c r="QQA844" s="122"/>
      <c r="QQB844" s="105"/>
      <c r="QQC844" s="103"/>
      <c r="QQD844" s="120"/>
      <c r="QQE844" s="209"/>
      <c r="QQF844" s="120"/>
      <c r="QQG844" s="120"/>
      <c r="QQH844" s="114"/>
      <c r="QQI844" s="122"/>
      <c r="QQJ844" s="105"/>
      <c r="QQK844" s="103"/>
      <c r="QQL844" s="120"/>
      <c r="QQM844" s="209"/>
      <c r="QQN844" s="120"/>
      <c r="QQO844" s="120"/>
      <c r="QQP844" s="114"/>
      <c r="QQQ844" s="122"/>
      <c r="QQR844" s="105"/>
      <c r="QQS844" s="103"/>
      <c r="QQT844" s="120"/>
      <c r="QQU844" s="209"/>
      <c r="QQV844" s="120"/>
      <c r="QQW844" s="120"/>
      <c r="QQX844" s="114"/>
      <c r="QQY844" s="122"/>
      <c r="QQZ844" s="105"/>
      <c r="QRA844" s="103"/>
      <c r="QRB844" s="120"/>
      <c r="QRC844" s="209"/>
      <c r="QRD844" s="120"/>
      <c r="QRE844" s="120"/>
      <c r="QRF844" s="114"/>
      <c r="QRG844" s="122"/>
      <c r="QRH844" s="105"/>
      <c r="QRI844" s="103"/>
      <c r="QRJ844" s="120"/>
      <c r="QRK844" s="209"/>
      <c r="QRL844" s="120"/>
      <c r="QRM844" s="120"/>
      <c r="QRN844" s="114"/>
      <c r="QRO844" s="122"/>
      <c r="QRP844" s="105"/>
      <c r="QRQ844" s="103"/>
      <c r="QRR844" s="120"/>
      <c r="QRS844" s="209"/>
      <c r="QRT844" s="120"/>
      <c r="QRU844" s="120"/>
      <c r="QRV844" s="114"/>
      <c r="QRW844" s="122"/>
      <c r="QRX844" s="105"/>
      <c r="QRY844" s="103"/>
      <c r="QRZ844" s="120"/>
      <c r="QSA844" s="209"/>
      <c r="QSB844" s="120"/>
      <c r="QSC844" s="120"/>
      <c r="QSD844" s="114"/>
      <c r="QSE844" s="122"/>
      <c r="QSF844" s="105"/>
      <c r="QSG844" s="103"/>
      <c r="QSH844" s="120"/>
      <c r="QSI844" s="209"/>
      <c r="QSJ844" s="120"/>
      <c r="QSK844" s="120"/>
      <c r="QSL844" s="114"/>
      <c r="QSM844" s="122"/>
      <c r="QSN844" s="105"/>
      <c r="QSO844" s="103"/>
      <c r="QSP844" s="120"/>
      <c r="QSQ844" s="209"/>
      <c r="QSR844" s="120"/>
      <c r="QSS844" s="120"/>
      <c r="QST844" s="114"/>
      <c r="QSU844" s="122"/>
      <c r="QSV844" s="105"/>
      <c r="QSW844" s="103"/>
      <c r="QSX844" s="120"/>
      <c r="QSY844" s="209"/>
      <c r="QSZ844" s="120"/>
      <c r="QTA844" s="120"/>
      <c r="QTB844" s="114"/>
      <c r="QTC844" s="122"/>
      <c r="QTD844" s="105"/>
      <c r="QTE844" s="103"/>
      <c r="QTF844" s="120"/>
      <c r="QTG844" s="209"/>
      <c r="QTH844" s="120"/>
      <c r="QTI844" s="120"/>
      <c r="QTJ844" s="114"/>
      <c r="QTK844" s="122"/>
      <c r="QTL844" s="105"/>
      <c r="QTM844" s="103"/>
      <c r="QTN844" s="120"/>
      <c r="QTO844" s="209"/>
      <c r="QTP844" s="120"/>
      <c r="QTQ844" s="120"/>
      <c r="QTR844" s="114"/>
      <c r="QTS844" s="122"/>
      <c r="QTT844" s="105"/>
      <c r="QTU844" s="103"/>
      <c r="QTV844" s="120"/>
      <c r="QTW844" s="209"/>
      <c r="QTX844" s="120"/>
      <c r="QTY844" s="120"/>
      <c r="QTZ844" s="114"/>
      <c r="QUA844" s="122"/>
      <c r="QUB844" s="105"/>
      <c r="QUC844" s="103"/>
      <c r="QUD844" s="120"/>
      <c r="QUE844" s="209"/>
      <c r="QUF844" s="120"/>
      <c r="QUG844" s="120"/>
      <c r="QUH844" s="114"/>
      <c r="QUI844" s="122"/>
      <c r="QUJ844" s="105"/>
      <c r="QUK844" s="103"/>
      <c r="QUL844" s="120"/>
      <c r="QUM844" s="209"/>
      <c r="QUN844" s="120"/>
      <c r="QUO844" s="120"/>
      <c r="QUP844" s="114"/>
      <c r="QUQ844" s="122"/>
      <c r="QUR844" s="105"/>
      <c r="QUS844" s="103"/>
      <c r="QUT844" s="120"/>
      <c r="QUU844" s="209"/>
      <c r="QUV844" s="120"/>
      <c r="QUW844" s="120"/>
      <c r="QUX844" s="114"/>
      <c r="QUY844" s="122"/>
      <c r="QUZ844" s="105"/>
      <c r="QVA844" s="103"/>
      <c r="QVB844" s="120"/>
      <c r="QVC844" s="209"/>
      <c r="QVD844" s="120"/>
      <c r="QVE844" s="120"/>
      <c r="QVF844" s="114"/>
      <c r="QVG844" s="122"/>
      <c r="QVH844" s="105"/>
      <c r="QVI844" s="103"/>
      <c r="QVJ844" s="120"/>
      <c r="QVK844" s="209"/>
      <c r="QVL844" s="120"/>
      <c r="QVM844" s="120"/>
      <c r="QVN844" s="114"/>
      <c r="QVO844" s="122"/>
      <c r="QVP844" s="105"/>
      <c r="QVQ844" s="103"/>
      <c r="QVR844" s="120"/>
      <c r="QVS844" s="209"/>
      <c r="QVT844" s="120"/>
      <c r="QVU844" s="120"/>
      <c r="QVV844" s="114"/>
      <c r="QVW844" s="122"/>
      <c r="QVX844" s="105"/>
      <c r="QVY844" s="103"/>
      <c r="QVZ844" s="120"/>
      <c r="QWA844" s="209"/>
      <c r="QWB844" s="120"/>
      <c r="QWC844" s="120"/>
      <c r="QWD844" s="114"/>
      <c r="QWE844" s="122"/>
      <c r="QWF844" s="105"/>
      <c r="QWG844" s="103"/>
      <c r="QWH844" s="120"/>
      <c r="QWI844" s="209"/>
      <c r="QWJ844" s="120"/>
      <c r="QWK844" s="120"/>
      <c r="QWL844" s="114"/>
      <c r="QWM844" s="122"/>
      <c r="QWN844" s="105"/>
      <c r="QWO844" s="103"/>
      <c r="QWP844" s="120"/>
      <c r="QWQ844" s="209"/>
      <c r="QWR844" s="120"/>
      <c r="QWS844" s="120"/>
      <c r="QWT844" s="114"/>
      <c r="QWU844" s="122"/>
      <c r="QWV844" s="105"/>
      <c r="QWW844" s="103"/>
      <c r="QWX844" s="120"/>
      <c r="QWY844" s="209"/>
      <c r="QWZ844" s="120"/>
      <c r="QXA844" s="120"/>
      <c r="QXB844" s="114"/>
      <c r="QXC844" s="122"/>
      <c r="QXD844" s="105"/>
      <c r="QXE844" s="103"/>
      <c r="QXF844" s="120"/>
      <c r="QXG844" s="209"/>
      <c r="QXH844" s="120"/>
      <c r="QXI844" s="120"/>
      <c r="QXJ844" s="114"/>
      <c r="QXK844" s="122"/>
      <c r="QXL844" s="105"/>
      <c r="QXM844" s="103"/>
      <c r="QXN844" s="120"/>
      <c r="QXO844" s="209"/>
      <c r="QXP844" s="120"/>
      <c r="QXQ844" s="120"/>
      <c r="QXR844" s="114"/>
      <c r="QXS844" s="122"/>
      <c r="QXT844" s="105"/>
      <c r="QXU844" s="103"/>
      <c r="QXV844" s="120"/>
      <c r="QXW844" s="209"/>
      <c r="QXX844" s="120"/>
      <c r="QXY844" s="120"/>
      <c r="QXZ844" s="114"/>
      <c r="QYA844" s="122"/>
      <c r="QYB844" s="105"/>
      <c r="QYC844" s="103"/>
      <c r="QYD844" s="120"/>
      <c r="QYE844" s="209"/>
      <c r="QYF844" s="120"/>
      <c r="QYG844" s="120"/>
      <c r="QYH844" s="114"/>
      <c r="QYI844" s="122"/>
      <c r="QYJ844" s="105"/>
      <c r="QYK844" s="103"/>
      <c r="QYL844" s="120"/>
      <c r="QYM844" s="209"/>
      <c r="QYN844" s="120"/>
      <c r="QYO844" s="120"/>
      <c r="QYP844" s="114"/>
      <c r="QYQ844" s="122"/>
      <c r="QYR844" s="105"/>
      <c r="QYS844" s="103"/>
      <c r="QYT844" s="120"/>
      <c r="QYU844" s="209"/>
      <c r="QYV844" s="120"/>
      <c r="QYW844" s="120"/>
      <c r="QYX844" s="114"/>
      <c r="QYY844" s="122"/>
      <c r="QYZ844" s="105"/>
      <c r="QZA844" s="103"/>
      <c r="QZB844" s="120"/>
      <c r="QZC844" s="209"/>
      <c r="QZD844" s="120"/>
      <c r="QZE844" s="120"/>
      <c r="QZF844" s="114"/>
      <c r="QZG844" s="122"/>
      <c r="QZH844" s="105"/>
      <c r="QZI844" s="103"/>
      <c r="QZJ844" s="120"/>
      <c r="QZK844" s="209"/>
      <c r="QZL844" s="120"/>
      <c r="QZM844" s="120"/>
      <c r="QZN844" s="114"/>
      <c r="QZO844" s="122"/>
      <c r="QZP844" s="105"/>
      <c r="QZQ844" s="103"/>
      <c r="QZR844" s="120"/>
      <c r="QZS844" s="209"/>
      <c r="QZT844" s="120"/>
      <c r="QZU844" s="120"/>
      <c r="QZV844" s="114"/>
      <c r="QZW844" s="122"/>
      <c r="QZX844" s="105"/>
      <c r="QZY844" s="103"/>
      <c r="QZZ844" s="120"/>
      <c r="RAA844" s="209"/>
      <c r="RAB844" s="120"/>
      <c r="RAC844" s="120"/>
      <c r="RAD844" s="114"/>
      <c r="RAE844" s="122"/>
      <c r="RAF844" s="105"/>
      <c r="RAG844" s="103"/>
      <c r="RAH844" s="120"/>
      <c r="RAI844" s="209"/>
      <c r="RAJ844" s="120"/>
      <c r="RAK844" s="120"/>
      <c r="RAL844" s="114"/>
      <c r="RAM844" s="122"/>
      <c r="RAN844" s="105"/>
      <c r="RAO844" s="103"/>
      <c r="RAP844" s="120"/>
      <c r="RAQ844" s="209"/>
      <c r="RAR844" s="120"/>
      <c r="RAS844" s="120"/>
      <c r="RAT844" s="114"/>
      <c r="RAU844" s="122"/>
      <c r="RAV844" s="105"/>
      <c r="RAW844" s="103"/>
      <c r="RAX844" s="120"/>
      <c r="RAY844" s="209"/>
      <c r="RAZ844" s="120"/>
      <c r="RBA844" s="120"/>
      <c r="RBB844" s="114"/>
      <c r="RBC844" s="122"/>
      <c r="RBD844" s="105"/>
      <c r="RBE844" s="103"/>
      <c r="RBF844" s="120"/>
      <c r="RBG844" s="209"/>
      <c r="RBH844" s="120"/>
      <c r="RBI844" s="120"/>
      <c r="RBJ844" s="114"/>
      <c r="RBK844" s="122"/>
      <c r="RBL844" s="105"/>
      <c r="RBM844" s="103"/>
      <c r="RBN844" s="120"/>
      <c r="RBO844" s="209"/>
      <c r="RBP844" s="120"/>
      <c r="RBQ844" s="120"/>
      <c r="RBR844" s="114"/>
      <c r="RBS844" s="122"/>
      <c r="RBT844" s="105"/>
      <c r="RBU844" s="103"/>
      <c r="RBV844" s="120"/>
      <c r="RBW844" s="209"/>
      <c r="RBX844" s="120"/>
      <c r="RBY844" s="120"/>
      <c r="RBZ844" s="114"/>
      <c r="RCA844" s="122"/>
      <c r="RCB844" s="105"/>
      <c r="RCC844" s="103"/>
      <c r="RCD844" s="120"/>
      <c r="RCE844" s="209"/>
      <c r="RCF844" s="120"/>
      <c r="RCG844" s="120"/>
      <c r="RCH844" s="114"/>
      <c r="RCI844" s="122"/>
      <c r="RCJ844" s="105"/>
      <c r="RCK844" s="103"/>
      <c r="RCL844" s="120"/>
      <c r="RCM844" s="209"/>
      <c r="RCN844" s="120"/>
      <c r="RCO844" s="120"/>
      <c r="RCP844" s="114"/>
      <c r="RCQ844" s="122"/>
      <c r="RCR844" s="105"/>
      <c r="RCS844" s="103"/>
      <c r="RCT844" s="120"/>
      <c r="RCU844" s="209"/>
      <c r="RCV844" s="120"/>
      <c r="RCW844" s="120"/>
      <c r="RCX844" s="114"/>
      <c r="RCY844" s="122"/>
      <c r="RCZ844" s="105"/>
      <c r="RDA844" s="103"/>
      <c r="RDB844" s="120"/>
      <c r="RDC844" s="209"/>
      <c r="RDD844" s="120"/>
      <c r="RDE844" s="120"/>
      <c r="RDF844" s="114"/>
      <c r="RDG844" s="122"/>
      <c r="RDH844" s="105"/>
      <c r="RDI844" s="103"/>
      <c r="RDJ844" s="120"/>
      <c r="RDK844" s="209"/>
      <c r="RDL844" s="120"/>
      <c r="RDM844" s="120"/>
      <c r="RDN844" s="114"/>
      <c r="RDO844" s="122"/>
      <c r="RDP844" s="105"/>
      <c r="RDQ844" s="103"/>
      <c r="RDR844" s="120"/>
      <c r="RDS844" s="209"/>
      <c r="RDT844" s="120"/>
      <c r="RDU844" s="120"/>
      <c r="RDV844" s="114"/>
      <c r="RDW844" s="122"/>
      <c r="RDX844" s="105"/>
      <c r="RDY844" s="103"/>
      <c r="RDZ844" s="120"/>
      <c r="REA844" s="209"/>
      <c r="REB844" s="120"/>
      <c r="REC844" s="120"/>
      <c r="RED844" s="114"/>
      <c r="REE844" s="122"/>
      <c r="REF844" s="105"/>
      <c r="REG844" s="103"/>
      <c r="REH844" s="120"/>
      <c r="REI844" s="209"/>
      <c r="REJ844" s="120"/>
      <c r="REK844" s="120"/>
      <c r="REL844" s="114"/>
      <c r="REM844" s="122"/>
      <c r="REN844" s="105"/>
      <c r="REO844" s="103"/>
      <c r="REP844" s="120"/>
      <c r="REQ844" s="209"/>
      <c r="RER844" s="120"/>
      <c r="RES844" s="120"/>
      <c r="RET844" s="114"/>
      <c r="REU844" s="122"/>
      <c r="REV844" s="105"/>
      <c r="REW844" s="103"/>
      <c r="REX844" s="120"/>
      <c r="REY844" s="209"/>
      <c r="REZ844" s="120"/>
      <c r="RFA844" s="120"/>
      <c r="RFB844" s="114"/>
      <c r="RFC844" s="122"/>
      <c r="RFD844" s="105"/>
      <c r="RFE844" s="103"/>
      <c r="RFF844" s="120"/>
      <c r="RFG844" s="209"/>
      <c r="RFH844" s="120"/>
      <c r="RFI844" s="120"/>
      <c r="RFJ844" s="114"/>
      <c r="RFK844" s="122"/>
      <c r="RFL844" s="105"/>
      <c r="RFM844" s="103"/>
      <c r="RFN844" s="120"/>
      <c r="RFO844" s="209"/>
      <c r="RFP844" s="120"/>
      <c r="RFQ844" s="120"/>
      <c r="RFR844" s="114"/>
      <c r="RFS844" s="122"/>
      <c r="RFT844" s="105"/>
      <c r="RFU844" s="103"/>
      <c r="RFV844" s="120"/>
      <c r="RFW844" s="209"/>
      <c r="RFX844" s="120"/>
      <c r="RFY844" s="120"/>
      <c r="RFZ844" s="114"/>
      <c r="RGA844" s="122"/>
      <c r="RGB844" s="105"/>
      <c r="RGC844" s="103"/>
      <c r="RGD844" s="120"/>
      <c r="RGE844" s="209"/>
      <c r="RGF844" s="120"/>
      <c r="RGG844" s="120"/>
      <c r="RGH844" s="114"/>
      <c r="RGI844" s="122"/>
      <c r="RGJ844" s="105"/>
      <c r="RGK844" s="103"/>
      <c r="RGL844" s="120"/>
      <c r="RGM844" s="209"/>
      <c r="RGN844" s="120"/>
      <c r="RGO844" s="120"/>
      <c r="RGP844" s="114"/>
      <c r="RGQ844" s="122"/>
      <c r="RGR844" s="105"/>
      <c r="RGS844" s="103"/>
      <c r="RGT844" s="120"/>
      <c r="RGU844" s="209"/>
      <c r="RGV844" s="120"/>
      <c r="RGW844" s="120"/>
      <c r="RGX844" s="114"/>
      <c r="RGY844" s="122"/>
      <c r="RGZ844" s="105"/>
      <c r="RHA844" s="103"/>
      <c r="RHB844" s="120"/>
      <c r="RHC844" s="209"/>
      <c r="RHD844" s="120"/>
      <c r="RHE844" s="120"/>
      <c r="RHF844" s="114"/>
      <c r="RHG844" s="122"/>
      <c r="RHH844" s="105"/>
      <c r="RHI844" s="103"/>
      <c r="RHJ844" s="120"/>
      <c r="RHK844" s="209"/>
      <c r="RHL844" s="120"/>
      <c r="RHM844" s="120"/>
      <c r="RHN844" s="114"/>
      <c r="RHO844" s="122"/>
      <c r="RHP844" s="105"/>
      <c r="RHQ844" s="103"/>
      <c r="RHR844" s="120"/>
      <c r="RHS844" s="209"/>
      <c r="RHT844" s="120"/>
      <c r="RHU844" s="120"/>
      <c r="RHV844" s="114"/>
      <c r="RHW844" s="122"/>
      <c r="RHX844" s="105"/>
      <c r="RHY844" s="103"/>
      <c r="RHZ844" s="120"/>
      <c r="RIA844" s="209"/>
      <c r="RIB844" s="120"/>
      <c r="RIC844" s="120"/>
      <c r="RID844" s="114"/>
      <c r="RIE844" s="122"/>
      <c r="RIF844" s="105"/>
      <c r="RIG844" s="103"/>
      <c r="RIH844" s="120"/>
      <c r="RII844" s="209"/>
      <c r="RIJ844" s="120"/>
      <c r="RIK844" s="120"/>
      <c r="RIL844" s="114"/>
      <c r="RIM844" s="122"/>
      <c r="RIN844" s="105"/>
      <c r="RIO844" s="103"/>
      <c r="RIP844" s="120"/>
      <c r="RIQ844" s="209"/>
      <c r="RIR844" s="120"/>
      <c r="RIS844" s="120"/>
      <c r="RIT844" s="114"/>
      <c r="RIU844" s="122"/>
      <c r="RIV844" s="105"/>
      <c r="RIW844" s="103"/>
      <c r="RIX844" s="120"/>
      <c r="RIY844" s="209"/>
      <c r="RIZ844" s="120"/>
      <c r="RJA844" s="120"/>
      <c r="RJB844" s="114"/>
      <c r="RJC844" s="122"/>
      <c r="RJD844" s="105"/>
      <c r="RJE844" s="103"/>
      <c r="RJF844" s="120"/>
      <c r="RJG844" s="209"/>
      <c r="RJH844" s="120"/>
      <c r="RJI844" s="120"/>
      <c r="RJJ844" s="114"/>
      <c r="RJK844" s="122"/>
      <c r="RJL844" s="105"/>
      <c r="RJM844" s="103"/>
      <c r="RJN844" s="120"/>
      <c r="RJO844" s="209"/>
      <c r="RJP844" s="120"/>
      <c r="RJQ844" s="120"/>
      <c r="RJR844" s="114"/>
      <c r="RJS844" s="122"/>
      <c r="RJT844" s="105"/>
      <c r="RJU844" s="103"/>
      <c r="RJV844" s="120"/>
      <c r="RJW844" s="209"/>
      <c r="RJX844" s="120"/>
      <c r="RJY844" s="120"/>
      <c r="RJZ844" s="114"/>
      <c r="RKA844" s="122"/>
      <c r="RKB844" s="105"/>
      <c r="RKC844" s="103"/>
      <c r="RKD844" s="120"/>
      <c r="RKE844" s="209"/>
      <c r="RKF844" s="120"/>
      <c r="RKG844" s="120"/>
      <c r="RKH844" s="114"/>
      <c r="RKI844" s="122"/>
      <c r="RKJ844" s="105"/>
      <c r="RKK844" s="103"/>
      <c r="RKL844" s="120"/>
      <c r="RKM844" s="209"/>
      <c r="RKN844" s="120"/>
      <c r="RKO844" s="120"/>
      <c r="RKP844" s="114"/>
      <c r="RKQ844" s="122"/>
      <c r="RKR844" s="105"/>
      <c r="RKS844" s="103"/>
      <c r="RKT844" s="120"/>
      <c r="RKU844" s="209"/>
      <c r="RKV844" s="120"/>
      <c r="RKW844" s="120"/>
      <c r="RKX844" s="114"/>
      <c r="RKY844" s="122"/>
      <c r="RKZ844" s="105"/>
      <c r="RLA844" s="103"/>
      <c r="RLB844" s="120"/>
      <c r="RLC844" s="209"/>
      <c r="RLD844" s="120"/>
      <c r="RLE844" s="120"/>
      <c r="RLF844" s="114"/>
      <c r="RLG844" s="122"/>
      <c r="RLH844" s="105"/>
      <c r="RLI844" s="103"/>
      <c r="RLJ844" s="120"/>
      <c r="RLK844" s="209"/>
      <c r="RLL844" s="120"/>
      <c r="RLM844" s="120"/>
      <c r="RLN844" s="114"/>
      <c r="RLO844" s="122"/>
      <c r="RLP844" s="105"/>
      <c r="RLQ844" s="103"/>
      <c r="RLR844" s="120"/>
      <c r="RLS844" s="209"/>
      <c r="RLT844" s="120"/>
      <c r="RLU844" s="120"/>
      <c r="RLV844" s="114"/>
      <c r="RLW844" s="122"/>
      <c r="RLX844" s="105"/>
      <c r="RLY844" s="103"/>
      <c r="RLZ844" s="120"/>
      <c r="RMA844" s="209"/>
      <c r="RMB844" s="120"/>
      <c r="RMC844" s="120"/>
      <c r="RMD844" s="114"/>
      <c r="RME844" s="122"/>
      <c r="RMF844" s="105"/>
      <c r="RMG844" s="103"/>
      <c r="RMH844" s="120"/>
      <c r="RMI844" s="209"/>
      <c r="RMJ844" s="120"/>
      <c r="RMK844" s="120"/>
      <c r="RML844" s="114"/>
      <c r="RMM844" s="122"/>
      <c r="RMN844" s="105"/>
      <c r="RMO844" s="103"/>
      <c r="RMP844" s="120"/>
      <c r="RMQ844" s="209"/>
      <c r="RMR844" s="120"/>
      <c r="RMS844" s="120"/>
      <c r="RMT844" s="114"/>
      <c r="RMU844" s="122"/>
      <c r="RMV844" s="105"/>
      <c r="RMW844" s="103"/>
      <c r="RMX844" s="120"/>
      <c r="RMY844" s="209"/>
      <c r="RMZ844" s="120"/>
      <c r="RNA844" s="120"/>
      <c r="RNB844" s="114"/>
      <c r="RNC844" s="122"/>
      <c r="RND844" s="105"/>
      <c r="RNE844" s="103"/>
      <c r="RNF844" s="120"/>
      <c r="RNG844" s="209"/>
      <c r="RNH844" s="120"/>
      <c r="RNI844" s="120"/>
      <c r="RNJ844" s="114"/>
      <c r="RNK844" s="122"/>
      <c r="RNL844" s="105"/>
      <c r="RNM844" s="103"/>
      <c r="RNN844" s="120"/>
      <c r="RNO844" s="209"/>
      <c r="RNP844" s="120"/>
      <c r="RNQ844" s="120"/>
      <c r="RNR844" s="114"/>
      <c r="RNS844" s="122"/>
      <c r="RNT844" s="105"/>
      <c r="RNU844" s="103"/>
      <c r="RNV844" s="120"/>
      <c r="RNW844" s="209"/>
      <c r="RNX844" s="120"/>
      <c r="RNY844" s="120"/>
      <c r="RNZ844" s="114"/>
      <c r="ROA844" s="122"/>
      <c r="ROB844" s="105"/>
      <c r="ROC844" s="103"/>
      <c r="ROD844" s="120"/>
      <c r="ROE844" s="209"/>
      <c r="ROF844" s="120"/>
      <c r="ROG844" s="120"/>
      <c r="ROH844" s="114"/>
      <c r="ROI844" s="122"/>
      <c r="ROJ844" s="105"/>
      <c r="ROK844" s="103"/>
      <c r="ROL844" s="120"/>
      <c r="ROM844" s="209"/>
      <c r="RON844" s="120"/>
      <c r="ROO844" s="120"/>
      <c r="ROP844" s="114"/>
      <c r="ROQ844" s="122"/>
      <c r="ROR844" s="105"/>
      <c r="ROS844" s="103"/>
      <c r="ROT844" s="120"/>
      <c r="ROU844" s="209"/>
      <c r="ROV844" s="120"/>
      <c r="ROW844" s="120"/>
      <c r="ROX844" s="114"/>
      <c r="ROY844" s="122"/>
      <c r="ROZ844" s="105"/>
      <c r="RPA844" s="103"/>
      <c r="RPB844" s="120"/>
      <c r="RPC844" s="209"/>
      <c r="RPD844" s="120"/>
      <c r="RPE844" s="120"/>
      <c r="RPF844" s="114"/>
      <c r="RPG844" s="122"/>
      <c r="RPH844" s="105"/>
      <c r="RPI844" s="103"/>
      <c r="RPJ844" s="120"/>
      <c r="RPK844" s="209"/>
      <c r="RPL844" s="120"/>
      <c r="RPM844" s="120"/>
      <c r="RPN844" s="114"/>
      <c r="RPO844" s="122"/>
      <c r="RPP844" s="105"/>
      <c r="RPQ844" s="103"/>
      <c r="RPR844" s="120"/>
      <c r="RPS844" s="209"/>
      <c r="RPT844" s="120"/>
      <c r="RPU844" s="120"/>
      <c r="RPV844" s="114"/>
      <c r="RPW844" s="122"/>
      <c r="RPX844" s="105"/>
      <c r="RPY844" s="103"/>
      <c r="RPZ844" s="120"/>
      <c r="RQA844" s="209"/>
      <c r="RQB844" s="120"/>
      <c r="RQC844" s="120"/>
      <c r="RQD844" s="114"/>
      <c r="RQE844" s="122"/>
      <c r="RQF844" s="105"/>
      <c r="RQG844" s="103"/>
      <c r="RQH844" s="120"/>
      <c r="RQI844" s="209"/>
      <c r="RQJ844" s="120"/>
      <c r="RQK844" s="120"/>
      <c r="RQL844" s="114"/>
      <c r="RQM844" s="122"/>
      <c r="RQN844" s="105"/>
      <c r="RQO844" s="103"/>
      <c r="RQP844" s="120"/>
      <c r="RQQ844" s="209"/>
      <c r="RQR844" s="120"/>
      <c r="RQS844" s="120"/>
      <c r="RQT844" s="114"/>
      <c r="RQU844" s="122"/>
      <c r="RQV844" s="105"/>
      <c r="RQW844" s="103"/>
      <c r="RQX844" s="120"/>
      <c r="RQY844" s="209"/>
      <c r="RQZ844" s="120"/>
      <c r="RRA844" s="120"/>
      <c r="RRB844" s="114"/>
      <c r="RRC844" s="122"/>
      <c r="RRD844" s="105"/>
      <c r="RRE844" s="103"/>
      <c r="RRF844" s="120"/>
      <c r="RRG844" s="209"/>
      <c r="RRH844" s="120"/>
      <c r="RRI844" s="120"/>
      <c r="RRJ844" s="114"/>
      <c r="RRK844" s="122"/>
      <c r="RRL844" s="105"/>
      <c r="RRM844" s="103"/>
      <c r="RRN844" s="120"/>
      <c r="RRO844" s="209"/>
      <c r="RRP844" s="120"/>
      <c r="RRQ844" s="120"/>
      <c r="RRR844" s="114"/>
      <c r="RRS844" s="122"/>
      <c r="RRT844" s="105"/>
      <c r="RRU844" s="103"/>
      <c r="RRV844" s="120"/>
      <c r="RRW844" s="209"/>
      <c r="RRX844" s="120"/>
      <c r="RRY844" s="120"/>
      <c r="RRZ844" s="114"/>
      <c r="RSA844" s="122"/>
      <c r="RSB844" s="105"/>
      <c r="RSC844" s="103"/>
      <c r="RSD844" s="120"/>
      <c r="RSE844" s="209"/>
      <c r="RSF844" s="120"/>
      <c r="RSG844" s="120"/>
      <c r="RSH844" s="114"/>
      <c r="RSI844" s="122"/>
      <c r="RSJ844" s="105"/>
      <c r="RSK844" s="103"/>
      <c r="RSL844" s="120"/>
      <c r="RSM844" s="209"/>
      <c r="RSN844" s="120"/>
      <c r="RSO844" s="120"/>
      <c r="RSP844" s="114"/>
      <c r="RSQ844" s="122"/>
      <c r="RSR844" s="105"/>
      <c r="RSS844" s="103"/>
      <c r="RST844" s="120"/>
      <c r="RSU844" s="209"/>
      <c r="RSV844" s="120"/>
      <c r="RSW844" s="120"/>
      <c r="RSX844" s="114"/>
      <c r="RSY844" s="122"/>
      <c r="RSZ844" s="105"/>
      <c r="RTA844" s="103"/>
      <c r="RTB844" s="120"/>
      <c r="RTC844" s="209"/>
      <c r="RTD844" s="120"/>
      <c r="RTE844" s="120"/>
      <c r="RTF844" s="114"/>
      <c r="RTG844" s="122"/>
      <c r="RTH844" s="105"/>
      <c r="RTI844" s="103"/>
      <c r="RTJ844" s="120"/>
      <c r="RTK844" s="209"/>
      <c r="RTL844" s="120"/>
      <c r="RTM844" s="120"/>
      <c r="RTN844" s="114"/>
      <c r="RTO844" s="122"/>
      <c r="RTP844" s="105"/>
      <c r="RTQ844" s="103"/>
      <c r="RTR844" s="120"/>
      <c r="RTS844" s="209"/>
      <c r="RTT844" s="120"/>
      <c r="RTU844" s="120"/>
      <c r="RTV844" s="114"/>
      <c r="RTW844" s="122"/>
      <c r="RTX844" s="105"/>
      <c r="RTY844" s="103"/>
      <c r="RTZ844" s="120"/>
      <c r="RUA844" s="209"/>
      <c r="RUB844" s="120"/>
      <c r="RUC844" s="120"/>
      <c r="RUD844" s="114"/>
      <c r="RUE844" s="122"/>
      <c r="RUF844" s="105"/>
      <c r="RUG844" s="103"/>
      <c r="RUH844" s="120"/>
      <c r="RUI844" s="209"/>
      <c r="RUJ844" s="120"/>
      <c r="RUK844" s="120"/>
      <c r="RUL844" s="114"/>
      <c r="RUM844" s="122"/>
      <c r="RUN844" s="105"/>
      <c r="RUO844" s="103"/>
      <c r="RUP844" s="120"/>
      <c r="RUQ844" s="209"/>
      <c r="RUR844" s="120"/>
      <c r="RUS844" s="120"/>
      <c r="RUT844" s="114"/>
      <c r="RUU844" s="122"/>
      <c r="RUV844" s="105"/>
      <c r="RUW844" s="103"/>
      <c r="RUX844" s="120"/>
      <c r="RUY844" s="209"/>
      <c r="RUZ844" s="120"/>
      <c r="RVA844" s="120"/>
      <c r="RVB844" s="114"/>
      <c r="RVC844" s="122"/>
      <c r="RVD844" s="105"/>
      <c r="RVE844" s="103"/>
      <c r="RVF844" s="120"/>
      <c r="RVG844" s="209"/>
      <c r="RVH844" s="120"/>
      <c r="RVI844" s="120"/>
      <c r="RVJ844" s="114"/>
      <c r="RVK844" s="122"/>
      <c r="RVL844" s="105"/>
      <c r="RVM844" s="103"/>
      <c r="RVN844" s="120"/>
      <c r="RVO844" s="209"/>
      <c r="RVP844" s="120"/>
      <c r="RVQ844" s="120"/>
      <c r="RVR844" s="114"/>
      <c r="RVS844" s="122"/>
      <c r="RVT844" s="105"/>
      <c r="RVU844" s="103"/>
      <c r="RVV844" s="120"/>
      <c r="RVW844" s="209"/>
      <c r="RVX844" s="120"/>
      <c r="RVY844" s="120"/>
      <c r="RVZ844" s="114"/>
      <c r="RWA844" s="122"/>
      <c r="RWB844" s="105"/>
      <c r="RWC844" s="103"/>
      <c r="RWD844" s="120"/>
      <c r="RWE844" s="209"/>
      <c r="RWF844" s="120"/>
      <c r="RWG844" s="120"/>
      <c r="RWH844" s="114"/>
      <c r="RWI844" s="122"/>
      <c r="RWJ844" s="105"/>
      <c r="RWK844" s="103"/>
      <c r="RWL844" s="120"/>
      <c r="RWM844" s="209"/>
      <c r="RWN844" s="120"/>
      <c r="RWO844" s="120"/>
      <c r="RWP844" s="114"/>
      <c r="RWQ844" s="122"/>
      <c r="RWR844" s="105"/>
      <c r="RWS844" s="103"/>
      <c r="RWT844" s="120"/>
      <c r="RWU844" s="209"/>
      <c r="RWV844" s="120"/>
      <c r="RWW844" s="120"/>
      <c r="RWX844" s="114"/>
      <c r="RWY844" s="122"/>
      <c r="RWZ844" s="105"/>
      <c r="RXA844" s="103"/>
      <c r="RXB844" s="120"/>
      <c r="RXC844" s="209"/>
      <c r="RXD844" s="120"/>
      <c r="RXE844" s="120"/>
      <c r="RXF844" s="114"/>
      <c r="RXG844" s="122"/>
      <c r="RXH844" s="105"/>
      <c r="RXI844" s="103"/>
      <c r="RXJ844" s="120"/>
      <c r="RXK844" s="209"/>
      <c r="RXL844" s="120"/>
      <c r="RXM844" s="120"/>
      <c r="RXN844" s="114"/>
      <c r="RXO844" s="122"/>
      <c r="RXP844" s="105"/>
      <c r="RXQ844" s="103"/>
      <c r="RXR844" s="120"/>
      <c r="RXS844" s="209"/>
      <c r="RXT844" s="120"/>
      <c r="RXU844" s="120"/>
      <c r="RXV844" s="114"/>
      <c r="RXW844" s="122"/>
      <c r="RXX844" s="105"/>
      <c r="RXY844" s="103"/>
      <c r="RXZ844" s="120"/>
      <c r="RYA844" s="209"/>
      <c r="RYB844" s="120"/>
      <c r="RYC844" s="120"/>
      <c r="RYD844" s="114"/>
      <c r="RYE844" s="122"/>
      <c r="RYF844" s="105"/>
      <c r="RYG844" s="103"/>
      <c r="RYH844" s="120"/>
      <c r="RYI844" s="209"/>
      <c r="RYJ844" s="120"/>
      <c r="RYK844" s="120"/>
      <c r="RYL844" s="114"/>
      <c r="RYM844" s="122"/>
      <c r="RYN844" s="105"/>
      <c r="RYO844" s="103"/>
      <c r="RYP844" s="120"/>
      <c r="RYQ844" s="209"/>
      <c r="RYR844" s="120"/>
      <c r="RYS844" s="120"/>
      <c r="RYT844" s="114"/>
      <c r="RYU844" s="122"/>
      <c r="RYV844" s="105"/>
      <c r="RYW844" s="103"/>
      <c r="RYX844" s="120"/>
      <c r="RYY844" s="209"/>
      <c r="RYZ844" s="120"/>
      <c r="RZA844" s="120"/>
      <c r="RZB844" s="114"/>
      <c r="RZC844" s="122"/>
      <c r="RZD844" s="105"/>
      <c r="RZE844" s="103"/>
      <c r="RZF844" s="120"/>
      <c r="RZG844" s="209"/>
      <c r="RZH844" s="120"/>
      <c r="RZI844" s="120"/>
      <c r="RZJ844" s="114"/>
      <c r="RZK844" s="122"/>
      <c r="RZL844" s="105"/>
      <c r="RZM844" s="103"/>
      <c r="RZN844" s="120"/>
      <c r="RZO844" s="209"/>
      <c r="RZP844" s="120"/>
      <c r="RZQ844" s="120"/>
      <c r="RZR844" s="114"/>
      <c r="RZS844" s="122"/>
      <c r="RZT844" s="105"/>
      <c r="RZU844" s="103"/>
      <c r="RZV844" s="120"/>
      <c r="RZW844" s="209"/>
      <c r="RZX844" s="120"/>
      <c r="RZY844" s="120"/>
      <c r="RZZ844" s="114"/>
      <c r="SAA844" s="122"/>
      <c r="SAB844" s="105"/>
      <c r="SAC844" s="103"/>
      <c r="SAD844" s="120"/>
      <c r="SAE844" s="209"/>
      <c r="SAF844" s="120"/>
      <c r="SAG844" s="120"/>
      <c r="SAH844" s="114"/>
      <c r="SAI844" s="122"/>
      <c r="SAJ844" s="105"/>
      <c r="SAK844" s="103"/>
      <c r="SAL844" s="120"/>
      <c r="SAM844" s="209"/>
      <c r="SAN844" s="120"/>
      <c r="SAO844" s="120"/>
      <c r="SAP844" s="114"/>
      <c r="SAQ844" s="122"/>
      <c r="SAR844" s="105"/>
      <c r="SAS844" s="103"/>
      <c r="SAT844" s="120"/>
      <c r="SAU844" s="209"/>
      <c r="SAV844" s="120"/>
      <c r="SAW844" s="120"/>
      <c r="SAX844" s="114"/>
      <c r="SAY844" s="122"/>
      <c r="SAZ844" s="105"/>
      <c r="SBA844" s="103"/>
      <c r="SBB844" s="120"/>
      <c r="SBC844" s="209"/>
      <c r="SBD844" s="120"/>
      <c r="SBE844" s="120"/>
      <c r="SBF844" s="114"/>
      <c r="SBG844" s="122"/>
      <c r="SBH844" s="105"/>
      <c r="SBI844" s="103"/>
      <c r="SBJ844" s="120"/>
      <c r="SBK844" s="209"/>
      <c r="SBL844" s="120"/>
      <c r="SBM844" s="120"/>
      <c r="SBN844" s="114"/>
      <c r="SBO844" s="122"/>
      <c r="SBP844" s="105"/>
      <c r="SBQ844" s="103"/>
      <c r="SBR844" s="120"/>
      <c r="SBS844" s="209"/>
      <c r="SBT844" s="120"/>
      <c r="SBU844" s="120"/>
      <c r="SBV844" s="114"/>
      <c r="SBW844" s="122"/>
      <c r="SBX844" s="105"/>
      <c r="SBY844" s="103"/>
      <c r="SBZ844" s="120"/>
      <c r="SCA844" s="209"/>
      <c r="SCB844" s="120"/>
      <c r="SCC844" s="120"/>
      <c r="SCD844" s="114"/>
      <c r="SCE844" s="122"/>
      <c r="SCF844" s="105"/>
      <c r="SCG844" s="103"/>
      <c r="SCH844" s="120"/>
      <c r="SCI844" s="209"/>
      <c r="SCJ844" s="120"/>
      <c r="SCK844" s="120"/>
      <c r="SCL844" s="114"/>
      <c r="SCM844" s="122"/>
      <c r="SCN844" s="105"/>
      <c r="SCO844" s="103"/>
      <c r="SCP844" s="120"/>
      <c r="SCQ844" s="209"/>
      <c r="SCR844" s="120"/>
      <c r="SCS844" s="120"/>
      <c r="SCT844" s="114"/>
      <c r="SCU844" s="122"/>
      <c r="SCV844" s="105"/>
      <c r="SCW844" s="103"/>
      <c r="SCX844" s="120"/>
      <c r="SCY844" s="209"/>
      <c r="SCZ844" s="120"/>
      <c r="SDA844" s="120"/>
      <c r="SDB844" s="114"/>
      <c r="SDC844" s="122"/>
      <c r="SDD844" s="105"/>
      <c r="SDE844" s="103"/>
      <c r="SDF844" s="120"/>
      <c r="SDG844" s="209"/>
      <c r="SDH844" s="120"/>
      <c r="SDI844" s="120"/>
      <c r="SDJ844" s="114"/>
      <c r="SDK844" s="122"/>
      <c r="SDL844" s="105"/>
      <c r="SDM844" s="103"/>
      <c r="SDN844" s="120"/>
      <c r="SDO844" s="209"/>
      <c r="SDP844" s="120"/>
      <c r="SDQ844" s="120"/>
      <c r="SDR844" s="114"/>
      <c r="SDS844" s="122"/>
      <c r="SDT844" s="105"/>
      <c r="SDU844" s="103"/>
      <c r="SDV844" s="120"/>
      <c r="SDW844" s="209"/>
      <c r="SDX844" s="120"/>
      <c r="SDY844" s="120"/>
      <c r="SDZ844" s="114"/>
      <c r="SEA844" s="122"/>
      <c r="SEB844" s="105"/>
      <c r="SEC844" s="103"/>
      <c r="SED844" s="120"/>
      <c r="SEE844" s="209"/>
      <c r="SEF844" s="120"/>
      <c r="SEG844" s="120"/>
      <c r="SEH844" s="114"/>
      <c r="SEI844" s="122"/>
      <c r="SEJ844" s="105"/>
      <c r="SEK844" s="103"/>
      <c r="SEL844" s="120"/>
      <c r="SEM844" s="209"/>
      <c r="SEN844" s="120"/>
      <c r="SEO844" s="120"/>
      <c r="SEP844" s="114"/>
      <c r="SEQ844" s="122"/>
      <c r="SER844" s="105"/>
      <c r="SES844" s="103"/>
      <c r="SET844" s="120"/>
      <c r="SEU844" s="209"/>
      <c r="SEV844" s="120"/>
      <c r="SEW844" s="120"/>
      <c r="SEX844" s="114"/>
      <c r="SEY844" s="122"/>
      <c r="SEZ844" s="105"/>
      <c r="SFA844" s="103"/>
      <c r="SFB844" s="120"/>
      <c r="SFC844" s="209"/>
      <c r="SFD844" s="120"/>
      <c r="SFE844" s="120"/>
      <c r="SFF844" s="114"/>
      <c r="SFG844" s="122"/>
      <c r="SFH844" s="105"/>
      <c r="SFI844" s="103"/>
      <c r="SFJ844" s="120"/>
      <c r="SFK844" s="209"/>
      <c r="SFL844" s="120"/>
      <c r="SFM844" s="120"/>
      <c r="SFN844" s="114"/>
      <c r="SFO844" s="122"/>
      <c r="SFP844" s="105"/>
      <c r="SFQ844" s="103"/>
      <c r="SFR844" s="120"/>
      <c r="SFS844" s="209"/>
      <c r="SFT844" s="120"/>
      <c r="SFU844" s="120"/>
      <c r="SFV844" s="114"/>
      <c r="SFW844" s="122"/>
      <c r="SFX844" s="105"/>
      <c r="SFY844" s="103"/>
      <c r="SFZ844" s="120"/>
      <c r="SGA844" s="209"/>
      <c r="SGB844" s="120"/>
      <c r="SGC844" s="120"/>
      <c r="SGD844" s="114"/>
      <c r="SGE844" s="122"/>
      <c r="SGF844" s="105"/>
      <c r="SGG844" s="103"/>
      <c r="SGH844" s="120"/>
      <c r="SGI844" s="209"/>
      <c r="SGJ844" s="120"/>
      <c r="SGK844" s="120"/>
      <c r="SGL844" s="114"/>
      <c r="SGM844" s="122"/>
      <c r="SGN844" s="105"/>
      <c r="SGO844" s="103"/>
      <c r="SGP844" s="120"/>
      <c r="SGQ844" s="209"/>
      <c r="SGR844" s="120"/>
      <c r="SGS844" s="120"/>
      <c r="SGT844" s="114"/>
      <c r="SGU844" s="122"/>
      <c r="SGV844" s="105"/>
      <c r="SGW844" s="103"/>
      <c r="SGX844" s="120"/>
      <c r="SGY844" s="209"/>
      <c r="SGZ844" s="120"/>
      <c r="SHA844" s="120"/>
      <c r="SHB844" s="114"/>
      <c r="SHC844" s="122"/>
      <c r="SHD844" s="105"/>
      <c r="SHE844" s="103"/>
      <c r="SHF844" s="120"/>
      <c r="SHG844" s="209"/>
      <c r="SHH844" s="120"/>
      <c r="SHI844" s="120"/>
      <c r="SHJ844" s="114"/>
      <c r="SHK844" s="122"/>
      <c r="SHL844" s="105"/>
      <c r="SHM844" s="103"/>
      <c r="SHN844" s="120"/>
      <c r="SHO844" s="209"/>
      <c r="SHP844" s="120"/>
      <c r="SHQ844" s="120"/>
      <c r="SHR844" s="114"/>
      <c r="SHS844" s="122"/>
      <c r="SHT844" s="105"/>
      <c r="SHU844" s="103"/>
      <c r="SHV844" s="120"/>
      <c r="SHW844" s="209"/>
      <c r="SHX844" s="120"/>
      <c r="SHY844" s="120"/>
      <c r="SHZ844" s="114"/>
      <c r="SIA844" s="122"/>
      <c r="SIB844" s="105"/>
      <c r="SIC844" s="103"/>
      <c r="SID844" s="120"/>
      <c r="SIE844" s="209"/>
      <c r="SIF844" s="120"/>
      <c r="SIG844" s="120"/>
      <c r="SIH844" s="114"/>
      <c r="SII844" s="122"/>
      <c r="SIJ844" s="105"/>
      <c r="SIK844" s="103"/>
      <c r="SIL844" s="120"/>
      <c r="SIM844" s="209"/>
      <c r="SIN844" s="120"/>
      <c r="SIO844" s="120"/>
      <c r="SIP844" s="114"/>
      <c r="SIQ844" s="122"/>
      <c r="SIR844" s="105"/>
      <c r="SIS844" s="103"/>
      <c r="SIT844" s="120"/>
      <c r="SIU844" s="209"/>
      <c r="SIV844" s="120"/>
      <c r="SIW844" s="120"/>
      <c r="SIX844" s="114"/>
      <c r="SIY844" s="122"/>
      <c r="SIZ844" s="105"/>
      <c r="SJA844" s="103"/>
      <c r="SJB844" s="120"/>
      <c r="SJC844" s="209"/>
      <c r="SJD844" s="120"/>
      <c r="SJE844" s="120"/>
      <c r="SJF844" s="114"/>
      <c r="SJG844" s="122"/>
      <c r="SJH844" s="105"/>
      <c r="SJI844" s="103"/>
      <c r="SJJ844" s="120"/>
      <c r="SJK844" s="209"/>
      <c r="SJL844" s="120"/>
      <c r="SJM844" s="120"/>
      <c r="SJN844" s="114"/>
      <c r="SJO844" s="122"/>
      <c r="SJP844" s="105"/>
      <c r="SJQ844" s="103"/>
      <c r="SJR844" s="120"/>
      <c r="SJS844" s="209"/>
      <c r="SJT844" s="120"/>
      <c r="SJU844" s="120"/>
      <c r="SJV844" s="114"/>
      <c r="SJW844" s="122"/>
      <c r="SJX844" s="105"/>
      <c r="SJY844" s="103"/>
      <c r="SJZ844" s="120"/>
      <c r="SKA844" s="209"/>
      <c r="SKB844" s="120"/>
      <c r="SKC844" s="120"/>
      <c r="SKD844" s="114"/>
      <c r="SKE844" s="122"/>
      <c r="SKF844" s="105"/>
      <c r="SKG844" s="103"/>
      <c r="SKH844" s="120"/>
      <c r="SKI844" s="209"/>
      <c r="SKJ844" s="120"/>
      <c r="SKK844" s="120"/>
      <c r="SKL844" s="114"/>
      <c r="SKM844" s="122"/>
      <c r="SKN844" s="105"/>
      <c r="SKO844" s="103"/>
      <c r="SKP844" s="120"/>
      <c r="SKQ844" s="209"/>
      <c r="SKR844" s="120"/>
      <c r="SKS844" s="120"/>
      <c r="SKT844" s="114"/>
      <c r="SKU844" s="122"/>
      <c r="SKV844" s="105"/>
      <c r="SKW844" s="103"/>
      <c r="SKX844" s="120"/>
      <c r="SKY844" s="209"/>
      <c r="SKZ844" s="120"/>
      <c r="SLA844" s="120"/>
      <c r="SLB844" s="114"/>
      <c r="SLC844" s="122"/>
      <c r="SLD844" s="105"/>
      <c r="SLE844" s="103"/>
      <c r="SLF844" s="120"/>
      <c r="SLG844" s="209"/>
      <c r="SLH844" s="120"/>
      <c r="SLI844" s="120"/>
      <c r="SLJ844" s="114"/>
      <c r="SLK844" s="122"/>
      <c r="SLL844" s="105"/>
      <c r="SLM844" s="103"/>
      <c r="SLN844" s="120"/>
      <c r="SLO844" s="209"/>
      <c r="SLP844" s="120"/>
      <c r="SLQ844" s="120"/>
      <c r="SLR844" s="114"/>
      <c r="SLS844" s="122"/>
      <c r="SLT844" s="105"/>
      <c r="SLU844" s="103"/>
      <c r="SLV844" s="120"/>
      <c r="SLW844" s="209"/>
      <c r="SLX844" s="120"/>
      <c r="SLY844" s="120"/>
      <c r="SLZ844" s="114"/>
      <c r="SMA844" s="122"/>
      <c r="SMB844" s="105"/>
      <c r="SMC844" s="103"/>
      <c r="SMD844" s="120"/>
      <c r="SME844" s="209"/>
      <c r="SMF844" s="120"/>
      <c r="SMG844" s="120"/>
      <c r="SMH844" s="114"/>
      <c r="SMI844" s="122"/>
      <c r="SMJ844" s="105"/>
      <c r="SMK844" s="103"/>
      <c r="SML844" s="120"/>
      <c r="SMM844" s="209"/>
      <c r="SMN844" s="120"/>
      <c r="SMO844" s="120"/>
      <c r="SMP844" s="114"/>
      <c r="SMQ844" s="122"/>
      <c r="SMR844" s="105"/>
      <c r="SMS844" s="103"/>
      <c r="SMT844" s="120"/>
      <c r="SMU844" s="209"/>
      <c r="SMV844" s="120"/>
      <c r="SMW844" s="120"/>
      <c r="SMX844" s="114"/>
      <c r="SMY844" s="122"/>
      <c r="SMZ844" s="105"/>
      <c r="SNA844" s="103"/>
      <c r="SNB844" s="120"/>
      <c r="SNC844" s="209"/>
      <c r="SND844" s="120"/>
      <c r="SNE844" s="120"/>
      <c r="SNF844" s="114"/>
      <c r="SNG844" s="122"/>
      <c r="SNH844" s="105"/>
      <c r="SNI844" s="103"/>
      <c r="SNJ844" s="120"/>
      <c r="SNK844" s="209"/>
      <c r="SNL844" s="120"/>
      <c r="SNM844" s="120"/>
      <c r="SNN844" s="114"/>
      <c r="SNO844" s="122"/>
      <c r="SNP844" s="105"/>
      <c r="SNQ844" s="103"/>
      <c r="SNR844" s="120"/>
      <c r="SNS844" s="209"/>
      <c r="SNT844" s="120"/>
      <c r="SNU844" s="120"/>
      <c r="SNV844" s="114"/>
      <c r="SNW844" s="122"/>
      <c r="SNX844" s="105"/>
      <c r="SNY844" s="103"/>
      <c r="SNZ844" s="120"/>
      <c r="SOA844" s="209"/>
      <c r="SOB844" s="120"/>
      <c r="SOC844" s="120"/>
      <c r="SOD844" s="114"/>
      <c r="SOE844" s="122"/>
      <c r="SOF844" s="105"/>
      <c r="SOG844" s="103"/>
      <c r="SOH844" s="120"/>
      <c r="SOI844" s="209"/>
      <c r="SOJ844" s="120"/>
      <c r="SOK844" s="120"/>
      <c r="SOL844" s="114"/>
      <c r="SOM844" s="122"/>
      <c r="SON844" s="105"/>
      <c r="SOO844" s="103"/>
      <c r="SOP844" s="120"/>
      <c r="SOQ844" s="209"/>
      <c r="SOR844" s="120"/>
      <c r="SOS844" s="120"/>
      <c r="SOT844" s="114"/>
      <c r="SOU844" s="122"/>
      <c r="SOV844" s="105"/>
      <c r="SOW844" s="103"/>
      <c r="SOX844" s="120"/>
      <c r="SOY844" s="209"/>
      <c r="SOZ844" s="120"/>
      <c r="SPA844" s="120"/>
      <c r="SPB844" s="114"/>
      <c r="SPC844" s="122"/>
      <c r="SPD844" s="105"/>
      <c r="SPE844" s="103"/>
      <c r="SPF844" s="120"/>
      <c r="SPG844" s="209"/>
      <c r="SPH844" s="120"/>
      <c r="SPI844" s="120"/>
      <c r="SPJ844" s="114"/>
      <c r="SPK844" s="122"/>
      <c r="SPL844" s="105"/>
      <c r="SPM844" s="103"/>
      <c r="SPN844" s="120"/>
      <c r="SPO844" s="209"/>
      <c r="SPP844" s="120"/>
      <c r="SPQ844" s="120"/>
      <c r="SPR844" s="114"/>
      <c r="SPS844" s="122"/>
      <c r="SPT844" s="105"/>
      <c r="SPU844" s="103"/>
      <c r="SPV844" s="120"/>
      <c r="SPW844" s="209"/>
      <c r="SPX844" s="120"/>
      <c r="SPY844" s="120"/>
      <c r="SPZ844" s="114"/>
      <c r="SQA844" s="122"/>
      <c r="SQB844" s="105"/>
      <c r="SQC844" s="103"/>
      <c r="SQD844" s="120"/>
      <c r="SQE844" s="209"/>
      <c r="SQF844" s="120"/>
      <c r="SQG844" s="120"/>
      <c r="SQH844" s="114"/>
      <c r="SQI844" s="122"/>
      <c r="SQJ844" s="105"/>
      <c r="SQK844" s="103"/>
      <c r="SQL844" s="120"/>
      <c r="SQM844" s="209"/>
      <c r="SQN844" s="120"/>
      <c r="SQO844" s="120"/>
      <c r="SQP844" s="114"/>
      <c r="SQQ844" s="122"/>
      <c r="SQR844" s="105"/>
      <c r="SQS844" s="103"/>
      <c r="SQT844" s="120"/>
      <c r="SQU844" s="209"/>
      <c r="SQV844" s="120"/>
      <c r="SQW844" s="120"/>
      <c r="SQX844" s="114"/>
      <c r="SQY844" s="122"/>
      <c r="SQZ844" s="105"/>
      <c r="SRA844" s="103"/>
      <c r="SRB844" s="120"/>
      <c r="SRC844" s="209"/>
      <c r="SRD844" s="120"/>
      <c r="SRE844" s="120"/>
      <c r="SRF844" s="114"/>
      <c r="SRG844" s="122"/>
      <c r="SRH844" s="105"/>
      <c r="SRI844" s="103"/>
      <c r="SRJ844" s="120"/>
      <c r="SRK844" s="209"/>
      <c r="SRL844" s="120"/>
      <c r="SRM844" s="120"/>
      <c r="SRN844" s="114"/>
      <c r="SRO844" s="122"/>
      <c r="SRP844" s="105"/>
      <c r="SRQ844" s="103"/>
      <c r="SRR844" s="120"/>
      <c r="SRS844" s="209"/>
      <c r="SRT844" s="120"/>
      <c r="SRU844" s="120"/>
      <c r="SRV844" s="114"/>
      <c r="SRW844" s="122"/>
      <c r="SRX844" s="105"/>
      <c r="SRY844" s="103"/>
      <c r="SRZ844" s="120"/>
      <c r="SSA844" s="209"/>
      <c r="SSB844" s="120"/>
      <c r="SSC844" s="120"/>
      <c r="SSD844" s="114"/>
      <c r="SSE844" s="122"/>
      <c r="SSF844" s="105"/>
      <c r="SSG844" s="103"/>
      <c r="SSH844" s="120"/>
      <c r="SSI844" s="209"/>
      <c r="SSJ844" s="120"/>
      <c r="SSK844" s="120"/>
      <c r="SSL844" s="114"/>
      <c r="SSM844" s="122"/>
      <c r="SSN844" s="105"/>
      <c r="SSO844" s="103"/>
      <c r="SSP844" s="120"/>
      <c r="SSQ844" s="209"/>
      <c r="SSR844" s="120"/>
      <c r="SSS844" s="120"/>
      <c r="SST844" s="114"/>
      <c r="SSU844" s="122"/>
      <c r="SSV844" s="105"/>
      <c r="SSW844" s="103"/>
      <c r="SSX844" s="120"/>
      <c r="SSY844" s="209"/>
      <c r="SSZ844" s="120"/>
      <c r="STA844" s="120"/>
      <c r="STB844" s="114"/>
      <c r="STC844" s="122"/>
      <c r="STD844" s="105"/>
      <c r="STE844" s="103"/>
      <c r="STF844" s="120"/>
      <c r="STG844" s="209"/>
      <c r="STH844" s="120"/>
      <c r="STI844" s="120"/>
      <c r="STJ844" s="114"/>
      <c r="STK844" s="122"/>
      <c r="STL844" s="105"/>
      <c r="STM844" s="103"/>
      <c r="STN844" s="120"/>
      <c r="STO844" s="209"/>
      <c r="STP844" s="120"/>
      <c r="STQ844" s="120"/>
      <c r="STR844" s="114"/>
      <c r="STS844" s="122"/>
      <c r="STT844" s="105"/>
      <c r="STU844" s="103"/>
      <c r="STV844" s="120"/>
      <c r="STW844" s="209"/>
      <c r="STX844" s="120"/>
      <c r="STY844" s="120"/>
      <c r="STZ844" s="114"/>
      <c r="SUA844" s="122"/>
      <c r="SUB844" s="105"/>
      <c r="SUC844" s="103"/>
      <c r="SUD844" s="120"/>
      <c r="SUE844" s="209"/>
      <c r="SUF844" s="120"/>
      <c r="SUG844" s="120"/>
      <c r="SUH844" s="114"/>
      <c r="SUI844" s="122"/>
      <c r="SUJ844" s="105"/>
      <c r="SUK844" s="103"/>
      <c r="SUL844" s="120"/>
      <c r="SUM844" s="209"/>
      <c r="SUN844" s="120"/>
      <c r="SUO844" s="120"/>
      <c r="SUP844" s="114"/>
      <c r="SUQ844" s="122"/>
      <c r="SUR844" s="105"/>
      <c r="SUS844" s="103"/>
      <c r="SUT844" s="120"/>
      <c r="SUU844" s="209"/>
      <c r="SUV844" s="120"/>
      <c r="SUW844" s="120"/>
      <c r="SUX844" s="114"/>
      <c r="SUY844" s="122"/>
      <c r="SUZ844" s="105"/>
      <c r="SVA844" s="103"/>
      <c r="SVB844" s="120"/>
      <c r="SVC844" s="209"/>
      <c r="SVD844" s="120"/>
      <c r="SVE844" s="120"/>
      <c r="SVF844" s="114"/>
      <c r="SVG844" s="122"/>
      <c r="SVH844" s="105"/>
      <c r="SVI844" s="103"/>
      <c r="SVJ844" s="120"/>
      <c r="SVK844" s="209"/>
      <c r="SVL844" s="120"/>
      <c r="SVM844" s="120"/>
      <c r="SVN844" s="114"/>
      <c r="SVO844" s="122"/>
      <c r="SVP844" s="105"/>
      <c r="SVQ844" s="103"/>
      <c r="SVR844" s="120"/>
      <c r="SVS844" s="209"/>
      <c r="SVT844" s="120"/>
      <c r="SVU844" s="120"/>
      <c r="SVV844" s="114"/>
      <c r="SVW844" s="122"/>
      <c r="SVX844" s="105"/>
      <c r="SVY844" s="103"/>
      <c r="SVZ844" s="120"/>
      <c r="SWA844" s="209"/>
      <c r="SWB844" s="120"/>
      <c r="SWC844" s="120"/>
      <c r="SWD844" s="114"/>
      <c r="SWE844" s="122"/>
      <c r="SWF844" s="105"/>
      <c r="SWG844" s="103"/>
      <c r="SWH844" s="120"/>
      <c r="SWI844" s="209"/>
      <c r="SWJ844" s="120"/>
      <c r="SWK844" s="120"/>
      <c r="SWL844" s="114"/>
      <c r="SWM844" s="122"/>
      <c r="SWN844" s="105"/>
      <c r="SWO844" s="103"/>
      <c r="SWP844" s="120"/>
      <c r="SWQ844" s="209"/>
      <c r="SWR844" s="120"/>
      <c r="SWS844" s="120"/>
      <c r="SWT844" s="114"/>
      <c r="SWU844" s="122"/>
      <c r="SWV844" s="105"/>
      <c r="SWW844" s="103"/>
      <c r="SWX844" s="120"/>
      <c r="SWY844" s="209"/>
      <c r="SWZ844" s="120"/>
      <c r="SXA844" s="120"/>
      <c r="SXB844" s="114"/>
      <c r="SXC844" s="122"/>
      <c r="SXD844" s="105"/>
      <c r="SXE844" s="103"/>
      <c r="SXF844" s="120"/>
      <c r="SXG844" s="209"/>
      <c r="SXH844" s="120"/>
      <c r="SXI844" s="120"/>
      <c r="SXJ844" s="114"/>
      <c r="SXK844" s="122"/>
      <c r="SXL844" s="105"/>
      <c r="SXM844" s="103"/>
      <c r="SXN844" s="120"/>
      <c r="SXO844" s="209"/>
      <c r="SXP844" s="120"/>
      <c r="SXQ844" s="120"/>
      <c r="SXR844" s="114"/>
      <c r="SXS844" s="122"/>
      <c r="SXT844" s="105"/>
      <c r="SXU844" s="103"/>
      <c r="SXV844" s="120"/>
      <c r="SXW844" s="209"/>
      <c r="SXX844" s="120"/>
      <c r="SXY844" s="120"/>
      <c r="SXZ844" s="114"/>
      <c r="SYA844" s="122"/>
      <c r="SYB844" s="105"/>
      <c r="SYC844" s="103"/>
      <c r="SYD844" s="120"/>
      <c r="SYE844" s="209"/>
      <c r="SYF844" s="120"/>
      <c r="SYG844" s="120"/>
      <c r="SYH844" s="114"/>
      <c r="SYI844" s="122"/>
      <c r="SYJ844" s="105"/>
      <c r="SYK844" s="103"/>
      <c r="SYL844" s="120"/>
      <c r="SYM844" s="209"/>
      <c r="SYN844" s="120"/>
      <c r="SYO844" s="120"/>
      <c r="SYP844" s="114"/>
      <c r="SYQ844" s="122"/>
      <c r="SYR844" s="105"/>
      <c r="SYS844" s="103"/>
      <c r="SYT844" s="120"/>
      <c r="SYU844" s="209"/>
      <c r="SYV844" s="120"/>
      <c r="SYW844" s="120"/>
      <c r="SYX844" s="114"/>
      <c r="SYY844" s="122"/>
      <c r="SYZ844" s="105"/>
      <c r="SZA844" s="103"/>
      <c r="SZB844" s="120"/>
      <c r="SZC844" s="209"/>
      <c r="SZD844" s="120"/>
      <c r="SZE844" s="120"/>
      <c r="SZF844" s="114"/>
      <c r="SZG844" s="122"/>
      <c r="SZH844" s="105"/>
      <c r="SZI844" s="103"/>
      <c r="SZJ844" s="120"/>
      <c r="SZK844" s="209"/>
      <c r="SZL844" s="120"/>
      <c r="SZM844" s="120"/>
      <c r="SZN844" s="114"/>
      <c r="SZO844" s="122"/>
      <c r="SZP844" s="105"/>
      <c r="SZQ844" s="103"/>
      <c r="SZR844" s="120"/>
      <c r="SZS844" s="209"/>
      <c r="SZT844" s="120"/>
      <c r="SZU844" s="120"/>
      <c r="SZV844" s="114"/>
      <c r="SZW844" s="122"/>
      <c r="SZX844" s="105"/>
      <c r="SZY844" s="103"/>
      <c r="SZZ844" s="120"/>
      <c r="TAA844" s="209"/>
      <c r="TAB844" s="120"/>
      <c r="TAC844" s="120"/>
      <c r="TAD844" s="114"/>
      <c r="TAE844" s="122"/>
      <c r="TAF844" s="105"/>
      <c r="TAG844" s="103"/>
      <c r="TAH844" s="120"/>
      <c r="TAI844" s="209"/>
      <c r="TAJ844" s="120"/>
      <c r="TAK844" s="120"/>
      <c r="TAL844" s="114"/>
      <c r="TAM844" s="122"/>
      <c r="TAN844" s="105"/>
      <c r="TAO844" s="103"/>
      <c r="TAP844" s="120"/>
      <c r="TAQ844" s="209"/>
      <c r="TAR844" s="120"/>
      <c r="TAS844" s="120"/>
      <c r="TAT844" s="114"/>
      <c r="TAU844" s="122"/>
      <c r="TAV844" s="105"/>
      <c r="TAW844" s="103"/>
      <c r="TAX844" s="120"/>
      <c r="TAY844" s="209"/>
      <c r="TAZ844" s="120"/>
      <c r="TBA844" s="120"/>
      <c r="TBB844" s="114"/>
      <c r="TBC844" s="122"/>
      <c r="TBD844" s="105"/>
      <c r="TBE844" s="103"/>
      <c r="TBF844" s="120"/>
      <c r="TBG844" s="209"/>
      <c r="TBH844" s="120"/>
      <c r="TBI844" s="120"/>
      <c r="TBJ844" s="114"/>
      <c r="TBK844" s="122"/>
      <c r="TBL844" s="105"/>
      <c r="TBM844" s="103"/>
      <c r="TBN844" s="120"/>
      <c r="TBO844" s="209"/>
      <c r="TBP844" s="120"/>
      <c r="TBQ844" s="120"/>
      <c r="TBR844" s="114"/>
      <c r="TBS844" s="122"/>
      <c r="TBT844" s="105"/>
      <c r="TBU844" s="103"/>
      <c r="TBV844" s="120"/>
      <c r="TBW844" s="209"/>
      <c r="TBX844" s="120"/>
      <c r="TBY844" s="120"/>
      <c r="TBZ844" s="114"/>
      <c r="TCA844" s="122"/>
      <c r="TCB844" s="105"/>
      <c r="TCC844" s="103"/>
      <c r="TCD844" s="120"/>
      <c r="TCE844" s="209"/>
      <c r="TCF844" s="120"/>
      <c r="TCG844" s="120"/>
      <c r="TCH844" s="114"/>
      <c r="TCI844" s="122"/>
      <c r="TCJ844" s="105"/>
      <c r="TCK844" s="103"/>
      <c r="TCL844" s="120"/>
      <c r="TCM844" s="209"/>
      <c r="TCN844" s="120"/>
      <c r="TCO844" s="120"/>
      <c r="TCP844" s="114"/>
      <c r="TCQ844" s="122"/>
      <c r="TCR844" s="105"/>
      <c r="TCS844" s="103"/>
      <c r="TCT844" s="120"/>
      <c r="TCU844" s="209"/>
      <c r="TCV844" s="120"/>
      <c r="TCW844" s="120"/>
      <c r="TCX844" s="114"/>
      <c r="TCY844" s="122"/>
      <c r="TCZ844" s="105"/>
      <c r="TDA844" s="103"/>
      <c r="TDB844" s="120"/>
      <c r="TDC844" s="209"/>
      <c r="TDD844" s="120"/>
      <c r="TDE844" s="120"/>
      <c r="TDF844" s="114"/>
      <c r="TDG844" s="122"/>
      <c r="TDH844" s="105"/>
      <c r="TDI844" s="103"/>
      <c r="TDJ844" s="120"/>
      <c r="TDK844" s="209"/>
      <c r="TDL844" s="120"/>
      <c r="TDM844" s="120"/>
      <c r="TDN844" s="114"/>
      <c r="TDO844" s="122"/>
      <c r="TDP844" s="105"/>
      <c r="TDQ844" s="103"/>
      <c r="TDR844" s="120"/>
      <c r="TDS844" s="209"/>
      <c r="TDT844" s="120"/>
      <c r="TDU844" s="120"/>
      <c r="TDV844" s="114"/>
      <c r="TDW844" s="122"/>
      <c r="TDX844" s="105"/>
      <c r="TDY844" s="103"/>
      <c r="TDZ844" s="120"/>
      <c r="TEA844" s="209"/>
      <c r="TEB844" s="120"/>
      <c r="TEC844" s="120"/>
      <c r="TED844" s="114"/>
      <c r="TEE844" s="122"/>
      <c r="TEF844" s="105"/>
      <c r="TEG844" s="103"/>
      <c r="TEH844" s="120"/>
      <c r="TEI844" s="209"/>
      <c r="TEJ844" s="120"/>
      <c r="TEK844" s="120"/>
      <c r="TEL844" s="114"/>
      <c r="TEM844" s="122"/>
      <c r="TEN844" s="105"/>
      <c r="TEO844" s="103"/>
      <c r="TEP844" s="120"/>
      <c r="TEQ844" s="209"/>
      <c r="TER844" s="120"/>
      <c r="TES844" s="120"/>
      <c r="TET844" s="114"/>
      <c r="TEU844" s="122"/>
      <c r="TEV844" s="105"/>
      <c r="TEW844" s="103"/>
      <c r="TEX844" s="120"/>
      <c r="TEY844" s="209"/>
      <c r="TEZ844" s="120"/>
      <c r="TFA844" s="120"/>
      <c r="TFB844" s="114"/>
      <c r="TFC844" s="122"/>
      <c r="TFD844" s="105"/>
      <c r="TFE844" s="103"/>
      <c r="TFF844" s="120"/>
      <c r="TFG844" s="209"/>
      <c r="TFH844" s="120"/>
      <c r="TFI844" s="120"/>
      <c r="TFJ844" s="114"/>
      <c r="TFK844" s="122"/>
      <c r="TFL844" s="105"/>
      <c r="TFM844" s="103"/>
      <c r="TFN844" s="120"/>
      <c r="TFO844" s="209"/>
      <c r="TFP844" s="120"/>
      <c r="TFQ844" s="120"/>
      <c r="TFR844" s="114"/>
      <c r="TFS844" s="122"/>
      <c r="TFT844" s="105"/>
      <c r="TFU844" s="103"/>
      <c r="TFV844" s="120"/>
      <c r="TFW844" s="209"/>
      <c r="TFX844" s="120"/>
      <c r="TFY844" s="120"/>
      <c r="TFZ844" s="114"/>
      <c r="TGA844" s="122"/>
      <c r="TGB844" s="105"/>
      <c r="TGC844" s="103"/>
      <c r="TGD844" s="120"/>
      <c r="TGE844" s="209"/>
      <c r="TGF844" s="120"/>
      <c r="TGG844" s="120"/>
      <c r="TGH844" s="114"/>
      <c r="TGI844" s="122"/>
      <c r="TGJ844" s="105"/>
      <c r="TGK844" s="103"/>
      <c r="TGL844" s="120"/>
      <c r="TGM844" s="209"/>
      <c r="TGN844" s="120"/>
      <c r="TGO844" s="120"/>
      <c r="TGP844" s="114"/>
      <c r="TGQ844" s="122"/>
      <c r="TGR844" s="105"/>
      <c r="TGS844" s="103"/>
      <c r="TGT844" s="120"/>
      <c r="TGU844" s="209"/>
      <c r="TGV844" s="120"/>
      <c r="TGW844" s="120"/>
      <c r="TGX844" s="114"/>
      <c r="TGY844" s="122"/>
      <c r="TGZ844" s="105"/>
      <c r="THA844" s="103"/>
      <c r="THB844" s="120"/>
      <c r="THC844" s="209"/>
      <c r="THD844" s="120"/>
      <c r="THE844" s="120"/>
      <c r="THF844" s="114"/>
      <c r="THG844" s="122"/>
      <c r="THH844" s="105"/>
      <c r="THI844" s="103"/>
      <c r="THJ844" s="120"/>
      <c r="THK844" s="209"/>
      <c r="THL844" s="120"/>
      <c r="THM844" s="120"/>
      <c r="THN844" s="114"/>
      <c r="THO844" s="122"/>
      <c r="THP844" s="105"/>
      <c r="THQ844" s="103"/>
      <c r="THR844" s="120"/>
      <c r="THS844" s="209"/>
      <c r="THT844" s="120"/>
      <c r="THU844" s="120"/>
      <c r="THV844" s="114"/>
      <c r="THW844" s="122"/>
      <c r="THX844" s="105"/>
      <c r="THY844" s="103"/>
      <c r="THZ844" s="120"/>
      <c r="TIA844" s="209"/>
      <c r="TIB844" s="120"/>
      <c r="TIC844" s="120"/>
      <c r="TID844" s="114"/>
      <c r="TIE844" s="122"/>
      <c r="TIF844" s="105"/>
      <c r="TIG844" s="103"/>
      <c r="TIH844" s="120"/>
      <c r="TII844" s="209"/>
      <c r="TIJ844" s="120"/>
      <c r="TIK844" s="120"/>
      <c r="TIL844" s="114"/>
      <c r="TIM844" s="122"/>
      <c r="TIN844" s="105"/>
      <c r="TIO844" s="103"/>
      <c r="TIP844" s="120"/>
      <c r="TIQ844" s="209"/>
      <c r="TIR844" s="120"/>
      <c r="TIS844" s="120"/>
      <c r="TIT844" s="114"/>
      <c r="TIU844" s="122"/>
      <c r="TIV844" s="105"/>
      <c r="TIW844" s="103"/>
      <c r="TIX844" s="120"/>
      <c r="TIY844" s="209"/>
      <c r="TIZ844" s="120"/>
      <c r="TJA844" s="120"/>
      <c r="TJB844" s="114"/>
      <c r="TJC844" s="122"/>
      <c r="TJD844" s="105"/>
      <c r="TJE844" s="103"/>
      <c r="TJF844" s="120"/>
      <c r="TJG844" s="209"/>
      <c r="TJH844" s="120"/>
      <c r="TJI844" s="120"/>
      <c r="TJJ844" s="114"/>
      <c r="TJK844" s="122"/>
      <c r="TJL844" s="105"/>
      <c r="TJM844" s="103"/>
      <c r="TJN844" s="120"/>
      <c r="TJO844" s="209"/>
      <c r="TJP844" s="120"/>
      <c r="TJQ844" s="120"/>
      <c r="TJR844" s="114"/>
      <c r="TJS844" s="122"/>
      <c r="TJT844" s="105"/>
      <c r="TJU844" s="103"/>
      <c r="TJV844" s="120"/>
      <c r="TJW844" s="209"/>
      <c r="TJX844" s="120"/>
      <c r="TJY844" s="120"/>
      <c r="TJZ844" s="114"/>
      <c r="TKA844" s="122"/>
      <c r="TKB844" s="105"/>
      <c r="TKC844" s="103"/>
      <c r="TKD844" s="120"/>
      <c r="TKE844" s="209"/>
      <c r="TKF844" s="120"/>
      <c r="TKG844" s="120"/>
      <c r="TKH844" s="114"/>
      <c r="TKI844" s="122"/>
      <c r="TKJ844" s="105"/>
      <c r="TKK844" s="103"/>
      <c r="TKL844" s="120"/>
      <c r="TKM844" s="209"/>
      <c r="TKN844" s="120"/>
      <c r="TKO844" s="120"/>
      <c r="TKP844" s="114"/>
      <c r="TKQ844" s="122"/>
      <c r="TKR844" s="105"/>
      <c r="TKS844" s="103"/>
      <c r="TKT844" s="120"/>
      <c r="TKU844" s="209"/>
      <c r="TKV844" s="120"/>
      <c r="TKW844" s="120"/>
      <c r="TKX844" s="114"/>
      <c r="TKY844" s="122"/>
      <c r="TKZ844" s="105"/>
      <c r="TLA844" s="103"/>
      <c r="TLB844" s="120"/>
      <c r="TLC844" s="209"/>
      <c r="TLD844" s="120"/>
      <c r="TLE844" s="120"/>
      <c r="TLF844" s="114"/>
      <c r="TLG844" s="122"/>
      <c r="TLH844" s="105"/>
      <c r="TLI844" s="103"/>
      <c r="TLJ844" s="120"/>
      <c r="TLK844" s="209"/>
      <c r="TLL844" s="120"/>
      <c r="TLM844" s="120"/>
      <c r="TLN844" s="114"/>
      <c r="TLO844" s="122"/>
      <c r="TLP844" s="105"/>
      <c r="TLQ844" s="103"/>
      <c r="TLR844" s="120"/>
      <c r="TLS844" s="209"/>
      <c r="TLT844" s="120"/>
      <c r="TLU844" s="120"/>
      <c r="TLV844" s="114"/>
      <c r="TLW844" s="122"/>
      <c r="TLX844" s="105"/>
      <c r="TLY844" s="103"/>
      <c r="TLZ844" s="120"/>
      <c r="TMA844" s="209"/>
      <c r="TMB844" s="120"/>
      <c r="TMC844" s="120"/>
      <c r="TMD844" s="114"/>
      <c r="TME844" s="122"/>
      <c r="TMF844" s="105"/>
      <c r="TMG844" s="103"/>
      <c r="TMH844" s="120"/>
      <c r="TMI844" s="209"/>
      <c r="TMJ844" s="120"/>
      <c r="TMK844" s="120"/>
      <c r="TML844" s="114"/>
      <c r="TMM844" s="122"/>
      <c r="TMN844" s="105"/>
      <c r="TMO844" s="103"/>
      <c r="TMP844" s="120"/>
      <c r="TMQ844" s="209"/>
      <c r="TMR844" s="120"/>
      <c r="TMS844" s="120"/>
      <c r="TMT844" s="114"/>
      <c r="TMU844" s="122"/>
      <c r="TMV844" s="105"/>
      <c r="TMW844" s="103"/>
      <c r="TMX844" s="120"/>
      <c r="TMY844" s="209"/>
      <c r="TMZ844" s="120"/>
      <c r="TNA844" s="120"/>
      <c r="TNB844" s="114"/>
      <c r="TNC844" s="122"/>
      <c r="TND844" s="105"/>
      <c r="TNE844" s="103"/>
      <c r="TNF844" s="120"/>
      <c r="TNG844" s="209"/>
      <c r="TNH844" s="120"/>
      <c r="TNI844" s="120"/>
      <c r="TNJ844" s="114"/>
      <c r="TNK844" s="122"/>
      <c r="TNL844" s="105"/>
      <c r="TNM844" s="103"/>
      <c r="TNN844" s="120"/>
      <c r="TNO844" s="209"/>
      <c r="TNP844" s="120"/>
      <c r="TNQ844" s="120"/>
      <c r="TNR844" s="114"/>
      <c r="TNS844" s="122"/>
      <c r="TNT844" s="105"/>
      <c r="TNU844" s="103"/>
      <c r="TNV844" s="120"/>
      <c r="TNW844" s="209"/>
      <c r="TNX844" s="120"/>
      <c r="TNY844" s="120"/>
      <c r="TNZ844" s="114"/>
      <c r="TOA844" s="122"/>
      <c r="TOB844" s="105"/>
      <c r="TOC844" s="103"/>
      <c r="TOD844" s="120"/>
      <c r="TOE844" s="209"/>
      <c r="TOF844" s="120"/>
      <c r="TOG844" s="120"/>
      <c r="TOH844" s="114"/>
      <c r="TOI844" s="122"/>
      <c r="TOJ844" s="105"/>
      <c r="TOK844" s="103"/>
      <c r="TOL844" s="120"/>
      <c r="TOM844" s="209"/>
      <c r="TON844" s="120"/>
      <c r="TOO844" s="120"/>
      <c r="TOP844" s="114"/>
      <c r="TOQ844" s="122"/>
      <c r="TOR844" s="105"/>
      <c r="TOS844" s="103"/>
      <c r="TOT844" s="120"/>
      <c r="TOU844" s="209"/>
      <c r="TOV844" s="120"/>
      <c r="TOW844" s="120"/>
      <c r="TOX844" s="114"/>
      <c r="TOY844" s="122"/>
      <c r="TOZ844" s="105"/>
      <c r="TPA844" s="103"/>
      <c r="TPB844" s="120"/>
      <c r="TPC844" s="209"/>
      <c r="TPD844" s="120"/>
      <c r="TPE844" s="120"/>
      <c r="TPF844" s="114"/>
      <c r="TPG844" s="122"/>
      <c r="TPH844" s="105"/>
      <c r="TPI844" s="103"/>
      <c r="TPJ844" s="120"/>
      <c r="TPK844" s="209"/>
      <c r="TPL844" s="120"/>
      <c r="TPM844" s="120"/>
      <c r="TPN844" s="114"/>
      <c r="TPO844" s="122"/>
      <c r="TPP844" s="105"/>
      <c r="TPQ844" s="103"/>
      <c r="TPR844" s="120"/>
      <c r="TPS844" s="209"/>
      <c r="TPT844" s="120"/>
      <c r="TPU844" s="120"/>
      <c r="TPV844" s="114"/>
      <c r="TPW844" s="122"/>
      <c r="TPX844" s="105"/>
      <c r="TPY844" s="103"/>
      <c r="TPZ844" s="120"/>
      <c r="TQA844" s="209"/>
      <c r="TQB844" s="120"/>
      <c r="TQC844" s="120"/>
      <c r="TQD844" s="114"/>
      <c r="TQE844" s="122"/>
      <c r="TQF844" s="105"/>
      <c r="TQG844" s="103"/>
      <c r="TQH844" s="120"/>
      <c r="TQI844" s="209"/>
      <c r="TQJ844" s="120"/>
      <c r="TQK844" s="120"/>
      <c r="TQL844" s="114"/>
      <c r="TQM844" s="122"/>
      <c r="TQN844" s="105"/>
      <c r="TQO844" s="103"/>
      <c r="TQP844" s="120"/>
      <c r="TQQ844" s="209"/>
      <c r="TQR844" s="120"/>
      <c r="TQS844" s="120"/>
      <c r="TQT844" s="114"/>
      <c r="TQU844" s="122"/>
      <c r="TQV844" s="105"/>
      <c r="TQW844" s="103"/>
      <c r="TQX844" s="120"/>
      <c r="TQY844" s="209"/>
      <c r="TQZ844" s="120"/>
      <c r="TRA844" s="120"/>
      <c r="TRB844" s="114"/>
      <c r="TRC844" s="122"/>
      <c r="TRD844" s="105"/>
      <c r="TRE844" s="103"/>
      <c r="TRF844" s="120"/>
      <c r="TRG844" s="209"/>
      <c r="TRH844" s="120"/>
      <c r="TRI844" s="120"/>
      <c r="TRJ844" s="114"/>
      <c r="TRK844" s="122"/>
      <c r="TRL844" s="105"/>
      <c r="TRM844" s="103"/>
      <c r="TRN844" s="120"/>
      <c r="TRO844" s="209"/>
      <c r="TRP844" s="120"/>
      <c r="TRQ844" s="120"/>
      <c r="TRR844" s="114"/>
      <c r="TRS844" s="122"/>
      <c r="TRT844" s="105"/>
      <c r="TRU844" s="103"/>
      <c r="TRV844" s="120"/>
      <c r="TRW844" s="209"/>
      <c r="TRX844" s="120"/>
      <c r="TRY844" s="120"/>
      <c r="TRZ844" s="114"/>
      <c r="TSA844" s="122"/>
      <c r="TSB844" s="105"/>
      <c r="TSC844" s="103"/>
      <c r="TSD844" s="120"/>
      <c r="TSE844" s="209"/>
      <c r="TSF844" s="120"/>
      <c r="TSG844" s="120"/>
      <c r="TSH844" s="114"/>
      <c r="TSI844" s="122"/>
      <c r="TSJ844" s="105"/>
      <c r="TSK844" s="103"/>
      <c r="TSL844" s="120"/>
      <c r="TSM844" s="209"/>
      <c r="TSN844" s="120"/>
      <c r="TSO844" s="120"/>
      <c r="TSP844" s="114"/>
      <c r="TSQ844" s="122"/>
      <c r="TSR844" s="105"/>
      <c r="TSS844" s="103"/>
      <c r="TST844" s="120"/>
      <c r="TSU844" s="209"/>
      <c r="TSV844" s="120"/>
      <c r="TSW844" s="120"/>
      <c r="TSX844" s="114"/>
      <c r="TSY844" s="122"/>
      <c r="TSZ844" s="105"/>
      <c r="TTA844" s="103"/>
      <c r="TTB844" s="120"/>
      <c r="TTC844" s="209"/>
      <c r="TTD844" s="120"/>
      <c r="TTE844" s="120"/>
      <c r="TTF844" s="114"/>
      <c r="TTG844" s="122"/>
      <c r="TTH844" s="105"/>
      <c r="TTI844" s="103"/>
      <c r="TTJ844" s="120"/>
      <c r="TTK844" s="209"/>
      <c r="TTL844" s="120"/>
      <c r="TTM844" s="120"/>
      <c r="TTN844" s="114"/>
      <c r="TTO844" s="122"/>
      <c r="TTP844" s="105"/>
      <c r="TTQ844" s="103"/>
      <c r="TTR844" s="120"/>
      <c r="TTS844" s="209"/>
      <c r="TTT844" s="120"/>
      <c r="TTU844" s="120"/>
      <c r="TTV844" s="114"/>
      <c r="TTW844" s="122"/>
      <c r="TTX844" s="105"/>
      <c r="TTY844" s="103"/>
      <c r="TTZ844" s="120"/>
      <c r="TUA844" s="209"/>
      <c r="TUB844" s="120"/>
      <c r="TUC844" s="120"/>
      <c r="TUD844" s="114"/>
      <c r="TUE844" s="122"/>
      <c r="TUF844" s="105"/>
      <c r="TUG844" s="103"/>
      <c r="TUH844" s="120"/>
      <c r="TUI844" s="209"/>
      <c r="TUJ844" s="120"/>
      <c r="TUK844" s="120"/>
      <c r="TUL844" s="114"/>
      <c r="TUM844" s="122"/>
      <c r="TUN844" s="105"/>
      <c r="TUO844" s="103"/>
      <c r="TUP844" s="120"/>
      <c r="TUQ844" s="209"/>
      <c r="TUR844" s="120"/>
      <c r="TUS844" s="120"/>
      <c r="TUT844" s="114"/>
      <c r="TUU844" s="122"/>
      <c r="TUV844" s="105"/>
      <c r="TUW844" s="103"/>
      <c r="TUX844" s="120"/>
      <c r="TUY844" s="209"/>
      <c r="TUZ844" s="120"/>
      <c r="TVA844" s="120"/>
      <c r="TVB844" s="114"/>
      <c r="TVC844" s="122"/>
      <c r="TVD844" s="105"/>
      <c r="TVE844" s="103"/>
      <c r="TVF844" s="120"/>
      <c r="TVG844" s="209"/>
      <c r="TVH844" s="120"/>
      <c r="TVI844" s="120"/>
      <c r="TVJ844" s="114"/>
      <c r="TVK844" s="122"/>
      <c r="TVL844" s="105"/>
      <c r="TVM844" s="103"/>
      <c r="TVN844" s="120"/>
      <c r="TVO844" s="209"/>
      <c r="TVP844" s="120"/>
      <c r="TVQ844" s="120"/>
      <c r="TVR844" s="114"/>
      <c r="TVS844" s="122"/>
      <c r="TVT844" s="105"/>
      <c r="TVU844" s="103"/>
      <c r="TVV844" s="120"/>
      <c r="TVW844" s="209"/>
      <c r="TVX844" s="120"/>
      <c r="TVY844" s="120"/>
      <c r="TVZ844" s="114"/>
      <c r="TWA844" s="122"/>
      <c r="TWB844" s="105"/>
      <c r="TWC844" s="103"/>
      <c r="TWD844" s="120"/>
      <c r="TWE844" s="209"/>
      <c r="TWF844" s="120"/>
      <c r="TWG844" s="120"/>
      <c r="TWH844" s="114"/>
      <c r="TWI844" s="122"/>
      <c r="TWJ844" s="105"/>
      <c r="TWK844" s="103"/>
      <c r="TWL844" s="120"/>
      <c r="TWM844" s="209"/>
      <c r="TWN844" s="120"/>
      <c r="TWO844" s="120"/>
      <c r="TWP844" s="114"/>
      <c r="TWQ844" s="122"/>
      <c r="TWR844" s="105"/>
      <c r="TWS844" s="103"/>
      <c r="TWT844" s="120"/>
      <c r="TWU844" s="209"/>
      <c r="TWV844" s="120"/>
      <c r="TWW844" s="120"/>
      <c r="TWX844" s="114"/>
      <c r="TWY844" s="122"/>
      <c r="TWZ844" s="105"/>
      <c r="TXA844" s="103"/>
      <c r="TXB844" s="120"/>
      <c r="TXC844" s="209"/>
      <c r="TXD844" s="120"/>
      <c r="TXE844" s="120"/>
      <c r="TXF844" s="114"/>
      <c r="TXG844" s="122"/>
      <c r="TXH844" s="105"/>
      <c r="TXI844" s="103"/>
      <c r="TXJ844" s="120"/>
      <c r="TXK844" s="209"/>
      <c r="TXL844" s="120"/>
      <c r="TXM844" s="120"/>
      <c r="TXN844" s="114"/>
      <c r="TXO844" s="122"/>
      <c r="TXP844" s="105"/>
      <c r="TXQ844" s="103"/>
      <c r="TXR844" s="120"/>
      <c r="TXS844" s="209"/>
      <c r="TXT844" s="120"/>
      <c r="TXU844" s="120"/>
      <c r="TXV844" s="114"/>
      <c r="TXW844" s="122"/>
      <c r="TXX844" s="105"/>
      <c r="TXY844" s="103"/>
      <c r="TXZ844" s="120"/>
      <c r="TYA844" s="209"/>
      <c r="TYB844" s="120"/>
      <c r="TYC844" s="120"/>
      <c r="TYD844" s="114"/>
      <c r="TYE844" s="122"/>
      <c r="TYF844" s="105"/>
      <c r="TYG844" s="103"/>
      <c r="TYH844" s="120"/>
      <c r="TYI844" s="209"/>
      <c r="TYJ844" s="120"/>
      <c r="TYK844" s="120"/>
      <c r="TYL844" s="114"/>
      <c r="TYM844" s="122"/>
      <c r="TYN844" s="105"/>
      <c r="TYO844" s="103"/>
      <c r="TYP844" s="120"/>
      <c r="TYQ844" s="209"/>
      <c r="TYR844" s="120"/>
      <c r="TYS844" s="120"/>
      <c r="TYT844" s="114"/>
      <c r="TYU844" s="122"/>
      <c r="TYV844" s="105"/>
      <c r="TYW844" s="103"/>
      <c r="TYX844" s="120"/>
      <c r="TYY844" s="209"/>
      <c r="TYZ844" s="120"/>
      <c r="TZA844" s="120"/>
      <c r="TZB844" s="114"/>
      <c r="TZC844" s="122"/>
      <c r="TZD844" s="105"/>
      <c r="TZE844" s="103"/>
      <c r="TZF844" s="120"/>
      <c r="TZG844" s="209"/>
      <c r="TZH844" s="120"/>
      <c r="TZI844" s="120"/>
      <c r="TZJ844" s="114"/>
      <c r="TZK844" s="122"/>
      <c r="TZL844" s="105"/>
      <c r="TZM844" s="103"/>
      <c r="TZN844" s="120"/>
      <c r="TZO844" s="209"/>
      <c r="TZP844" s="120"/>
      <c r="TZQ844" s="120"/>
      <c r="TZR844" s="114"/>
      <c r="TZS844" s="122"/>
      <c r="TZT844" s="105"/>
      <c r="TZU844" s="103"/>
      <c r="TZV844" s="120"/>
      <c r="TZW844" s="209"/>
      <c r="TZX844" s="120"/>
      <c r="TZY844" s="120"/>
      <c r="TZZ844" s="114"/>
      <c r="UAA844" s="122"/>
      <c r="UAB844" s="105"/>
      <c r="UAC844" s="103"/>
      <c r="UAD844" s="120"/>
      <c r="UAE844" s="209"/>
      <c r="UAF844" s="120"/>
      <c r="UAG844" s="120"/>
      <c r="UAH844" s="114"/>
      <c r="UAI844" s="122"/>
      <c r="UAJ844" s="105"/>
      <c r="UAK844" s="103"/>
      <c r="UAL844" s="120"/>
      <c r="UAM844" s="209"/>
      <c r="UAN844" s="120"/>
      <c r="UAO844" s="120"/>
      <c r="UAP844" s="114"/>
      <c r="UAQ844" s="122"/>
      <c r="UAR844" s="105"/>
      <c r="UAS844" s="103"/>
      <c r="UAT844" s="120"/>
      <c r="UAU844" s="209"/>
      <c r="UAV844" s="120"/>
      <c r="UAW844" s="120"/>
      <c r="UAX844" s="114"/>
      <c r="UAY844" s="122"/>
      <c r="UAZ844" s="105"/>
      <c r="UBA844" s="103"/>
      <c r="UBB844" s="120"/>
      <c r="UBC844" s="209"/>
      <c r="UBD844" s="120"/>
      <c r="UBE844" s="120"/>
      <c r="UBF844" s="114"/>
      <c r="UBG844" s="122"/>
      <c r="UBH844" s="105"/>
      <c r="UBI844" s="103"/>
      <c r="UBJ844" s="120"/>
      <c r="UBK844" s="209"/>
      <c r="UBL844" s="120"/>
      <c r="UBM844" s="120"/>
      <c r="UBN844" s="114"/>
      <c r="UBO844" s="122"/>
      <c r="UBP844" s="105"/>
      <c r="UBQ844" s="103"/>
      <c r="UBR844" s="120"/>
      <c r="UBS844" s="209"/>
      <c r="UBT844" s="120"/>
      <c r="UBU844" s="120"/>
      <c r="UBV844" s="114"/>
      <c r="UBW844" s="122"/>
      <c r="UBX844" s="105"/>
      <c r="UBY844" s="103"/>
      <c r="UBZ844" s="120"/>
      <c r="UCA844" s="209"/>
      <c r="UCB844" s="120"/>
      <c r="UCC844" s="120"/>
      <c r="UCD844" s="114"/>
      <c r="UCE844" s="122"/>
      <c r="UCF844" s="105"/>
      <c r="UCG844" s="103"/>
      <c r="UCH844" s="120"/>
      <c r="UCI844" s="209"/>
      <c r="UCJ844" s="120"/>
      <c r="UCK844" s="120"/>
      <c r="UCL844" s="114"/>
      <c r="UCM844" s="122"/>
      <c r="UCN844" s="105"/>
      <c r="UCO844" s="103"/>
      <c r="UCP844" s="120"/>
      <c r="UCQ844" s="209"/>
      <c r="UCR844" s="120"/>
      <c r="UCS844" s="120"/>
      <c r="UCT844" s="114"/>
      <c r="UCU844" s="122"/>
      <c r="UCV844" s="105"/>
      <c r="UCW844" s="103"/>
      <c r="UCX844" s="120"/>
      <c r="UCY844" s="209"/>
      <c r="UCZ844" s="120"/>
      <c r="UDA844" s="120"/>
      <c r="UDB844" s="114"/>
      <c r="UDC844" s="122"/>
      <c r="UDD844" s="105"/>
      <c r="UDE844" s="103"/>
      <c r="UDF844" s="120"/>
      <c r="UDG844" s="209"/>
      <c r="UDH844" s="120"/>
      <c r="UDI844" s="120"/>
      <c r="UDJ844" s="114"/>
      <c r="UDK844" s="122"/>
      <c r="UDL844" s="105"/>
      <c r="UDM844" s="103"/>
      <c r="UDN844" s="120"/>
      <c r="UDO844" s="209"/>
      <c r="UDP844" s="120"/>
      <c r="UDQ844" s="120"/>
      <c r="UDR844" s="114"/>
      <c r="UDS844" s="122"/>
      <c r="UDT844" s="105"/>
      <c r="UDU844" s="103"/>
      <c r="UDV844" s="120"/>
      <c r="UDW844" s="209"/>
      <c r="UDX844" s="120"/>
      <c r="UDY844" s="120"/>
      <c r="UDZ844" s="114"/>
      <c r="UEA844" s="122"/>
      <c r="UEB844" s="105"/>
      <c r="UEC844" s="103"/>
      <c r="UED844" s="120"/>
      <c r="UEE844" s="209"/>
      <c r="UEF844" s="120"/>
      <c r="UEG844" s="120"/>
      <c r="UEH844" s="114"/>
      <c r="UEI844" s="122"/>
      <c r="UEJ844" s="105"/>
      <c r="UEK844" s="103"/>
      <c r="UEL844" s="120"/>
      <c r="UEM844" s="209"/>
      <c r="UEN844" s="120"/>
      <c r="UEO844" s="120"/>
      <c r="UEP844" s="114"/>
      <c r="UEQ844" s="122"/>
      <c r="UER844" s="105"/>
      <c r="UES844" s="103"/>
      <c r="UET844" s="120"/>
      <c r="UEU844" s="209"/>
      <c r="UEV844" s="120"/>
      <c r="UEW844" s="120"/>
      <c r="UEX844" s="114"/>
      <c r="UEY844" s="122"/>
      <c r="UEZ844" s="105"/>
      <c r="UFA844" s="103"/>
      <c r="UFB844" s="120"/>
      <c r="UFC844" s="209"/>
      <c r="UFD844" s="120"/>
      <c r="UFE844" s="120"/>
      <c r="UFF844" s="114"/>
      <c r="UFG844" s="122"/>
      <c r="UFH844" s="105"/>
      <c r="UFI844" s="103"/>
      <c r="UFJ844" s="120"/>
      <c r="UFK844" s="209"/>
      <c r="UFL844" s="120"/>
      <c r="UFM844" s="120"/>
      <c r="UFN844" s="114"/>
      <c r="UFO844" s="122"/>
      <c r="UFP844" s="105"/>
      <c r="UFQ844" s="103"/>
      <c r="UFR844" s="120"/>
      <c r="UFS844" s="209"/>
      <c r="UFT844" s="120"/>
      <c r="UFU844" s="120"/>
      <c r="UFV844" s="114"/>
      <c r="UFW844" s="122"/>
      <c r="UFX844" s="105"/>
      <c r="UFY844" s="103"/>
      <c r="UFZ844" s="120"/>
      <c r="UGA844" s="209"/>
      <c r="UGB844" s="120"/>
      <c r="UGC844" s="120"/>
      <c r="UGD844" s="114"/>
      <c r="UGE844" s="122"/>
      <c r="UGF844" s="105"/>
      <c r="UGG844" s="103"/>
      <c r="UGH844" s="120"/>
      <c r="UGI844" s="209"/>
      <c r="UGJ844" s="120"/>
      <c r="UGK844" s="120"/>
      <c r="UGL844" s="114"/>
      <c r="UGM844" s="122"/>
      <c r="UGN844" s="105"/>
      <c r="UGO844" s="103"/>
      <c r="UGP844" s="120"/>
      <c r="UGQ844" s="209"/>
      <c r="UGR844" s="120"/>
      <c r="UGS844" s="120"/>
      <c r="UGT844" s="114"/>
      <c r="UGU844" s="122"/>
      <c r="UGV844" s="105"/>
      <c r="UGW844" s="103"/>
      <c r="UGX844" s="120"/>
      <c r="UGY844" s="209"/>
      <c r="UGZ844" s="120"/>
      <c r="UHA844" s="120"/>
      <c r="UHB844" s="114"/>
      <c r="UHC844" s="122"/>
      <c r="UHD844" s="105"/>
      <c r="UHE844" s="103"/>
      <c r="UHF844" s="120"/>
      <c r="UHG844" s="209"/>
      <c r="UHH844" s="120"/>
      <c r="UHI844" s="120"/>
      <c r="UHJ844" s="114"/>
      <c r="UHK844" s="122"/>
      <c r="UHL844" s="105"/>
      <c r="UHM844" s="103"/>
      <c r="UHN844" s="120"/>
      <c r="UHO844" s="209"/>
      <c r="UHP844" s="120"/>
      <c r="UHQ844" s="120"/>
      <c r="UHR844" s="114"/>
      <c r="UHS844" s="122"/>
      <c r="UHT844" s="105"/>
      <c r="UHU844" s="103"/>
      <c r="UHV844" s="120"/>
      <c r="UHW844" s="209"/>
      <c r="UHX844" s="120"/>
      <c r="UHY844" s="120"/>
      <c r="UHZ844" s="114"/>
      <c r="UIA844" s="122"/>
      <c r="UIB844" s="105"/>
      <c r="UIC844" s="103"/>
      <c r="UID844" s="120"/>
      <c r="UIE844" s="209"/>
      <c r="UIF844" s="120"/>
      <c r="UIG844" s="120"/>
      <c r="UIH844" s="114"/>
      <c r="UII844" s="122"/>
      <c r="UIJ844" s="105"/>
      <c r="UIK844" s="103"/>
      <c r="UIL844" s="120"/>
      <c r="UIM844" s="209"/>
      <c r="UIN844" s="120"/>
      <c r="UIO844" s="120"/>
      <c r="UIP844" s="114"/>
      <c r="UIQ844" s="122"/>
      <c r="UIR844" s="105"/>
      <c r="UIS844" s="103"/>
      <c r="UIT844" s="120"/>
      <c r="UIU844" s="209"/>
      <c r="UIV844" s="120"/>
      <c r="UIW844" s="120"/>
      <c r="UIX844" s="114"/>
      <c r="UIY844" s="122"/>
      <c r="UIZ844" s="105"/>
      <c r="UJA844" s="103"/>
      <c r="UJB844" s="120"/>
      <c r="UJC844" s="209"/>
      <c r="UJD844" s="120"/>
      <c r="UJE844" s="120"/>
      <c r="UJF844" s="114"/>
      <c r="UJG844" s="122"/>
      <c r="UJH844" s="105"/>
      <c r="UJI844" s="103"/>
      <c r="UJJ844" s="120"/>
      <c r="UJK844" s="209"/>
      <c r="UJL844" s="120"/>
      <c r="UJM844" s="120"/>
      <c r="UJN844" s="114"/>
      <c r="UJO844" s="122"/>
      <c r="UJP844" s="105"/>
      <c r="UJQ844" s="103"/>
      <c r="UJR844" s="120"/>
      <c r="UJS844" s="209"/>
      <c r="UJT844" s="120"/>
      <c r="UJU844" s="120"/>
      <c r="UJV844" s="114"/>
      <c r="UJW844" s="122"/>
      <c r="UJX844" s="105"/>
      <c r="UJY844" s="103"/>
      <c r="UJZ844" s="120"/>
      <c r="UKA844" s="209"/>
      <c r="UKB844" s="120"/>
      <c r="UKC844" s="120"/>
      <c r="UKD844" s="114"/>
      <c r="UKE844" s="122"/>
      <c r="UKF844" s="105"/>
      <c r="UKG844" s="103"/>
      <c r="UKH844" s="120"/>
      <c r="UKI844" s="209"/>
      <c r="UKJ844" s="120"/>
      <c r="UKK844" s="120"/>
      <c r="UKL844" s="114"/>
      <c r="UKM844" s="122"/>
      <c r="UKN844" s="105"/>
      <c r="UKO844" s="103"/>
      <c r="UKP844" s="120"/>
      <c r="UKQ844" s="209"/>
      <c r="UKR844" s="120"/>
      <c r="UKS844" s="120"/>
      <c r="UKT844" s="114"/>
      <c r="UKU844" s="122"/>
      <c r="UKV844" s="105"/>
      <c r="UKW844" s="103"/>
      <c r="UKX844" s="120"/>
      <c r="UKY844" s="209"/>
      <c r="UKZ844" s="120"/>
      <c r="ULA844" s="120"/>
      <c r="ULB844" s="114"/>
      <c r="ULC844" s="122"/>
      <c r="ULD844" s="105"/>
      <c r="ULE844" s="103"/>
      <c r="ULF844" s="120"/>
      <c r="ULG844" s="209"/>
      <c r="ULH844" s="120"/>
      <c r="ULI844" s="120"/>
      <c r="ULJ844" s="114"/>
      <c r="ULK844" s="122"/>
      <c r="ULL844" s="105"/>
      <c r="ULM844" s="103"/>
      <c r="ULN844" s="120"/>
      <c r="ULO844" s="209"/>
      <c r="ULP844" s="120"/>
      <c r="ULQ844" s="120"/>
      <c r="ULR844" s="114"/>
      <c r="ULS844" s="122"/>
      <c r="ULT844" s="105"/>
      <c r="ULU844" s="103"/>
      <c r="ULV844" s="120"/>
      <c r="ULW844" s="209"/>
      <c r="ULX844" s="120"/>
      <c r="ULY844" s="120"/>
      <c r="ULZ844" s="114"/>
      <c r="UMA844" s="122"/>
      <c r="UMB844" s="105"/>
      <c r="UMC844" s="103"/>
      <c r="UMD844" s="120"/>
      <c r="UME844" s="209"/>
      <c r="UMF844" s="120"/>
      <c r="UMG844" s="120"/>
      <c r="UMH844" s="114"/>
      <c r="UMI844" s="122"/>
      <c r="UMJ844" s="105"/>
      <c r="UMK844" s="103"/>
      <c r="UML844" s="120"/>
      <c r="UMM844" s="209"/>
      <c r="UMN844" s="120"/>
      <c r="UMO844" s="120"/>
      <c r="UMP844" s="114"/>
      <c r="UMQ844" s="122"/>
      <c r="UMR844" s="105"/>
      <c r="UMS844" s="103"/>
      <c r="UMT844" s="120"/>
      <c r="UMU844" s="209"/>
      <c r="UMV844" s="120"/>
      <c r="UMW844" s="120"/>
      <c r="UMX844" s="114"/>
      <c r="UMY844" s="122"/>
      <c r="UMZ844" s="105"/>
      <c r="UNA844" s="103"/>
      <c r="UNB844" s="120"/>
      <c r="UNC844" s="209"/>
      <c r="UND844" s="120"/>
      <c r="UNE844" s="120"/>
      <c r="UNF844" s="114"/>
      <c r="UNG844" s="122"/>
      <c r="UNH844" s="105"/>
      <c r="UNI844" s="103"/>
      <c r="UNJ844" s="120"/>
      <c r="UNK844" s="209"/>
      <c r="UNL844" s="120"/>
      <c r="UNM844" s="120"/>
      <c r="UNN844" s="114"/>
      <c r="UNO844" s="122"/>
      <c r="UNP844" s="105"/>
      <c r="UNQ844" s="103"/>
      <c r="UNR844" s="120"/>
      <c r="UNS844" s="209"/>
      <c r="UNT844" s="120"/>
      <c r="UNU844" s="120"/>
      <c r="UNV844" s="114"/>
      <c r="UNW844" s="122"/>
      <c r="UNX844" s="105"/>
      <c r="UNY844" s="103"/>
      <c r="UNZ844" s="120"/>
      <c r="UOA844" s="209"/>
      <c r="UOB844" s="120"/>
      <c r="UOC844" s="120"/>
      <c r="UOD844" s="114"/>
      <c r="UOE844" s="122"/>
      <c r="UOF844" s="105"/>
      <c r="UOG844" s="103"/>
      <c r="UOH844" s="120"/>
      <c r="UOI844" s="209"/>
      <c r="UOJ844" s="120"/>
      <c r="UOK844" s="120"/>
      <c r="UOL844" s="114"/>
      <c r="UOM844" s="122"/>
      <c r="UON844" s="105"/>
      <c r="UOO844" s="103"/>
      <c r="UOP844" s="120"/>
      <c r="UOQ844" s="209"/>
      <c r="UOR844" s="120"/>
      <c r="UOS844" s="120"/>
      <c r="UOT844" s="114"/>
      <c r="UOU844" s="122"/>
      <c r="UOV844" s="105"/>
      <c r="UOW844" s="103"/>
      <c r="UOX844" s="120"/>
      <c r="UOY844" s="209"/>
      <c r="UOZ844" s="120"/>
      <c r="UPA844" s="120"/>
      <c r="UPB844" s="114"/>
      <c r="UPC844" s="122"/>
      <c r="UPD844" s="105"/>
      <c r="UPE844" s="103"/>
      <c r="UPF844" s="120"/>
      <c r="UPG844" s="209"/>
      <c r="UPH844" s="120"/>
      <c r="UPI844" s="120"/>
      <c r="UPJ844" s="114"/>
      <c r="UPK844" s="122"/>
      <c r="UPL844" s="105"/>
      <c r="UPM844" s="103"/>
      <c r="UPN844" s="120"/>
      <c r="UPO844" s="209"/>
      <c r="UPP844" s="120"/>
      <c r="UPQ844" s="120"/>
      <c r="UPR844" s="114"/>
      <c r="UPS844" s="122"/>
      <c r="UPT844" s="105"/>
      <c r="UPU844" s="103"/>
      <c r="UPV844" s="120"/>
      <c r="UPW844" s="209"/>
      <c r="UPX844" s="120"/>
      <c r="UPY844" s="120"/>
      <c r="UPZ844" s="114"/>
      <c r="UQA844" s="122"/>
      <c r="UQB844" s="105"/>
      <c r="UQC844" s="103"/>
      <c r="UQD844" s="120"/>
      <c r="UQE844" s="209"/>
      <c r="UQF844" s="120"/>
      <c r="UQG844" s="120"/>
      <c r="UQH844" s="114"/>
      <c r="UQI844" s="122"/>
      <c r="UQJ844" s="105"/>
      <c r="UQK844" s="103"/>
      <c r="UQL844" s="120"/>
      <c r="UQM844" s="209"/>
      <c r="UQN844" s="120"/>
      <c r="UQO844" s="120"/>
      <c r="UQP844" s="114"/>
      <c r="UQQ844" s="122"/>
      <c r="UQR844" s="105"/>
      <c r="UQS844" s="103"/>
      <c r="UQT844" s="120"/>
      <c r="UQU844" s="209"/>
      <c r="UQV844" s="120"/>
      <c r="UQW844" s="120"/>
      <c r="UQX844" s="114"/>
      <c r="UQY844" s="122"/>
      <c r="UQZ844" s="105"/>
      <c r="URA844" s="103"/>
      <c r="URB844" s="120"/>
      <c r="URC844" s="209"/>
      <c r="URD844" s="120"/>
      <c r="URE844" s="120"/>
      <c r="URF844" s="114"/>
      <c r="URG844" s="122"/>
      <c r="URH844" s="105"/>
      <c r="URI844" s="103"/>
      <c r="URJ844" s="120"/>
      <c r="URK844" s="209"/>
      <c r="URL844" s="120"/>
      <c r="URM844" s="120"/>
      <c r="URN844" s="114"/>
      <c r="URO844" s="122"/>
      <c r="URP844" s="105"/>
      <c r="URQ844" s="103"/>
      <c r="URR844" s="120"/>
      <c r="URS844" s="209"/>
      <c r="URT844" s="120"/>
      <c r="URU844" s="120"/>
      <c r="URV844" s="114"/>
      <c r="URW844" s="122"/>
      <c r="URX844" s="105"/>
      <c r="URY844" s="103"/>
      <c r="URZ844" s="120"/>
      <c r="USA844" s="209"/>
      <c r="USB844" s="120"/>
      <c r="USC844" s="120"/>
      <c r="USD844" s="114"/>
      <c r="USE844" s="122"/>
      <c r="USF844" s="105"/>
      <c r="USG844" s="103"/>
      <c r="USH844" s="120"/>
      <c r="USI844" s="209"/>
      <c r="USJ844" s="120"/>
      <c r="USK844" s="120"/>
      <c r="USL844" s="114"/>
      <c r="USM844" s="122"/>
      <c r="USN844" s="105"/>
      <c r="USO844" s="103"/>
      <c r="USP844" s="120"/>
      <c r="USQ844" s="209"/>
      <c r="USR844" s="120"/>
      <c r="USS844" s="120"/>
      <c r="UST844" s="114"/>
      <c r="USU844" s="122"/>
      <c r="USV844" s="105"/>
      <c r="USW844" s="103"/>
      <c r="USX844" s="120"/>
      <c r="USY844" s="209"/>
      <c r="USZ844" s="120"/>
      <c r="UTA844" s="120"/>
      <c r="UTB844" s="114"/>
      <c r="UTC844" s="122"/>
      <c r="UTD844" s="105"/>
      <c r="UTE844" s="103"/>
      <c r="UTF844" s="120"/>
      <c r="UTG844" s="209"/>
      <c r="UTH844" s="120"/>
      <c r="UTI844" s="120"/>
      <c r="UTJ844" s="114"/>
      <c r="UTK844" s="122"/>
      <c r="UTL844" s="105"/>
      <c r="UTM844" s="103"/>
      <c r="UTN844" s="120"/>
      <c r="UTO844" s="209"/>
      <c r="UTP844" s="120"/>
      <c r="UTQ844" s="120"/>
      <c r="UTR844" s="114"/>
      <c r="UTS844" s="122"/>
      <c r="UTT844" s="105"/>
      <c r="UTU844" s="103"/>
      <c r="UTV844" s="120"/>
      <c r="UTW844" s="209"/>
      <c r="UTX844" s="120"/>
      <c r="UTY844" s="120"/>
      <c r="UTZ844" s="114"/>
      <c r="UUA844" s="122"/>
      <c r="UUB844" s="105"/>
      <c r="UUC844" s="103"/>
      <c r="UUD844" s="120"/>
      <c r="UUE844" s="209"/>
      <c r="UUF844" s="120"/>
      <c r="UUG844" s="120"/>
      <c r="UUH844" s="114"/>
      <c r="UUI844" s="122"/>
      <c r="UUJ844" s="105"/>
      <c r="UUK844" s="103"/>
      <c r="UUL844" s="120"/>
      <c r="UUM844" s="209"/>
      <c r="UUN844" s="120"/>
      <c r="UUO844" s="120"/>
      <c r="UUP844" s="114"/>
      <c r="UUQ844" s="122"/>
      <c r="UUR844" s="105"/>
      <c r="UUS844" s="103"/>
      <c r="UUT844" s="120"/>
      <c r="UUU844" s="209"/>
      <c r="UUV844" s="120"/>
      <c r="UUW844" s="120"/>
      <c r="UUX844" s="114"/>
      <c r="UUY844" s="122"/>
      <c r="UUZ844" s="105"/>
      <c r="UVA844" s="103"/>
      <c r="UVB844" s="120"/>
      <c r="UVC844" s="209"/>
      <c r="UVD844" s="120"/>
      <c r="UVE844" s="120"/>
      <c r="UVF844" s="114"/>
      <c r="UVG844" s="122"/>
      <c r="UVH844" s="105"/>
      <c r="UVI844" s="103"/>
      <c r="UVJ844" s="120"/>
      <c r="UVK844" s="209"/>
      <c r="UVL844" s="120"/>
      <c r="UVM844" s="120"/>
      <c r="UVN844" s="114"/>
      <c r="UVO844" s="122"/>
      <c r="UVP844" s="105"/>
      <c r="UVQ844" s="103"/>
      <c r="UVR844" s="120"/>
      <c r="UVS844" s="209"/>
      <c r="UVT844" s="120"/>
      <c r="UVU844" s="120"/>
      <c r="UVV844" s="114"/>
      <c r="UVW844" s="122"/>
      <c r="UVX844" s="105"/>
      <c r="UVY844" s="103"/>
      <c r="UVZ844" s="120"/>
      <c r="UWA844" s="209"/>
      <c r="UWB844" s="120"/>
      <c r="UWC844" s="120"/>
      <c r="UWD844" s="114"/>
      <c r="UWE844" s="122"/>
      <c r="UWF844" s="105"/>
      <c r="UWG844" s="103"/>
      <c r="UWH844" s="120"/>
      <c r="UWI844" s="209"/>
      <c r="UWJ844" s="120"/>
      <c r="UWK844" s="120"/>
      <c r="UWL844" s="114"/>
      <c r="UWM844" s="122"/>
      <c r="UWN844" s="105"/>
      <c r="UWO844" s="103"/>
      <c r="UWP844" s="120"/>
      <c r="UWQ844" s="209"/>
      <c r="UWR844" s="120"/>
      <c r="UWS844" s="120"/>
      <c r="UWT844" s="114"/>
      <c r="UWU844" s="122"/>
      <c r="UWV844" s="105"/>
      <c r="UWW844" s="103"/>
      <c r="UWX844" s="120"/>
      <c r="UWY844" s="209"/>
      <c r="UWZ844" s="120"/>
      <c r="UXA844" s="120"/>
      <c r="UXB844" s="114"/>
      <c r="UXC844" s="122"/>
      <c r="UXD844" s="105"/>
      <c r="UXE844" s="103"/>
      <c r="UXF844" s="120"/>
      <c r="UXG844" s="209"/>
      <c r="UXH844" s="120"/>
      <c r="UXI844" s="120"/>
      <c r="UXJ844" s="114"/>
      <c r="UXK844" s="122"/>
      <c r="UXL844" s="105"/>
      <c r="UXM844" s="103"/>
      <c r="UXN844" s="120"/>
      <c r="UXO844" s="209"/>
      <c r="UXP844" s="120"/>
      <c r="UXQ844" s="120"/>
      <c r="UXR844" s="114"/>
      <c r="UXS844" s="122"/>
      <c r="UXT844" s="105"/>
      <c r="UXU844" s="103"/>
      <c r="UXV844" s="120"/>
      <c r="UXW844" s="209"/>
      <c r="UXX844" s="120"/>
      <c r="UXY844" s="120"/>
      <c r="UXZ844" s="114"/>
      <c r="UYA844" s="122"/>
      <c r="UYB844" s="105"/>
      <c r="UYC844" s="103"/>
      <c r="UYD844" s="120"/>
      <c r="UYE844" s="209"/>
      <c r="UYF844" s="120"/>
      <c r="UYG844" s="120"/>
      <c r="UYH844" s="114"/>
      <c r="UYI844" s="122"/>
      <c r="UYJ844" s="105"/>
      <c r="UYK844" s="103"/>
      <c r="UYL844" s="120"/>
      <c r="UYM844" s="209"/>
      <c r="UYN844" s="120"/>
      <c r="UYO844" s="120"/>
      <c r="UYP844" s="114"/>
      <c r="UYQ844" s="122"/>
      <c r="UYR844" s="105"/>
      <c r="UYS844" s="103"/>
      <c r="UYT844" s="120"/>
      <c r="UYU844" s="209"/>
      <c r="UYV844" s="120"/>
      <c r="UYW844" s="120"/>
      <c r="UYX844" s="114"/>
      <c r="UYY844" s="122"/>
      <c r="UYZ844" s="105"/>
      <c r="UZA844" s="103"/>
      <c r="UZB844" s="120"/>
      <c r="UZC844" s="209"/>
      <c r="UZD844" s="120"/>
      <c r="UZE844" s="120"/>
      <c r="UZF844" s="114"/>
      <c r="UZG844" s="122"/>
      <c r="UZH844" s="105"/>
      <c r="UZI844" s="103"/>
      <c r="UZJ844" s="120"/>
      <c r="UZK844" s="209"/>
      <c r="UZL844" s="120"/>
      <c r="UZM844" s="120"/>
      <c r="UZN844" s="114"/>
      <c r="UZO844" s="122"/>
      <c r="UZP844" s="105"/>
      <c r="UZQ844" s="103"/>
      <c r="UZR844" s="120"/>
      <c r="UZS844" s="209"/>
      <c r="UZT844" s="120"/>
      <c r="UZU844" s="120"/>
      <c r="UZV844" s="114"/>
      <c r="UZW844" s="122"/>
      <c r="UZX844" s="105"/>
      <c r="UZY844" s="103"/>
      <c r="UZZ844" s="120"/>
      <c r="VAA844" s="209"/>
      <c r="VAB844" s="120"/>
      <c r="VAC844" s="120"/>
      <c r="VAD844" s="114"/>
      <c r="VAE844" s="122"/>
      <c r="VAF844" s="105"/>
      <c r="VAG844" s="103"/>
      <c r="VAH844" s="120"/>
      <c r="VAI844" s="209"/>
      <c r="VAJ844" s="120"/>
      <c r="VAK844" s="120"/>
      <c r="VAL844" s="114"/>
      <c r="VAM844" s="122"/>
      <c r="VAN844" s="105"/>
      <c r="VAO844" s="103"/>
      <c r="VAP844" s="120"/>
      <c r="VAQ844" s="209"/>
      <c r="VAR844" s="120"/>
      <c r="VAS844" s="120"/>
      <c r="VAT844" s="114"/>
      <c r="VAU844" s="122"/>
      <c r="VAV844" s="105"/>
      <c r="VAW844" s="103"/>
      <c r="VAX844" s="120"/>
      <c r="VAY844" s="209"/>
      <c r="VAZ844" s="120"/>
      <c r="VBA844" s="120"/>
      <c r="VBB844" s="114"/>
      <c r="VBC844" s="122"/>
      <c r="VBD844" s="105"/>
      <c r="VBE844" s="103"/>
      <c r="VBF844" s="120"/>
      <c r="VBG844" s="209"/>
      <c r="VBH844" s="120"/>
      <c r="VBI844" s="120"/>
      <c r="VBJ844" s="114"/>
      <c r="VBK844" s="122"/>
      <c r="VBL844" s="105"/>
      <c r="VBM844" s="103"/>
      <c r="VBN844" s="120"/>
      <c r="VBO844" s="209"/>
      <c r="VBP844" s="120"/>
      <c r="VBQ844" s="120"/>
      <c r="VBR844" s="114"/>
      <c r="VBS844" s="122"/>
      <c r="VBT844" s="105"/>
      <c r="VBU844" s="103"/>
      <c r="VBV844" s="120"/>
      <c r="VBW844" s="209"/>
      <c r="VBX844" s="120"/>
      <c r="VBY844" s="120"/>
      <c r="VBZ844" s="114"/>
      <c r="VCA844" s="122"/>
      <c r="VCB844" s="105"/>
      <c r="VCC844" s="103"/>
      <c r="VCD844" s="120"/>
      <c r="VCE844" s="209"/>
      <c r="VCF844" s="120"/>
      <c r="VCG844" s="120"/>
      <c r="VCH844" s="114"/>
      <c r="VCI844" s="122"/>
      <c r="VCJ844" s="105"/>
      <c r="VCK844" s="103"/>
      <c r="VCL844" s="120"/>
      <c r="VCM844" s="209"/>
      <c r="VCN844" s="120"/>
      <c r="VCO844" s="120"/>
      <c r="VCP844" s="114"/>
      <c r="VCQ844" s="122"/>
      <c r="VCR844" s="105"/>
      <c r="VCS844" s="103"/>
      <c r="VCT844" s="120"/>
      <c r="VCU844" s="209"/>
      <c r="VCV844" s="120"/>
      <c r="VCW844" s="120"/>
      <c r="VCX844" s="114"/>
      <c r="VCY844" s="122"/>
      <c r="VCZ844" s="105"/>
      <c r="VDA844" s="103"/>
      <c r="VDB844" s="120"/>
      <c r="VDC844" s="209"/>
      <c r="VDD844" s="120"/>
      <c r="VDE844" s="120"/>
      <c r="VDF844" s="114"/>
      <c r="VDG844" s="122"/>
      <c r="VDH844" s="105"/>
      <c r="VDI844" s="103"/>
      <c r="VDJ844" s="120"/>
      <c r="VDK844" s="209"/>
      <c r="VDL844" s="120"/>
      <c r="VDM844" s="120"/>
      <c r="VDN844" s="114"/>
      <c r="VDO844" s="122"/>
      <c r="VDP844" s="105"/>
      <c r="VDQ844" s="103"/>
      <c r="VDR844" s="120"/>
      <c r="VDS844" s="209"/>
      <c r="VDT844" s="120"/>
      <c r="VDU844" s="120"/>
      <c r="VDV844" s="114"/>
      <c r="VDW844" s="122"/>
      <c r="VDX844" s="105"/>
      <c r="VDY844" s="103"/>
      <c r="VDZ844" s="120"/>
      <c r="VEA844" s="209"/>
      <c r="VEB844" s="120"/>
      <c r="VEC844" s="120"/>
      <c r="VED844" s="114"/>
      <c r="VEE844" s="122"/>
      <c r="VEF844" s="105"/>
      <c r="VEG844" s="103"/>
      <c r="VEH844" s="120"/>
      <c r="VEI844" s="209"/>
      <c r="VEJ844" s="120"/>
      <c r="VEK844" s="120"/>
      <c r="VEL844" s="114"/>
      <c r="VEM844" s="122"/>
      <c r="VEN844" s="105"/>
      <c r="VEO844" s="103"/>
      <c r="VEP844" s="120"/>
      <c r="VEQ844" s="209"/>
      <c r="VER844" s="120"/>
      <c r="VES844" s="120"/>
      <c r="VET844" s="114"/>
      <c r="VEU844" s="122"/>
      <c r="VEV844" s="105"/>
      <c r="VEW844" s="103"/>
      <c r="VEX844" s="120"/>
      <c r="VEY844" s="209"/>
      <c r="VEZ844" s="120"/>
      <c r="VFA844" s="120"/>
      <c r="VFB844" s="114"/>
      <c r="VFC844" s="122"/>
      <c r="VFD844" s="105"/>
      <c r="VFE844" s="103"/>
      <c r="VFF844" s="120"/>
      <c r="VFG844" s="209"/>
      <c r="VFH844" s="120"/>
      <c r="VFI844" s="120"/>
      <c r="VFJ844" s="114"/>
      <c r="VFK844" s="122"/>
      <c r="VFL844" s="105"/>
      <c r="VFM844" s="103"/>
      <c r="VFN844" s="120"/>
      <c r="VFO844" s="209"/>
      <c r="VFP844" s="120"/>
      <c r="VFQ844" s="120"/>
      <c r="VFR844" s="114"/>
      <c r="VFS844" s="122"/>
      <c r="VFT844" s="105"/>
      <c r="VFU844" s="103"/>
      <c r="VFV844" s="120"/>
      <c r="VFW844" s="209"/>
      <c r="VFX844" s="120"/>
      <c r="VFY844" s="120"/>
      <c r="VFZ844" s="114"/>
      <c r="VGA844" s="122"/>
      <c r="VGB844" s="105"/>
      <c r="VGC844" s="103"/>
      <c r="VGD844" s="120"/>
      <c r="VGE844" s="209"/>
      <c r="VGF844" s="120"/>
      <c r="VGG844" s="120"/>
      <c r="VGH844" s="114"/>
      <c r="VGI844" s="122"/>
      <c r="VGJ844" s="105"/>
      <c r="VGK844" s="103"/>
      <c r="VGL844" s="120"/>
      <c r="VGM844" s="209"/>
      <c r="VGN844" s="120"/>
      <c r="VGO844" s="120"/>
      <c r="VGP844" s="114"/>
      <c r="VGQ844" s="122"/>
      <c r="VGR844" s="105"/>
      <c r="VGS844" s="103"/>
      <c r="VGT844" s="120"/>
      <c r="VGU844" s="209"/>
      <c r="VGV844" s="120"/>
      <c r="VGW844" s="120"/>
      <c r="VGX844" s="114"/>
      <c r="VGY844" s="122"/>
      <c r="VGZ844" s="105"/>
      <c r="VHA844" s="103"/>
      <c r="VHB844" s="120"/>
      <c r="VHC844" s="209"/>
      <c r="VHD844" s="120"/>
      <c r="VHE844" s="120"/>
      <c r="VHF844" s="114"/>
      <c r="VHG844" s="122"/>
      <c r="VHH844" s="105"/>
      <c r="VHI844" s="103"/>
      <c r="VHJ844" s="120"/>
      <c r="VHK844" s="209"/>
      <c r="VHL844" s="120"/>
      <c r="VHM844" s="120"/>
      <c r="VHN844" s="114"/>
      <c r="VHO844" s="122"/>
      <c r="VHP844" s="105"/>
      <c r="VHQ844" s="103"/>
      <c r="VHR844" s="120"/>
      <c r="VHS844" s="209"/>
      <c r="VHT844" s="120"/>
      <c r="VHU844" s="120"/>
      <c r="VHV844" s="114"/>
      <c r="VHW844" s="122"/>
      <c r="VHX844" s="105"/>
      <c r="VHY844" s="103"/>
      <c r="VHZ844" s="120"/>
      <c r="VIA844" s="209"/>
      <c r="VIB844" s="120"/>
      <c r="VIC844" s="120"/>
      <c r="VID844" s="114"/>
      <c r="VIE844" s="122"/>
      <c r="VIF844" s="105"/>
      <c r="VIG844" s="103"/>
      <c r="VIH844" s="120"/>
      <c r="VII844" s="209"/>
      <c r="VIJ844" s="120"/>
      <c r="VIK844" s="120"/>
      <c r="VIL844" s="114"/>
      <c r="VIM844" s="122"/>
      <c r="VIN844" s="105"/>
      <c r="VIO844" s="103"/>
      <c r="VIP844" s="120"/>
      <c r="VIQ844" s="209"/>
      <c r="VIR844" s="120"/>
      <c r="VIS844" s="120"/>
      <c r="VIT844" s="114"/>
      <c r="VIU844" s="122"/>
      <c r="VIV844" s="105"/>
      <c r="VIW844" s="103"/>
      <c r="VIX844" s="120"/>
      <c r="VIY844" s="209"/>
      <c r="VIZ844" s="120"/>
      <c r="VJA844" s="120"/>
      <c r="VJB844" s="114"/>
      <c r="VJC844" s="122"/>
      <c r="VJD844" s="105"/>
      <c r="VJE844" s="103"/>
      <c r="VJF844" s="120"/>
      <c r="VJG844" s="209"/>
      <c r="VJH844" s="120"/>
      <c r="VJI844" s="120"/>
      <c r="VJJ844" s="114"/>
      <c r="VJK844" s="122"/>
      <c r="VJL844" s="105"/>
      <c r="VJM844" s="103"/>
      <c r="VJN844" s="120"/>
      <c r="VJO844" s="209"/>
      <c r="VJP844" s="120"/>
      <c r="VJQ844" s="120"/>
      <c r="VJR844" s="114"/>
      <c r="VJS844" s="122"/>
      <c r="VJT844" s="105"/>
      <c r="VJU844" s="103"/>
      <c r="VJV844" s="120"/>
      <c r="VJW844" s="209"/>
      <c r="VJX844" s="120"/>
      <c r="VJY844" s="120"/>
      <c r="VJZ844" s="114"/>
      <c r="VKA844" s="122"/>
      <c r="VKB844" s="105"/>
      <c r="VKC844" s="103"/>
      <c r="VKD844" s="120"/>
      <c r="VKE844" s="209"/>
      <c r="VKF844" s="120"/>
      <c r="VKG844" s="120"/>
      <c r="VKH844" s="114"/>
      <c r="VKI844" s="122"/>
      <c r="VKJ844" s="105"/>
      <c r="VKK844" s="103"/>
      <c r="VKL844" s="120"/>
      <c r="VKM844" s="209"/>
      <c r="VKN844" s="120"/>
      <c r="VKO844" s="120"/>
      <c r="VKP844" s="114"/>
      <c r="VKQ844" s="122"/>
      <c r="VKR844" s="105"/>
      <c r="VKS844" s="103"/>
      <c r="VKT844" s="120"/>
      <c r="VKU844" s="209"/>
      <c r="VKV844" s="120"/>
      <c r="VKW844" s="120"/>
      <c r="VKX844" s="114"/>
      <c r="VKY844" s="122"/>
      <c r="VKZ844" s="105"/>
      <c r="VLA844" s="103"/>
      <c r="VLB844" s="120"/>
      <c r="VLC844" s="209"/>
      <c r="VLD844" s="120"/>
      <c r="VLE844" s="120"/>
      <c r="VLF844" s="114"/>
      <c r="VLG844" s="122"/>
      <c r="VLH844" s="105"/>
      <c r="VLI844" s="103"/>
      <c r="VLJ844" s="120"/>
      <c r="VLK844" s="209"/>
      <c r="VLL844" s="120"/>
      <c r="VLM844" s="120"/>
      <c r="VLN844" s="114"/>
      <c r="VLO844" s="122"/>
      <c r="VLP844" s="105"/>
      <c r="VLQ844" s="103"/>
      <c r="VLR844" s="120"/>
      <c r="VLS844" s="209"/>
      <c r="VLT844" s="120"/>
      <c r="VLU844" s="120"/>
      <c r="VLV844" s="114"/>
      <c r="VLW844" s="122"/>
      <c r="VLX844" s="105"/>
      <c r="VLY844" s="103"/>
      <c r="VLZ844" s="120"/>
      <c r="VMA844" s="209"/>
      <c r="VMB844" s="120"/>
      <c r="VMC844" s="120"/>
      <c r="VMD844" s="114"/>
      <c r="VME844" s="122"/>
      <c r="VMF844" s="105"/>
      <c r="VMG844" s="103"/>
      <c r="VMH844" s="120"/>
      <c r="VMI844" s="209"/>
      <c r="VMJ844" s="120"/>
      <c r="VMK844" s="120"/>
      <c r="VML844" s="114"/>
      <c r="VMM844" s="122"/>
      <c r="VMN844" s="105"/>
      <c r="VMO844" s="103"/>
      <c r="VMP844" s="120"/>
      <c r="VMQ844" s="209"/>
      <c r="VMR844" s="120"/>
      <c r="VMS844" s="120"/>
      <c r="VMT844" s="114"/>
      <c r="VMU844" s="122"/>
      <c r="VMV844" s="105"/>
      <c r="VMW844" s="103"/>
      <c r="VMX844" s="120"/>
      <c r="VMY844" s="209"/>
      <c r="VMZ844" s="120"/>
      <c r="VNA844" s="120"/>
      <c r="VNB844" s="114"/>
      <c r="VNC844" s="122"/>
      <c r="VND844" s="105"/>
      <c r="VNE844" s="103"/>
      <c r="VNF844" s="120"/>
      <c r="VNG844" s="209"/>
      <c r="VNH844" s="120"/>
      <c r="VNI844" s="120"/>
      <c r="VNJ844" s="114"/>
      <c r="VNK844" s="122"/>
      <c r="VNL844" s="105"/>
      <c r="VNM844" s="103"/>
      <c r="VNN844" s="120"/>
      <c r="VNO844" s="209"/>
      <c r="VNP844" s="120"/>
      <c r="VNQ844" s="120"/>
      <c r="VNR844" s="114"/>
      <c r="VNS844" s="122"/>
      <c r="VNT844" s="105"/>
      <c r="VNU844" s="103"/>
      <c r="VNV844" s="120"/>
      <c r="VNW844" s="209"/>
      <c r="VNX844" s="120"/>
      <c r="VNY844" s="120"/>
      <c r="VNZ844" s="114"/>
      <c r="VOA844" s="122"/>
      <c r="VOB844" s="105"/>
      <c r="VOC844" s="103"/>
      <c r="VOD844" s="120"/>
      <c r="VOE844" s="209"/>
      <c r="VOF844" s="120"/>
      <c r="VOG844" s="120"/>
      <c r="VOH844" s="114"/>
      <c r="VOI844" s="122"/>
      <c r="VOJ844" s="105"/>
      <c r="VOK844" s="103"/>
      <c r="VOL844" s="120"/>
      <c r="VOM844" s="209"/>
      <c r="VON844" s="120"/>
      <c r="VOO844" s="120"/>
      <c r="VOP844" s="114"/>
      <c r="VOQ844" s="122"/>
      <c r="VOR844" s="105"/>
      <c r="VOS844" s="103"/>
      <c r="VOT844" s="120"/>
      <c r="VOU844" s="209"/>
      <c r="VOV844" s="120"/>
      <c r="VOW844" s="120"/>
      <c r="VOX844" s="114"/>
      <c r="VOY844" s="122"/>
      <c r="VOZ844" s="105"/>
      <c r="VPA844" s="103"/>
      <c r="VPB844" s="120"/>
      <c r="VPC844" s="209"/>
      <c r="VPD844" s="120"/>
      <c r="VPE844" s="120"/>
      <c r="VPF844" s="114"/>
      <c r="VPG844" s="122"/>
      <c r="VPH844" s="105"/>
      <c r="VPI844" s="103"/>
      <c r="VPJ844" s="120"/>
      <c r="VPK844" s="209"/>
      <c r="VPL844" s="120"/>
      <c r="VPM844" s="120"/>
      <c r="VPN844" s="114"/>
      <c r="VPO844" s="122"/>
      <c r="VPP844" s="105"/>
      <c r="VPQ844" s="103"/>
      <c r="VPR844" s="120"/>
      <c r="VPS844" s="209"/>
      <c r="VPT844" s="120"/>
      <c r="VPU844" s="120"/>
      <c r="VPV844" s="114"/>
      <c r="VPW844" s="122"/>
      <c r="VPX844" s="105"/>
      <c r="VPY844" s="103"/>
      <c r="VPZ844" s="120"/>
      <c r="VQA844" s="209"/>
      <c r="VQB844" s="120"/>
      <c r="VQC844" s="120"/>
      <c r="VQD844" s="114"/>
      <c r="VQE844" s="122"/>
      <c r="VQF844" s="105"/>
      <c r="VQG844" s="103"/>
      <c r="VQH844" s="120"/>
      <c r="VQI844" s="209"/>
      <c r="VQJ844" s="120"/>
      <c r="VQK844" s="120"/>
      <c r="VQL844" s="114"/>
      <c r="VQM844" s="122"/>
      <c r="VQN844" s="105"/>
      <c r="VQO844" s="103"/>
      <c r="VQP844" s="120"/>
      <c r="VQQ844" s="209"/>
      <c r="VQR844" s="120"/>
      <c r="VQS844" s="120"/>
      <c r="VQT844" s="114"/>
      <c r="VQU844" s="122"/>
      <c r="VQV844" s="105"/>
      <c r="VQW844" s="103"/>
      <c r="VQX844" s="120"/>
      <c r="VQY844" s="209"/>
      <c r="VQZ844" s="120"/>
      <c r="VRA844" s="120"/>
      <c r="VRB844" s="114"/>
      <c r="VRC844" s="122"/>
      <c r="VRD844" s="105"/>
      <c r="VRE844" s="103"/>
      <c r="VRF844" s="120"/>
      <c r="VRG844" s="209"/>
      <c r="VRH844" s="120"/>
      <c r="VRI844" s="120"/>
      <c r="VRJ844" s="114"/>
      <c r="VRK844" s="122"/>
      <c r="VRL844" s="105"/>
      <c r="VRM844" s="103"/>
      <c r="VRN844" s="120"/>
      <c r="VRO844" s="209"/>
      <c r="VRP844" s="120"/>
      <c r="VRQ844" s="120"/>
      <c r="VRR844" s="114"/>
      <c r="VRS844" s="122"/>
      <c r="VRT844" s="105"/>
      <c r="VRU844" s="103"/>
      <c r="VRV844" s="120"/>
      <c r="VRW844" s="209"/>
      <c r="VRX844" s="120"/>
      <c r="VRY844" s="120"/>
      <c r="VRZ844" s="114"/>
      <c r="VSA844" s="122"/>
      <c r="VSB844" s="105"/>
      <c r="VSC844" s="103"/>
      <c r="VSD844" s="120"/>
      <c r="VSE844" s="209"/>
      <c r="VSF844" s="120"/>
      <c r="VSG844" s="120"/>
      <c r="VSH844" s="114"/>
      <c r="VSI844" s="122"/>
      <c r="VSJ844" s="105"/>
      <c r="VSK844" s="103"/>
      <c r="VSL844" s="120"/>
      <c r="VSM844" s="209"/>
      <c r="VSN844" s="120"/>
      <c r="VSO844" s="120"/>
      <c r="VSP844" s="114"/>
      <c r="VSQ844" s="122"/>
      <c r="VSR844" s="105"/>
      <c r="VSS844" s="103"/>
      <c r="VST844" s="120"/>
      <c r="VSU844" s="209"/>
      <c r="VSV844" s="120"/>
      <c r="VSW844" s="120"/>
      <c r="VSX844" s="114"/>
      <c r="VSY844" s="122"/>
      <c r="VSZ844" s="105"/>
      <c r="VTA844" s="103"/>
      <c r="VTB844" s="120"/>
      <c r="VTC844" s="209"/>
      <c r="VTD844" s="120"/>
      <c r="VTE844" s="120"/>
      <c r="VTF844" s="114"/>
      <c r="VTG844" s="122"/>
      <c r="VTH844" s="105"/>
      <c r="VTI844" s="103"/>
      <c r="VTJ844" s="120"/>
      <c r="VTK844" s="209"/>
      <c r="VTL844" s="120"/>
      <c r="VTM844" s="120"/>
      <c r="VTN844" s="114"/>
      <c r="VTO844" s="122"/>
      <c r="VTP844" s="105"/>
      <c r="VTQ844" s="103"/>
      <c r="VTR844" s="120"/>
      <c r="VTS844" s="209"/>
      <c r="VTT844" s="120"/>
      <c r="VTU844" s="120"/>
      <c r="VTV844" s="114"/>
      <c r="VTW844" s="122"/>
      <c r="VTX844" s="105"/>
      <c r="VTY844" s="103"/>
      <c r="VTZ844" s="120"/>
      <c r="VUA844" s="209"/>
      <c r="VUB844" s="120"/>
      <c r="VUC844" s="120"/>
      <c r="VUD844" s="114"/>
      <c r="VUE844" s="122"/>
      <c r="VUF844" s="105"/>
      <c r="VUG844" s="103"/>
      <c r="VUH844" s="120"/>
      <c r="VUI844" s="209"/>
      <c r="VUJ844" s="120"/>
      <c r="VUK844" s="120"/>
      <c r="VUL844" s="114"/>
      <c r="VUM844" s="122"/>
      <c r="VUN844" s="105"/>
      <c r="VUO844" s="103"/>
      <c r="VUP844" s="120"/>
      <c r="VUQ844" s="209"/>
      <c r="VUR844" s="120"/>
      <c r="VUS844" s="120"/>
      <c r="VUT844" s="114"/>
      <c r="VUU844" s="122"/>
      <c r="VUV844" s="105"/>
      <c r="VUW844" s="103"/>
      <c r="VUX844" s="120"/>
      <c r="VUY844" s="209"/>
      <c r="VUZ844" s="120"/>
      <c r="VVA844" s="120"/>
      <c r="VVB844" s="114"/>
      <c r="VVC844" s="122"/>
      <c r="VVD844" s="105"/>
      <c r="VVE844" s="103"/>
      <c r="VVF844" s="120"/>
      <c r="VVG844" s="209"/>
      <c r="VVH844" s="120"/>
      <c r="VVI844" s="120"/>
      <c r="VVJ844" s="114"/>
      <c r="VVK844" s="122"/>
      <c r="VVL844" s="105"/>
      <c r="VVM844" s="103"/>
      <c r="VVN844" s="120"/>
      <c r="VVO844" s="209"/>
      <c r="VVP844" s="120"/>
      <c r="VVQ844" s="120"/>
      <c r="VVR844" s="114"/>
      <c r="VVS844" s="122"/>
      <c r="VVT844" s="105"/>
      <c r="VVU844" s="103"/>
      <c r="VVV844" s="120"/>
      <c r="VVW844" s="209"/>
      <c r="VVX844" s="120"/>
      <c r="VVY844" s="120"/>
      <c r="VVZ844" s="114"/>
      <c r="VWA844" s="122"/>
      <c r="VWB844" s="105"/>
      <c r="VWC844" s="103"/>
      <c r="VWD844" s="120"/>
      <c r="VWE844" s="209"/>
      <c r="VWF844" s="120"/>
      <c r="VWG844" s="120"/>
      <c r="VWH844" s="114"/>
      <c r="VWI844" s="122"/>
      <c r="VWJ844" s="105"/>
      <c r="VWK844" s="103"/>
      <c r="VWL844" s="120"/>
      <c r="VWM844" s="209"/>
      <c r="VWN844" s="120"/>
      <c r="VWO844" s="120"/>
      <c r="VWP844" s="114"/>
      <c r="VWQ844" s="122"/>
      <c r="VWR844" s="105"/>
      <c r="VWS844" s="103"/>
      <c r="VWT844" s="120"/>
      <c r="VWU844" s="209"/>
      <c r="VWV844" s="120"/>
      <c r="VWW844" s="120"/>
      <c r="VWX844" s="114"/>
      <c r="VWY844" s="122"/>
      <c r="VWZ844" s="105"/>
      <c r="VXA844" s="103"/>
      <c r="VXB844" s="120"/>
      <c r="VXC844" s="209"/>
      <c r="VXD844" s="120"/>
      <c r="VXE844" s="120"/>
      <c r="VXF844" s="114"/>
      <c r="VXG844" s="122"/>
      <c r="VXH844" s="105"/>
      <c r="VXI844" s="103"/>
      <c r="VXJ844" s="120"/>
      <c r="VXK844" s="209"/>
      <c r="VXL844" s="120"/>
      <c r="VXM844" s="120"/>
      <c r="VXN844" s="114"/>
      <c r="VXO844" s="122"/>
      <c r="VXP844" s="105"/>
      <c r="VXQ844" s="103"/>
      <c r="VXR844" s="120"/>
      <c r="VXS844" s="209"/>
      <c r="VXT844" s="120"/>
      <c r="VXU844" s="120"/>
      <c r="VXV844" s="114"/>
      <c r="VXW844" s="122"/>
      <c r="VXX844" s="105"/>
      <c r="VXY844" s="103"/>
      <c r="VXZ844" s="120"/>
      <c r="VYA844" s="209"/>
      <c r="VYB844" s="120"/>
      <c r="VYC844" s="120"/>
      <c r="VYD844" s="114"/>
      <c r="VYE844" s="122"/>
      <c r="VYF844" s="105"/>
      <c r="VYG844" s="103"/>
      <c r="VYH844" s="120"/>
      <c r="VYI844" s="209"/>
      <c r="VYJ844" s="120"/>
      <c r="VYK844" s="120"/>
      <c r="VYL844" s="114"/>
      <c r="VYM844" s="122"/>
      <c r="VYN844" s="105"/>
      <c r="VYO844" s="103"/>
      <c r="VYP844" s="120"/>
      <c r="VYQ844" s="209"/>
      <c r="VYR844" s="120"/>
      <c r="VYS844" s="120"/>
      <c r="VYT844" s="114"/>
      <c r="VYU844" s="122"/>
      <c r="VYV844" s="105"/>
      <c r="VYW844" s="103"/>
      <c r="VYX844" s="120"/>
      <c r="VYY844" s="209"/>
      <c r="VYZ844" s="120"/>
      <c r="VZA844" s="120"/>
      <c r="VZB844" s="114"/>
      <c r="VZC844" s="122"/>
      <c r="VZD844" s="105"/>
      <c r="VZE844" s="103"/>
      <c r="VZF844" s="120"/>
      <c r="VZG844" s="209"/>
      <c r="VZH844" s="120"/>
      <c r="VZI844" s="120"/>
      <c r="VZJ844" s="114"/>
      <c r="VZK844" s="122"/>
      <c r="VZL844" s="105"/>
      <c r="VZM844" s="103"/>
      <c r="VZN844" s="120"/>
      <c r="VZO844" s="209"/>
      <c r="VZP844" s="120"/>
      <c r="VZQ844" s="120"/>
      <c r="VZR844" s="114"/>
      <c r="VZS844" s="122"/>
      <c r="VZT844" s="105"/>
      <c r="VZU844" s="103"/>
      <c r="VZV844" s="120"/>
      <c r="VZW844" s="209"/>
      <c r="VZX844" s="120"/>
      <c r="VZY844" s="120"/>
      <c r="VZZ844" s="114"/>
      <c r="WAA844" s="122"/>
      <c r="WAB844" s="105"/>
      <c r="WAC844" s="103"/>
      <c r="WAD844" s="120"/>
      <c r="WAE844" s="209"/>
      <c r="WAF844" s="120"/>
      <c r="WAG844" s="120"/>
      <c r="WAH844" s="114"/>
      <c r="WAI844" s="122"/>
      <c r="WAJ844" s="105"/>
      <c r="WAK844" s="103"/>
      <c r="WAL844" s="120"/>
      <c r="WAM844" s="209"/>
      <c r="WAN844" s="120"/>
      <c r="WAO844" s="120"/>
      <c r="WAP844" s="114"/>
      <c r="WAQ844" s="122"/>
      <c r="WAR844" s="105"/>
      <c r="WAS844" s="103"/>
      <c r="WAT844" s="120"/>
      <c r="WAU844" s="209"/>
      <c r="WAV844" s="120"/>
      <c r="WAW844" s="120"/>
      <c r="WAX844" s="114"/>
      <c r="WAY844" s="122"/>
      <c r="WAZ844" s="105"/>
      <c r="WBA844" s="103"/>
      <c r="WBB844" s="120"/>
      <c r="WBC844" s="209"/>
      <c r="WBD844" s="120"/>
      <c r="WBE844" s="120"/>
      <c r="WBF844" s="114"/>
      <c r="WBG844" s="122"/>
      <c r="WBH844" s="105"/>
      <c r="WBI844" s="103"/>
      <c r="WBJ844" s="120"/>
      <c r="WBK844" s="209"/>
      <c r="WBL844" s="120"/>
      <c r="WBM844" s="120"/>
      <c r="WBN844" s="114"/>
      <c r="WBO844" s="122"/>
      <c r="WBP844" s="105"/>
      <c r="WBQ844" s="103"/>
      <c r="WBR844" s="120"/>
      <c r="WBS844" s="209"/>
      <c r="WBT844" s="120"/>
      <c r="WBU844" s="120"/>
      <c r="WBV844" s="114"/>
      <c r="WBW844" s="122"/>
      <c r="WBX844" s="105"/>
      <c r="WBY844" s="103"/>
      <c r="WBZ844" s="120"/>
      <c r="WCA844" s="209"/>
      <c r="WCB844" s="120"/>
      <c r="WCC844" s="120"/>
      <c r="WCD844" s="114"/>
      <c r="WCE844" s="122"/>
      <c r="WCF844" s="105"/>
      <c r="WCG844" s="103"/>
      <c r="WCH844" s="120"/>
      <c r="WCI844" s="209"/>
      <c r="WCJ844" s="120"/>
      <c r="WCK844" s="120"/>
      <c r="WCL844" s="114"/>
      <c r="WCM844" s="122"/>
      <c r="WCN844" s="105"/>
      <c r="WCO844" s="103"/>
      <c r="WCP844" s="120"/>
      <c r="WCQ844" s="209"/>
      <c r="WCR844" s="120"/>
      <c r="WCS844" s="120"/>
      <c r="WCT844" s="114"/>
      <c r="WCU844" s="122"/>
      <c r="WCV844" s="105"/>
      <c r="WCW844" s="103"/>
      <c r="WCX844" s="120"/>
      <c r="WCY844" s="209"/>
      <c r="WCZ844" s="120"/>
      <c r="WDA844" s="120"/>
      <c r="WDB844" s="114"/>
      <c r="WDC844" s="122"/>
      <c r="WDD844" s="105"/>
      <c r="WDE844" s="103"/>
      <c r="WDF844" s="120"/>
      <c r="WDG844" s="209"/>
      <c r="WDH844" s="120"/>
      <c r="WDI844" s="120"/>
      <c r="WDJ844" s="114"/>
      <c r="WDK844" s="122"/>
      <c r="WDL844" s="105"/>
      <c r="WDM844" s="103"/>
      <c r="WDN844" s="120"/>
      <c r="WDO844" s="209"/>
      <c r="WDP844" s="120"/>
      <c r="WDQ844" s="120"/>
      <c r="WDR844" s="114"/>
      <c r="WDS844" s="122"/>
      <c r="WDT844" s="105"/>
      <c r="WDU844" s="103"/>
      <c r="WDV844" s="120"/>
      <c r="WDW844" s="209"/>
      <c r="WDX844" s="120"/>
      <c r="WDY844" s="120"/>
      <c r="WDZ844" s="114"/>
      <c r="WEA844" s="122"/>
      <c r="WEB844" s="105"/>
      <c r="WEC844" s="103"/>
      <c r="WED844" s="120"/>
      <c r="WEE844" s="209"/>
      <c r="WEF844" s="120"/>
      <c r="WEG844" s="120"/>
      <c r="WEH844" s="114"/>
      <c r="WEI844" s="122"/>
      <c r="WEJ844" s="105"/>
      <c r="WEK844" s="103"/>
      <c r="WEL844" s="120"/>
      <c r="WEM844" s="209"/>
      <c r="WEN844" s="120"/>
      <c r="WEO844" s="120"/>
      <c r="WEP844" s="114"/>
      <c r="WEQ844" s="122"/>
      <c r="WER844" s="105"/>
      <c r="WES844" s="103"/>
      <c r="WET844" s="120"/>
      <c r="WEU844" s="209"/>
      <c r="WEV844" s="120"/>
      <c r="WEW844" s="120"/>
      <c r="WEX844" s="114"/>
      <c r="WEY844" s="122"/>
      <c r="WEZ844" s="105"/>
      <c r="WFA844" s="103"/>
      <c r="WFB844" s="120"/>
      <c r="WFC844" s="209"/>
      <c r="WFD844" s="120"/>
      <c r="WFE844" s="120"/>
      <c r="WFF844" s="114"/>
      <c r="WFG844" s="122"/>
      <c r="WFH844" s="105"/>
      <c r="WFI844" s="103"/>
      <c r="WFJ844" s="120"/>
      <c r="WFK844" s="209"/>
      <c r="WFL844" s="120"/>
      <c r="WFM844" s="120"/>
      <c r="WFN844" s="114"/>
      <c r="WFO844" s="122"/>
      <c r="WFP844" s="105"/>
      <c r="WFQ844" s="103"/>
      <c r="WFR844" s="120"/>
      <c r="WFS844" s="209"/>
      <c r="WFT844" s="120"/>
      <c r="WFU844" s="120"/>
      <c r="WFV844" s="114"/>
      <c r="WFW844" s="122"/>
      <c r="WFX844" s="105"/>
      <c r="WFY844" s="103"/>
      <c r="WFZ844" s="120"/>
      <c r="WGA844" s="209"/>
      <c r="WGB844" s="120"/>
      <c r="WGC844" s="120"/>
      <c r="WGD844" s="114"/>
      <c r="WGE844" s="122"/>
      <c r="WGF844" s="105"/>
      <c r="WGG844" s="103"/>
      <c r="WGH844" s="120"/>
      <c r="WGI844" s="209"/>
      <c r="WGJ844" s="120"/>
      <c r="WGK844" s="120"/>
      <c r="WGL844" s="114"/>
      <c r="WGM844" s="122"/>
      <c r="WGN844" s="105"/>
      <c r="WGO844" s="103"/>
      <c r="WGP844" s="120"/>
      <c r="WGQ844" s="209"/>
      <c r="WGR844" s="120"/>
      <c r="WGS844" s="120"/>
      <c r="WGT844" s="114"/>
      <c r="WGU844" s="122"/>
      <c r="WGV844" s="105"/>
      <c r="WGW844" s="103"/>
      <c r="WGX844" s="120"/>
      <c r="WGY844" s="209"/>
      <c r="WGZ844" s="120"/>
      <c r="WHA844" s="120"/>
      <c r="WHB844" s="114"/>
      <c r="WHC844" s="122"/>
      <c r="WHD844" s="105"/>
      <c r="WHE844" s="103"/>
      <c r="WHF844" s="120"/>
      <c r="WHG844" s="209"/>
      <c r="WHH844" s="120"/>
      <c r="WHI844" s="120"/>
      <c r="WHJ844" s="114"/>
      <c r="WHK844" s="122"/>
      <c r="WHL844" s="105"/>
      <c r="WHM844" s="103"/>
      <c r="WHN844" s="120"/>
      <c r="WHO844" s="209"/>
      <c r="WHP844" s="120"/>
      <c r="WHQ844" s="120"/>
      <c r="WHR844" s="114"/>
      <c r="WHS844" s="122"/>
      <c r="WHT844" s="105"/>
      <c r="WHU844" s="103"/>
      <c r="WHV844" s="120"/>
      <c r="WHW844" s="209"/>
      <c r="WHX844" s="120"/>
      <c r="WHY844" s="120"/>
      <c r="WHZ844" s="114"/>
      <c r="WIA844" s="122"/>
      <c r="WIB844" s="105"/>
      <c r="WIC844" s="103"/>
      <c r="WID844" s="120"/>
      <c r="WIE844" s="209"/>
      <c r="WIF844" s="120"/>
      <c r="WIG844" s="120"/>
      <c r="WIH844" s="114"/>
      <c r="WII844" s="122"/>
      <c r="WIJ844" s="105"/>
      <c r="WIK844" s="103"/>
      <c r="WIL844" s="120"/>
      <c r="WIM844" s="209"/>
      <c r="WIN844" s="120"/>
      <c r="WIO844" s="120"/>
      <c r="WIP844" s="114"/>
      <c r="WIQ844" s="122"/>
      <c r="WIR844" s="105"/>
      <c r="WIS844" s="103"/>
      <c r="WIT844" s="120"/>
      <c r="WIU844" s="209"/>
      <c r="WIV844" s="120"/>
      <c r="WIW844" s="120"/>
      <c r="WIX844" s="114"/>
      <c r="WIY844" s="122"/>
      <c r="WIZ844" s="105"/>
      <c r="WJA844" s="103"/>
      <c r="WJB844" s="120"/>
      <c r="WJC844" s="209"/>
      <c r="WJD844" s="120"/>
      <c r="WJE844" s="120"/>
      <c r="WJF844" s="114"/>
      <c r="WJG844" s="122"/>
      <c r="WJH844" s="105"/>
      <c r="WJI844" s="103"/>
      <c r="WJJ844" s="120"/>
      <c r="WJK844" s="209"/>
      <c r="WJL844" s="120"/>
      <c r="WJM844" s="120"/>
      <c r="WJN844" s="114"/>
      <c r="WJO844" s="122"/>
      <c r="WJP844" s="105"/>
      <c r="WJQ844" s="103"/>
      <c r="WJR844" s="120"/>
      <c r="WJS844" s="209"/>
      <c r="WJT844" s="120"/>
      <c r="WJU844" s="120"/>
      <c r="WJV844" s="114"/>
      <c r="WJW844" s="122"/>
      <c r="WJX844" s="105"/>
      <c r="WJY844" s="103"/>
      <c r="WJZ844" s="120"/>
      <c r="WKA844" s="209"/>
      <c r="WKB844" s="120"/>
      <c r="WKC844" s="120"/>
      <c r="WKD844" s="114"/>
      <c r="WKE844" s="122"/>
      <c r="WKF844" s="105"/>
      <c r="WKG844" s="103"/>
      <c r="WKH844" s="120"/>
      <c r="WKI844" s="209"/>
      <c r="WKJ844" s="120"/>
      <c r="WKK844" s="120"/>
      <c r="WKL844" s="114"/>
      <c r="WKM844" s="122"/>
      <c r="WKN844" s="105"/>
      <c r="WKO844" s="103"/>
      <c r="WKP844" s="120"/>
      <c r="WKQ844" s="209"/>
      <c r="WKR844" s="120"/>
      <c r="WKS844" s="120"/>
      <c r="WKT844" s="114"/>
      <c r="WKU844" s="122"/>
      <c r="WKV844" s="105"/>
      <c r="WKW844" s="103"/>
      <c r="WKX844" s="120"/>
      <c r="WKY844" s="209"/>
      <c r="WKZ844" s="120"/>
      <c r="WLA844" s="120"/>
      <c r="WLB844" s="114"/>
      <c r="WLC844" s="122"/>
      <c r="WLD844" s="105"/>
      <c r="WLE844" s="103"/>
      <c r="WLF844" s="120"/>
      <c r="WLG844" s="209"/>
      <c r="WLH844" s="120"/>
      <c r="WLI844" s="120"/>
      <c r="WLJ844" s="114"/>
      <c r="WLK844" s="122"/>
      <c r="WLL844" s="105"/>
      <c r="WLM844" s="103"/>
      <c r="WLN844" s="120"/>
      <c r="WLO844" s="209"/>
      <c r="WLP844" s="120"/>
      <c r="WLQ844" s="120"/>
      <c r="WLR844" s="114"/>
      <c r="WLS844" s="122"/>
      <c r="WLT844" s="105"/>
      <c r="WLU844" s="103"/>
      <c r="WLV844" s="120"/>
      <c r="WLW844" s="209"/>
      <c r="WLX844" s="120"/>
      <c r="WLY844" s="120"/>
      <c r="WLZ844" s="114"/>
      <c r="WMA844" s="122"/>
      <c r="WMB844" s="105"/>
      <c r="WMC844" s="103"/>
      <c r="WMD844" s="120"/>
      <c r="WME844" s="209"/>
      <c r="WMF844" s="120"/>
      <c r="WMG844" s="120"/>
      <c r="WMH844" s="114"/>
      <c r="WMI844" s="122"/>
      <c r="WMJ844" s="105"/>
      <c r="WMK844" s="103"/>
      <c r="WML844" s="120"/>
      <c r="WMM844" s="209"/>
      <c r="WMN844" s="120"/>
      <c r="WMO844" s="120"/>
      <c r="WMP844" s="114"/>
      <c r="WMQ844" s="122"/>
      <c r="WMR844" s="105"/>
      <c r="WMS844" s="103"/>
      <c r="WMT844" s="120"/>
      <c r="WMU844" s="209"/>
      <c r="WMV844" s="120"/>
      <c r="WMW844" s="120"/>
      <c r="WMX844" s="114"/>
      <c r="WMY844" s="122"/>
      <c r="WMZ844" s="105"/>
      <c r="WNA844" s="103"/>
      <c r="WNB844" s="120"/>
      <c r="WNC844" s="209"/>
      <c r="WND844" s="120"/>
      <c r="WNE844" s="120"/>
      <c r="WNF844" s="114"/>
      <c r="WNG844" s="122"/>
      <c r="WNH844" s="105"/>
      <c r="WNI844" s="103"/>
      <c r="WNJ844" s="120"/>
      <c r="WNK844" s="209"/>
      <c r="WNL844" s="120"/>
      <c r="WNM844" s="120"/>
      <c r="WNN844" s="114"/>
      <c r="WNO844" s="122"/>
      <c r="WNP844" s="105"/>
      <c r="WNQ844" s="103"/>
      <c r="WNR844" s="120"/>
      <c r="WNS844" s="209"/>
      <c r="WNT844" s="120"/>
      <c r="WNU844" s="120"/>
      <c r="WNV844" s="114"/>
      <c r="WNW844" s="122"/>
      <c r="WNX844" s="105"/>
      <c r="WNY844" s="103"/>
      <c r="WNZ844" s="120"/>
      <c r="WOA844" s="209"/>
      <c r="WOB844" s="120"/>
      <c r="WOC844" s="120"/>
      <c r="WOD844" s="114"/>
      <c r="WOE844" s="122"/>
      <c r="WOF844" s="105"/>
      <c r="WOG844" s="103"/>
      <c r="WOH844" s="120"/>
      <c r="WOI844" s="209"/>
      <c r="WOJ844" s="120"/>
      <c r="WOK844" s="120"/>
      <c r="WOL844" s="114"/>
      <c r="WOM844" s="122"/>
      <c r="WON844" s="105"/>
      <c r="WOO844" s="103"/>
      <c r="WOP844" s="120"/>
      <c r="WOQ844" s="209"/>
      <c r="WOR844" s="120"/>
      <c r="WOS844" s="120"/>
      <c r="WOT844" s="114"/>
      <c r="WOU844" s="122"/>
      <c r="WOV844" s="105"/>
      <c r="WOW844" s="103"/>
      <c r="WOX844" s="120"/>
      <c r="WOY844" s="209"/>
      <c r="WOZ844" s="120"/>
      <c r="WPA844" s="120"/>
      <c r="WPB844" s="114"/>
      <c r="WPC844" s="122"/>
      <c r="WPD844" s="105"/>
      <c r="WPE844" s="103"/>
      <c r="WPF844" s="120"/>
      <c r="WPG844" s="209"/>
      <c r="WPH844" s="120"/>
      <c r="WPI844" s="120"/>
      <c r="WPJ844" s="114"/>
      <c r="WPK844" s="122"/>
      <c r="WPL844" s="105"/>
      <c r="WPM844" s="103"/>
      <c r="WPN844" s="120"/>
      <c r="WPO844" s="209"/>
      <c r="WPP844" s="120"/>
      <c r="WPQ844" s="120"/>
      <c r="WPR844" s="114"/>
      <c r="WPS844" s="122"/>
      <c r="WPT844" s="105"/>
      <c r="WPU844" s="103"/>
      <c r="WPV844" s="120"/>
      <c r="WPW844" s="209"/>
      <c r="WPX844" s="120"/>
      <c r="WPY844" s="120"/>
      <c r="WPZ844" s="114"/>
      <c r="WQA844" s="122"/>
      <c r="WQB844" s="105"/>
      <c r="WQC844" s="103"/>
      <c r="WQD844" s="120"/>
      <c r="WQE844" s="209"/>
      <c r="WQF844" s="120"/>
      <c r="WQG844" s="120"/>
      <c r="WQH844" s="114"/>
      <c r="WQI844" s="122"/>
      <c r="WQJ844" s="105"/>
      <c r="WQK844" s="103"/>
      <c r="WQL844" s="120"/>
      <c r="WQM844" s="209"/>
      <c r="WQN844" s="120"/>
      <c r="WQO844" s="120"/>
      <c r="WQP844" s="114"/>
      <c r="WQQ844" s="122"/>
      <c r="WQR844" s="105"/>
      <c r="WQS844" s="103"/>
      <c r="WQT844" s="120"/>
      <c r="WQU844" s="209"/>
      <c r="WQV844" s="120"/>
      <c r="WQW844" s="120"/>
      <c r="WQX844" s="114"/>
      <c r="WQY844" s="122"/>
      <c r="WQZ844" s="105"/>
      <c r="WRA844" s="103"/>
      <c r="WRB844" s="120"/>
      <c r="WRC844" s="209"/>
      <c r="WRD844" s="120"/>
      <c r="WRE844" s="120"/>
      <c r="WRF844" s="114"/>
      <c r="WRG844" s="122"/>
      <c r="WRH844" s="105"/>
      <c r="WRI844" s="103"/>
      <c r="WRJ844" s="120"/>
      <c r="WRK844" s="209"/>
      <c r="WRL844" s="120"/>
      <c r="WRM844" s="120"/>
      <c r="WRN844" s="114"/>
      <c r="WRO844" s="122"/>
      <c r="WRP844" s="105"/>
      <c r="WRQ844" s="103"/>
      <c r="WRR844" s="120"/>
      <c r="WRS844" s="209"/>
      <c r="WRT844" s="120"/>
      <c r="WRU844" s="120"/>
      <c r="WRV844" s="114"/>
      <c r="WRW844" s="122"/>
      <c r="WRX844" s="105"/>
      <c r="WRY844" s="103"/>
      <c r="WRZ844" s="120"/>
      <c r="WSA844" s="209"/>
      <c r="WSB844" s="120"/>
      <c r="WSC844" s="120"/>
      <c r="WSD844" s="114"/>
      <c r="WSE844" s="122"/>
      <c r="WSF844" s="105"/>
      <c r="WSG844" s="103"/>
      <c r="WSH844" s="120"/>
      <c r="WSI844" s="209"/>
      <c r="WSJ844" s="120"/>
      <c r="WSK844" s="120"/>
      <c r="WSL844" s="114"/>
      <c r="WSM844" s="122"/>
      <c r="WSN844" s="105"/>
      <c r="WSO844" s="103"/>
      <c r="WSP844" s="120"/>
      <c r="WSQ844" s="209"/>
      <c r="WSR844" s="120"/>
      <c r="WSS844" s="120"/>
      <c r="WST844" s="114"/>
      <c r="WSU844" s="122"/>
      <c r="WSV844" s="105"/>
      <c r="WSW844" s="103"/>
      <c r="WSX844" s="120"/>
      <c r="WSY844" s="209"/>
      <c r="WSZ844" s="120"/>
      <c r="WTA844" s="120"/>
      <c r="WTB844" s="114"/>
      <c r="WTC844" s="122"/>
      <c r="WTD844" s="105"/>
      <c r="WTE844" s="103"/>
      <c r="WTF844" s="120"/>
      <c r="WTG844" s="209"/>
      <c r="WTH844" s="120"/>
      <c r="WTI844" s="120"/>
      <c r="WTJ844" s="114"/>
      <c r="WTK844" s="122"/>
      <c r="WTL844" s="105"/>
      <c r="WTM844" s="103"/>
      <c r="WTN844" s="120"/>
      <c r="WTO844" s="209"/>
      <c r="WTP844" s="120"/>
      <c r="WTQ844" s="120"/>
      <c r="WTR844" s="114"/>
      <c r="WTS844" s="122"/>
      <c r="WTT844" s="105"/>
      <c r="WTU844" s="103"/>
      <c r="WTV844" s="120"/>
      <c r="WTW844" s="209"/>
      <c r="WTX844" s="120"/>
      <c r="WTY844" s="120"/>
      <c r="WTZ844" s="114"/>
      <c r="WUA844" s="122"/>
      <c r="WUB844" s="105"/>
      <c r="WUC844" s="103"/>
      <c r="WUD844" s="120"/>
      <c r="WUE844" s="209"/>
      <c r="WUF844" s="120"/>
      <c r="WUG844" s="120"/>
      <c r="WUH844" s="114"/>
      <c r="WUI844" s="122"/>
      <c r="WUJ844" s="105"/>
      <c r="WUK844" s="103"/>
      <c r="WUL844" s="120"/>
      <c r="WUM844" s="209"/>
      <c r="WUN844" s="120"/>
      <c r="WUO844" s="120"/>
      <c r="WUP844" s="114"/>
      <c r="WUQ844" s="122"/>
      <c r="WUR844" s="105"/>
      <c r="WUS844" s="103"/>
      <c r="WUT844" s="120"/>
      <c r="WUU844" s="209"/>
      <c r="WUV844" s="120"/>
      <c r="WUW844" s="120"/>
      <c r="WUX844" s="114"/>
      <c r="WUY844" s="122"/>
      <c r="WUZ844" s="105"/>
      <c r="WVA844" s="103"/>
      <c r="WVB844" s="120"/>
      <c r="WVC844" s="209"/>
      <c r="WVD844" s="120"/>
      <c r="WVE844" s="120"/>
      <c r="WVF844" s="114"/>
      <c r="WVG844" s="122"/>
      <c r="WVH844" s="105"/>
      <c r="WVI844" s="103"/>
      <c r="WVJ844" s="120"/>
      <c r="WVK844" s="209"/>
      <c r="WVL844" s="120"/>
      <c r="WVM844" s="120"/>
      <c r="WVN844" s="114"/>
      <c r="WVO844" s="122"/>
      <c r="WVP844" s="105"/>
      <c r="WVQ844" s="103"/>
      <c r="WVR844" s="120"/>
      <c r="WVS844" s="209"/>
      <c r="WVT844" s="120"/>
      <c r="WVU844" s="120"/>
      <c r="WVV844" s="114"/>
      <c r="WVW844" s="122"/>
      <c r="WVX844" s="105"/>
      <c r="WVY844" s="103"/>
      <c r="WVZ844" s="120"/>
      <c r="WWA844" s="209"/>
      <c r="WWB844" s="120"/>
      <c r="WWC844" s="120"/>
      <c r="WWD844" s="114"/>
      <c r="WWE844" s="122"/>
      <c r="WWF844" s="105"/>
      <c r="WWG844" s="103"/>
      <c r="WWH844" s="120"/>
      <c r="WWI844" s="209"/>
      <c r="WWJ844" s="120"/>
      <c r="WWK844" s="120"/>
      <c r="WWL844" s="114"/>
      <c r="WWM844" s="122"/>
      <c r="WWN844" s="105"/>
      <c r="WWO844" s="103"/>
      <c r="WWP844" s="120"/>
      <c r="WWQ844" s="209"/>
      <c r="WWR844" s="120"/>
      <c r="WWS844" s="120"/>
      <c r="WWT844" s="114"/>
      <c r="WWU844" s="122"/>
      <c r="WWV844" s="105"/>
      <c r="WWW844" s="103"/>
      <c r="WWX844" s="120"/>
      <c r="WWY844" s="209"/>
      <c r="WWZ844" s="120"/>
      <c r="WXA844" s="120"/>
      <c r="WXB844" s="114"/>
      <c r="WXC844" s="122"/>
      <c r="WXD844" s="105"/>
      <c r="WXE844" s="103"/>
      <c r="WXF844" s="120"/>
      <c r="WXG844" s="209"/>
      <c r="WXH844" s="120"/>
      <c r="WXI844" s="120"/>
      <c r="WXJ844" s="114"/>
      <c r="WXK844" s="122"/>
      <c r="WXL844" s="105"/>
      <c r="WXM844" s="103"/>
      <c r="WXN844" s="120"/>
      <c r="WXO844" s="209"/>
      <c r="WXP844" s="120"/>
      <c r="WXQ844" s="120"/>
      <c r="WXR844" s="114"/>
      <c r="WXS844" s="122"/>
      <c r="WXT844" s="105"/>
      <c r="WXU844" s="103"/>
      <c r="WXV844" s="120"/>
      <c r="WXW844" s="209"/>
      <c r="WXX844" s="120"/>
      <c r="WXY844" s="120"/>
      <c r="WXZ844" s="114"/>
      <c r="WYA844" s="122"/>
      <c r="WYB844" s="105"/>
      <c r="WYC844" s="103"/>
      <c r="WYD844" s="120"/>
      <c r="WYE844" s="209"/>
      <c r="WYF844" s="120"/>
      <c r="WYG844" s="120"/>
      <c r="WYH844" s="114"/>
      <c r="WYI844" s="122"/>
      <c r="WYJ844" s="105"/>
      <c r="WYK844" s="103"/>
      <c r="WYL844" s="120"/>
      <c r="WYM844" s="209"/>
      <c r="WYN844" s="120"/>
      <c r="WYO844" s="120"/>
      <c r="WYP844" s="114"/>
      <c r="WYQ844" s="122"/>
      <c r="WYR844" s="105"/>
      <c r="WYS844" s="103"/>
      <c r="WYT844" s="120"/>
      <c r="WYU844" s="209"/>
      <c r="WYV844" s="120"/>
      <c r="WYW844" s="120"/>
      <c r="WYX844" s="114"/>
      <c r="WYY844" s="122"/>
      <c r="WYZ844" s="105"/>
      <c r="WZA844" s="103"/>
      <c r="WZB844" s="120"/>
      <c r="WZC844" s="209"/>
      <c r="WZD844" s="120"/>
      <c r="WZE844" s="120"/>
      <c r="WZF844" s="114"/>
      <c r="WZG844" s="122"/>
      <c r="WZH844" s="105"/>
      <c r="WZI844" s="103"/>
      <c r="WZJ844" s="120"/>
      <c r="WZK844" s="209"/>
      <c r="WZL844" s="120"/>
      <c r="WZM844" s="120"/>
      <c r="WZN844" s="114"/>
      <c r="WZO844" s="122"/>
      <c r="WZP844" s="105"/>
      <c r="WZQ844" s="103"/>
      <c r="WZR844" s="120"/>
      <c r="WZS844" s="209"/>
      <c r="WZT844" s="120"/>
      <c r="WZU844" s="120"/>
      <c r="WZV844" s="114"/>
      <c r="WZW844" s="122"/>
      <c r="WZX844" s="105"/>
      <c r="WZY844" s="103"/>
      <c r="WZZ844" s="120"/>
      <c r="XAA844" s="209"/>
      <c r="XAB844" s="120"/>
      <c r="XAC844" s="120"/>
      <c r="XAD844" s="114"/>
      <c r="XAE844" s="122"/>
      <c r="XAF844" s="105"/>
      <c r="XAG844" s="103"/>
      <c r="XAH844" s="120"/>
      <c r="XAI844" s="209"/>
      <c r="XAJ844" s="120"/>
      <c r="XAK844" s="120"/>
      <c r="XAL844" s="114"/>
      <c r="XAM844" s="122"/>
      <c r="XAN844" s="105"/>
      <c r="XAO844" s="103"/>
      <c r="XAP844" s="120"/>
      <c r="XAQ844" s="209"/>
      <c r="XAR844" s="120"/>
      <c r="XAS844" s="120"/>
      <c r="XAT844" s="114"/>
      <c r="XAU844" s="122"/>
      <c r="XAV844" s="105"/>
      <c r="XAW844" s="103"/>
      <c r="XAX844" s="120"/>
      <c r="XAY844" s="209"/>
      <c r="XAZ844" s="120"/>
      <c r="XBA844" s="120"/>
      <c r="XBB844" s="114"/>
      <c r="XBC844" s="122"/>
      <c r="XBD844" s="105"/>
      <c r="XBE844" s="103"/>
      <c r="XBF844" s="120"/>
      <c r="XBG844" s="209"/>
      <c r="XBH844" s="120"/>
      <c r="XBI844" s="120"/>
      <c r="XBJ844" s="114"/>
      <c r="XBK844" s="122"/>
      <c r="XBL844" s="105"/>
      <c r="XBM844" s="103"/>
      <c r="XBN844" s="120"/>
      <c r="XBO844" s="209"/>
      <c r="XBP844" s="120"/>
      <c r="XBQ844" s="120"/>
      <c r="XBR844" s="114"/>
      <c r="XBS844" s="122"/>
      <c r="XBT844" s="105"/>
      <c r="XBU844" s="103"/>
      <c r="XBV844" s="120"/>
      <c r="XBW844" s="209"/>
      <c r="XBX844" s="120"/>
      <c r="XBY844" s="120"/>
      <c r="XBZ844" s="114"/>
      <c r="XCA844" s="122"/>
      <c r="XCB844" s="105"/>
      <c r="XCC844" s="103"/>
      <c r="XCD844" s="120"/>
      <c r="XCE844" s="209"/>
      <c r="XCF844" s="120"/>
      <c r="XCG844" s="120"/>
      <c r="XCH844" s="114"/>
      <c r="XCI844" s="122"/>
      <c r="XCJ844" s="105"/>
      <c r="XCK844" s="103"/>
      <c r="XCL844" s="120"/>
      <c r="XCM844" s="209"/>
      <c r="XCN844" s="120"/>
      <c r="XCO844" s="120"/>
      <c r="XCP844" s="114"/>
      <c r="XCQ844" s="122"/>
      <c r="XCR844" s="105"/>
      <c r="XCS844" s="103"/>
      <c r="XCT844" s="120"/>
      <c r="XCU844" s="209"/>
      <c r="XCV844" s="120"/>
      <c r="XCW844" s="120"/>
      <c r="XCX844" s="114"/>
      <c r="XCY844" s="122"/>
      <c r="XCZ844" s="105"/>
      <c r="XDA844" s="103"/>
      <c r="XDB844" s="120"/>
      <c r="XDC844" s="209"/>
      <c r="XDD844" s="120"/>
      <c r="XDE844" s="120"/>
      <c r="XDF844" s="114"/>
      <c r="XDG844" s="122"/>
      <c r="XDH844" s="105"/>
      <c r="XDI844" s="103"/>
      <c r="XDJ844" s="120"/>
      <c r="XDK844" s="209"/>
      <c r="XDL844" s="120"/>
      <c r="XDM844" s="120"/>
      <c r="XDN844" s="114"/>
      <c r="XDO844" s="122"/>
      <c r="XDP844" s="105"/>
      <c r="XDQ844" s="103"/>
      <c r="XDR844" s="120"/>
      <c r="XDS844" s="209"/>
      <c r="XDT844" s="120"/>
      <c r="XDU844" s="120"/>
      <c r="XDV844" s="114"/>
      <c r="XDW844" s="122"/>
      <c r="XDX844" s="105"/>
      <c r="XDY844" s="103"/>
      <c r="XDZ844" s="120"/>
      <c r="XEA844" s="209"/>
      <c r="XEB844" s="120"/>
      <c r="XEC844" s="120"/>
      <c r="XED844" s="114"/>
      <c r="XEE844" s="122"/>
      <c r="XEF844" s="105"/>
      <c r="XEG844" s="103"/>
      <c r="XEH844" s="120"/>
      <c r="XEI844" s="209"/>
      <c r="XEJ844" s="120"/>
      <c r="XEK844" s="120"/>
      <c r="XEL844" s="114"/>
      <c r="XEM844" s="122"/>
      <c r="XEN844" s="105"/>
      <c r="XEO844" s="103"/>
      <c r="XEP844" s="120"/>
      <c r="XEQ844" s="209"/>
      <c r="XER844" s="120"/>
      <c r="XES844" s="120"/>
      <c r="XET844" s="114"/>
      <c r="XEU844" s="122"/>
      <c r="XEV844" s="105"/>
      <c r="XEW844" s="103"/>
      <c r="XEX844" s="120"/>
      <c r="XEY844" s="209"/>
      <c r="XEZ844" s="120"/>
      <c r="XFA844" s="120"/>
      <c r="XFB844" s="114"/>
      <c r="XFC844" s="122"/>
    </row>
    <row r="845" spans="1:16383">
      <c r="A845" s="120"/>
      <c r="B845" s="120"/>
      <c r="C845" s="176"/>
      <c r="D845" s="176"/>
      <c r="E845" s="176"/>
      <c r="F845" s="114"/>
      <c r="G845" s="122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</row>
    <row r="846" spans="1:16383">
      <c r="A846" s="102" t="s">
        <v>1413</v>
      </c>
      <c r="B846" s="102"/>
      <c r="C846" s="102"/>
      <c r="D846" s="102"/>
      <c r="E846" s="109"/>
      <c r="F846" s="109">
        <f>D847</f>
        <v>1134000</v>
      </c>
      <c r="G846" s="106" t="s">
        <v>75</v>
      </c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</row>
    <row r="847" spans="1:16383">
      <c r="A847" s="102" t="s">
        <v>130</v>
      </c>
      <c r="B847" s="102"/>
      <c r="C847" s="102"/>
      <c r="D847" s="653">
        <f>F848+F849</f>
        <v>1134000</v>
      </c>
      <c r="E847" s="597"/>
      <c r="F847" s="106" t="s">
        <v>75</v>
      </c>
      <c r="G847" s="102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</row>
    <row r="848" spans="1:16383" outlineLevel="1">
      <c r="A848" s="102"/>
      <c r="B848" s="103" t="s">
        <v>500</v>
      </c>
      <c r="C848" s="103" t="s">
        <v>1414</v>
      </c>
      <c r="D848" s="149"/>
      <c r="F848" s="114">
        <v>1134000</v>
      </c>
      <c r="G848" s="122" t="s">
        <v>75</v>
      </c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</row>
    <row r="849" spans="1:25" outlineLevel="1">
      <c r="A849" s="120"/>
      <c r="B849" s="120"/>
      <c r="C849" s="209"/>
      <c r="D849" s="120"/>
      <c r="E849" s="120"/>
      <c r="F849" s="114"/>
      <c r="G849" s="122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</row>
    <row r="850" spans="1:25" outlineLevel="1">
      <c r="A850" s="102"/>
      <c r="B850" s="120"/>
      <c r="C850" s="176"/>
      <c r="D850" s="102"/>
      <c r="E850" s="109"/>
      <c r="F850" s="109"/>
      <c r="G850" s="106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</row>
    <row r="851" spans="1:25" outlineLevel="1">
      <c r="A851" s="102"/>
      <c r="B851" s="120"/>
      <c r="C851" s="176"/>
      <c r="D851" s="653"/>
      <c r="E851" s="653"/>
      <c r="F851" s="106"/>
      <c r="G851" s="10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</row>
    <row r="852" spans="1:25" outlineLevel="1">
      <c r="A852" s="102"/>
      <c r="B852" s="120"/>
      <c r="C852" s="176"/>
      <c r="D852" s="102"/>
      <c r="E852" s="109"/>
      <c r="F852" s="109"/>
      <c r="G852" s="106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</row>
    <row r="853" spans="1:25" ht="24.75" customHeight="1">
      <c r="A853" s="102"/>
      <c r="B853" s="120"/>
      <c r="C853" s="176"/>
      <c r="D853" s="653"/>
      <c r="E853" s="597"/>
      <c r="F853" s="106"/>
      <c r="G853" s="102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</row>
    <row r="854" spans="1:25">
      <c r="B854" s="120"/>
      <c r="C854" s="209"/>
      <c r="D854" s="120"/>
      <c r="E854" s="120"/>
      <c r="F854" s="114"/>
      <c r="G854" s="122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</row>
    <row r="855" spans="1:25">
      <c r="A855" s="102"/>
      <c r="B855" s="102"/>
      <c r="C855" s="102"/>
      <c r="D855" s="102"/>
      <c r="E855" s="109"/>
      <c r="F855" s="109"/>
      <c r="G855" s="106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</row>
    <row r="856" spans="1:25">
      <c r="A856" s="102"/>
      <c r="B856" s="102"/>
      <c r="C856" s="102"/>
      <c r="D856" s="653"/>
      <c r="E856" s="597"/>
      <c r="F856" s="106"/>
      <c r="G856" s="102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</row>
    <row r="857" spans="1:25">
      <c r="A857" s="120"/>
      <c r="B857" s="120"/>
      <c r="C857" s="608"/>
      <c r="D857" s="608"/>
      <c r="E857" s="608"/>
      <c r="F857" s="114"/>
      <c r="G857" s="122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</row>
    <row r="858" spans="1:25">
      <c r="A858" s="120"/>
      <c r="B858" s="120"/>
      <c r="C858" s="608"/>
      <c r="D858" s="608"/>
      <c r="E858" s="120"/>
      <c r="F858" s="114"/>
      <c r="G858" s="122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</row>
    <row r="859" spans="1:25">
      <c r="A859" s="120"/>
      <c r="B859" s="120"/>
      <c r="C859" s="608"/>
      <c r="D859" s="608"/>
      <c r="E859" s="608"/>
      <c r="F859" s="114"/>
      <c r="G859" s="122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</row>
    <row r="860" spans="1:25"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</row>
    <row r="861" spans="1:25"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</row>
    <row r="862" spans="1:25"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</row>
    <row r="863" spans="1:25"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</row>
    <row r="864" spans="1:25"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</row>
    <row r="865" spans="8:25"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</row>
    <row r="866" spans="8:25"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</row>
    <row r="867" spans="8:25"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</row>
    <row r="868" spans="8:25"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</row>
    <row r="869" spans="8:25"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</row>
    <row r="870" spans="8:25"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</row>
    <row r="871" spans="8:25"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</row>
    <row r="872" spans="8:25"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</row>
    <row r="873" spans="8:25"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</row>
    <row r="874" spans="8:25"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</row>
    <row r="875" spans="8:25"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</row>
    <row r="876" spans="8:25"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</row>
    <row r="877" spans="8:25"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</row>
    <row r="878" spans="8:25"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</row>
    <row r="879" spans="8:25"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</row>
    <row r="880" spans="8:25"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</row>
    <row r="881" spans="8:25"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</row>
    <row r="882" spans="8:25"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</row>
    <row r="883" spans="8:25"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</row>
    <row r="884" spans="8:25"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</row>
    <row r="885" spans="8:25"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</row>
    <row r="886" spans="8:25"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</row>
    <row r="887" spans="8:25"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</row>
    <row r="888" spans="8:25"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</row>
    <row r="889" spans="8:25"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</row>
    <row r="890" spans="8:25"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</row>
    <row r="891" spans="8:25"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</row>
    <row r="892" spans="8:25"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</row>
    <row r="893" spans="8:25"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</row>
    <row r="894" spans="8:25"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</row>
    <row r="895" spans="8:25"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</row>
    <row r="896" spans="8:25"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</row>
    <row r="897" spans="8:25"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</row>
    <row r="898" spans="8:25"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</row>
    <row r="899" spans="8:25"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</row>
    <row r="900" spans="8:25"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</row>
    <row r="901" spans="8:25"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</row>
    <row r="902" spans="8:25"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</row>
    <row r="903" spans="8:25"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</row>
    <row r="904" spans="8:25"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</row>
    <row r="905" spans="8:25"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</row>
    <row r="906" spans="8:25"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</row>
    <row r="907" spans="8:25"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</row>
    <row r="908" spans="8:25"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</row>
    <row r="909" spans="8:25"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</row>
    <row r="910" spans="8:25"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</row>
    <row r="911" spans="8:25"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</row>
    <row r="912" spans="8:25"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</row>
    <row r="913" spans="8:25"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</row>
    <row r="914" spans="8:25"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</row>
    <row r="915" spans="8:25"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</row>
    <row r="916" spans="8:25"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</row>
    <row r="917" spans="8:25"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</row>
    <row r="918" spans="8:25"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</row>
    <row r="919" spans="8:25"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</row>
    <row r="920" spans="8:25"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</row>
    <row r="921" spans="8:25"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</row>
    <row r="922" spans="8:25"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</row>
    <row r="923" spans="8:25"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</row>
    <row r="924" spans="8:25"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</row>
    <row r="925" spans="8:25"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</row>
    <row r="926" spans="8:25"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</row>
    <row r="927" spans="8:25"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</row>
    <row r="928" spans="8:25"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</row>
    <row r="929" spans="8:25"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</row>
    <row r="930" spans="8:25"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</row>
    <row r="931" spans="8:25"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</row>
    <row r="932" spans="8:25"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</row>
    <row r="933" spans="8:25"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</row>
    <row r="934" spans="8:25"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</row>
    <row r="935" spans="8:25"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</row>
    <row r="936" spans="8:25"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</row>
    <row r="937" spans="8:25"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</row>
    <row r="938" spans="8:25"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</row>
    <row r="939" spans="8:25"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</row>
    <row r="940" spans="8:25"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</row>
    <row r="941" spans="8:25"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</row>
    <row r="942" spans="8:25"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</row>
    <row r="943" spans="8:25"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</row>
    <row r="944" spans="8:25"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</row>
    <row r="945" spans="8:25"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</row>
    <row r="946" spans="8:25"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</row>
    <row r="947" spans="8:25"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</row>
    <row r="948" spans="8:25"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</row>
    <row r="949" spans="8:25"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</row>
    <row r="950" spans="8:25"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</row>
    <row r="951" spans="8:25"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</row>
    <row r="952" spans="8:25"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</row>
    <row r="953" spans="8:25"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</row>
    <row r="954" spans="8:25"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</row>
    <row r="955" spans="8:25"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</row>
    <row r="956" spans="8:25"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</row>
    <row r="957" spans="8:25"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</row>
    <row r="958" spans="8:25"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</row>
    <row r="959" spans="8:25"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</row>
    <row r="960" spans="8:25"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</row>
    <row r="961" spans="8:25"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</row>
    <row r="962" spans="8:25"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</row>
    <row r="963" spans="8:25"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</row>
    <row r="964" spans="8:25"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</row>
    <row r="965" spans="8:25"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</row>
    <row r="966" spans="8:25"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</row>
    <row r="967" spans="8:25"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</row>
    <row r="968" spans="8:25"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</row>
    <row r="969" spans="8:25"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</row>
    <row r="970" spans="8:25"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</row>
    <row r="971" spans="8:25"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</row>
    <row r="972" spans="8:25"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</row>
    <row r="973" spans="8:25"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</row>
    <row r="974" spans="8:25"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</row>
    <row r="975" spans="8:25"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</row>
    <row r="976" spans="8:25"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</row>
    <row r="977" spans="8:25"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</row>
    <row r="978" spans="8:25"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</row>
    <row r="979" spans="8:25"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</row>
    <row r="980" spans="8:25"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</row>
    <row r="981" spans="8:25"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</row>
    <row r="982" spans="8:25"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</row>
    <row r="983" spans="8:25"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</row>
    <row r="984" spans="8:25"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</row>
    <row r="985" spans="8:25"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</row>
    <row r="986" spans="8:25"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</row>
    <row r="987" spans="8:25"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</row>
    <row r="988" spans="8:25"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</row>
    <row r="989" spans="8:25"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</row>
    <row r="990" spans="8:25"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</row>
    <row r="991" spans="8:25"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</row>
    <row r="992" spans="8:25"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</row>
    <row r="993" spans="8:25"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</row>
    <row r="994" spans="8:25"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</row>
    <row r="995" spans="8:25"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</row>
    <row r="996" spans="8:25"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</row>
    <row r="997" spans="8:25"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</row>
    <row r="998" spans="8:25"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</row>
    <row r="999" spans="8:25"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</row>
    <row r="1000" spans="8:25"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</row>
    <row r="1001" spans="8:25"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</row>
    <row r="1002" spans="8:25"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</row>
    <row r="1003" spans="8:25"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</row>
    <row r="1004" spans="8:25"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</row>
    <row r="1005" spans="8:25"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</row>
    <row r="1006" spans="8:25"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</row>
    <row r="1007" spans="8:25"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</row>
    <row r="1008" spans="8:25"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</row>
    <row r="1009" spans="8:25"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</row>
    <row r="1010" spans="8:25"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</row>
    <row r="1011" spans="8:25"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</row>
    <row r="1012" spans="8:25"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</row>
    <row r="1013" spans="8:25"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  <c r="U1013" s="103"/>
      <c r="V1013" s="103"/>
      <c r="W1013" s="103"/>
      <c r="X1013" s="103"/>
      <c r="Y1013" s="103"/>
    </row>
    <row r="1014" spans="8:25"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  <c r="U1014" s="103"/>
      <c r="V1014" s="103"/>
      <c r="W1014" s="103"/>
      <c r="X1014" s="103"/>
      <c r="Y1014" s="103"/>
    </row>
    <row r="1015" spans="8:25"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  <c r="U1015" s="103"/>
      <c r="V1015" s="103"/>
      <c r="W1015" s="103"/>
      <c r="X1015" s="103"/>
      <c r="Y1015" s="103"/>
    </row>
    <row r="1016" spans="8:25"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</row>
    <row r="1017" spans="8:25"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</row>
    <row r="1018" spans="8:25"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</row>
    <row r="1019" spans="8:25"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  <c r="U1019" s="103"/>
      <c r="V1019" s="103"/>
      <c r="W1019" s="103"/>
      <c r="X1019" s="103"/>
      <c r="Y1019" s="103"/>
    </row>
    <row r="1020" spans="8:25"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  <c r="U1020" s="103"/>
      <c r="V1020" s="103"/>
      <c r="W1020" s="103"/>
      <c r="X1020" s="103"/>
      <c r="Y1020" s="103"/>
    </row>
    <row r="1021" spans="8:25"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  <c r="U1021" s="103"/>
      <c r="V1021" s="103"/>
      <c r="W1021" s="103"/>
      <c r="X1021" s="103"/>
      <c r="Y1021" s="103"/>
    </row>
    <row r="1022" spans="8:25"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  <c r="U1022" s="103"/>
      <c r="V1022" s="103"/>
      <c r="W1022" s="103"/>
      <c r="X1022" s="103"/>
      <c r="Y1022" s="103"/>
    </row>
    <row r="1023" spans="8:25"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  <c r="U1023" s="103"/>
      <c r="V1023" s="103"/>
      <c r="W1023" s="103"/>
      <c r="X1023" s="103"/>
      <c r="Y1023" s="103"/>
    </row>
    <row r="1024" spans="8:25"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  <c r="U1024" s="103"/>
      <c r="V1024" s="103"/>
      <c r="W1024" s="103"/>
      <c r="X1024" s="103"/>
      <c r="Y1024" s="103"/>
    </row>
    <row r="1025" spans="8:25"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  <c r="U1025" s="103"/>
      <c r="V1025" s="103"/>
      <c r="W1025" s="103"/>
      <c r="X1025" s="103"/>
      <c r="Y1025" s="103"/>
    </row>
    <row r="1026" spans="8:25"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  <c r="U1026" s="103"/>
      <c r="V1026" s="103"/>
      <c r="W1026" s="103"/>
      <c r="X1026" s="103"/>
      <c r="Y1026" s="103"/>
    </row>
    <row r="1027" spans="8:25"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  <c r="U1027" s="103"/>
      <c r="V1027" s="103"/>
      <c r="W1027" s="103"/>
      <c r="X1027" s="103"/>
      <c r="Y1027" s="103"/>
    </row>
    <row r="1028" spans="8:25"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  <c r="U1028" s="103"/>
      <c r="V1028" s="103"/>
      <c r="W1028" s="103"/>
      <c r="X1028" s="103"/>
      <c r="Y1028" s="103"/>
    </row>
    <row r="1029" spans="8:25"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  <c r="U1029" s="103"/>
      <c r="V1029" s="103"/>
      <c r="W1029" s="103"/>
      <c r="X1029" s="103"/>
      <c r="Y1029" s="103"/>
    </row>
    <row r="1030" spans="8:25"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  <c r="U1030" s="103"/>
      <c r="V1030" s="103"/>
      <c r="W1030" s="103"/>
      <c r="X1030" s="103"/>
      <c r="Y1030" s="103"/>
    </row>
    <row r="1031" spans="8:25"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103"/>
      <c r="Y1031" s="103"/>
    </row>
    <row r="1032" spans="8:25"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  <c r="U1032" s="103"/>
      <c r="V1032" s="103"/>
      <c r="W1032" s="103"/>
      <c r="X1032" s="103"/>
      <c r="Y1032" s="103"/>
    </row>
    <row r="1033" spans="8:25"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  <c r="U1033" s="103"/>
      <c r="V1033" s="103"/>
      <c r="W1033" s="103"/>
      <c r="X1033" s="103"/>
      <c r="Y1033" s="103"/>
    </row>
    <row r="1034" spans="8:25"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  <c r="U1034" s="103"/>
      <c r="V1034" s="103"/>
      <c r="W1034" s="103"/>
      <c r="X1034" s="103"/>
      <c r="Y1034" s="103"/>
    </row>
    <row r="1035" spans="8:25"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  <c r="U1035" s="103"/>
      <c r="V1035" s="103"/>
      <c r="W1035" s="103"/>
      <c r="X1035" s="103"/>
      <c r="Y1035" s="103"/>
    </row>
    <row r="1036" spans="8:25"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  <c r="U1036" s="103"/>
      <c r="V1036" s="103"/>
      <c r="W1036" s="103"/>
      <c r="X1036" s="103"/>
      <c r="Y1036" s="103"/>
    </row>
    <row r="1037" spans="8:25"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  <c r="U1037" s="103"/>
      <c r="V1037" s="103"/>
      <c r="W1037" s="103"/>
      <c r="X1037" s="103"/>
      <c r="Y1037" s="103"/>
    </row>
    <row r="1038" spans="8:25"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  <c r="U1038" s="103"/>
      <c r="V1038" s="103"/>
      <c r="W1038" s="103"/>
      <c r="X1038" s="103"/>
      <c r="Y1038" s="103"/>
    </row>
    <row r="1039" spans="8:25"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</row>
    <row r="1040" spans="8:25"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  <c r="U1040" s="103"/>
      <c r="V1040" s="103"/>
      <c r="W1040" s="103"/>
      <c r="X1040" s="103"/>
      <c r="Y1040" s="103"/>
    </row>
    <row r="1041" spans="8:25"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  <c r="U1041" s="103"/>
      <c r="V1041" s="103"/>
      <c r="W1041" s="103"/>
      <c r="X1041" s="103"/>
      <c r="Y1041" s="103"/>
    </row>
    <row r="1042" spans="8:25"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  <c r="U1042" s="103"/>
      <c r="V1042" s="103"/>
      <c r="W1042" s="103"/>
      <c r="X1042" s="103"/>
      <c r="Y1042" s="103"/>
    </row>
    <row r="1043" spans="8:25"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  <c r="U1043" s="103"/>
      <c r="V1043" s="103"/>
      <c r="W1043" s="103"/>
      <c r="X1043" s="103"/>
      <c r="Y1043" s="103"/>
    </row>
    <row r="1044" spans="8:25"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  <c r="U1044" s="103"/>
      <c r="V1044" s="103"/>
      <c r="W1044" s="103"/>
      <c r="X1044" s="103"/>
      <c r="Y1044" s="103"/>
    </row>
    <row r="1045" spans="8:25"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  <c r="U1045" s="103"/>
      <c r="V1045" s="103"/>
      <c r="W1045" s="103"/>
      <c r="X1045" s="103"/>
      <c r="Y1045" s="103"/>
    </row>
    <row r="1046" spans="8:25"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  <c r="U1046" s="103"/>
      <c r="V1046" s="103"/>
      <c r="W1046" s="103"/>
      <c r="X1046" s="103"/>
      <c r="Y1046" s="103"/>
    </row>
    <row r="1047" spans="8:25"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  <c r="U1047" s="103"/>
      <c r="V1047" s="103"/>
      <c r="W1047" s="103"/>
      <c r="X1047" s="103"/>
      <c r="Y1047" s="103"/>
    </row>
    <row r="1048" spans="8:25"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  <c r="U1048" s="103"/>
      <c r="V1048" s="103"/>
      <c r="W1048" s="103"/>
      <c r="X1048" s="103"/>
      <c r="Y1048" s="103"/>
    </row>
    <row r="1049" spans="8:25"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  <c r="U1049" s="103"/>
      <c r="V1049" s="103"/>
      <c r="W1049" s="103"/>
      <c r="X1049" s="103"/>
      <c r="Y1049" s="103"/>
    </row>
    <row r="1050" spans="8:25"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  <c r="U1050" s="103"/>
      <c r="V1050" s="103"/>
      <c r="W1050" s="103"/>
      <c r="X1050" s="103"/>
      <c r="Y1050" s="103"/>
    </row>
    <row r="1051" spans="8:25"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  <c r="U1051" s="103"/>
      <c r="V1051" s="103"/>
      <c r="W1051" s="103"/>
      <c r="X1051" s="103"/>
      <c r="Y1051" s="103"/>
    </row>
    <row r="1052" spans="8:25"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  <c r="U1052" s="103"/>
      <c r="V1052" s="103"/>
      <c r="W1052" s="103"/>
      <c r="X1052" s="103"/>
      <c r="Y1052" s="103"/>
    </row>
    <row r="1053" spans="8:25"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  <c r="U1053" s="103"/>
      <c r="V1053" s="103"/>
      <c r="W1053" s="103"/>
      <c r="X1053" s="103"/>
      <c r="Y1053" s="103"/>
    </row>
    <row r="1054" spans="8:25"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  <c r="U1054" s="103"/>
      <c r="V1054" s="103"/>
      <c r="W1054" s="103"/>
      <c r="X1054" s="103"/>
      <c r="Y1054" s="103"/>
    </row>
    <row r="1055" spans="8:25"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  <c r="U1055" s="103"/>
      <c r="V1055" s="103"/>
      <c r="W1055" s="103"/>
      <c r="X1055" s="103"/>
      <c r="Y1055" s="103"/>
    </row>
    <row r="1056" spans="8:25"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  <c r="U1056" s="103"/>
      <c r="V1056" s="103"/>
      <c r="W1056" s="103"/>
      <c r="X1056" s="103"/>
      <c r="Y1056" s="103"/>
    </row>
    <row r="1057" spans="8:25"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  <c r="U1057" s="103"/>
      <c r="V1057" s="103"/>
      <c r="W1057" s="103"/>
      <c r="X1057" s="103"/>
      <c r="Y1057" s="103"/>
    </row>
    <row r="1058" spans="8:25"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  <c r="U1058" s="103"/>
      <c r="V1058" s="103"/>
      <c r="W1058" s="103"/>
      <c r="X1058" s="103"/>
      <c r="Y1058" s="103"/>
    </row>
    <row r="1059" spans="8:25"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  <c r="U1059" s="103"/>
      <c r="V1059" s="103"/>
      <c r="W1059" s="103"/>
      <c r="X1059" s="103"/>
      <c r="Y1059" s="103"/>
    </row>
    <row r="1060" spans="8:25"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  <c r="U1060" s="103"/>
      <c r="V1060" s="103"/>
      <c r="W1060" s="103"/>
      <c r="X1060" s="103"/>
      <c r="Y1060" s="103"/>
    </row>
    <row r="1061" spans="8:25"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  <c r="U1061" s="103"/>
      <c r="V1061" s="103"/>
      <c r="W1061" s="103"/>
      <c r="X1061" s="103"/>
      <c r="Y1061" s="103"/>
    </row>
    <row r="1062" spans="8:25"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  <c r="U1062" s="103"/>
      <c r="V1062" s="103"/>
      <c r="W1062" s="103"/>
      <c r="X1062" s="103"/>
      <c r="Y1062" s="103"/>
    </row>
    <row r="1063" spans="8:25"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  <c r="U1063" s="103"/>
      <c r="V1063" s="103"/>
      <c r="W1063" s="103"/>
      <c r="X1063" s="103"/>
      <c r="Y1063" s="103"/>
    </row>
    <row r="1064" spans="8:25"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  <c r="U1064" s="103"/>
      <c r="V1064" s="103"/>
      <c r="W1064" s="103"/>
      <c r="X1064" s="103"/>
      <c r="Y1064" s="103"/>
    </row>
    <row r="1065" spans="8:25"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  <c r="U1065" s="103"/>
      <c r="V1065" s="103"/>
      <c r="W1065" s="103"/>
      <c r="X1065" s="103"/>
      <c r="Y1065" s="103"/>
    </row>
    <row r="1066" spans="8:25"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  <c r="U1066" s="103"/>
      <c r="V1066" s="103"/>
      <c r="W1066" s="103"/>
      <c r="X1066" s="103"/>
      <c r="Y1066" s="103"/>
    </row>
    <row r="1067" spans="8:25">
      <c r="H1067" s="103"/>
      <c r="I1067" s="103"/>
      <c r="J1067" s="103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  <c r="U1067" s="103"/>
      <c r="V1067" s="103"/>
      <c r="W1067" s="103"/>
      <c r="X1067" s="103"/>
      <c r="Y1067" s="103"/>
    </row>
    <row r="1068" spans="8:25">
      <c r="H1068" s="103"/>
      <c r="I1068" s="103"/>
      <c r="J1068" s="103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  <c r="U1068" s="103"/>
      <c r="V1068" s="103"/>
      <c r="W1068" s="103"/>
      <c r="X1068" s="103"/>
      <c r="Y1068" s="103"/>
    </row>
    <row r="1069" spans="8:25">
      <c r="H1069" s="103"/>
      <c r="I1069" s="103"/>
      <c r="J1069" s="103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  <c r="U1069" s="103"/>
      <c r="V1069" s="103"/>
      <c r="W1069" s="103"/>
      <c r="X1069" s="103"/>
      <c r="Y1069" s="103"/>
    </row>
    <row r="1070" spans="8:25">
      <c r="H1070" s="103"/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  <c r="U1070" s="103"/>
      <c r="V1070" s="103"/>
      <c r="W1070" s="103"/>
      <c r="X1070" s="103"/>
      <c r="Y1070" s="103"/>
    </row>
    <row r="1071" spans="8:25"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  <c r="U1071" s="103"/>
      <c r="V1071" s="103"/>
      <c r="W1071" s="103"/>
      <c r="X1071" s="103"/>
      <c r="Y1071" s="103"/>
    </row>
    <row r="1072" spans="8:25">
      <c r="H1072" s="103"/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  <c r="U1072" s="103"/>
      <c r="V1072" s="103"/>
      <c r="W1072" s="103"/>
      <c r="X1072" s="103"/>
      <c r="Y1072" s="103"/>
    </row>
    <row r="1073" spans="8:25"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</row>
    <row r="1074" spans="8:25">
      <c r="H1074" s="103"/>
      <c r="I1074" s="103"/>
      <c r="J1074" s="103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  <c r="U1074" s="103"/>
      <c r="V1074" s="103"/>
      <c r="W1074" s="103"/>
      <c r="X1074" s="103"/>
      <c r="Y1074" s="103"/>
    </row>
    <row r="1075" spans="8:25">
      <c r="H1075" s="103"/>
      <c r="I1075" s="103"/>
      <c r="J1075" s="103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  <c r="U1075" s="103"/>
      <c r="V1075" s="103"/>
      <c r="W1075" s="103"/>
      <c r="X1075" s="103"/>
      <c r="Y1075" s="103"/>
    </row>
    <row r="1076" spans="8:25">
      <c r="H1076" s="103"/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  <c r="U1076" s="103"/>
      <c r="V1076" s="103"/>
      <c r="W1076" s="103"/>
      <c r="X1076" s="103"/>
      <c r="Y1076" s="103"/>
    </row>
    <row r="1077" spans="8:25">
      <c r="H1077" s="103"/>
      <c r="I1077" s="103"/>
      <c r="J1077" s="103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  <c r="U1077" s="103"/>
      <c r="V1077" s="103"/>
      <c r="W1077" s="103"/>
      <c r="X1077" s="103"/>
      <c r="Y1077" s="103"/>
    </row>
    <row r="1078" spans="8:25">
      <c r="H1078" s="103"/>
      <c r="I1078" s="103"/>
      <c r="J1078" s="103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  <c r="U1078" s="103"/>
      <c r="V1078" s="103"/>
      <c r="W1078" s="103"/>
      <c r="X1078" s="103"/>
      <c r="Y1078" s="103"/>
    </row>
    <row r="1079" spans="8:25">
      <c r="H1079" s="103"/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  <c r="U1079" s="103"/>
      <c r="V1079" s="103"/>
      <c r="W1079" s="103"/>
      <c r="X1079" s="103"/>
      <c r="Y1079" s="103"/>
    </row>
    <row r="1080" spans="8:25">
      <c r="H1080" s="103"/>
      <c r="I1080" s="103"/>
      <c r="J1080" s="103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  <c r="U1080" s="103"/>
      <c r="V1080" s="103"/>
      <c r="W1080" s="103"/>
      <c r="X1080" s="103"/>
      <c r="Y1080" s="103"/>
    </row>
    <row r="1081" spans="8:25">
      <c r="H1081" s="103"/>
      <c r="I1081" s="103"/>
      <c r="J1081" s="103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  <c r="U1081" s="103"/>
      <c r="V1081" s="103"/>
      <c r="W1081" s="103"/>
      <c r="X1081" s="103"/>
      <c r="Y1081" s="103"/>
    </row>
    <row r="1082" spans="8:25">
      <c r="H1082" s="103"/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  <c r="U1082" s="103"/>
      <c r="V1082" s="103"/>
      <c r="W1082" s="103"/>
      <c r="X1082" s="103"/>
      <c r="Y1082" s="103"/>
    </row>
    <row r="1083" spans="8:25">
      <c r="H1083" s="103"/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  <c r="U1083" s="103"/>
      <c r="V1083" s="103"/>
      <c r="W1083" s="103"/>
      <c r="X1083" s="103"/>
      <c r="Y1083" s="103"/>
    </row>
    <row r="1084" spans="8:25">
      <c r="H1084" s="103"/>
      <c r="I1084" s="103"/>
      <c r="J1084" s="103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  <c r="U1084" s="103"/>
      <c r="V1084" s="103"/>
      <c r="W1084" s="103"/>
      <c r="X1084" s="103"/>
      <c r="Y1084" s="103"/>
    </row>
    <row r="1085" spans="8:25">
      <c r="H1085" s="103"/>
      <c r="I1085" s="103"/>
      <c r="J1085" s="103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  <c r="U1085" s="103"/>
      <c r="V1085" s="103"/>
      <c r="W1085" s="103"/>
      <c r="X1085" s="103"/>
      <c r="Y1085" s="103"/>
    </row>
    <row r="1086" spans="8:25">
      <c r="H1086" s="103"/>
      <c r="I1086" s="103"/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  <c r="U1086" s="103"/>
      <c r="V1086" s="103"/>
      <c r="W1086" s="103"/>
      <c r="X1086" s="103"/>
      <c r="Y1086" s="103"/>
    </row>
    <row r="1087" spans="8:25">
      <c r="H1087" s="103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  <c r="U1087" s="103"/>
      <c r="V1087" s="103"/>
      <c r="W1087" s="103"/>
      <c r="X1087" s="103"/>
      <c r="Y1087" s="103"/>
    </row>
    <row r="1088" spans="8:25">
      <c r="H1088" s="103"/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  <c r="U1088" s="103"/>
      <c r="V1088" s="103"/>
      <c r="W1088" s="103"/>
      <c r="X1088" s="103"/>
      <c r="Y1088" s="103"/>
    </row>
    <row r="1089" spans="8:25">
      <c r="H1089" s="103"/>
      <c r="I1089" s="103"/>
      <c r="J1089" s="103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  <c r="U1089" s="103"/>
      <c r="V1089" s="103"/>
      <c r="W1089" s="103"/>
      <c r="X1089" s="103"/>
      <c r="Y1089" s="103"/>
    </row>
    <row r="1090" spans="8:25">
      <c r="H1090" s="103"/>
      <c r="I1090" s="103"/>
      <c r="J1090" s="103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  <c r="U1090" s="103"/>
      <c r="V1090" s="103"/>
      <c r="W1090" s="103"/>
      <c r="X1090" s="103"/>
      <c r="Y1090" s="103"/>
    </row>
    <row r="1091" spans="8:25">
      <c r="H1091" s="103"/>
      <c r="I1091" s="103"/>
      <c r="J1091" s="103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  <c r="U1091" s="103"/>
      <c r="V1091" s="103"/>
      <c r="W1091" s="103"/>
      <c r="X1091" s="103"/>
      <c r="Y1091" s="103"/>
    </row>
    <row r="1092" spans="8:25">
      <c r="H1092" s="103"/>
      <c r="I1092" s="103"/>
      <c r="J1092" s="103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  <c r="U1092" s="103"/>
      <c r="V1092" s="103"/>
      <c r="W1092" s="103"/>
      <c r="X1092" s="103"/>
      <c r="Y1092" s="103"/>
    </row>
    <row r="1093" spans="8:25">
      <c r="H1093" s="103"/>
      <c r="I1093" s="103"/>
      <c r="J1093" s="103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  <c r="U1093" s="103"/>
      <c r="V1093" s="103"/>
      <c r="W1093" s="103"/>
      <c r="X1093" s="103"/>
      <c r="Y1093" s="103"/>
    </row>
    <row r="1094" spans="8:25">
      <c r="H1094" s="103"/>
      <c r="I1094" s="103"/>
      <c r="J1094" s="103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  <c r="U1094" s="103"/>
      <c r="V1094" s="103"/>
      <c r="W1094" s="103"/>
      <c r="X1094" s="103"/>
      <c r="Y1094" s="103"/>
    </row>
    <row r="1095" spans="8:25">
      <c r="H1095" s="103"/>
      <c r="I1095" s="103"/>
      <c r="J1095" s="103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  <c r="U1095" s="103"/>
      <c r="V1095" s="103"/>
      <c r="W1095" s="103"/>
      <c r="X1095" s="103"/>
      <c r="Y1095" s="103"/>
    </row>
    <row r="1096" spans="8:25">
      <c r="H1096" s="103"/>
      <c r="I1096" s="103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  <c r="U1096" s="103"/>
      <c r="V1096" s="103"/>
      <c r="W1096" s="103"/>
      <c r="X1096" s="103"/>
      <c r="Y1096" s="103"/>
    </row>
    <row r="1097" spans="8:25">
      <c r="H1097" s="103"/>
      <c r="I1097" s="103"/>
      <c r="J1097" s="103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  <c r="U1097" s="103"/>
      <c r="V1097" s="103"/>
      <c r="W1097" s="103"/>
      <c r="X1097" s="103"/>
      <c r="Y1097" s="103"/>
    </row>
    <row r="1098" spans="8:25">
      <c r="H1098" s="103"/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03"/>
    </row>
    <row r="1099" spans="8:25">
      <c r="H1099" s="103"/>
      <c r="I1099" s="103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  <c r="U1099" s="103"/>
      <c r="V1099" s="103"/>
      <c r="W1099" s="103"/>
      <c r="X1099" s="103"/>
      <c r="Y1099" s="103"/>
    </row>
    <row r="1100" spans="8:25">
      <c r="H1100" s="103"/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  <c r="U1100" s="103"/>
      <c r="V1100" s="103"/>
      <c r="W1100" s="103"/>
      <c r="X1100" s="103"/>
      <c r="Y1100" s="103"/>
    </row>
    <row r="1101" spans="8:25">
      <c r="H1101" s="103"/>
      <c r="I1101" s="103"/>
      <c r="J1101" s="103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  <c r="U1101" s="103"/>
      <c r="V1101" s="103"/>
      <c r="W1101" s="103"/>
      <c r="X1101" s="103"/>
      <c r="Y1101" s="103"/>
    </row>
    <row r="1102" spans="8:25">
      <c r="H1102" s="103"/>
      <c r="I1102" s="103"/>
      <c r="J1102" s="103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  <c r="U1102" s="103"/>
      <c r="V1102" s="103"/>
      <c r="W1102" s="103"/>
      <c r="X1102" s="103"/>
      <c r="Y1102" s="103"/>
    </row>
    <row r="1103" spans="8:25">
      <c r="H1103" s="103"/>
      <c r="I1103" s="103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  <c r="U1103" s="103"/>
      <c r="V1103" s="103"/>
      <c r="W1103" s="103"/>
      <c r="X1103" s="103"/>
      <c r="Y1103" s="103"/>
    </row>
    <row r="1104" spans="8:25">
      <c r="H1104" s="103"/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  <c r="U1104" s="103"/>
      <c r="V1104" s="103"/>
      <c r="W1104" s="103"/>
      <c r="X1104" s="103"/>
      <c r="Y1104" s="103"/>
    </row>
    <row r="1105" spans="8:25">
      <c r="H1105" s="103"/>
      <c r="I1105" s="103"/>
      <c r="J1105" s="103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  <c r="U1105" s="103"/>
      <c r="V1105" s="103"/>
      <c r="W1105" s="103"/>
      <c r="X1105" s="103"/>
      <c r="Y1105" s="103"/>
    </row>
    <row r="1106" spans="8:25">
      <c r="H1106" s="103"/>
      <c r="I1106" s="103"/>
      <c r="J1106" s="103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  <c r="U1106" s="103"/>
      <c r="V1106" s="103"/>
      <c r="W1106" s="103"/>
      <c r="X1106" s="103"/>
      <c r="Y1106" s="103"/>
    </row>
    <row r="1107" spans="8:25">
      <c r="H1107" s="103"/>
      <c r="I1107" s="103"/>
      <c r="J1107" s="103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  <c r="U1107" s="103"/>
      <c r="V1107" s="103"/>
      <c r="W1107" s="103"/>
      <c r="X1107" s="103"/>
      <c r="Y1107" s="103"/>
    </row>
    <row r="1108" spans="8:25"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</row>
    <row r="1109" spans="8:25">
      <c r="H1109" s="103"/>
      <c r="I1109" s="103"/>
      <c r="J1109" s="103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  <c r="U1109" s="103"/>
      <c r="V1109" s="103"/>
      <c r="W1109" s="103"/>
      <c r="X1109" s="103"/>
      <c r="Y1109" s="103"/>
    </row>
    <row r="1110" spans="8:25">
      <c r="H1110" s="103"/>
      <c r="I1110" s="103"/>
      <c r="J1110" s="103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  <c r="U1110" s="103"/>
      <c r="V1110" s="103"/>
      <c r="W1110" s="103"/>
      <c r="X1110" s="103"/>
      <c r="Y1110" s="103"/>
    </row>
    <row r="1111" spans="8:25">
      <c r="H1111" s="103"/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  <c r="U1111" s="103"/>
      <c r="V1111" s="103"/>
      <c r="W1111" s="103"/>
      <c r="X1111" s="103"/>
      <c r="Y1111" s="103"/>
    </row>
    <row r="1112" spans="8:25">
      <c r="H1112" s="103"/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  <c r="U1112" s="103"/>
      <c r="V1112" s="103"/>
      <c r="W1112" s="103"/>
      <c r="X1112" s="103"/>
      <c r="Y1112" s="103"/>
    </row>
    <row r="1113" spans="8:25">
      <c r="H1113" s="103"/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  <c r="U1113" s="103"/>
      <c r="V1113" s="103"/>
      <c r="W1113" s="103"/>
      <c r="X1113" s="103"/>
      <c r="Y1113" s="103"/>
    </row>
    <row r="1114" spans="8:25">
      <c r="H1114" s="103"/>
      <c r="I1114" s="103"/>
      <c r="J1114" s="103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  <c r="U1114" s="103"/>
      <c r="V1114" s="103"/>
      <c r="W1114" s="103"/>
      <c r="X1114" s="103"/>
      <c r="Y1114" s="103"/>
    </row>
    <row r="1115" spans="8:25">
      <c r="H1115" s="103"/>
      <c r="I1115" s="103"/>
      <c r="J1115" s="103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  <c r="U1115" s="103"/>
      <c r="V1115" s="103"/>
      <c r="W1115" s="103"/>
      <c r="X1115" s="103"/>
      <c r="Y1115" s="103"/>
    </row>
    <row r="1116" spans="8:25">
      <c r="H1116" s="103"/>
      <c r="I1116" s="103"/>
      <c r="J1116" s="103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  <c r="U1116" s="103"/>
      <c r="V1116" s="103"/>
      <c r="W1116" s="103"/>
      <c r="X1116" s="103"/>
      <c r="Y1116" s="103"/>
    </row>
    <row r="1117" spans="8:25">
      <c r="H1117" s="103"/>
      <c r="I1117" s="103"/>
      <c r="J1117" s="103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  <c r="U1117" s="103"/>
      <c r="V1117" s="103"/>
      <c r="W1117" s="103"/>
      <c r="X1117" s="103"/>
      <c r="Y1117" s="103"/>
    </row>
    <row r="1118" spans="8:25">
      <c r="H1118" s="103"/>
      <c r="I1118" s="103"/>
      <c r="J1118" s="103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  <c r="U1118" s="103"/>
      <c r="V1118" s="103"/>
      <c r="W1118" s="103"/>
      <c r="X1118" s="103"/>
      <c r="Y1118" s="103"/>
    </row>
    <row r="1119" spans="8:25">
      <c r="H1119" s="103"/>
      <c r="I1119" s="103"/>
      <c r="J1119" s="103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  <c r="U1119" s="103"/>
      <c r="V1119" s="103"/>
      <c r="W1119" s="103"/>
      <c r="X1119" s="103"/>
      <c r="Y1119" s="103"/>
    </row>
    <row r="1120" spans="8:25">
      <c r="H1120" s="103"/>
      <c r="I1120" s="103"/>
      <c r="J1120" s="103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  <c r="U1120" s="103"/>
      <c r="V1120" s="103"/>
      <c r="W1120" s="103"/>
      <c r="X1120" s="103"/>
      <c r="Y1120" s="103"/>
    </row>
    <row r="1121" spans="8:25">
      <c r="H1121" s="103"/>
      <c r="I1121" s="103"/>
      <c r="J1121" s="103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  <c r="U1121" s="103"/>
      <c r="V1121" s="103"/>
      <c r="W1121" s="103"/>
      <c r="X1121" s="103"/>
      <c r="Y1121" s="103"/>
    </row>
    <row r="1122" spans="8:25">
      <c r="H1122" s="103"/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  <c r="U1122" s="103"/>
      <c r="V1122" s="103"/>
      <c r="W1122" s="103"/>
      <c r="X1122" s="103"/>
      <c r="Y1122" s="103"/>
    </row>
    <row r="1123" spans="8:25">
      <c r="H1123" s="103"/>
      <c r="I1123" s="103"/>
      <c r="J1123" s="103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  <c r="U1123" s="103"/>
      <c r="V1123" s="103"/>
      <c r="W1123" s="103"/>
      <c r="X1123" s="103"/>
      <c r="Y1123" s="103"/>
    </row>
    <row r="1124" spans="8:25"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103"/>
      <c r="Y1124" s="103"/>
    </row>
    <row r="1125" spans="8:25">
      <c r="H1125" s="103"/>
      <c r="I1125" s="103"/>
      <c r="J1125" s="103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  <c r="U1125" s="103"/>
      <c r="V1125" s="103"/>
      <c r="W1125" s="103"/>
      <c r="X1125" s="103"/>
      <c r="Y1125" s="103"/>
    </row>
    <row r="1126" spans="8:25"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  <c r="U1126" s="103"/>
      <c r="V1126" s="103"/>
      <c r="W1126" s="103"/>
      <c r="X1126" s="103"/>
      <c r="Y1126" s="103"/>
    </row>
    <row r="1127" spans="8:25">
      <c r="H1127" s="103"/>
      <c r="I1127" s="103"/>
      <c r="J1127" s="103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  <c r="U1127" s="103"/>
      <c r="V1127" s="103"/>
      <c r="W1127" s="103"/>
      <c r="X1127" s="103"/>
      <c r="Y1127" s="103"/>
    </row>
    <row r="1128" spans="8:25">
      <c r="H1128" s="103"/>
      <c r="I1128" s="103"/>
      <c r="J1128" s="103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  <c r="U1128" s="103"/>
      <c r="V1128" s="103"/>
      <c r="W1128" s="103"/>
      <c r="X1128" s="103"/>
      <c r="Y1128" s="103"/>
    </row>
    <row r="1129" spans="8:25">
      <c r="H1129" s="103"/>
      <c r="I1129" s="103"/>
      <c r="J1129" s="103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  <c r="U1129" s="103"/>
      <c r="V1129" s="103"/>
      <c r="W1129" s="103"/>
      <c r="X1129" s="103"/>
      <c r="Y1129" s="103"/>
    </row>
    <row r="1130" spans="8:25">
      <c r="H1130" s="103"/>
      <c r="I1130" s="103"/>
      <c r="J1130" s="103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  <c r="U1130" s="103"/>
      <c r="V1130" s="103"/>
      <c r="W1130" s="103"/>
      <c r="X1130" s="103"/>
      <c r="Y1130" s="103"/>
    </row>
    <row r="1131" spans="8:25">
      <c r="H1131" s="103"/>
      <c r="I1131" s="103"/>
      <c r="J1131" s="103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  <c r="U1131" s="103"/>
      <c r="V1131" s="103"/>
      <c r="W1131" s="103"/>
      <c r="X1131" s="103"/>
      <c r="Y1131" s="103"/>
    </row>
    <row r="1132" spans="8:25">
      <c r="H1132" s="103"/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03"/>
    </row>
    <row r="1133" spans="8:25">
      <c r="H1133" s="103"/>
      <c r="I1133" s="103"/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  <c r="U1133" s="103"/>
      <c r="V1133" s="103"/>
      <c r="W1133" s="103"/>
      <c r="X1133" s="103"/>
      <c r="Y1133" s="103"/>
    </row>
    <row r="1134" spans="8:25">
      <c r="H1134" s="103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03"/>
    </row>
    <row r="1135" spans="8:25">
      <c r="H1135" s="103"/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03"/>
    </row>
    <row r="1136" spans="8:25">
      <c r="H1136" s="103"/>
      <c r="I1136" s="103"/>
      <c r="J1136" s="103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  <c r="U1136" s="103"/>
      <c r="V1136" s="103"/>
      <c r="W1136" s="103"/>
      <c r="X1136" s="103"/>
      <c r="Y1136" s="103"/>
    </row>
    <row r="1137" spans="8:25"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103"/>
      <c r="Y1137" s="103"/>
    </row>
    <row r="1138" spans="8:25">
      <c r="H1138" s="103"/>
      <c r="I1138" s="103"/>
      <c r="J1138" s="103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  <c r="U1138" s="103"/>
      <c r="V1138" s="103"/>
      <c r="W1138" s="103"/>
      <c r="X1138" s="103"/>
      <c r="Y1138" s="103"/>
    </row>
    <row r="1139" spans="8:25">
      <c r="H1139" s="103"/>
      <c r="I1139" s="103"/>
      <c r="J1139" s="103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  <c r="U1139" s="103"/>
      <c r="V1139" s="103"/>
      <c r="W1139" s="103"/>
      <c r="X1139" s="103"/>
      <c r="Y1139" s="103"/>
    </row>
    <row r="1140" spans="8:25">
      <c r="H1140" s="103"/>
      <c r="I1140" s="103"/>
      <c r="J1140" s="103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  <c r="U1140" s="103"/>
      <c r="V1140" s="103"/>
      <c r="W1140" s="103"/>
      <c r="X1140" s="103"/>
      <c r="Y1140" s="103"/>
    </row>
    <row r="1141" spans="8:25">
      <c r="H1141" s="103"/>
      <c r="I1141" s="103"/>
      <c r="J1141" s="103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  <c r="U1141" s="103"/>
      <c r="V1141" s="103"/>
      <c r="W1141" s="103"/>
      <c r="X1141" s="103"/>
      <c r="Y1141" s="103"/>
    </row>
    <row r="1142" spans="8:25">
      <c r="H1142" s="103"/>
      <c r="I1142" s="103"/>
      <c r="J1142" s="103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  <c r="U1142" s="103"/>
      <c r="V1142" s="103"/>
      <c r="W1142" s="103"/>
      <c r="X1142" s="103"/>
      <c r="Y1142" s="103"/>
    </row>
    <row r="1143" spans="8:25">
      <c r="H1143" s="103"/>
      <c r="I1143" s="103"/>
      <c r="J1143" s="103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  <c r="U1143" s="103"/>
      <c r="V1143" s="103"/>
      <c r="W1143" s="103"/>
      <c r="X1143" s="103"/>
      <c r="Y1143" s="103"/>
    </row>
    <row r="1144" spans="8:25">
      <c r="H1144" s="103"/>
      <c r="I1144" s="103"/>
      <c r="J1144" s="103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  <c r="U1144" s="103"/>
      <c r="V1144" s="103"/>
      <c r="W1144" s="103"/>
      <c r="X1144" s="103"/>
      <c r="Y1144" s="103"/>
    </row>
    <row r="1145" spans="8:25"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</row>
    <row r="1146" spans="8:25">
      <c r="H1146" s="103"/>
      <c r="I1146" s="103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  <c r="U1146" s="103"/>
      <c r="V1146" s="103"/>
      <c r="W1146" s="103"/>
      <c r="X1146" s="103"/>
      <c r="Y1146" s="103"/>
    </row>
    <row r="1147" spans="8:25">
      <c r="H1147" s="103"/>
      <c r="I1147" s="103"/>
      <c r="J1147" s="103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  <c r="U1147" s="103"/>
      <c r="V1147" s="103"/>
      <c r="W1147" s="103"/>
      <c r="X1147" s="103"/>
      <c r="Y1147" s="103"/>
    </row>
    <row r="1148" spans="8:25">
      <c r="H1148" s="103"/>
      <c r="I1148" s="103"/>
      <c r="J1148" s="103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  <c r="U1148" s="103"/>
      <c r="V1148" s="103"/>
      <c r="W1148" s="103"/>
      <c r="X1148" s="103"/>
      <c r="Y1148" s="103"/>
    </row>
    <row r="1149" spans="8:25">
      <c r="H1149" s="103"/>
      <c r="I1149" s="103"/>
      <c r="J1149" s="103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  <c r="U1149" s="103"/>
      <c r="V1149" s="103"/>
      <c r="W1149" s="103"/>
      <c r="X1149" s="103"/>
      <c r="Y1149" s="103"/>
    </row>
    <row r="1150" spans="8:25">
      <c r="H1150" s="103"/>
      <c r="I1150" s="103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  <c r="U1150" s="103"/>
      <c r="V1150" s="103"/>
      <c r="W1150" s="103"/>
      <c r="X1150" s="103"/>
      <c r="Y1150" s="103"/>
    </row>
    <row r="1151" spans="8:25">
      <c r="H1151" s="103"/>
      <c r="I1151" s="103"/>
      <c r="J1151" s="103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  <c r="U1151" s="103"/>
      <c r="V1151" s="103"/>
      <c r="W1151" s="103"/>
      <c r="X1151" s="103"/>
      <c r="Y1151" s="103"/>
    </row>
    <row r="1152" spans="8:25">
      <c r="H1152" s="103"/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  <c r="U1152" s="103"/>
      <c r="V1152" s="103"/>
      <c r="W1152" s="103"/>
      <c r="X1152" s="103"/>
      <c r="Y1152" s="103"/>
    </row>
    <row r="1153" spans="8:25">
      <c r="H1153" s="103"/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  <c r="U1153" s="103"/>
      <c r="V1153" s="103"/>
      <c r="W1153" s="103"/>
      <c r="X1153" s="103"/>
      <c r="Y1153" s="103"/>
    </row>
    <row r="1154" spans="8:25">
      <c r="H1154" s="103"/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  <c r="U1154" s="103"/>
      <c r="V1154" s="103"/>
      <c r="W1154" s="103"/>
      <c r="X1154" s="103"/>
      <c r="Y1154" s="103"/>
    </row>
    <row r="1155" spans="8:25">
      <c r="H1155" s="103"/>
      <c r="I1155" s="103"/>
      <c r="J1155" s="103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  <c r="U1155" s="103"/>
      <c r="V1155" s="103"/>
      <c r="W1155" s="103"/>
      <c r="X1155" s="103"/>
      <c r="Y1155" s="103"/>
    </row>
    <row r="1156" spans="8:25">
      <c r="H1156" s="103"/>
      <c r="I1156" s="103"/>
      <c r="J1156" s="103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  <c r="U1156" s="103"/>
      <c r="V1156" s="103"/>
      <c r="W1156" s="103"/>
      <c r="X1156" s="103"/>
      <c r="Y1156" s="103"/>
    </row>
    <row r="1157" spans="8:25">
      <c r="H1157" s="103"/>
      <c r="I1157" s="103"/>
      <c r="J1157" s="103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  <c r="U1157" s="103"/>
      <c r="V1157" s="103"/>
      <c r="W1157" s="103"/>
      <c r="X1157" s="103"/>
      <c r="Y1157" s="103"/>
    </row>
    <row r="1158" spans="8:25">
      <c r="H1158" s="103"/>
      <c r="I1158" s="103"/>
      <c r="J1158" s="103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  <c r="U1158" s="103"/>
      <c r="V1158" s="103"/>
      <c r="W1158" s="103"/>
      <c r="X1158" s="103"/>
      <c r="Y1158" s="103"/>
    </row>
    <row r="1159" spans="8:25">
      <c r="H1159" s="103"/>
      <c r="I1159" s="103"/>
      <c r="J1159" s="103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  <c r="U1159" s="103"/>
      <c r="V1159" s="103"/>
      <c r="W1159" s="103"/>
      <c r="X1159" s="103"/>
      <c r="Y1159" s="103"/>
    </row>
    <row r="1160" spans="8:25">
      <c r="H1160" s="103"/>
      <c r="I1160" s="103"/>
      <c r="J1160" s="103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  <c r="U1160" s="103"/>
      <c r="V1160" s="103"/>
      <c r="W1160" s="103"/>
      <c r="X1160" s="103"/>
      <c r="Y1160" s="103"/>
    </row>
    <row r="1161" spans="8:25">
      <c r="H1161" s="103"/>
      <c r="I1161" s="103"/>
      <c r="J1161" s="103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  <c r="U1161" s="103"/>
      <c r="V1161" s="103"/>
      <c r="W1161" s="103"/>
      <c r="X1161" s="103"/>
      <c r="Y1161" s="103"/>
    </row>
    <row r="1162" spans="8:25">
      <c r="H1162" s="103"/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03"/>
    </row>
    <row r="1163" spans="8:25">
      <c r="H1163" s="103"/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  <c r="U1163" s="103"/>
      <c r="V1163" s="103"/>
      <c r="W1163" s="103"/>
      <c r="X1163" s="103"/>
      <c r="Y1163" s="103"/>
    </row>
    <row r="1164" spans="8:25">
      <c r="H1164" s="103"/>
      <c r="I1164" s="103"/>
      <c r="J1164" s="103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  <c r="U1164" s="103"/>
      <c r="V1164" s="103"/>
      <c r="W1164" s="103"/>
      <c r="X1164" s="103"/>
      <c r="Y1164" s="103"/>
    </row>
    <row r="1165" spans="8:25">
      <c r="H1165" s="103"/>
      <c r="I1165" s="103"/>
      <c r="J1165" s="103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  <c r="U1165" s="103"/>
      <c r="V1165" s="103"/>
      <c r="W1165" s="103"/>
      <c r="X1165" s="103"/>
      <c r="Y1165" s="103"/>
    </row>
    <row r="1166" spans="8:25">
      <c r="H1166" s="103"/>
      <c r="I1166" s="103"/>
      <c r="J1166" s="103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  <c r="U1166" s="103"/>
      <c r="V1166" s="103"/>
      <c r="W1166" s="103"/>
      <c r="X1166" s="103"/>
      <c r="Y1166" s="103"/>
    </row>
    <row r="1167" spans="8:25"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103"/>
      <c r="Y1167" s="103"/>
    </row>
    <row r="1168" spans="8:25">
      <c r="H1168" s="103"/>
      <c r="I1168" s="103"/>
      <c r="J1168" s="103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  <c r="U1168" s="103"/>
      <c r="V1168" s="103"/>
      <c r="W1168" s="103"/>
      <c r="X1168" s="103"/>
      <c r="Y1168" s="103"/>
    </row>
    <row r="1169" spans="8:25"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103"/>
      <c r="Y1169" s="103"/>
    </row>
    <row r="1170" spans="8:25">
      <c r="H1170" s="103"/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  <c r="U1170" s="103"/>
      <c r="V1170" s="103"/>
      <c r="W1170" s="103"/>
      <c r="X1170" s="103"/>
      <c r="Y1170" s="103"/>
    </row>
    <row r="1171" spans="8:25">
      <c r="H1171" s="103"/>
      <c r="I1171" s="103"/>
      <c r="J1171" s="103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  <c r="U1171" s="103"/>
      <c r="V1171" s="103"/>
      <c r="W1171" s="103"/>
      <c r="X1171" s="103"/>
      <c r="Y1171" s="103"/>
    </row>
    <row r="1172" spans="8:25">
      <c r="H1172" s="103"/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  <c r="U1172" s="103"/>
      <c r="V1172" s="103"/>
      <c r="W1172" s="103"/>
      <c r="X1172" s="103"/>
      <c r="Y1172" s="103"/>
    </row>
    <row r="1173" spans="8:25">
      <c r="H1173" s="103"/>
      <c r="I1173" s="103"/>
      <c r="J1173" s="103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  <c r="U1173" s="103"/>
      <c r="V1173" s="103"/>
      <c r="W1173" s="103"/>
      <c r="X1173" s="103"/>
      <c r="Y1173" s="103"/>
    </row>
    <row r="1174" spans="8:25">
      <c r="H1174" s="103"/>
      <c r="I1174" s="103"/>
      <c r="J1174" s="103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03"/>
    </row>
    <row r="1175" spans="8:25">
      <c r="H1175" s="103"/>
      <c r="I1175" s="103"/>
      <c r="J1175" s="103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  <c r="U1175" s="103"/>
      <c r="V1175" s="103"/>
      <c r="W1175" s="103"/>
      <c r="X1175" s="103"/>
      <c r="Y1175" s="103"/>
    </row>
    <row r="1176" spans="8:25">
      <c r="H1176" s="103"/>
      <c r="I1176" s="103"/>
      <c r="J1176" s="103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  <c r="U1176" s="103"/>
      <c r="V1176" s="103"/>
      <c r="W1176" s="103"/>
      <c r="X1176" s="103"/>
      <c r="Y1176" s="103"/>
    </row>
    <row r="1177" spans="8:25">
      <c r="H1177" s="103"/>
      <c r="I1177" s="103"/>
      <c r="J1177" s="103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  <c r="U1177" s="103"/>
      <c r="V1177" s="103"/>
      <c r="W1177" s="103"/>
      <c r="X1177" s="103"/>
      <c r="Y1177" s="103"/>
    </row>
    <row r="1178" spans="8:25"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  <c r="U1178" s="103"/>
      <c r="V1178" s="103"/>
      <c r="W1178" s="103"/>
      <c r="X1178" s="103"/>
      <c r="Y1178" s="103"/>
    </row>
    <row r="1179" spans="8:25"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</row>
    <row r="1180" spans="8:25">
      <c r="H1180" s="103"/>
      <c r="I1180" s="103"/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  <c r="U1180" s="103"/>
      <c r="V1180" s="103"/>
      <c r="W1180" s="103"/>
      <c r="X1180" s="103"/>
      <c r="Y1180" s="103"/>
    </row>
    <row r="1181" spans="8:25">
      <c r="H1181" s="103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  <c r="U1181" s="103"/>
      <c r="V1181" s="103"/>
      <c r="W1181" s="103"/>
      <c r="X1181" s="103"/>
      <c r="Y1181" s="103"/>
    </row>
    <row r="1182" spans="8:25">
      <c r="H1182" s="103"/>
      <c r="I1182" s="103"/>
      <c r="J1182" s="103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  <c r="U1182" s="103"/>
      <c r="V1182" s="103"/>
      <c r="W1182" s="103"/>
      <c r="X1182" s="103"/>
      <c r="Y1182" s="103"/>
    </row>
    <row r="1183" spans="8:25">
      <c r="H1183" s="103"/>
      <c r="I1183" s="103"/>
      <c r="J1183" s="103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  <c r="U1183" s="103"/>
      <c r="V1183" s="103"/>
      <c r="W1183" s="103"/>
      <c r="X1183" s="103"/>
      <c r="Y1183" s="103"/>
    </row>
    <row r="1184" spans="8:25">
      <c r="H1184" s="103"/>
      <c r="I1184" s="103"/>
      <c r="J1184" s="103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  <c r="U1184" s="103"/>
      <c r="V1184" s="103"/>
      <c r="W1184" s="103"/>
      <c r="X1184" s="103"/>
      <c r="Y1184" s="103"/>
    </row>
    <row r="1185" spans="8:25">
      <c r="H1185" s="103"/>
      <c r="I1185" s="103"/>
      <c r="J1185" s="103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103"/>
      <c r="Y1185" s="103"/>
    </row>
    <row r="1186" spans="8:25">
      <c r="H1186" s="103"/>
      <c r="I1186" s="103"/>
      <c r="J1186" s="103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  <c r="U1186" s="103"/>
      <c r="V1186" s="103"/>
      <c r="W1186" s="103"/>
      <c r="X1186" s="103"/>
      <c r="Y1186" s="103"/>
    </row>
    <row r="1187" spans="8:25">
      <c r="H1187" s="103"/>
      <c r="I1187" s="103"/>
      <c r="J1187" s="103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  <c r="U1187" s="103"/>
      <c r="V1187" s="103"/>
      <c r="W1187" s="103"/>
      <c r="X1187" s="103"/>
      <c r="Y1187" s="103"/>
    </row>
    <row r="1188" spans="8:25">
      <c r="H1188" s="103"/>
      <c r="I1188" s="103"/>
      <c r="J1188" s="103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03"/>
    </row>
    <row r="1189" spans="8:25">
      <c r="H1189" s="103"/>
      <c r="I1189" s="103"/>
      <c r="J1189" s="103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  <c r="U1189" s="103"/>
      <c r="V1189" s="103"/>
      <c r="W1189" s="103"/>
      <c r="X1189" s="103"/>
      <c r="Y1189" s="103"/>
    </row>
    <row r="1190" spans="8:25">
      <c r="H1190" s="103"/>
      <c r="I1190" s="103"/>
      <c r="J1190" s="103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  <c r="U1190" s="103"/>
      <c r="V1190" s="103"/>
      <c r="W1190" s="103"/>
      <c r="X1190" s="103"/>
      <c r="Y1190" s="103"/>
    </row>
    <row r="1191" spans="8:25">
      <c r="H1191" s="103"/>
      <c r="I1191" s="103"/>
      <c r="J1191" s="103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  <c r="U1191" s="103"/>
      <c r="V1191" s="103"/>
      <c r="W1191" s="103"/>
      <c r="X1191" s="103"/>
      <c r="Y1191" s="103"/>
    </row>
    <row r="1192" spans="8:25">
      <c r="H1192" s="103"/>
      <c r="I1192" s="103"/>
      <c r="J1192" s="103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  <c r="U1192" s="103"/>
      <c r="V1192" s="103"/>
      <c r="W1192" s="103"/>
      <c r="X1192" s="103"/>
      <c r="Y1192" s="103"/>
    </row>
    <row r="1193" spans="8:25">
      <c r="H1193" s="103"/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  <c r="U1193" s="103"/>
      <c r="V1193" s="103"/>
      <c r="W1193" s="103"/>
      <c r="X1193" s="103"/>
      <c r="Y1193" s="103"/>
    </row>
    <row r="1194" spans="8:25">
      <c r="H1194" s="103"/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  <c r="U1194" s="103"/>
      <c r="V1194" s="103"/>
      <c r="W1194" s="103"/>
      <c r="X1194" s="103"/>
      <c r="Y1194" s="103"/>
    </row>
    <row r="1195" spans="8:25">
      <c r="H1195" s="103"/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  <c r="U1195" s="103"/>
      <c r="V1195" s="103"/>
      <c r="W1195" s="103"/>
      <c r="X1195" s="103"/>
      <c r="Y1195" s="103"/>
    </row>
    <row r="1196" spans="8:25">
      <c r="H1196" s="103"/>
      <c r="I1196" s="103"/>
      <c r="J1196" s="103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  <c r="U1196" s="103"/>
      <c r="V1196" s="103"/>
      <c r="W1196" s="103"/>
      <c r="X1196" s="103"/>
      <c r="Y1196" s="103"/>
    </row>
    <row r="1197" spans="8:25">
      <c r="H1197" s="103"/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  <c r="U1197" s="103"/>
      <c r="V1197" s="103"/>
      <c r="W1197" s="103"/>
      <c r="X1197" s="103"/>
      <c r="Y1197" s="103"/>
    </row>
    <row r="1198" spans="8:25">
      <c r="H1198" s="103"/>
      <c r="I1198" s="103"/>
      <c r="J1198" s="103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  <c r="U1198" s="103"/>
      <c r="V1198" s="103"/>
      <c r="W1198" s="103"/>
      <c r="X1198" s="103"/>
      <c r="Y1198" s="103"/>
    </row>
    <row r="1199" spans="8:25">
      <c r="H1199" s="103"/>
      <c r="I1199" s="103"/>
      <c r="J1199" s="103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  <c r="U1199" s="103"/>
      <c r="V1199" s="103"/>
      <c r="W1199" s="103"/>
      <c r="X1199" s="103"/>
      <c r="Y1199" s="103"/>
    </row>
    <row r="1200" spans="8:25">
      <c r="H1200" s="103"/>
      <c r="I1200" s="103"/>
      <c r="J1200" s="103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  <c r="U1200" s="103"/>
      <c r="V1200" s="103"/>
      <c r="W1200" s="103"/>
      <c r="X1200" s="103"/>
      <c r="Y1200" s="103"/>
    </row>
    <row r="1201" spans="8:25">
      <c r="H1201" s="103"/>
      <c r="I1201" s="103"/>
      <c r="J1201" s="103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  <c r="U1201" s="103"/>
      <c r="V1201" s="103"/>
      <c r="W1201" s="103"/>
      <c r="X1201" s="103"/>
      <c r="Y1201" s="103"/>
    </row>
    <row r="1202" spans="8:25">
      <c r="H1202" s="103"/>
      <c r="I1202" s="103"/>
      <c r="J1202" s="103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  <c r="U1202" s="103"/>
      <c r="V1202" s="103"/>
      <c r="W1202" s="103"/>
      <c r="X1202" s="103"/>
      <c r="Y1202" s="103"/>
    </row>
  </sheetData>
  <mergeCells count="2415">
    <mergeCell ref="D34:E34"/>
    <mergeCell ref="D35:E35"/>
    <mergeCell ref="B36:C36"/>
    <mergeCell ref="D37:E37"/>
    <mergeCell ref="D41:E41"/>
    <mergeCell ref="D45:E45"/>
    <mergeCell ref="D15:E15"/>
    <mergeCell ref="D21:E21"/>
    <mergeCell ref="D26:E26"/>
    <mergeCell ref="C28:D28"/>
    <mergeCell ref="E32:F32"/>
    <mergeCell ref="D33:E33"/>
    <mergeCell ref="A1:G1"/>
    <mergeCell ref="A2:C2"/>
    <mergeCell ref="A3:G3"/>
    <mergeCell ref="E5:F5"/>
    <mergeCell ref="D6:E6"/>
    <mergeCell ref="D7:E7"/>
    <mergeCell ref="C10:D10"/>
    <mergeCell ref="C13:D13"/>
    <mergeCell ref="C27:E27"/>
    <mergeCell ref="C29:E29"/>
    <mergeCell ref="B43:C43"/>
    <mergeCell ref="C81:D81"/>
    <mergeCell ref="C82:E82"/>
    <mergeCell ref="E103:F103"/>
    <mergeCell ref="D104:E104"/>
    <mergeCell ref="D105:E105"/>
    <mergeCell ref="D106:E106"/>
    <mergeCell ref="D71:E71"/>
    <mergeCell ref="D72:E72"/>
    <mergeCell ref="B73:C73"/>
    <mergeCell ref="D74:E74"/>
    <mergeCell ref="D79:E79"/>
    <mergeCell ref="C80:D80"/>
    <mergeCell ref="A46:C46"/>
    <mergeCell ref="D48:E48"/>
    <mergeCell ref="D49:E49"/>
    <mergeCell ref="D50:E50"/>
    <mergeCell ref="E69:F69"/>
    <mergeCell ref="D70:E70"/>
    <mergeCell ref="A126:E126"/>
    <mergeCell ref="A127:C127"/>
    <mergeCell ref="A128:C128"/>
    <mergeCell ref="D129:E129"/>
    <mergeCell ref="A130:C130"/>
    <mergeCell ref="A131:D131"/>
    <mergeCell ref="D120:E120"/>
    <mergeCell ref="D121:E121"/>
    <mergeCell ref="D122:E122"/>
    <mergeCell ref="A123:C123"/>
    <mergeCell ref="D124:E124"/>
    <mergeCell ref="A125:C125"/>
    <mergeCell ref="B107:C107"/>
    <mergeCell ref="D108:E108"/>
    <mergeCell ref="D112:E112"/>
    <mergeCell ref="D117:E117"/>
    <mergeCell ref="A118:C118"/>
    <mergeCell ref="E119:F119"/>
    <mergeCell ref="A145:C145"/>
    <mergeCell ref="D145:E145"/>
    <mergeCell ref="A146:C146"/>
    <mergeCell ref="A147:C147"/>
    <mergeCell ref="A148:C148"/>
    <mergeCell ref="D139:E139"/>
    <mergeCell ref="D140:E140"/>
    <mergeCell ref="A141:C141"/>
    <mergeCell ref="D142:E142"/>
    <mergeCell ref="A143:C143"/>
    <mergeCell ref="A144:C144"/>
    <mergeCell ref="A132:C132"/>
    <mergeCell ref="A133:C133"/>
    <mergeCell ref="D134:E134"/>
    <mergeCell ref="A135:C135"/>
    <mergeCell ref="E137:F137"/>
    <mergeCell ref="D138:E138"/>
    <mergeCell ref="A163:C163"/>
    <mergeCell ref="A164:C164"/>
    <mergeCell ref="E166:F166"/>
    <mergeCell ref="D167:E167"/>
    <mergeCell ref="D168:E168"/>
    <mergeCell ref="D169:E169"/>
    <mergeCell ref="A157:C157"/>
    <mergeCell ref="D158:E158"/>
    <mergeCell ref="A159:C159"/>
    <mergeCell ref="D160:E160"/>
    <mergeCell ref="A161:C161"/>
    <mergeCell ref="A162:C162"/>
    <mergeCell ref="D149:E149"/>
    <mergeCell ref="A150:C150"/>
    <mergeCell ref="E153:F153"/>
    <mergeCell ref="D154:E154"/>
    <mergeCell ref="D155:E155"/>
    <mergeCell ref="D156:E156"/>
    <mergeCell ref="B187:C187"/>
    <mergeCell ref="B188:C188"/>
    <mergeCell ref="B189:C189"/>
    <mergeCell ref="D190:E190"/>
    <mergeCell ref="B191:C191"/>
    <mergeCell ref="B192:C192"/>
    <mergeCell ref="D181:E181"/>
    <mergeCell ref="D182:E182"/>
    <mergeCell ref="D183:E183"/>
    <mergeCell ref="B184:C184"/>
    <mergeCell ref="B185:C185"/>
    <mergeCell ref="D186:E186"/>
    <mergeCell ref="A170:C170"/>
    <mergeCell ref="D171:E171"/>
    <mergeCell ref="A172:C172"/>
    <mergeCell ref="A173:C173"/>
    <mergeCell ref="B176:C176"/>
    <mergeCell ref="E180:F180"/>
    <mergeCell ref="D207:E207"/>
    <mergeCell ref="B209:C209"/>
    <mergeCell ref="B210:C210"/>
    <mergeCell ref="D211:E211"/>
    <mergeCell ref="B212:C212"/>
    <mergeCell ref="D214:E214"/>
    <mergeCell ref="D201:E201"/>
    <mergeCell ref="B202:C202"/>
    <mergeCell ref="D203:E203"/>
    <mergeCell ref="B204:C204"/>
    <mergeCell ref="B205:C205"/>
    <mergeCell ref="B206:C206"/>
    <mergeCell ref="B193:C193"/>
    <mergeCell ref="D194:E194"/>
    <mergeCell ref="A195:C195"/>
    <mergeCell ref="E198:F198"/>
    <mergeCell ref="D199:E199"/>
    <mergeCell ref="D200:E200"/>
    <mergeCell ref="A228:C228"/>
    <mergeCell ref="D229:E229"/>
    <mergeCell ref="D231:E231"/>
    <mergeCell ref="A232:C232"/>
    <mergeCell ref="A233:C233"/>
    <mergeCell ref="A234:C234"/>
    <mergeCell ref="C222:E222"/>
    <mergeCell ref="E224:F224"/>
    <mergeCell ref="D225:E225"/>
    <mergeCell ref="D226:E226"/>
    <mergeCell ref="A227:B227"/>
    <mergeCell ref="D227:E227"/>
    <mergeCell ref="D215:E215"/>
    <mergeCell ref="D216:E216"/>
    <mergeCell ref="C217:E217"/>
    <mergeCell ref="C218:E218"/>
    <mergeCell ref="C219:E219"/>
    <mergeCell ref="D221:E221"/>
    <mergeCell ref="D250:E250"/>
    <mergeCell ref="A251:C251"/>
    <mergeCell ref="A252:C252"/>
    <mergeCell ref="D255:E255"/>
    <mergeCell ref="D256:E256"/>
    <mergeCell ref="D257:E257"/>
    <mergeCell ref="D244:E244"/>
    <mergeCell ref="D245:E245"/>
    <mergeCell ref="D246:E246"/>
    <mergeCell ref="A247:C247"/>
    <mergeCell ref="D248:E248"/>
    <mergeCell ref="A249:C249"/>
    <mergeCell ref="E236:F236"/>
    <mergeCell ref="D237:E237"/>
    <mergeCell ref="D238:E238"/>
    <mergeCell ref="D239:E239"/>
    <mergeCell ref="A240:C240"/>
    <mergeCell ref="E243:F243"/>
    <mergeCell ref="D272:E272"/>
    <mergeCell ref="D273:E273"/>
    <mergeCell ref="D274:E274"/>
    <mergeCell ref="C275:D275"/>
    <mergeCell ref="C276:E276"/>
    <mergeCell ref="C296:E296"/>
    <mergeCell ref="A265:C265"/>
    <mergeCell ref="A266:C266"/>
    <mergeCell ref="D267:E267"/>
    <mergeCell ref="A268:C268"/>
    <mergeCell ref="A269:C269"/>
    <mergeCell ref="A270:C270"/>
    <mergeCell ref="A258:C258"/>
    <mergeCell ref="E260:F260"/>
    <mergeCell ref="D261:E261"/>
    <mergeCell ref="D262:E262"/>
    <mergeCell ref="D263:E263"/>
    <mergeCell ref="A264:C264"/>
    <mergeCell ref="D490:E490"/>
    <mergeCell ref="A491:C491"/>
    <mergeCell ref="D492:E492"/>
    <mergeCell ref="A493:C493"/>
    <mergeCell ref="A494:D494"/>
    <mergeCell ref="D495:E495"/>
    <mergeCell ref="D482:E482"/>
    <mergeCell ref="C483:E483"/>
    <mergeCell ref="C484:E484"/>
    <mergeCell ref="E487:F487"/>
    <mergeCell ref="D488:E488"/>
    <mergeCell ref="D489:E489"/>
    <mergeCell ref="C297:E297"/>
    <mergeCell ref="C303:D303"/>
    <mergeCell ref="C315:E315"/>
    <mergeCell ref="C316:E316"/>
    <mergeCell ref="C419:D419"/>
    <mergeCell ref="C424:D424"/>
    <mergeCell ref="B509:C509"/>
    <mergeCell ref="B510:C510"/>
    <mergeCell ref="E535:F535"/>
    <mergeCell ref="D536:E536"/>
    <mergeCell ref="D537:E537"/>
    <mergeCell ref="D538:E538"/>
    <mergeCell ref="B503:C503"/>
    <mergeCell ref="B504:C504"/>
    <mergeCell ref="D505:E505"/>
    <mergeCell ref="B506:C506"/>
    <mergeCell ref="D507:E507"/>
    <mergeCell ref="B508:C508"/>
    <mergeCell ref="A496:C496"/>
    <mergeCell ref="A497:D497"/>
    <mergeCell ref="E499:F499"/>
    <mergeCell ref="D500:E500"/>
    <mergeCell ref="D501:E501"/>
    <mergeCell ref="D502:E502"/>
    <mergeCell ref="D551:E551"/>
    <mergeCell ref="C552:E552"/>
    <mergeCell ref="C556:E556"/>
    <mergeCell ref="C557:E557"/>
    <mergeCell ref="C558:E558"/>
    <mergeCell ref="C559:E559"/>
    <mergeCell ref="A545:D545"/>
    <mergeCell ref="A546:C546"/>
    <mergeCell ref="D547:E547"/>
    <mergeCell ref="A548:D548"/>
    <mergeCell ref="A549:D549"/>
    <mergeCell ref="A550:D550"/>
    <mergeCell ref="A539:D539"/>
    <mergeCell ref="A540:C540"/>
    <mergeCell ref="D541:E541"/>
    <mergeCell ref="A542:C542"/>
    <mergeCell ref="D543:E543"/>
    <mergeCell ref="A544:C544"/>
    <mergeCell ref="A580:C580"/>
    <mergeCell ref="A581:C581"/>
    <mergeCell ref="E583:F583"/>
    <mergeCell ref="D584:E584"/>
    <mergeCell ref="D585:E585"/>
    <mergeCell ref="D586:E586"/>
    <mergeCell ref="D574:E574"/>
    <mergeCell ref="A575:C575"/>
    <mergeCell ref="D576:E576"/>
    <mergeCell ref="A577:C577"/>
    <mergeCell ref="D578:E578"/>
    <mergeCell ref="A579:C579"/>
    <mergeCell ref="C560:E560"/>
    <mergeCell ref="C564:E564"/>
    <mergeCell ref="C567:E567"/>
    <mergeCell ref="E571:F571"/>
    <mergeCell ref="D572:E572"/>
    <mergeCell ref="D573:E573"/>
    <mergeCell ref="A623:C623"/>
    <mergeCell ref="D624:E624"/>
    <mergeCell ref="A625:D625"/>
    <mergeCell ref="D627:E627"/>
    <mergeCell ref="C628:E628"/>
    <mergeCell ref="C629:E629"/>
    <mergeCell ref="C593:E593"/>
    <mergeCell ref="C594:E594"/>
    <mergeCell ref="E619:F619"/>
    <mergeCell ref="D620:E620"/>
    <mergeCell ref="D621:E621"/>
    <mergeCell ref="D622:E622"/>
    <mergeCell ref="A587:D587"/>
    <mergeCell ref="D588:E588"/>
    <mergeCell ref="A589:D589"/>
    <mergeCell ref="A590:D590"/>
    <mergeCell ref="D591:E591"/>
    <mergeCell ref="C592:E592"/>
    <mergeCell ref="C669:E669"/>
    <mergeCell ref="C670:E670"/>
    <mergeCell ref="C671:E671"/>
    <mergeCell ref="C674:E674"/>
    <mergeCell ref="C676:E676"/>
    <mergeCell ref="C678:E678"/>
    <mergeCell ref="A661:C661"/>
    <mergeCell ref="D662:E662"/>
    <mergeCell ref="A663:C663"/>
    <mergeCell ref="A664:C664"/>
    <mergeCell ref="A665:C665"/>
    <mergeCell ref="D667:E667"/>
    <mergeCell ref="E655:F655"/>
    <mergeCell ref="D656:E656"/>
    <mergeCell ref="D657:E657"/>
    <mergeCell ref="D658:E658"/>
    <mergeCell ref="A659:C659"/>
    <mergeCell ref="D660:E660"/>
    <mergeCell ref="B690:D690"/>
    <mergeCell ref="D691:E691"/>
    <mergeCell ref="B692:E692"/>
    <mergeCell ref="B693:E693"/>
    <mergeCell ref="D694:E694"/>
    <mergeCell ref="A695:C695"/>
    <mergeCell ref="B685:E685"/>
    <mergeCell ref="B686:C686"/>
    <mergeCell ref="A687:C687"/>
    <mergeCell ref="D687:E687"/>
    <mergeCell ref="B688:D688"/>
    <mergeCell ref="B689:D689"/>
    <mergeCell ref="E680:F680"/>
    <mergeCell ref="D681:E681"/>
    <mergeCell ref="D682:E682"/>
    <mergeCell ref="A683:C683"/>
    <mergeCell ref="D683:E683"/>
    <mergeCell ref="B684:E684"/>
    <mergeCell ref="C758:D758"/>
    <mergeCell ref="C767:D767"/>
    <mergeCell ref="C768:D768"/>
    <mergeCell ref="D785:E785"/>
    <mergeCell ref="C786:E786"/>
    <mergeCell ref="C787:E787"/>
    <mergeCell ref="C702:E702"/>
    <mergeCell ref="C703:D703"/>
    <mergeCell ref="D708:E708"/>
    <mergeCell ref="C740:D740"/>
    <mergeCell ref="C741:D741"/>
    <mergeCell ref="C757:D757"/>
    <mergeCell ref="A696:C696"/>
    <mergeCell ref="D698:E698"/>
    <mergeCell ref="D699:E699"/>
    <mergeCell ref="A700:C700"/>
    <mergeCell ref="D700:E700"/>
    <mergeCell ref="C701:E701"/>
    <mergeCell ref="C814:E814"/>
    <mergeCell ref="C815:E815"/>
    <mergeCell ref="C816:E816"/>
    <mergeCell ref="C817:E817"/>
    <mergeCell ref="C818:E818"/>
    <mergeCell ref="C819:E819"/>
    <mergeCell ref="C803:E803"/>
    <mergeCell ref="C804:E804"/>
    <mergeCell ref="C805:E805"/>
    <mergeCell ref="C806:E806"/>
    <mergeCell ref="C807:E807"/>
    <mergeCell ref="C811:E811"/>
    <mergeCell ref="D796:E796"/>
    <mergeCell ref="C798:E798"/>
    <mergeCell ref="C799:E799"/>
    <mergeCell ref="C800:E800"/>
    <mergeCell ref="C801:E801"/>
    <mergeCell ref="C802:E802"/>
    <mergeCell ref="D843:E843"/>
    <mergeCell ref="L843:M843"/>
    <mergeCell ref="T843:U843"/>
    <mergeCell ref="AB843:AC843"/>
    <mergeCell ref="AJ843:AK843"/>
    <mergeCell ref="AR843:AS843"/>
    <mergeCell ref="C833:E833"/>
    <mergeCell ref="E835:F835"/>
    <mergeCell ref="D837:E837"/>
    <mergeCell ref="C838:E838"/>
    <mergeCell ref="C839:D839"/>
    <mergeCell ref="C840:E840"/>
    <mergeCell ref="C820:E820"/>
    <mergeCell ref="C821:E821"/>
    <mergeCell ref="C822:E822"/>
    <mergeCell ref="E829:F829"/>
    <mergeCell ref="D831:E831"/>
    <mergeCell ref="C832:E832"/>
    <mergeCell ref="ER843:ES843"/>
    <mergeCell ref="EZ843:FA843"/>
    <mergeCell ref="FH843:FI843"/>
    <mergeCell ref="FP843:FQ843"/>
    <mergeCell ref="FX843:FY843"/>
    <mergeCell ref="GF843:GG843"/>
    <mergeCell ref="CV843:CW843"/>
    <mergeCell ref="DD843:DE843"/>
    <mergeCell ref="DL843:DM843"/>
    <mergeCell ref="DT843:DU843"/>
    <mergeCell ref="EB843:EC843"/>
    <mergeCell ref="EJ843:EK843"/>
    <mergeCell ref="AZ843:BA843"/>
    <mergeCell ref="BH843:BI843"/>
    <mergeCell ref="BP843:BQ843"/>
    <mergeCell ref="BX843:BY843"/>
    <mergeCell ref="CF843:CG843"/>
    <mergeCell ref="CN843:CO843"/>
    <mergeCell ref="KF843:KG843"/>
    <mergeCell ref="KN843:KO843"/>
    <mergeCell ref="KV843:KW843"/>
    <mergeCell ref="LD843:LE843"/>
    <mergeCell ref="LL843:LM843"/>
    <mergeCell ref="LT843:LU843"/>
    <mergeCell ref="IJ843:IK843"/>
    <mergeCell ref="IR843:IS843"/>
    <mergeCell ref="IZ843:JA843"/>
    <mergeCell ref="JH843:JI843"/>
    <mergeCell ref="JP843:JQ843"/>
    <mergeCell ref="JX843:JY843"/>
    <mergeCell ref="GN843:GO843"/>
    <mergeCell ref="GV843:GW843"/>
    <mergeCell ref="HD843:HE843"/>
    <mergeCell ref="HL843:HM843"/>
    <mergeCell ref="HT843:HU843"/>
    <mergeCell ref="IB843:IC843"/>
    <mergeCell ref="PT843:PU843"/>
    <mergeCell ref="QB843:QC843"/>
    <mergeCell ref="QJ843:QK843"/>
    <mergeCell ref="QR843:QS843"/>
    <mergeCell ref="QZ843:RA843"/>
    <mergeCell ref="RH843:RI843"/>
    <mergeCell ref="NX843:NY843"/>
    <mergeCell ref="OF843:OG843"/>
    <mergeCell ref="ON843:OO843"/>
    <mergeCell ref="OV843:OW843"/>
    <mergeCell ref="PD843:PE843"/>
    <mergeCell ref="PL843:PM843"/>
    <mergeCell ref="MB843:MC843"/>
    <mergeCell ref="MJ843:MK843"/>
    <mergeCell ref="MR843:MS843"/>
    <mergeCell ref="MZ843:NA843"/>
    <mergeCell ref="NH843:NI843"/>
    <mergeCell ref="NP843:NQ843"/>
    <mergeCell ref="VH843:VI843"/>
    <mergeCell ref="VP843:VQ843"/>
    <mergeCell ref="VX843:VY843"/>
    <mergeCell ref="WF843:WG843"/>
    <mergeCell ref="WN843:WO843"/>
    <mergeCell ref="WV843:WW843"/>
    <mergeCell ref="TL843:TM843"/>
    <mergeCell ref="TT843:TU843"/>
    <mergeCell ref="UB843:UC843"/>
    <mergeCell ref="UJ843:UK843"/>
    <mergeCell ref="UR843:US843"/>
    <mergeCell ref="UZ843:VA843"/>
    <mergeCell ref="RP843:RQ843"/>
    <mergeCell ref="RX843:RY843"/>
    <mergeCell ref="SF843:SG843"/>
    <mergeCell ref="SN843:SO843"/>
    <mergeCell ref="SV843:SW843"/>
    <mergeCell ref="TD843:TE843"/>
    <mergeCell ref="AAV843:AAW843"/>
    <mergeCell ref="ABD843:ABE843"/>
    <mergeCell ref="ABL843:ABM843"/>
    <mergeCell ref="ABT843:ABU843"/>
    <mergeCell ref="ACB843:ACC843"/>
    <mergeCell ref="ACJ843:ACK843"/>
    <mergeCell ref="YZ843:ZA843"/>
    <mergeCell ref="ZH843:ZI843"/>
    <mergeCell ref="ZP843:ZQ843"/>
    <mergeCell ref="ZX843:ZY843"/>
    <mergeCell ref="AAF843:AAG843"/>
    <mergeCell ref="AAN843:AAO843"/>
    <mergeCell ref="XD843:XE843"/>
    <mergeCell ref="XL843:XM843"/>
    <mergeCell ref="XT843:XU843"/>
    <mergeCell ref="YB843:YC843"/>
    <mergeCell ref="YJ843:YK843"/>
    <mergeCell ref="YR843:YS843"/>
    <mergeCell ref="AGJ843:AGK843"/>
    <mergeCell ref="AGR843:AGS843"/>
    <mergeCell ref="AGZ843:AHA843"/>
    <mergeCell ref="AHH843:AHI843"/>
    <mergeCell ref="AHP843:AHQ843"/>
    <mergeCell ref="AHX843:AHY843"/>
    <mergeCell ref="AEN843:AEO843"/>
    <mergeCell ref="AEV843:AEW843"/>
    <mergeCell ref="AFD843:AFE843"/>
    <mergeCell ref="AFL843:AFM843"/>
    <mergeCell ref="AFT843:AFU843"/>
    <mergeCell ref="AGB843:AGC843"/>
    <mergeCell ref="ACR843:ACS843"/>
    <mergeCell ref="ACZ843:ADA843"/>
    <mergeCell ref="ADH843:ADI843"/>
    <mergeCell ref="ADP843:ADQ843"/>
    <mergeCell ref="ADX843:ADY843"/>
    <mergeCell ref="AEF843:AEG843"/>
    <mergeCell ref="ALX843:ALY843"/>
    <mergeCell ref="AMF843:AMG843"/>
    <mergeCell ref="AMN843:AMO843"/>
    <mergeCell ref="AMV843:AMW843"/>
    <mergeCell ref="AND843:ANE843"/>
    <mergeCell ref="ANL843:ANM843"/>
    <mergeCell ref="AKB843:AKC843"/>
    <mergeCell ref="AKJ843:AKK843"/>
    <mergeCell ref="AKR843:AKS843"/>
    <mergeCell ref="AKZ843:ALA843"/>
    <mergeCell ref="ALH843:ALI843"/>
    <mergeCell ref="ALP843:ALQ843"/>
    <mergeCell ref="AIF843:AIG843"/>
    <mergeCell ref="AIN843:AIO843"/>
    <mergeCell ref="AIV843:AIW843"/>
    <mergeCell ref="AJD843:AJE843"/>
    <mergeCell ref="AJL843:AJM843"/>
    <mergeCell ref="AJT843:AJU843"/>
    <mergeCell ref="ARL843:ARM843"/>
    <mergeCell ref="ART843:ARU843"/>
    <mergeCell ref="ASB843:ASC843"/>
    <mergeCell ref="ASJ843:ASK843"/>
    <mergeCell ref="ASR843:ASS843"/>
    <mergeCell ref="ASZ843:ATA843"/>
    <mergeCell ref="APP843:APQ843"/>
    <mergeCell ref="APX843:APY843"/>
    <mergeCell ref="AQF843:AQG843"/>
    <mergeCell ref="AQN843:AQO843"/>
    <mergeCell ref="AQV843:AQW843"/>
    <mergeCell ref="ARD843:ARE843"/>
    <mergeCell ref="ANT843:ANU843"/>
    <mergeCell ref="AOB843:AOC843"/>
    <mergeCell ref="AOJ843:AOK843"/>
    <mergeCell ref="AOR843:AOS843"/>
    <mergeCell ref="AOZ843:APA843"/>
    <mergeCell ref="APH843:API843"/>
    <mergeCell ref="AWZ843:AXA843"/>
    <mergeCell ref="AXH843:AXI843"/>
    <mergeCell ref="AXP843:AXQ843"/>
    <mergeCell ref="AXX843:AXY843"/>
    <mergeCell ref="AYF843:AYG843"/>
    <mergeCell ref="AYN843:AYO843"/>
    <mergeCell ref="AVD843:AVE843"/>
    <mergeCell ref="AVL843:AVM843"/>
    <mergeCell ref="AVT843:AVU843"/>
    <mergeCell ref="AWB843:AWC843"/>
    <mergeCell ref="AWJ843:AWK843"/>
    <mergeCell ref="AWR843:AWS843"/>
    <mergeCell ref="ATH843:ATI843"/>
    <mergeCell ref="ATP843:ATQ843"/>
    <mergeCell ref="ATX843:ATY843"/>
    <mergeCell ref="AUF843:AUG843"/>
    <mergeCell ref="AUN843:AUO843"/>
    <mergeCell ref="AUV843:AUW843"/>
    <mergeCell ref="BCN843:BCO843"/>
    <mergeCell ref="BCV843:BCW843"/>
    <mergeCell ref="BDD843:BDE843"/>
    <mergeCell ref="BDL843:BDM843"/>
    <mergeCell ref="BDT843:BDU843"/>
    <mergeCell ref="BEB843:BEC843"/>
    <mergeCell ref="BAR843:BAS843"/>
    <mergeCell ref="BAZ843:BBA843"/>
    <mergeCell ref="BBH843:BBI843"/>
    <mergeCell ref="BBP843:BBQ843"/>
    <mergeCell ref="BBX843:BBY843"/>
    <mergeCell ref="BCF843:BCG843"/>
    <mergeCell ref="AYV843:AYW843"/>
    <mergeCell ref="AZD843:AZE843"/>
    <mergeCell ref="AZL843:AZM843"/>
    <mergeCell ref="AZT843:AZU843"/>
    <mergeCell ref="BAB843:BAC843"/>
    <mergeCell ref="BAJ843:BAK843"/>
    <mergeCell ref="BIB843:BIC843"/>
    <mergeCell ref="BIJ843:BIK843"/>
    <mergeCell ref="BIR843:BIS843"/>
    <mergeCell ref="BIZ843:BJA843"/>
    <mergeCell ref="BJH843:BJI843"/>
    <mergeCell ref="BJP843:BJQ843"/>
    <mergeCell ref="BGF843:BGG843"/>
    <mergeCell ref="BGN843:BGO843"/>
    <mergeCell ref="BGV843:BGW843"/>
    <mergeCell ref="BHD843:BHE843"/>
    <mergeCell ref="BHL843:BHM843"/>
    <mergeCell ref="BHT843:BHU843"/>
    <mergeCell ref="BEJ843:BEK843"/>
    <mergeCell ref="BER843:BES843"/>
    <mergeCell ref="BEZ843:BFA843"/>
    <mergeCell ref="BFH843:BFI843"/>
    <mergeCell ref="BFP843:BFQ843"/>
    <mergeCell ref="BFX843:BFY843"/>
    <mergeCell ref="BNP843:BNQ843"/>
    <mergeCell ref="BNX843:BNY843"/>
    <mergeCell ref="BOF843:BOG843"/>
    <mergeCell ref="BON843:BOO843"/>
    <mergeCell ref="BOV843:BOW843"/>
    <mergeCell ref="BPD843:BPE843"/>
    <mergeCell ref="BLT843:BLU843"/>
    <mergeCell ref="BMB843:BMC843"/>
    <mergeCell ref="BMJ843:BMK843"/>
    <mergeCell ref="BMR843:BMS843"/>
    <mergeCell ref="BMZ843:BNA843"/>
    <mergeCell ref="BNH843:BNI843"/>
    <mergeCell ref="BJX843:BJY843"/>
    <mergeCell ref="BKF843:BKG843"/>
    <mergeCell ref="BKN843:BKO843"/>
    <mergeCell ref="BKV843:BKW843"/>
    <mergeCell ref="BLD843:BLE843"/>
    <mergeCell ref="BLL843:BLM843"/>
    <mergeCell ref="BTD843:BTE843"/>
    <mergeCell ref="BTL843:BTM843"/>
    <mergeCell ref="BTT843:BTU843"/>
    <mergeCell ref="BUB843:BUC843"/>
    <mergeCell ref="BUJ843:BUK843"/>
    <mergeCell ref="BUR843:BUS843"/>
    <mergeCell ref="BRH843:BRI843"/>
    <mergeCell ref="BRP843:BRQ843"/>
    <mergeCell ref="BRX843:BRY843"/>
    <mergeCell ref="BSF843:BSG843"/>
    <mergeCell ref="BSN843:BSO843"/>
    <mergeCell ref="BSV843:BSW843"/>
    <mergeCell ref="BPL843:BPM843"/>
    <mergeCell ref="BPT843:BPU843"/>
    <mergeCell ref="BQB843:BQC843"/>
    <mergeCell ref="BQJ843:BQK843"/>
    <mergeCell ref="BQR843:BQS843"/>
    <mergeCell ref="BQZ843:BRA843"/>
    <mergeCell ref="BYR843:BYS843"/>
    <mergeCell ref="BYZ843:BZA843"/>
    <mergeCell ref="BZH843:BZI843"/>
    <mergeCell ref="BZP843:BZQ843"/>
    <mergeCell ref="BZX843:BZY843"/>
    <mergeCell ref="CAF843:CAG843"/>
    <mergeCell ref="BWV843:BWW843"/>
    <mergeCell ref="BXD843:BXE843"/>
    <mergeCell ref="BXL843:BXM843"/>
    <mergeCell ref="BXT843:BXU843"/>
    <mergeCell ref="BYB843:BYC843"/>
    <mergeCell ref="BYJ843:BYK843"/>
    <mergeCell ref="BUZ843:BVA843"/>
    <mergeCell ref="BVH843:BVI843"/>
    <mergeCell ref="BVP843:BVQ843"/>
    <mergeCell ref="BVX843:BVY843"/>
    <mergeCell ref="BWF843:BWG843"/>
    <mergeCell ref="BWN843:BWO843"/>
    <mergeCell ref="CEF843:CEG843"/>
    <mergeCell ref="CEN843:CEO843"/>
    <mergeCell ref="CEV843:CEW843"/>
    <mergeCell ref="CFD843:CFE843"/>
    <mergeCell ref="CFL843:CFM843"/>
    <mergeCell ref="CFT843:CFU843"/>
    <mergeCell ref="CCJ843:CCK843"/>
    <mergeCell ref="CCR843:CCS843"/>
    <mergeCell ref="CCZ843:CDA843"/>
    <mergeCell ref="CDH843:CDI843"/>
    <mergeCell ref="CDP843:CDQ843"/>
    <mergeCell ref="CDX843:CDY843"/>
    <mergeCell ref="CAN843:CAO843"/>
    <mergeCell ref="CAV843:CAW843"/>
    <mergeCell ref="CBD843:CBE843"/>
    <mergeCell ref="CBL843:CBM843"/>
    <mergeCell ref="CBT843:CBU843"/>
    <mergeCell ref="CCB843:CCC843"/>
    <mergeCell ref="CJT843:CJU843"/>
    <mergeCell ref="CKB843:CKC843"/>
    <mergeCell ref="CKJ843:CKK843"/>
    <mergeCell ref="CKR843:CKS843"/>
    <mergeCell ref="CKZ843:CLA843"/>
    <mergeCell ref="CLH843:CLI843"/>
    <mergeCell ref="CHX843:CHY843"/>
    <mergeCell ref="CIF843:CIG843"/>
    <mergeCell ref="CIN843:CIO843"/>
    <mergeCell ref="CIV843:CIW843"/>
    <mergeCell ref="CJD843:CJE843"/>
    <mergeCell ref="CJL843:CJM843"/>
    <mergeCell ref="CGB843:CGC843"/>
    <mergeCell ref="CGJ843:CGK843"/>
    <mergeCell ref="CGR843:CGS843"/>
    <mergeCell ref="CGZ843:CHA843"/>
    <mergeCell ref="CHH843:CHI843"/>
    <mergeCell ref="CHP843:CHQ843"/>
    <mergeCell ref="CPH843:CPI843"/>
    <mergeCell ref="CPP843:CPQ843"/>
    <mergeCell ref="CPX843:CPY843"/>
    <mergeCell ref="CQF843:CQG843"/>
    <mergeCell ref="CQN843:CQO843"/>
    <mergeCell ref="CQV843:CQW843"/>
    <mergeCell ref="CNL843:CNM843"/>
    <mergeCell ref="CNT843:CNU843"/>
    <mergeCell ref="COB843:COC843"/>
    <mergeCell ref="COJ843:COK843"/>
    <mergeCell ref="COR843:COS843"/>
    <mergeCell ref="COZ843:CPA843"/>
    <mergeCell ref="CLP843:CLQ843"/>
    <mergeCell ref="CLX843:CLY843"/>
    <mergeCell ref="CMF843:CMG843"/>
    <mergeCell ref="CMN843:CMO843"/>
    <mergeCell ref="CMV843:CMW843"/>
    <mergeCell ref="CND843:CNE843"/>
    <mergeCell ref="CUV843:CUW843"/>
    <mergeCell ref="CVD843:CVE843"/>
    <mergeCell ref="CVL843:CVM843"/>
    <mergeCell ref="CVT843:CVU843"/>
    <mergeCell ref="CWB843:CWC843"/>
    <mergeCell ref="CWJ843:CWK843"/>
    <mergeCell ref="CSZ843:CTA843"/>
    <mergeCell ref="CTH843:CTI843"/>
    <mergeCell ref="CTP843:CTQ843"/>
    <mergeCell ref="CTX843:CTY843"/>
    <mergeCell ref="CUF843:CUG843"/>
    <mergeCell ref="CUN843:CUO843"/>
    <mergeCell ref="CRD843:CRE843"/>
    <mergeCell ref="CRL843:CRM843"/>
    <mergeCell ref="CRT843:CRU843"/>
    <mergeCell ref="CSB843:CSC843"/>
    <mergeCell ref="CSJ843:CSK843"/>
    <mergeCell ref="CSR843:CSS843"/>
    <mergeCell ref="DAJ843:DAK843"/>
    <mergeCell ref="DAR843:DAS843"/>
    <mergeCell ref="DAZ843:DBA843"/>
    <mergeCell ref="DBH843:DBI843"/>
    <mergeCell ref="DBP843:DBQ843"/>
    <mergeCell ref="DBX843:DBY843"/>
    <mergeCell ref="CYN843:CYO843"/>
    <mergeCell ref="CYV843:CYW843"/>
    <mergeCell ref="CZD843:CZE843"/>
    <mergeCell ref="CZL843:CZM843"/>
    <mergeCell ref="CZT843:CZU843"/>
    <mergeCell ref="DAB843:DAC843"/>
    <mergeCell ref="CWR843:CWS843"/>
    <mergeCell ref="CWZ843:CXA843"/>
    <mergeCell ref="CXH843:CXI843"/>
    <mergeCell ref="CXP843:CXQ843"/>
    <mergeCell ref="CXX843:CXY843"/>
    <mergeCell ref="CYF843:CYG843"/>
    <mergeCell ref="DFX843:DFY843"/>
    <mergeCell ref="DGF843:DGG843"/>
    <mergeCell ref="DGN843:DGO843"/>
    <mergeCell ref="DGV843:DGW843"/>
    <mergeCell ref="DHD843:DHE843"/>
    <mergeCell ref="DHL843:DHM843"/>
    <mergeCell ref="DEB843:DEC843"/>
    <mergeCell ref="DEJ843:DEK843"/>
    <mergeCell ref="DER843:DES843"/>
    <mergeCell ref="DEZ843:DFA843"/>
    <mergeCell ref="DFH843:DFI843"/>
    <mergeCell ref="DFP843:DFQ843"/>
    <mergeCell ref="DCF843:DCG843"/>
    <mergeCell ref="DCN843:DCO843"/>
    <mergeCell ref="DCV843:DCW843"/>
    <mergeCell ref="DDD843:DDE843"/>
    <mergeCell ref="DDL843:DDM843"/>
    <mergeCell ref="DDT843:DDU843"/>
    <mergeCell ref="DLL843:DLM843"/>
    <mergeCell ref="DLT843:DLU843"/>
    <mergeCell ref="DMB843:DMC843"/>
    <mergeCell ref="DMJ843:DMK843"/>
    <mergeCell ref="DMR843:DMS843"/>
    <mergeCell ref="DMZ843:DNA843"/>
    <mergeCell ref="DJP843:DJQ843"/>
    <mergeCell ref="DJX843:DJY843"/>
    <mergeCell ref="DKF843:DKG843"/>
    <mergeCell ref="DKN843:DKO843"/>
    <mergeCell ref="DKV843:DKW843"/>
    <mergeCell ref="DLD843:DLE843"/>
    <mergeCell ref="DHT843:DHU843"/>
    <mergeCell ref="DIB843:DIC843"/>
    <mergeCell ref="DIJ843:DIK843"/>
    <mergeCell ref="DIR843:DIS843"/>
    <mergeCell ref="DIZ843:DJA843"/>
    <mergeCell ref="DJH843:DJI843"/>
    <mergeCell ref="DQZ843:DRA843"/>
    <mergeCell ref="DRH843:DRI843"/>
    <mergeCell ref="DRP843:DRQ843"/>
    <mergeCell ref="DRX843:DRY843"/>
    <mergeCell ref="DSF843:DSG843"/>
    <mergeCell ref="DSN843:DSO843"/>
    <mergeCell ref="DPD843:DPE843"/>
    <mergeCell ref="DPL843:DPM843"/>
    <mergeCell ref="DPT843:DPU843"/>
    <mergeCell ref="DQB843:DQC843"/>
    <mergeCell ref="DQJ843:DQK843"/>
    <mergeCell ref="DQR843:DQS843"/>
    <mergeCell ref="DNH843:DNI843"/>
    <mergeCell ref="DNP843:DNQ843"/>
    <mergeCell ref="DNX843:DNY843"/>
    <mergeCell ref="DOF843:DOG843"/>
    <mergeCell ref="DON843:DOO843"/>
    <mergeCell ref="DOV843:DOW843"/>
    <mergeCell ref="DWN843:DWO843"/>
    <mergeCell ref="DWV843:DWW843"/>
    <mergeCell ref="DXD843:DXE843"/>
    <mergeCell ref="DXL843:DXM843"/>
    <mergeCell ref="DXT843:DXU843"/>
    <mergeCell ref="DYB843:DYC843"/>
    <mergeCell ref="DUR843:DUS843"/>
    <mergeCell ref="DUZ843:DVA843"/>
    <mergeCell ref="DVH843:DVI843"/>
    <mergeCell ref="DVP843:DVQ843"/>
    <mergeCell ref="DVX843:DVY843"/>
    <mergeCell ref="DWF843:DWG843"/>
    <mergeCell ref="DSV843:DSW843"/>
    <mergeCell ref="DTD843:DTE843"/>
    <mergeCell ref="DTL843:DTM843"/>
    <mergeCell ref="DTT843:DTU843"/>
    <mergeCell ref="DUB843:DUC843"/>
    <mergeCell ref="DUJ843:DUK843"/>
    <mergeCell ref="ECB843:ECC843"/>
    <mergeCell ref="ECJ843:ECK843"/>
    <mergeCell ref="ECR843:ECS843"/>
    <mergeCell ref="ECZ843:EDA843"/>
    <mergeCell ref="EDH843:EDI843"/>
    <mergeCell ref="EDP843:EDQ843"/>
    <mergeCell ref="EAF843:EAG843"/>
    <mergeCell ref="EAN843:EAO843"/>
    <mergeCell ref="EAV843:EAW843"/>
    <mergeCell ref="EBD843:EBE843"/>
    <mergeCell ref="EBL843:EBM843"/>
    <mergeCell ref="EBT843:EBU843"/>
    <mergeCell ref="DYJ843:DYK843"/>
    <mergeCell ref="DYR843:DYS843"/>
    <mergeCell ref="DYZ843:DZA843"/>
    <mergeCell ref="DZH843:DZI843"/>
    <mergeCell ref="DZP843:DZQ843"/>
    <mergeCell ref="DZX843:DZY843"/>
    <mergeCell ref="EHP843:EHQ843"/>
    <mergeCell ref="EHX843:EHY843"/>
    <mergeCell ref="EIF843:EIG843"/>
    <mergeCell ref="EIN843:EIO843"/>
    <mergeCell ref="EIV843:EIW843"/>
    <mergeCell ref="EJD843:EJE843"/>
    <mergeCell ref="EFT843:EFU843"/>
    <mergeCell ref="EGB843:EGC843"/>
    <mergeCell ref="EGJ843:EGK843"/>
    <mergeCell ref="EGR843:EGS843"/>
    <mergeCell ref="EGZ843:EHA843"/>
    <mergeCell ref="EHH843:EHI843"/>
    <mergeCell ref="EDX843:EDY843"/>
    <mergeCell ref="EEF843:EEG843"/>
    <mergeCell ref="EEN843:EEO843"/>
    <mergeCell ref="EEV843:EEW843"/>
    <mergeCell ref="EFD843:EFE843"/>
    <mergeCell ref="EFL843:EFM843"/>
    <mergeCell ref="END843:ENE843"/>
    <mergeCell ref="ENL843:ENM843"/>
    <mergeCell ref="ENT843:ENU843"/>
    <mergeCell ref="EOB843:EOC843"/>
    <mergeCell ref="EOJ843:EOK843"/>
    <mergeCell ref="EOR843:EOS843"/>
    <mergeCell ref="ELH843:ELI843"/>
    <mergeCell ref="ELP843:ELQ843"/>
    <mergeCell ref="ELX843:ELY843"/>
    <mergeCell ref="EMF843:EMG843"/>
    <mergeCell ref="EMN843:EMO843"/>
    <mergeCell ref="EMV843:EMW843"/>
    <mergeCell ref="EJL843:EJM843"/>
    <mergeCell ref="EJT843:EJU843"/>
    <mergeCell ref="EKB843:EKC843"/>
    <mergeCell ref="EKJ843:EKK843"/>
    <mergeCell ref="EKR843:EKS843"/>
    <mergeCell ref="EKZ843:ELA843"/>
    <mergeCell ref="ESR843:ESS843"/>
    <mergeCell ref="ESZ843:ETA843"/>
    <mergeCell ref="ETH843:ETI843"/>
    <mergeCell ref="ETP843:ETQ843"/>
    <mergeCell ref="ETX843:ETY843"/>
    <mergeCell ref="EUF843:EUG843"/>
    <mergeCell ref="EQV843:EQW843"/>
    <mergeCell ref="ERD843:ERE843"/>
    <mergeCell ref="ERL843:ERM843"/>
    <mergeCell ref="ERT843:ERU843"/>
    <mergeCell ref="ESB843:ESC843"/>
    <mergeCell ref="ESJ843:ESK843"/>
    <mergeCell ref="EOZ843:EPA843"/>
    <mergeCell ref="EPH843:EPI843"/>
    <mergeCell ref="EPP843:EPQ843"/>
    <mergeCell ref="EPX843:EPY843"/>
    <mergeCell ref="EQF843:EQG843"/>
    <mergeCell ref="EQN843:EQO843"/>
    <mergeCell ref="EYF843:EYG843"/>
    <mergeCell ref="EYN843:EYO843"/>
    <mergeCell ref="EYV843:EYW843"/>
    <mergeCell ref="EZD843:EZE843"/>
    <mergeCell ref="EZL843:EZM843"/>
    <mergeCell ref="EZT843:EZU843"/>
    <mergeCell ref="EWJ843:EWK843"/>
    <mergeCell ref="EWR843:EWS843"/>
    <mergeCell ref="EWZ843:EXA843"/>
    <mergeCell ref="EXH843:EXI843"/>
    <mergeCell ref="EXP843:EXQ843"/>
    <mergeCell ref="EXX843:EXY843"/>
    <mergeCell ref="EUN843:EUO843"/>
    <mergeCell ref="EUV843:EUW843"/>
    <mergeCell ref="EVD843:EVE843"/>
    <mergeCell ref="EVL843:EVM843"/>
    <mergeCell ref="EVT843:EVU843"/>
    <mergeCell ref="EWB843:EWC843"/>
    <mergeCell ref="FDT843:FDU843"/>
    <mergeCell ref="FEB843:FEC843"/>
    <mergeCell ref="FEJ843:FEK843"/>
    <mergeCell ref="FER843:FES843"/>
    <mergeCell ref="FEZ843:FFA843"/>
    <mergeCell ref="FFH843:FFI843"/>
    <mergeCell ref="FBX843:FBY843"/>
    <mergeCell ref="FCF843:FCG843"/>
    <mergeCell ref="FCN843:FCO843"/>
    <mergeCell ref="FCV843:FCW843"/>
    <mergeCell ref="FDD843:FDE843"/>
    <mergeCell ref="FDL843:FDM843"/>
    <mergeCell ref="FAB843:FAC843"/>
    <mergeCell ref="FAJ843:FAK843"/>
    <mergeCell ref="FAR843:FAS843"/>
    <mergeCell ref="FAZ843:FBA843"/>
    <mergeCell ref="FBH843:FBI843"/>
    <mergeCell ref="FBP843:FBQ843"/>
    <mergeCell ref="FJH843:FJI843"/>
    <mergeCell ref="FJP843:FJQ843"/>
    <mergeCell ref="FJX843:FJY843"/>
    <mergeCell ref="FKF843:FKG843"/>
    <mergeCell ref="FKN843:FKO843"/>
    <mergeCell ref="FKV843:FKW843"/>
    <mergeCell ref="FHL843:FHM843"/>
    <mergeCell ref="FHT843:FHU843"/>
    <mergeCell ref="FIB843:FIC843"/>
    <mergeCell ref="FIJ843:FIK843"/>
    <mergeCell ref="FIR843:FIS843"/>
    <mergeCell ref="FIZ843:FJA843"/>
    <mergeCell ref="FFP843:FFQ843"/>
    <mergeCell ref="FFX843:FFY843"/>
    <mergeCell ref="FGF843:FGG843"/>
    <mergeCell ref="FGN843:FGO843"/>
    <mergeCell ref="FGV843:FGW843"/>
    <mergeCell ref="FHD843:FHE843"/>
    <mergeCell ref="FOV843:FOW843"/>
    <mergeCell ref="FPD843:FPE843"/>
    <mergeCell ref="FPL843:FPM843"/>
    <mergeCell ref="FPT843:FPU843"/>
    <mergeCell ref="FQB843:FQC843"/>
    <mergeCell ref="FQJ843:FQK843"/>
    <mergeCell ref="FMZ843:FNA843"/>
    <mergeCell ref="FNH843:FNI843"/>
    <mergeCell ref="FNP843:FNQ843"/>
    <mergeCell ref="FNX843:FNY843"/>
    <mergeCell ref="FOF843:FOG843"/>
    <mergeCell ref="FON843:FOO843"/>
    <mergeCell ref="FLD843:FLE843"/>
    <mergeCell ref="FLL843:FLM843"/>
    <mergeCell ref="FLT843:FLU843"/>
    <mergeCell ref="FMB843:FMC843"/>
    <mergeCell ref="FMJ843:FMK843"/>
    <mergeCell ref="FMR843:FMS843"/>
    <mergeCell ref="FUJ843:FUK843"/>
    <mergeCell ref="FUR843:FUS843"/>
    <mergeCell ref="FUZ843:FVA843"/>
    <mergeCell ref="FVH843:FVI843"/>
    <mergeCell ref="FVP843:FVQ843"/>
    <mergeCell ref="FVX843:FVY843"/>
    <mergeCell ref="FSN843:FSO843"/>
    <mergeCell ref="FSV843:FSW843"/>
    <mergeCell ref="FTD843:FTE843"/>
    <mergeCell ref="FTL843:FTM843"/>
    <mergeCell ref="FTT843:FTU843"/>
    <mergeCell ref="FUB843:FUC843"/>
    <mergeCell ref="FQR843:FQS843"/>
    <mergeCell ref="FQZ843:FRA843"/>
    <mergeCell ref="FRH843:FRI843"/>
    <mergeCell ref="FRP843:FRQ843"/>
    <mergeCell ref="FRX843:FRY843"/>
    <mergeCell ref="FSF843:FSG843"/>
    <mergeCell ref="FZX843:FZY843"/>
    <mergeCell ref="GAF843:GAG843"/>
    <mergeCell ref="GAN843:GAO843"/>
    <mergeCell ref="GAV843:GAW843"/>
    <mergeCell ref="GBD843:GBE843"/>
    <mergeCell ref="GBL843:GBM843"/>
    <mergeCell ref="FYB843:FYC843"/>
    <mergeCell ref="FYJ843:FYK843"/>
    <mergeCell ref="FYR843:FYS843"/>
    <mergeCell ref="FYZ843:FZA843"/>
    <mergeCell ref="FZH843:FZI843"/>
    <mergeCell ref="FZP843:FZQ843"/>
    <mergeCell ref="FWF843:FWG843"/>
    <mergeCell ref="FWN843:FWO843"/>
    <mergeCell ref="FWV843:FWW843"/>
    <mergeCell ref="FXD843:FXE843"/>
    <mergeCell ref="FXL843:FXM843"/>
    <mergeCell ref="FXT843:FXU843"/>
    <mergeCell ref="GFL843:GFM843"/>
    <mergeCell ref="GFT843:GFU843"/>
    <mergeCell ref="GGB843:GGC843"/>
    <mergeCell ref="GGJ843:GGK843"/>
    <mergeCell ref="GGR843:GGS843"/>
    <mergeCell ref="GGZ843:GHA843"/>
    <mergeCell ref="GDP843:GDQ843"/>
    <mergeCell ref="GDX843:GDY843"/>
    <mergeCell ref="GEF843:GEG843"/>
    <mergeCell ref="GEN843:GEO843"/>
    <mergeCell ref="GEV843:GEW843"/>
    <mergeCell ref="GFD843:GFE843"/>
    <mergeCell ref="GBT843:GBU843"/>
    <mergeCell ref="GCB843:GCC843"/>
    <mergeCell ref="GCJ843:GCK843"/>
    <mergeCell ref="GCR843:GCS843"/>
    <mergeCell ref="GCZ843:GDA843"/>
    <mergeCell ref="GDH843:GDI843"/>
    <mergeCell ref="GKZ843:GLA843"/>
    <mergeCell ref="GLH843:GLI843"/>
    <mergeCell ref="GLP843:GLQ843"/>
    <mergeCell ref="GLX843:GLY843"/>
    <mergeCell ref="GMF843:GMG843"/>
    <mergeCell ref="GMN843:GMO843"/>
    <mergeCell ref="GJD843:GJE843"/>
    <mergeCell ref="GJL843:GJM843"/>
    <mergeCell ref="GJT843:GJU843"/>
    <mergeCell ref="GKB843:GKC843"/>
    <mergeCell ref="GKJ843:GKK843"/>
    <mergeCell ref="GKR843:GKS843"/>
    <mergeCell ref="GHH843:GHI843"/>
    <mergeCell ref="GHP843:GHQ843"/>
    <mergeCell ref="GHX843:GHY843"/>
    <mergeCell ref="GIF843:GIG843"/>
    <mergeCell ref="GIN843:GIO843"/>
    <mergeCell ref="GIV843:GIW843"/>
    <mergeCell ref="GQN843:GQO843"/>
    <mergeCell ref="GQV843:GQW843"/>
    <mergeCell ref="GRD843:GRE843"/>
    <mergeCell ref="GRL843:GRM843"/>
    <mergeCell ref="GRT843:GRU843"/>
    <mergeCell ref="GSB843:GSC843"/>
    <mergeCell ref="GOR843:GOS843"/>
    <mergeCell ref="GOZ843:GPA843"/>
    <mergeCell ref="GPH843:GPI843"/>
    <mergeCell ref="GPP843:GPQ843"/>
    <mergeCell ref="GPX843:GPY843"/>
    <mergeCell ref="GQF843:GQG843"/>
    <mergeCell ref="GMV843:GMW843"/>
    <mergeCell ref="GND843:GNE843"/>
    <mergeCell ref="GNL843:GNM843"/>
    <mergeCell ref="GNT843:GNU843"/>
    <mergeCell ref="GOB843:GOC843"/>
    <mergeCell ref="GOJ843:GOK843"/>
    <mergeCell ref="GWB843:GWC843"/>
    <mergeCell ref="GWJ843:GWK843"/>
    <mergeCell ref="GWR843:GWS843"/>
    <mergeCell ref="GWZ843:GXA843"/>
    <mergeCell ref="GXH843:GXI843"/>
    <mergeCell ref="GXP843:GXQ843"/>
    <mergeCell ref="GUF843:GUG843"/>
    <mergeCell ref="GUN843:GUO843"/>
    <mergeCell ref="GUV843:GUW843"/>
    <mergeCell ref="GVD843:GVE843"/>
    <mergeCell ref="GVL843:GVM843"/>
    <mergeCell ref="GVT843:GVU843"/>
    <mergeCell ref="GSJ843:GSK843"/>
    <mergeCell ref="GSR843:GSS843"/>
    <mergeCell ref="GSZ843:GTA843"/>
    <mergeCell ref="GTH843:GTI843"/>
    <mergeCell ref="GTP843:GTQ843"/>
    <mergeCell ref="GTX843:GTY843"/>
    <mergeCell ref="HBP843:HBQ843"/>
    <mergeCell ref="HBX843:HBY843"/>
    <mergeCell ref="HCF843:HCG843"/>
    <mergeCell ref="HCN843:HCO843"/>
    <mergeCell ref="HCV843:HCW843"/>
    <mergeCell ref="HDD843:HDE843"/>
    <mergeCell ref="GZT843:GZU843"/>
    <mergeCell ref="HAB843:HAC843"/>
    <mergeCell ref="HAJ843:HAK843"/>
    <mergeCell ref="HAR843:HAS843"/>
    <mergeCell ref="HAZ843:HBA843"/>
    <mergeCell ref="HBH843:HBI843"/>
    <mergeCell ref="GXX843:GXY843"/>
    <mergeCell ref="GYF843:GYG843"/>
    <mergeCell ref="GYN843:GYO843"/>
    <mergeCell ref="GYV843:GYW843"/>
    <mergeCell ref="GZD843:GZE843"/>
    <mergeCell ref="GZL843:GZM843"/>
    <mergeCell ref="HHD843:HHE843"/>
    <mergeCell ref="HHL843:HHM843"/>
    <mergeCell ref="HHT843:HHU843"/>
    <mergeCell ref="HIB843:HIC843"/>
    <mergeCell ref="HIJ843:HIK843"/>
    <mergeCell ref="HIR843:HIS843"/>
    <mergeCell ref="HFH843:HFI843"/>
    <mergeCell ref="HFP843:HFQ843"/>
    <mergeCell ref="HFX843:HFY843"/>
    <mergeCell ref="HGF843:HGG843"/>
    <mergeCell ref="HGN843:HGO843"/>
    <mergeCell ref="HGV843:HGW843"/>
    <mergeCell ref="HDL843:HDM843"/>
    <mergeCell ref="HDT843:HDU843"/>
    <mergeCell ref="HEB843:HEC843"/>
    <mergeCell ref="HEJ843:HEK843"/>
    <mergeCell ref="HER843:HES843"/>
    <mergeCell ref="HEZ843:HFA843"/>
    <mergeCell ref="HMR843:HMS843"/>
    <mergeCell ref="HMZ843:HNA843"/>
    <mergeCell ref="HNH843:HNI843"/>
    <mergeCell ref="HNP843:HNQ843"/>
    <mergeCell ref="HNX843:HNY843"/>
    <mergeCell ref="HOF843:HOG843"/>
    <mergeCell ref="HKV843:HKW843"/>
    <mergeCell ref="HLD843:HLE843"/>
    <mergeCell ref="HLL843:HLM843"/>
    <mergeCell ref="HLT843:HLU843"/>
    <mergeCell ref="HMB843:HMC843"/>
    <mergeCell ref="HMJ843:HMK843"/>
    <mergeCell ref="HIZ843:HJA843"/>
    <mergeCell ref="HJH843:HJI843"/>
    <mergeCell ref="HJP843:HJQ843"/>
    <mergeCell ref="HJX843:HJY843"/>
    <mergeCell ref="HKF843:HKG843"/>
    <mergeCell ref="HKN843:HKO843"/>
    <mergeCell ref="HSF843:HSG843"/>
    <mergeCell ref="HSN843:HSO843"/>
    <mergeCell ref="HSV843:HSW843"/>
    <mergeCell ref="HTD843:HTE843"/>
    <mergeCell ref="HTL843:HTM843"/>
    <mergeCell ref="HTT843:HTU843"/>
    <mergeCell ref="HQJ843:HQK843"/>
    <mergeCell ref="HQR843:HQS843"/>
    <mergeCell ref="HQZ843:HRA843"/>
    <mergeCell ref="HRH843:HRI843"/>
    <mergeCell ref="HRP843:HRQ843"/>
    <mergeCell ref="HRX843:HRY843"/>
    <mergeCell ref="HON843:HOO843"/>
    <mergeCell ref="HOV843:HOW843"/>
    <mergeCell ref="HPD843:HPE843"/>
    <mergeCell ref="HPL843:HPM843"/>
    <mergeCell ref="HPT843:HPU843"/>
    <mergeCell ref="HQB843:HQC843"/>
    <mergeCell ref="HXT843:HXU843"/>
    <mergeCell ref="HYB843:HYC843"/>
    <mergeCell ref="HYJ843:HYK843"/>
    <mergeCell ref="HYR843:HYS843"/>
    <mergeCell ref="HYZ843:HZA843"/>
    <mergeCell ref="HZH843:HZI843"/>
    <mergeCell ref="HVX843:HVY843"/>
    <mergeCell ref="HWF843:HWG843"/>
    <mergeCell ref="HWN843:HWO843"/>
    <mergeCell ref="HWV843:HWW843"/>
    <mergeCell ref="HXD843:HXE843"/>
    <mergeCell ref="HXL843:HXM843"/>
    <mergeCell ref="HUB843:HUC843"/>
    <mergeCell ref="HUJ843:HUK843"/>
    <mergeCell ref="HUR843:HUS843"/>
    <mergeCell ref="HUZ843:HVA843"/>
    <mergeCell ref="HVH843:HVI843"/>
    <mergeCell ref="HVP843:HVQ843"/>
    <mergeCell ref="IDH843:IDI843"/>
    <mergeCell ref="IDP843:IDQ843"/>
    <mergeCell ref="IDX843:IDY843"/>
    <mergeCell ref="IEF843:IEG843"/>
    <mergeCell ref="IEN843:IEO843"/>
    <mergeCell ref="IEV843:IEW843"/>
    <mergeCell ref="IBL843:IBM843"/>
    <mergeCell ref="IBT843:IBU843"/>
    <mergeCell ref="ICB843:ICC843"/>
    <mergeCell ref="ICJ843:ICK843"/>
    <mergeCell ref="ICR843:ICS843"/>
    <mergeCell ref="ICZ843:IDA843"/>
    <mergeCell ref="HZP843:HZQ843"/>
    <mergeCell ref="HZX843:HZY843"/>
    <mergeCell ref="IAF843:IAG843"/>
    <mergeCell ref="IAN843:IAO843"/>
    <mergeCell ref="IAV843:IAW843"/>
    <mergeCell ref="IBD843:IBE843"/>
    <mergeCell ref="IIV843:IIW843"/>
    <mergeCell ref="IJD843:IJE843"/>
    <mergeCell ref="IJL843:IJM843"/>
    <mergeCell ref="IJT843:IJU843"/>
    <mergeCell ref="IKB843:IKC843"/>
    <mergeCell ref="IKJ843:IKK843"/>
    <mergeCell ref="IGZ843:IHA843"/>
    <mergeCell ref="IHH843:IHI843"/>
    <mergeCell ref="IHP843:IHQ843"/>
    <mergeCell ref="IHX843:IHY843"/>
    <mergeCell ref="IIF843:IIG843"/>
    <mergeCell ref="IIN843:IIO843"/>
    <mergeCell ref="IFD843:IFE843"/>
    <mergeCell ref="IFL843:IFM843"/>
    <mergeCell ref="IFT843:IFU843"/>
    <mergeCell ref="IGB843:IGC843"/>
    <mergeCell ref="IGJ843:IGK843"/>
    <mergeCell ref="IGR843:IGS843"/>
    <mergeCell ref="IOJ843:IOK843"/>
    <mergeCell ref="IOR843:IOS843"/>
    <mergeCell ref="IOZ843:IPA843"/>
    <mergeCell ref="IPH843:IPI843"/>
    <mergeCell ref="IPP843:IPQ843"/>
    <mergeCell ref="IPX843:IPY843"/>
    <mergeCell ref="IMN843:IMO843"/>
    <mergeCell ref="IMV843:IMW843"/>
    <mergeCell ref="IND843:INE843"/>
    <mergeCell ref="INL843:INM843"/>
    <mergeCell ref="INT843:INU843"/>
    <mergeCell ref="IOB843:IOC843"/>
    <mergeCell ref="IKR843:IKS843"/>
    <mergeCell ref="IKZ843:ILA843"/>
    <mergeCell ref="ILH843:ILI843"/>
    <mergeCell ref="ILP843:ILQ843"/>
    <mergeCell ref="ILX843:ILY843"/>
    <mergeCell ref="IMF843:IMG843"/>
    <mergeCell ref="ITX843:ITY843"/>
    <mergeCell ref="IUF843:IUG843"/>
    <mergeCell ref="IUN843:IUO843"/>
    <mergeCell ref="IUV843:IUW843"/>
    <mergeCell ref="IVD843:IVE843"/>
    <mergeCell ref="IVL843:IVM843"/>
    <mergeCell ref="ISB843:ISC843"/>
    <mergeCell ref="ISJ843:ISK843"/>
    <mergeCell ref="ISR843:ISS843"/>
    <mergeCell ref="ISZ843:ITA843"/>
    <mergeCell ref="ITH843:ITI843"/>
    <mergeCell ref="ITP843:ITQ843"/>
    <mergeCell ref="IQF843:IQG843"/>
    <mergeCell ref="IQN843:IQO843"/>
    <mergeCell ref="IQV843:IQW843"/>
    <mergeCell ref="IRD843:IRE843"/>
    <mergeCell ref="IRL843:IRM843"/>
    <mergeCell ref="IRT843:IRU843"/>
    <mergeCell ref="IZL843:IZM843"/>
    <mergeCell ref="IZT843:IZU843"/>
    <mergeCell ref="JAB843:JAC843"/>
    <mergeCell ref="JAJ843:JAK843"/>
    <mergeCell ref="JAR843:JAS843"/>
    <mergeCell ref="JAZ843:JBA843"/>
    <mergeCell ref="IXP843:IXQ843"/>
    <mergeCell ref="IXX843:IXY843"/>
    <mergeCell ref="IYF843:IYG843"/>
    <mergeCell ref="IYN843:IYO843"/>
    <mergeCell ref="IYV843:IYW843"/>
    <mergeCell ref="IZD843:IZE843"/>
    <mergeCell ref="IVT843:IVU843"/>
    <mergeCell ref="IWB843:IWC843"/>
    <mergeCell ref="IWJ843:IWK843"/>
    <mergeCell ref="IWR843:IWS843"/>
    <mergeCell ref="IWZ843:IXA843"/>
    <mergeCell ref="IXH843:IXI843"/>
    <mergeCell ref="JEZ843:JFA843"/>
    <mergeCell ref="JFH843:JFI843"/>
    <mergeCell ref="JFP843:JFQ843"/>
    <mergeCell ref="JFX843:JFY843"/>
    <mergeCell ref="JGF843:JGG843"/>
    <mergeCell ref="JGN843:JGO843"/>
    <mergeCell ref="JDD843:JDE843"/>
    <mergeCell ref="JDL843:JDM843"/>
    <mergeCell ref="JDT843:JDU843"/>
    <mergeCell ref="JEB843:JEC843"/>
    <mergeCell ref="JEJ843:JEK843"/>
    <mergeCell ref="JER843:JES843"/>
    <mergeCell ref="JBH843:JBI843"/>
    <mergeCell ref="JBP843:JBQ843"/>
    <mergeCell ref="JBX843:JBY843"/>
    <mergeCell ref="JCF843:JCG843"/>
    <mergeCell ref="JCN843:JCO843"/>
    <mergeCell ref="JCV843:JCW843"/>
    <mergeCell ref="JKN843:JKO843"/>
    <mergeCell ref="JKV843:JKW843"/>
    <mergeCell ref="JLD843:JLE843"/>
    <mergeCell ref="JLL843:JLM843"/>
    <mergeCell ref="JLT843:JLU843"/>
    <mergeCell ref="JMB843:JMC843"/>
    <mergeCell ref="JIR843:JIS843"/>
    <mergeCell ref="JIZ843:JJA843"/>
    <mergeCell ref="JJH843:JJI843"/>
    <mergeCell ref="JJP843:JJQ843"/>
    <mergeCell ref="JJX843:JJY843"/>
    <mergeCell ref="JKF843:JKG843"/>
    <mergeCell ref="JGV843:JGW843"/>
    <mergeCell ref="JHD843:JHE843"/>
    <mergeCell ref="JHL843:JHM843"/>
    <mergeCell ref="JHT843:JHU843"/>
    <mergeCell ref="JIB843:JIC843"/>
    <mergeCell ref="JIJ843:JIK843"/>
    <mergeCell ref="JQB843:JQC843"/>
    <mergeCell ref="JQJ843:JQK843"/>
    <mergeCell ref="JQR843:JQS843"/>
    <mergeCell ref="JQZ843:JRA843"/>
    <mergeCell ref="JRH843:JRI843"/>
    <mergeCell ref="JRP843:JRQ843"/>
    <mergeCell ref="JOF843:JOG843"/>
    <mergeCell ref="JON843:JOO843"/>
    <mergeCell ref="JOV843:JOW843"/>
    <mergeCell ref="JPD843:JPE843"/>
    <mergeCell ref="JPL843:JPM843"/>
    <mergeCell ref="JPT843:JPU843"/>
    <mergeCell ref="JMJ843:JMK843"/>
    <mergeCell ref="JMR843:JMS843"/>
    <mergeCell ref="JMZ843:JNA843"/>
    <mergeCell ref="JNH843:JNI843"/>
    <mergeCell ref="JNP843:JNQ843"/>
    <mergeCell ref="JNX843:JNY843"/>
    <mergeCell ref="JVP843:JVQ843"/>
    <mergeCell ref="JVX843:JVY843"/>
    <mergeCell ref="JWF843:JWG843"/>
    <mergeCell ref="JWN843:JWO843"/>
    <mergeCell ref="JWV843:JWW843"/>
    <mergeCell ref="JXD843:JXE843"/>
    <mergeCell ref="JTT843:JTU843"/>
    <mergeCell ref="JUB843:JUC843"/>
    <mergeCell ref="JUJ843:JUK843"/>
    <mergeCell ref="JUR843:JUS843"/>
    <mergeCell ref="JUZ843:JVA843"/>
    <mergeCell ref="JVH843:JVI843"/>
    <mergeCell ref="JRX843:JRY843"/>
    <mergeCell ref="JSF843:JSG843"/>
    <mergeCell ref="JSN843:JSO843"/>
    <mergeCell ref="JSV843:JSW843"/>
    <mergeCell ref="JTD843:JTE843"/>
    <mergeCell ref="JTL843:JTM843"/>
    <mergeCell ref="KBD843:KBE843"/>
    <mergeCell ref="KBL843:KBM843"/>
    <mergeCell ref="KBT843:KBU843"/>
    <mergeCell ref="KCB843:KCC843"/>
    <mergeCell ref="KCJ843:KCK843"/>
    <mergeCell ref="KCR843:KCS843"/>
    <mergeCell ref="JZH843:JZI843"/>
    <mergeCell ref="JZP843:JZQ843"/>
    <mergeCell ref="JZX843:JZY843"/>
    <mergeCell ref="KAF843:KAG843"/>
    <mergeCell ref="KAN843:KAO843"/>
    <mergeCell ref="KAV843:KAW843"/>
    <mergeCell ref="JXL843:JXM843"/>
    <mergeCell ref="JXT843:JXU843"/>
    <mergeCell ref="JYB843:JYC843"/>
    <mergeCell ref="JYJ843:JYK843"/>
    <mergeCell ref="JYR843:JYS843"/>
    <mergeCell ref="JYZ843:JZA843"/>
    <mergeCell ref="KGR843:KGS843"/>
    <mergeCell ref="KGZ843:KHA843"/>
    <mergeCell ref="KHH843:KHI843"/>
    <mergeCell ref="KHP843:KHQ843"/>
    <mergeCell ref="KHX843:KHY843"/>
    <mergeCell ref="KIF843:KIG843"/>
    <mergeCell ref="KEV843:KEW843"/>
    <mergeCell ref="KFD843:KFE843"/>
    <mergeCell ref="KFL843:KFM843"/>
    <mergeCell ref="KFT843:KFU843"/>
    <mergeCell ref="KGB843:KGC843"/>
    <mergeCell ref="KGJ843:KGK843"/>
    <mergeCell ref="KCZ843:KDA843"/>
    <mergeCell ref="KDH843:KDI843"/>
    <mergeCell ref="KDP843:KDQ843"/>
    <mergeCell ref="KDX843:KDY843"/>
    <mergeCell ref="KEF843:KEG843"/>
    <mergeCell ref="KEN843:KEO843"/>
    <mergeCell ref="KMF843:KMG843"/>
    <mergeCell ref="KMN843:KMO843"/>
    <mergeCell ref="KMV843:KMW843"/>
    <mergeCell ref="KND843:KNE843"/>
    <mergeCell ref="KNL843:KNM843"/>
    <mergeCell ref="KNT843:KNU843"/>
    <mergeCell ref="KKJ843:KKK843"/>
    <mergeCell ref="KKR843:KKS843"/>
    <mergeCell ref="KKZ843:KLA843"/>
    <mergeCell ref="KLH843:KLI843"/>
    <mergeCell ref="KLP843:KLQ843"/>
    <mergeCell ref="KLX843:KLY843"/>
    <mergeCell ref="KIN843:KIO843"/>
    <mergeCell ref="KIV843:KIW843"/>
    <mergeCell ref="KJD843:KJE843"/>
    <mergeCell ref="KJL843:KJM843"/>
    <mergeCell ref="KJT843:KJU843"/>
    <mergeCell ref="KKB843:KKC843"/>
    <mergeCell ref="KRT843:KRU843"/>
    <mergeCell ref="KSB843:KSC843"/>
    <mergeCell ref="KSJ843:KSK843"/>
    <mergeCell ref="KSR843:KSS843"/>
    <mergeCell ref="KSZ843:KTA843"/>
    <mergeCell ref="KTH843:KTI843"/>
    <mergeCell ref="KPX843:KPY843"/>
    <mergeCell ref="KQF843:KQG843"/>
    <mergeCell ref="KQN843:KQO843"/>
    <mergeCell ref="KQV843:KQW843"/>
    <mergeCell ref="KRD843:KRE843"/>
    <mergeCell ref="KRL843:KRM843"/>
    <mergeCell ref="KOB843:KOC843"/>
    <mergeCell ref="KOJ843:KOK843"/>
    <mergeCell ref="KOR843:KOS843"/>
    <mergeCell ref="KOZ843:KPA843"/>
    <mergeCell ref="KPH843:KPI843"/>
    <mergeCell ref="KPP843:KPQ843"/>
    <mergeCell ref="KXH843:KXI843"/>
    <mergeCell ref="KXP843:KXQ843"/>
    <mergeCell ref="KXX843:KXY843"/>
    <mergeCell ref="KYF843:KYG843"/>
    <mergeCell ref="KYN843:KYO843"/>
    <mergeCell ref="KYV843:KYW843"/>
    <mergeCell ref="KVL843:KVM843"/>
    <mergeCell ref="KVT843:KVU843"/>
    <mergeCell ref="KWB843:KWC843"/>
    <mergeCell ref="KWJ843:KWK843"/>
    <mergeCell ref="KWR843:KWS843"/>
    <mergeCell ref="KWZ843:KXA843"/>
    <mergeCell ref="KTP843:KTQ843"/>
    <mergeCell ref="KTX843:KTY843"/>
    <mergeCell ref="KUF843:KUG843"/>
    <mergeCell ref="KUN843:KUO843"/>
    <mergeCell ref="KUV843:KUW843"/>
    <mergeCell ref="KVD843:KVE843"/>
    <mergeCell ref="LCV843:LCW843"/>
    <mergeCell ref="LDD843:LDE843"/>
    <mergeCell ref="LDL843:LDM843"/>
    <mergeCell ref="LDT843:LDU843"/>
    <mergeCell ref="LEB843:LEC843"/>
    <mergeCell ref="LEJ843:LEK843"/>
    <mergeCell ref="LAZ843:LBA843"/>
    <mergeCell ref="LBH843:LBI843"/>
    <mergeCell ref="LBP843:LBQ843"/>
    <mergeCell ref="LBX843:LBY843"/>
    <mergeCell ref="LCF843:LCG843"/>
    <mergeCell ref="LCN843:LCO843"/>
    <mergeCell ref="KZD843:KZE843"/>
    <mergeCell ref="KZL843:KZM843"/>
    <mergeCell ref="KZT843:KZU843"/>
    <mergeCell ref="LAB843:LAC843"/>
    <mergeCell ref="LAJ843:LAK843"/>
    <mergeCell ref="LAR843:LAS843"/>
    <mergeCell ref="LIJ843:LIK843"/>
    <mergeCell ref="LIR843:LIS843"/>
    <mergeCell ref="LIZ843:LJA843"/>
    <mergeCell ref="LJH843:LJI843"/>
    <mergeCell ref="LJP843:LJQ843"/>
    <mergeCell ref="LJX843:LJY843"/>
    <mergeCell ref="LGN843:LGO843"/>
    <mergeCell ref="LGV843:LGW843"/>
    <mergeCell ref="LHD843:LHE843"/>
    <mergeCell ref="LHL843:LHM843"/>
    <mergeCell ref="LHT843:LHU843"/>
    <mergeCell ref="LIB843:LIC843"/>
    <mergeCell ref="LER843:LES843"/>
    <mergeCell ref="LEZ843:LFA843"/>
    <mergeCell ref="LFH843:LFI843"/>
    <mergeCell ref="LFP843:LFQ843"/>
    <mergeCell ref="LFX843:LFY843"/>
    <mergeCell ref="LGF843:LGG843"/>
    <mergeCell ref="LNX843:LNY843"/>
    <mergeCell ref="LOF843:LOG843"/>
    <mergeCell ref="LON843:LOO843"/>
    <mergeCell ref="LOV843:LOW843"/>
    <mergeCell ref="LPD843:LPE843"/>
    <mergeCell ref="LPL843:LPM843"/>
    <mergeCell ref="LMB843:LMC843"/>
    <mergeCell ref="LMJ843:LMK843"/>
    <mergeCell ref="LMR843:LMS843"/>
    <mergeCell ref="LMZ843:LNA843"/>
    <mergeCell ref="LNH843:LNI843"/>
    <mergeCell ref="LNP843:LNQ843"/>
    <mergeCell ref="LKF843:LKG843"/>
    <mergeCell ref="LKN843:LKO843"/>
    <mergeCell ref="LKV843:LKW843"/>
    <mergeCell ref="LLD843:LLE843"/>
    <mergeCell ref="LLL843:LLM843"/>
    <mergeCell ref="LLT843:LLU843"/>
    <mergeCell ref="LTL843:LTM843"/>
    <mergeCell ref="LTT843:LTU843"/>
    <mergeCell ref="LUB843:LUC843"/>
    <mergeCell ref="LUJ843:LUK843"/>
    <mergeCell ref="LUR843:LUS843"/>
    <mergeCell ref="LUZ843:LVA843"/>
    <mergeCell ref="LRP843:LRQ843"/>
    <mergeCell ref="LRX843:LRY843"/>
    <mergeCell ref="LSF843:LSG843"/>
    <mergeCell ref="LSN843:LSO843"/>
    <mergeCell ref="LSV843:LSW843"/>
    <mergeCell ref="LTD843:LTE843"/>
    <mergeCell ref="LPT843:LPU843"/>
    <mergeCell ref="LQB843:LQC843"/>
    <mergeCell ref="LQJ843:LQK843"/>
    <mergeCell ref="LQR843:LQS843"/>
    <mergeCell ref="LQZ843:LRA843"/>
    <mergeCell ref="LRH843:LRI843"/>
    <mergeCell ref="LYZ843:LZA843"/>
    <mergeCell ref="LZH843:LZI843"/>
    <mergeCell ref="LZP843:LZQ843"/>
    <mergeCell ref="LZX843:LZY843"/>
    <mergeCell ref="MAF843:MAG843"/>
    <mergeCell ref="MAN843:MAO843"/>
    <mergeCell ref="LXD843:LXE843"/>
    <mergeCell ref="LXL843:LXM843"/>
    <mergeCell ref="LXT843:LXU843"/>
    <mergeCell ref="LYB843:LYC843"/>
    <mergeCell ref="LYJ843:LYK843"/>
    <mergeCell ref="LYR843:LYS843"/>
    <mergeCell ref="LVH843:LVI843"/>
    <mergeCell ref="LVP843:LVQ843"/>
    <mergeCell ref="LVX843:LVY843"/>
    <mergeCell ref="LWF843:LWG843"/>
    <mergeCell ref="LWN843:LWO843"/>
    <mergeCell ref="LWV843:LWW843"/>
    <mergeCell ref="MEN843:MEO843"/>
    <mergeCell ref="MEV843:MEW843"/>
    <mergeCell ref="MFD843:MFE843"/>
    <mergeCell ref="MFL843:MFM843"/>
    <mergeCell ref="MFT843:MFU843"/>
    <mergeCell ref="MGB843:MGC843"/>
    <mergeCell ref="MCR843:MCS843"/>
    <mergeCell ref="MCZ843:MDA843"/>
    <mergeCell ref="MDH843:MDI843"/>
    <mergeCell ref="MDP843:MDQ843"/>
    <mergeCell ref="MDX843:MDY843"/>
    <mergeCell ref="MEF843:MEG843"/>
    <mergeCell ref="MAV843:MAW843"/>
    <mergeCell ref="MBD843:MBE843"/>
    <mergeCell ref="MBL843:MBM843"/>
    <mergeCell ref="MBT843:MBU843"/>
    <mergeCell ref="MCB843:MCC843"/>
    <mergeCell ref="MCJ843:MCK843"/>
    <mergeCell ref="MKB843:MKC843"/>
    <mergeCell ref="MKJ843:MKK843"/>
    <mergeCell ref="MKR843:MKS843"/>
    <mergeCell ref="MKZ843:MLA843"/>
    <mergeCell ref="MLH843:MLI843"/>
    <mergeCell ref="MLP843:MLQ843"/>
    <mergeCell ref="MIF843:MIG843"/>
    <mergeCell ref="MIN843:MIO843"/>
    <mergeCell ref="MIV843:MIW843"/>
    <mergeCell ref="MJD843:MJE843"/>
    <mergeCell ref="MJL843:MJM843"/>
    <mergeCell ref="MJT843:MJU843"/>
    <mergeCell ref="MGJ843:MGK843"/>
    <mergeCell ref="MGR843:MGS843"/>
    <mergeCell ref="MGZ843:MHA843"/>
    <mergeCell ref="MHH843:MHI843"/>
    <mergeCell ref="MHP843:MHQ843"/>
    <mergeCell ref="MHX843:MHY843"/>
    <mergeCell ref="MPP843:MPQ843"/>
    <mergeCell ref="MPX843:MPY843"/>
    <mergeCell ref="MQF843:MQG843"/>
    <mergeCell ref="MQN843:MQO843"/>
    <mergeCell ref="MQV843:MQW843"/>
    <mergeCell ref="MRD843:MRE843"/>
    <mergeCell ref="MNT843:MNU843"/>
    <mergeCell ref="MOB843:MOC843"/>
    <mergeCell ref="MOJ843:MOK843"/>
    <mergeCell ref="MOR843:MOS843"/>
    <mergeCell ref="MOZ843:MPA843"/>
    <mergeCell ref="MPH843:MPI843"/>
    <mergeCell ref="MLX843:MLY843"/>
    <mergeCell ref="MMF843:MMG843"/>
    <mergeCell ref="MMN843:MMO843"/>
    <mergeCell ref="MMV843:MMW843"/>
    <mergeCell ref="MND843:MNE843"/>
    <mergeCell ref="MNL843:MNM843"/>
    <mergeCell ref="MVD843:MVE843"/>
    <mergeCell ref="MVL843:MVM843"/>
    <mergeCell ref="MVT843:MVU843"/>
    <mergeCell ref="MWB843:MWC843"/>
    <mergeCell ref="MWJ843:MWK843"/>
    <mergeCell ref="MWR843:MWS843"/>
    <mergeCell ref="MTH843:MTI843"/>
    <mergeCell ref="MTP843:MTQ843"/>
    <mergeCell ref="MTX843:MTY843"/>
    <mergeCell ref="MUF843:MUG843"/>
    <mergeCell ref="MUN843:MUO843"/>
    <mergeCell ref="MUV843:MUW843"/>
    <mergeCell ref="MRL843:MRM843"/>
    <mergeCell ref="MRT843:MRU843"/>
    <mergeCell ref="MSB843:MSC843"/>
    <mergeCell ref="MSJ843:MSK843"/>
    <mergeCell ref="MSR843:MSS843"/>
    <mergeCell ref="MSZ843:MTA843"/>
    <mergeCell ref="NAR843:NAS843"/>
    <mergeCell ref="NAZ843:NBA843"/>
    <mergeCell ref="NBH843:NBI843"/>
    <mergeCell ref="NBP843:NBQ843"/>
    <mergeCell ref="NBX843:NBY843"/>
    <mergeCell ref="NCF843:NCG843"/>
    <mergeCell ref="MYV843:MYW843"/>
    <mergeCell ref="MZD843:MZE843"/>
    <mergeCell ref="MZL843:MZM843"/>
    <mergeCell ref="MZT843:MZU843"/>
    <mergeCell ref="NAB843:NAC843"/>
    <mergeCell ref="NAJ843:NAK843"/>
    <mergeCell ref="MWZ843:MXA843"/>
    <mergeCell ref="MXH843:MXI843"/>
    <mergeCell ref="MXP843:MXQ843"/>
    <mergeCell ref="MXX843:MXY843"/>
    <mergeCell ref="MYF843:MYG843"/>
    <mergeCell ref="MYN843:MYO843"/>
    <mergeCell ref="NGF843:NGG843"/>
    <mergeCell ref="NGN843:NGO843"/>
    <mergeCell ref="NGV843:NGW843"/>
    <mergeCell ref="NHD843:NHE843"/>
    <mergeCell ref="NHL843:NHM843"/>
    <mergeCell ref="NHT843:NHU843"/>
    <mergeCell ref="NEJ843:NEK843"/>
    <mergeCell ref="NER843:NES843"/>
    <mergeCell ref="NEZ843:NFA843"/>
    <mergeCell ref="NFH843:NFI843"/>
    <mergeCell ref="NFP843:NFQ843"/>
    <mergeCell ref="NFX843:NFY843"/>
    <mergeCell ref="NCN843:NCO843"/>
    <mergeCell ref="NCV843:NCW843"/>
    <mergeCell ref="NDD843:NDE843"/>
    <mergeCell ref="NDL843:NDM843"/>
    <mergeCell ref="NDT843:NDU843"/>
    <mergeCell ref="NEB843:NEC843"/>
    <mergeCell ref="NLT843:NLU843"/>
    <mergeCell ref="NMB843:NMC843"/>
    <mergeCell ref="NMJ843:NMK843"/>
    <mergeCell ref="NMR843:NMS843"/>
    <mergeCell ref="NMZ843:NNA843"/>
    <mergeCell ref="NNH843:NNI843"/>
    <mergeCell ref="NJX843:NJY843"/>
    <mergeCell ref="NKF843:NKG843"/>
    <mergeCell ref="NKN843:NKO843"/>
    <mergeCell ref="NKV843:NKW843"/>
    <mergeCell ref="NLD843:NLE843"/>
    <mergeCell ref="NLL843:NLM843"/>
    <mergeCell ref="NIB843:NIC843"/>
    <mergeCell ref="NIJ843:NIK843"/>
    <mergeCell ref="NIR843:NIS843"/>
    <mergeCell ref="NIZ843:NJA843"/>
    <mergeCell ref="NJH843:NJI843"/>
    <mergeCell ref="NJP843:NJQ843"/>
    <mergeCell ref="NRH843:NRI843"/>
    <mergeCell ref="NRP843:NRQ843"/>
    <mergeCell ref="NRX843:NRY843"/>
    <mergeCell ref="NSF843:NSG843"/>
    <mergeCell ref="NSN843:NSO843"/>
    <mergeCell ref="NSV843:NSW843"/>
    <mergeCell ref="NPL843:NPM843"/>
    <mergeCell ref="NPT843:NPU843"/>
    <mergeCell ref="NQB843:NQC843"/>
    <mergeCell ref="NQJ843:NQK843"/>
    <mergeCell ref="NQR843:NQS843"/>
    <mergeCell ref="NQZ843:NRA843"/>
    <mergeCell ref="NNP843:NNQ843"/>
    <mergeCell ref="NNX843:NNY843"/>
    <mergeCell ref="NOF843:NOG843"/>
    <mergeCell ref="NON843:NOO843"/>
    <mergeCell ref="NOV843:NOW843"/>
    <mergeCell ref="NPD843:NPE843"/>
    <mergeCell ref="NWV843:NWW843"/>
    <mergeCell ref="NXD843:NXE843"/>
    <mergeCell ref="NXL843:NXM843"/>
    <mergeCell ref="NXT843:NXU843"/>
    <mergeCell ref="NYB843:NYC843"/>
    <mergeCell ref="NYJ843:NYK843"/>
    <mergeCell ref="NUZ843:NVA843"/>
    <mergeCell ref="NVH843:NVI843"/>
    <mergeCell ref="NVP843:NVQ843"/>
    <mergeCell ref="NVX843:NVY843"/>
    <mergeCell ref="NWF843:NWG843"/>
    <mergeCell ref="NWN843:NWO843"/>
    <mergeCell ref="NTD843:NTE843"/>
    <mergeCell ref="NTL843:NTM843"/>
    <mergeCell ref="NTT843:NTU843"/>
    <mergeCell ref="NUB843:NUC843"/>
    <mergeCell ref="NUJ843:NUK843"/>
    <mergeCell ref="NUR843:NUS843"/>
    <mergeCell ref="OCJ843:OCK843"/>
    <mergeCell ref="OCR843:OCS843"/>
    <mergeCell ref="OCZ843:ODA843"/>
    <mergeCell ref="ODH843:ODI843"/>
    <mergeCell ref="ODP843:ODQ843"/>
    <mergeCell ref="ODX843:ODY843"/>
    <mergeCell ref="OAN843:OAO843"/>
    <mergeCell ref="OAV843:OAW843"/>
    <mergeCell ref="OBD843:OBE843"/>
    <mergeCell ref="OBL843:OBM843"/>
    <mergeCell ref="OBT843:OBU843"/>
    <mergeCell ref="OCB843:OCC843"/>
    <mergeCell ref="NYR843:NYS843"/>
    <mergeCell ref="NYZ843:NZA843"/>
    <mergeCell ref="NZH843:NZI843"/>
    <mergeCell ref="NZP843:NZQ843"/>
    <mergeCell ref="NZX843:NZY843"/>
    <mergeCell ref="OAF843:OAG843"/>
    <mergeCell ref="OHX843:OHY843"/>
    <mergeCell ref="OIF843:OIG843"/>
    <mergeCell ref="OIN843:OIO843"/>
    <mergeCell ref="OIV843:OIW843"/>
    <mergeCell ref="OJD843:OJE843"/>
    <mergeCell ref="OJL843:OJM843"/>
    <mergeCell ref="OGB843:OGC843"/>
    <mergeCell ref="OGJ843:OGK843"/>
    <mergeCell ref="OGR843:OGS843"/>
    <mergeCell ref="OGZ843:OHA843"/>
    <mergeCell ref="OHH843:OHI843"/>
    <mergeCell ref="OHP843:OHQ843"/>
    <mergeCell ref="OEF843:OEG843"/>
    <mergeCell ref="OEN843:OEO843"/>
    <mergeCell ref="OEV843:OEW843"/>
    <mergeCell ref="OFD843:OFE843"/>
    <mergeCell ref="OFL843:OFM843"/>
    <mergeCell ref="OFT843:OFU843"/>
    <mergeCell ref="ONL843:ONM843"/>
    <mergeCell ref="ONT843:ONU843"/>
    <mergeCell ref="OOB843:OOC843"/>
    <mergeCell ref="OOJ843:OOK843"/>
    <mergeCell ref="OOR843:OOS843"/>
    <mergeCell ref="OOZ843:OPA843"/>
    <mergeCell ref="OLP843:OLQ843"/>
    <mergeCell ref="OLX843:OLY843"/>
    <mergeCell ref="OMF843:OMG843"/>
    <mergeCell ref="OMN843:OMO843"/>
    <mergeCell ref="OMV843:OMW843"/>
    <mergeCell ref="OND843:ONE843"/>
    <mergeCell ref="OJT843:OJU843"/>
    <mergeCell ref="OKB843:OKC843"/>
    <mergeCell ref="OKJ843:OKK843"/>
    <mergeCell ref="OKR843:OKS843"/>
    <mergeCell ref="OKZ843:OLA843"/>
    <mergeCell ref="OLH843:OLI843"/>
    <mergeCell ref="OSZ843:OTA843"/>
    <mergeCell ref="OTH843:OTI843"/>
    <mergeCell ref="OTP843:OTQ843"/>
    <mergeCell ref="OTX843:OTY843"/>
    <mergeCell ref="OUF843:OUG843"/>
    <mergeCell ref="OUN843:OUO843"/>
    <mergeCell ref="ORD843:ORE843"/>
    <mergeCell ref="ORL843:ORM843"/>
    <mergeCell ref="ORT843:ORU843"/>
    <mergeCell ref="OSB843:OSC843"/>
    <mergeCell ref="OSJ843:OSK843"/>
    <mergeCell ref="OSR843:OSS843"/>
    <mergeCell ref="OPH843:OPI843"/>
    <mergeCell ref="OPP843:OPQ843"/>
    <mergeCell ref="OPX843:OPY843"/>
    <mergeCell ref="OQF843:OQG843"/>
    <mergeCell ref="OQN843:OQO843"/>
    <mergeCell ref="OQV843:OQW843"/>
    <mergeCell ref="OYN843:OYO843"/>
    <mergeCell ref="OYV843:OYW843"/>
    <mergeCell ref="OZD843:OZE843"/>
    <mergeCell ref="OZL843:OZM843"/>
    <mergeCell ref="OZT843:OZU843"/>
    <mergeCell ref="PAB843:PAC843"/>
    <mergeCell ref="OWR843:OWS843"/>
    <mergeCell ref="OWZ843:OXA843"/>
    <mergeCell ref="OXH843:OXI843"/>
    <mergeCell ref="OXP843:OXQ843"/>
    <mergeCell ref="OXX843:OXY843"/>
    <mergeCell ref="OYF843:OYG843"/>
    <mergeCell ref="OUV843:OUW843"/>
    <mergeCell ref="OVD843:OVE843"/>
    <mergeCell ref="OVL843:OVM843"/>
    <mergeCell ref="OVT843:OVU843"/>
    <mergeCell ref="OWB843:OWC843"/>
    <mergeCell ref="OWJ843:OWK843"/>
    <mergeCell ref="PEB843:PEC843"/>
    <mergeCell ref="PEJ843:PEK843"/>
    <mergeCell ref="PER843:PES843"/>
    <mergeCell ref="PEZ843:PFA843"/>
    <mergeCell ref="PFH843:PFI843"/>
    <mergeCell ref="PFP843:PFQ843"/>
    <mergeCell ref="PCF843:PCG843"/>
    <mergeCell ref="PCN843:PCO843"/>
    <mergeCell ref="PCV843:PCW843"/>
    <mergeCell ref="PDD843:PDE843"/>
    <mergeCell ref="PDL843:PDM843"/>
    <mergeCell ref="PDT843:PDU843"/>
    <mergeCell ref="PAJ843:PAK843"/>
    <mergeCell ref="PAR843:PAS843"/>
    <mergeCell ref="PAZ843:PBA843"/>
    <mergeCell ref="PBH843:PBI843"/>
    <mergeCell ref="PBP843:PBQ843"/>
    <mergeCell ref="PBX843:PBY843"/>
    <mergeCell ref="PJP843:PJQ843"/>
    <mergeCell ref="PJX843:PJY843"/>
    <mergeCell ref="PKF843:PKG843"/>
    <mergeCell ref="PKN843:PKO843"/>
    <mergeCell ref="PKV843:PKW843"/>
    <mergeCell ref="PLD843:PLE843"/>
    <mergeCell ref="PHT843:PHU843"/>
    <mergeCell ref="PIB843:PIC843"/>
    <mergeCell ref="PIJ843:PIK843"/>
    <mergeCell ref="PIR843:PIS843"/>
    <mergeCell ref="PIZ843:PJA843"/>
    <mergeCell ref="PJH843:PJI843"/>
    <mergeCell ref="PFX843:PFY843"/>
    <mergeCell ref="PGF843:PGG843"/>
    <mergeCell ref="PGN843:PGO843"/>
    <mergeCell ref="PGV843:PGW843"/>
    <mergeCell ref="PHD843:PHE843"/>
    <mergeCell ref="PHL843:PHM843"/>
    <mergeCell ref="PPD843:PPE843"/>
    <mergeCell ref="PPL843:PPM843"/>
    <mergeCell ref="PPT843:PPU843"/>
    <mergeCell ref="PQB843:PQC843"/>
    <mergeCell ref="PQJ843:PQK843"/>
    <mergeCell ref="PQR843:PQS843"/>
    <mergeCell ref="PNH843:PNI843"/>
    <mergeCell ref="PNP843:PNQ843"/>
    <mergeCell ref="PNX843:PNY843"/>
    <mergeCell ref="POF843:POG843"/>
    <mergeCell ref="PON843:POO843"/>
    <mergeCell ref="POV843:POW843"/>
    <mergeCell ref="PLL843:PLM843"/>
    <mergeCell ref="PLT843:PLU843"/>
    <mergeCell ref="PMB843:PMC843"/>
    <mergeCell ref="PMJ843:PMK843"/>
    <mergeCell ref="PMR843:PMS843"/>
    <mergeCell ref="PMZ843:PNA843"/>
    <mergeCell ref="PUR843:PUS843"/>
    <mergeCell ref="PUZ843:PVA843"/>
    <mergeCell ref="PVH843:PVI843"/>
    <mergeCell ref="PVP843:PVQ843"/>
    <mergeCell ref="PVX843:PVY843"/>
    <mergeCell ref="PWF843:PWG843"/>
    <mergeCell ref="PSV843:PSW843"/>
    <mergeCell ref="PTD843:PTE843"/>
    <mergeCell ref="PTL843:PTM843"/>
    <mergeCell ref="PTT843:PTU843"/>
    <mergeCell ref="PUB843:PUC843"/>
    <mergeCell ref="PUJ843:PUK843"/>
    <mergeCell ref="PQZ843:PRA843"/>
    <mergeCell ref="PRH843:PRI843"/>
    <mergeCell ref="PRP843:PRQ843"/>
    <mergeCell ref="PRX843:PRY843"/>
    <mergeCell ref="PSF843:PSG843"/>
    <mergeCell ref="PSN843:PSO843"/>
    <mergeCell ref="QAF843:QAG843"/>
    <mergeCell ref="QAN843:QAO843"/>
    <mergeCell ref="QAV843:QAW843"/>
    <mergeCell ref="QBD843:QBE843"/>
    <mergeCell ref="QBL843:QBM843"/>
    <mergeCell ref="QBT843:QBU843"/>
    <mergeCell ref="PYJ843:PYK843"/>
    <mergeCell ref="PYR843:PYS843"/>
    <mergeCell ref="PYZ843:PZA843"/>
    <mergeCell ref="PZH843:PZI843"/>
    <mergeCell ref="PZP843:PZQ843"/>
    <mergeCell ref="PZX843:PZY843"/>
    <mergeCell ref="PWN843:PWO843"/>
    <mergeCell ref="PWV843:PWW843"/>
    <mergeCell ref="PXD843:PXE843"/>
    <mergeCell ref="PXL843:PXM843"/>
    <mergeCell ref="PXT843:PXU843"/>
    <mergeCell ref="PYB843:PYC843"/>
    <mergeCell ref="QFT843:QFU843"/>
    <mergeCell ref="QGB843:QGC843"/>
    <mergeCell ref="QGJ843:QGK843"/>
    <mergeCell ref="QGR843:QGS843"/>
    <mergeCell ref="QGZ843:QHA843"/>
    <mergeCell ref="QHH843:QHI843"/>
    <mergeCell ref="QDX843:QDY843"/>
    <mergeCell ref="QEF843:QEG843"/>
    <mergeCell ref="QEN843:QEO843"/>
    <mergeCell ref="QEV843:QEW843"/>
    <mergeCell ref="QFD843:QFE843"/>
    <mergeCell ref="QFL843:QFM843"/>
    <mergeCell ref="QCB843:QCC843"/>
    <mergeCell ref="QCJ843:QCK843"/>
    <mergeCell ref="QCR843:QCS843"/>
    <mergeCell ref="QCZ843:QDA843"/>
    <mergeCell ref="QDH843:QDI843"/>
    <mergeCell ref="QDP843:QDQ843"/>
    <mergeCell ref="QLH843:QLI843"/>
    <mergeCell ref="QLP843:QLQ843"/>
    <mergeCell ref="QLX843:QLY843"/>
    <mergeCell ref="QMF843:QMG843"/>
    <mergeCell ref="QMN843:QMO843"/>
    <mergeCell ref="QMV843:QMW843"/>
    <mergeCell ref="QJL843:QJM843"/>
    <mergeCell ref="QJT843:QJU843"/>
    <mergeCell ref="QKB843:QKC843"/>
    <mergeCell ref="QKJ843:QKK843"/>
    <mergeCell ref="QKR843:QKS843"/>
    <mergeCell ref="QKZ843:QLA843"/>
    <mergeCell ref="QHP843:QHQ843"/>
    <mergeCell ref="QHX843:QHY843"/>
    <mergeCell ref="QIF843:QIG843"/>
    <mergeCell ref="QIN843:QIO843"/>
    <mergeCell ref="QIV843:QIW843"/>
    <mergeCell ref="QJD843:QJE843"/>
    <mergeCell ref="QQV843:QQW843"/>
    <mergeCell ref="QRD843:QRE843"/>
    <mergeCell ref="QRL843:QRM843"/>
    <mergeCell ref="QRT843:QRU843"/>
    <mergeCell ref="QSB843:QSC843"/>
    <mergeCell ref="QSJ843:QSK843"/>
    <mergeCell ref="QOZ843:QPA843"/>
    <mergeCell ref="QPH843:QPI843"/>
    <mergeCell ref="QPP843:QPQ843"/>
    <mergeCell ref="QPX843:QPY843"/>
    <mergeCell ref="QQF843:QQG843"/>
    <mergeCell ref="QQN843:QQO843"/>
    <mergeCell ref="QND843:QNE843"/>
    <mergeCell ref="QNL843:QNM843"/>
    <mergeCell ref="QNT843:QNU843"/>
    <mergeCell ref="QOB843:QOC843"/>
    <mergeCell ref="QOJ843:QOK843"/>
    <mergeCell ref="QOR843:QOS843"/>
    <mergeCell ref="QWJ843:QWK843"/>
    <mergeCell ref="QWR843:QWS843"/>
    <mergeCell ref="QWZ843:QXA843"/>
    <mergeCell ref="QXH843:QXI843"/>
    <mergeCell ref="QXP843:QXQ843"/>
    <mergeCell ref="QXX843:QXY843"/>
    <mergeCell ref="QUN843:QUO843"/>
    <mergeCell ref="QUV843:QUW843"/>
    <mergeCell ref="QVD843:QVE843"/>
    <mergeCell ref="QVL843:QVM843"/>
    <mergeCell ref="QVT843:QVU843"/>
    <mergeCell ref="QWB843:QWC843"/>
    <mergeCell ref="QSR843:QSS843"/>
    <mergeCell ref="QSZ843:QTA843"/>
    <mergeCell ref="QTH843:QTI843"/>
    <mergeCell ref="QTP843:QTQ843"/>
    <mergeCell ref="QTX843:QTY843"/>
    <mergeCell ref="QUF843:QUG843"/>
    <mergeCell ref="RBX843:RBY843"/>
    <mergeCell ref="RCF843:RCG843"/>
    <mergeCell ref="RCN843:RCO843"/>
    <mergeCell ref="RCV843:RCW843"/>
    <mergeCell ref="RDD843:RDE843"/>
    <mergeCell ref="RDL843:RDM843"/>
    <mergeCell ref="RAB843:RAC843"/>
    <mergeCell ref="RAJ843:RAK843"/>
    <mergeCell ref="RAR843:RAS843"/>
    <mergeCell ref="RAZ843:RBA843"/>
    <mergeCell ref="RBH843:RBI843"/>
    <mergeCell ref="RBP843:RBQ843"/>
    <mergeCell ref="QYF843:QYG843"/>
    <mergeCell ref="QYN843:QYO843"/>
    <mergeCell ref="QYV843:QYW843"/>
    <mergeCell ref="QZD843:QZE843"/>
    <mergeCell ref="QZL843:QZM843"/>
    <mergeCell ref="QZT843:QZU843"/>
    <mergeCell ref="RHL843:RHM843"/>
    <mergeCell ref="RHT843:RHU843"/>
    <mergeCell ref="RIB843:RIC843"/>
    <mergeCell ref="RIJ843:RIK843"/>
    <mergeCell ref="RIR843:RIS843"/>
    <mergeCell ref="RIZ843:RJA843"/>
    <mergeCell ref="RFP843:RFQ843"/>
    <mergeCell ref="RFX843:RFY843"/>
    <mergeCell ref="RGF843:RGG843"/>
    <mergeCell ref="RGN843:RGO843"/>
    <mergeCell ref="RGV843:RGW843"/>
    <mergeCell ref="RHD843:RHE843"/>
    <mergeCell ref="RDT843:RDU843"/>
    <mergeCell ref="REB843:REC843"/>
    <mergeCell ref="REJ843:REK843"/>
    <mergeCell ref="RER843:RES843"/>
    <mergeCell ref="REZ843:RFA843"/>
    <mergeCell ref="RFH843:RFI843"/>
    <mergeCell ref="RMZ843:RNA843"/>
    <mergeCell ref="RNH843:RNI843"/>
    <mergeCell ref="RNP843:RNQ843"/>
    <mergeCell ref="RNX843:RNY843"/>
    <mergeCell ref="ROF843:ROG843"/>
    <mergeCell ref="RON843:ROO843"/>
    <mergeCell ref="RLD843:RLE843"/>
    <mergeCell ref="RLL843:RLM843"/>
    <mergeCell ref="RLT843:RLU843"/>
    <mergeCell ref="RMB843:RMC843"/>
    <mergeCell ref="RMJ843:RMK843"/>
    <mergeCell ref="RMR843:RMS843"/>
    <mergeCell ref="RJH843:RJI843"/>
    <mergeCell ref="RJP843:RJQ843"/>
    <mergeCell ref="RJX843:RJY843"/>
    <mergeCell ref="RKF843:RKG843"/>
    <mergeCell ref="RKN843:RKO843"/>
    <mergeCell ref="RKV843:RKW843"/>
    <mergeCell ref="RSN843:RSO843"/>
    <mergeCell ref="RSV843:RSW843"/>
    <mergeCell ref="RTD843:RTE843"/>
    <mergeCell ref="RTL843:RTM843"/>
    <mergeCell ref="RTT843:RTU843"/>
    <mergeCell ref="RUB843:RUC843"/>
    <mergeCell ref="RQR843:RQS843"/>
    <mergeCell ref="RQZ843:RRA843"/>
    <mergeCell ref="RRH843:RRI843"/>
    <mergeCell ref="RRP843:RRQ843"/>
    <mergeCell ref="RRX843:RRY843"/>
    <mergeCell ref="RSF843:RSG843"/>
    <mergeCell ref="ROV843:ROW843"/>
    <mergeCell ref="RPD843:RPE843"/>
    <mergeCell ref="RPL843:RPM843"/>
    <mergeCell ref="RPT843:RPU843"/>
    <mergeCell ref="RQB843:RQC843"/>
    <mergeCell ref="RQJ843:RQK843"/>
    <mergeCell ref="RYB843:RYC843"/>
    <mergeCell ref="RYJ843:RYK843"/>
    <mergeCell ref="RYR843:RYS843"/>
    <mergeCell ref="RYZ843:RZA843"/>
    <mergeCell ref="RZH843:RZI843"/>
    <mergeCell ref="RZP843:RZQ843"/>
    <mergeCell ref="RWF843:RWG843"/>
    <mergeCell ref="RWN843:RWO843"/>
    <mergeCell ref="RWV843:RWW843"/>
    <mergeCell ref="RXD843:RXE843"/>
    <mergeCell ref="RXL843:RXM843"/>
    <mergeCell ref="RXT843:RXU843"/>
    <mergeCell ref="RUJ843:RUK843"/>
    <mergeCell ref="RUR843:RUS843"/>
    <mergeCell ref="RUZ843:RVA843"/>
    <mergeCell ref="RVH843:RVI843"/>
    <mergeCell ref="RVP843:RVQ843"/>
    <mergeCell ref="RVX843:RVY843"/>
    <mergeCell ref="SDP843:SDQ843"/>
    <mergeCell ref="SDX843:SDY843"/>
    <mergeCell ref="SEF843:SEG843"/>
    <mergeCell ref="SEN843:SEO843"/>
    <mergeCell ref="SEV843:SEW843"/>
    <mergeCell ref="SFD843:SFE843"/>
    <mergeCell ref="SBT843:SBU843"/>
    <mergeCell ref="SCB843:SCC843"/>
    <mergeCell ref="SCJ843:SCK843"/>
    <mergeCell ref="SCR843:SCS843"/>
    <mergeCell ref="SCZ843:SDA843"/>
    <mergeCell ref="SDH843:SDI843"/>
    <mergeCell ref="RZX843:RZY843"/>
    <mergeCell ref="SAF843:SAG843"/>
    <mergeCell ref="SAN843:SAO843"/>
    <mergeCell ref="SAV843:SAW843"/>
    <mergeCell ref="SBD843:SBE843"/>
    <mergeCell ref="SBL843:SBM843"/>
    <mergeCell ref="SJD843:SJE843"/>
    <mergeCell ref="SJL843:SJM843"/>
    <mergeCell ref="SJT843:SJU843"/>
    <mergeCell ref="SKB843:SKC843"/>
    <mergeCell ref="SKJ843:SKK843"/>
    <mergeCell ref="SKR843:SKS843"/>
    <mergeCell ref="SHH843:SHI843"/>
    <mergeCell ref="SHP843:SHQ843"/>
    <mergeCell ref="SHX843:SHY843"/>
    <mergeCell ref="SIF843:SIG843"/>
    <mergeCell ref="SIN843:SIO843"/>
    <mergeCell ref="SIV843:SIW843"/>
    <mergeCell ref="SFL843:SFM843"/>
    <mergeCell ref="SFT843:SFU843"/>
    <mergeCell ref="SGB843:SGC843"/>
    <mergeCell ref="SGJ843:SGK843"/>
    <mergeCell ref="SGR843:SGS843"/>
    <mergeCell ref="SGZ843:SHA843"/>
    <mergeCell ref="SOR843:SOS843"/>
    <mergeCell ref="SOZ843:SPA843"/>
    <mergeCell ref="SPH843:SPI843"/>
    <mergeCell ref="SPP843:SPQ843"/>
    <mergeCell ref="SPX843:SPY843"/>
    <mergeCell ref="SQF843:SQG843"/>
    <mergeCell ref="SMV843:SMW843"/>
    <mergeCell ref="SND843:SNE843"/>
    <mergeCell ref="SNL843:SNM843"/>
    <mergeCell ref="SNT843:SNU843"/>
    <mergeCell ref="SOB843:SOC843"/>
    <mergeCell ref="SOJ843:SOK843"/>
    <mergeCell ref="SKZ843:SLA843"/>
    <mergeCell ref="SLH843:SLI843"/>
    <mergeCell ref="SLP843:SLQ843"/>
    <mergeCell ref="SLX843:SLY843"/>
    <mergeCell ref="SMF843:SMG843"/>
    <mergeCell ref="SMN843:SMO843"/>
    <mergeCell ref="SUF843:SUG843"/>
    <mergeCell ref="SUN843:SUO843"/>
    <mergeCell ref="SUV843:SUW843"/>
    <mergeCell ref="SVD843:SVE843"/>
    <mergeCell ref="SVL843:SVM843"/>
    <mergeCell ref="SVT843:SVU843"/>
    <mergeCell ref="SSJ843:SSK843"/>
    <mergeCell ref="SSR843:SSS843"/>
    <mergeCell ref="SSZ843:STA843"/>
    <mergeCell ref="STH843:STI843"/>
    <mergeCell ref="STP843:STQ843"/>
    <mergeCell ref="STX843:STY843"/>
    <mergeCell ref="SQN843:SQO843"/>
    <mergeCell ref="SQV843:SQW843"/>
    <mergeCell ref="SRD843:SRE843"/>
    <mergeCell ref="SRL843:SRM843"/>
    <mergeCell ref="SRT843:SRU843"/>
    <mergeCell ref="SSB843:SSC843"/>
    <mergeCell ref="SZT843:SZU843"/>
    <mergeCell ref="TAB843:TAC843"/>
    <mergeCell ref="TAJ843:TAK843"/>
    <mergeCell ref="TAR843:TAS843"/>
    <mergeCell ref="TAZ843:TBA843"/>
    <mergeCell ref="TBH843:TBI843"/>
    <mergeCell ref="SXX843:SXY843"/>
    <mergeCell ref="SYF843:SYG843"/>
    <mergeCell ref="SYN843:SYO843"/>
    <mergeCell ref="SYV843:SYW843"/>
    <mergeCell ref="SZD843:SZE843"/>
    <mergeCell ref="SZL843:SZM843"/>
    <mergeCell ref="SWB843:SWC843"/>
    <mergeCell ref="SWJ843:SWK843"/>
    <mergeCell ref="SWR843:SWS843"/>
    <mergeCell ref="SWZ843:SXA843"/>
    <mergeCell ref="SXH843:SXI843"/>
    <mergeCell ref="SXP843:SXQ843"/>
    <mergeCell ref="TFH843:TFI843"/>
    <mergeCell ref="TFP843:TFQ843"/>
    <mergeCell ref="TFX843:TFY843"/>
    <mergeCell ref="TGF843:TGG843"/>
    <mergeCell ref="TGN843:TGO843"/>
    <mergeCell ref="TGV843:TGW843"/>
    <mergeCell ref="TDL843:TDM843"/>
    <mergeCell ref="TDT843:TDU843"/>
    <mergeCell ref="TEB843:TEC843"/>
    <mergeCell ref="TEJ843:TEK843"/>
    <mergeCell ref="TER843:TES843"/>
    <mergeCell ref="TEZ843:TFA843"/>
    <mergeCell ref="TBP843:TBQ843"/>
    <mergeCell ref="TBX843:TBY843"/>
    <mergeCell ref="TCF843:TCG843"/>
    <mergeCell ref="TCN843:TCO843"/>
    <mergeCell ref="TCV843:TCW843"/>
    <mergeCell ref="TDD843:TDE843"/>
    <mergeCell ref="TKV843:TKW843"/>
    <mergeCell ref="TLD843:TLE843"/>
    <mergeCell ref="TLL843:TLM843"/>
    <mergeCell ref="TLT843:TLU843"/>
    <mergeCell ref="TMB843:TMC843"/>
    <mergeCell ref="TMJ843:TMK843"/>
    <mergeCell ref="TIZ843:TJA843"/>
    <mergeCell ref="TJH843:TJI843"/>
    <mergeCell ref="TJP843:TJQ843"/>
    <mergeCell ref="TJX843:TJY843"/>
    <mergeCell ref="TKF843:TKG843"/>
    <mergeCell ref="TKN843:TKO843"/>
    <mergeCell ref="THD843:THE843"/>
    <mergeCell ref="THL843:THM843"/>
    <mergeCell ref="THT843:THU843"/>
    <mergeCell ref="TIB843:TIC843"/>
    <mergeCell ref="TIJ843:TIK843"/>
    <mergeCell ref="TIR843:TIS843"/>
    <mergeCell ref="TQJ843:TQK843"/>
    <mergeCell ref="TQR843:TQS843"/>
    <mergeCell ref="TQZ843:TRA843"/>
    <mergeCell ref="TRH843:TRI843"/>
    <mergeCell ref="TRP843:TRQ843"/>
    <mergeCell ref="TRX843:TRY843"/>
    <mergeCell ref="TON843:TOO843"/>
    <mergeCell ref="TOV843:TOW843"/>
    <mergeCell ref="TPD843:TPE843"/>
    <mergeCell ref="TPL843:TPM843"/>
    <mergeCell ref="TPT843:TPU843"/>
    <mergeCell ref="TQB843:TQC843"/>
    <mergeCell ref="TMR843:TMS843"/>
    <mergeCell ref="TMZ843:TNA843"/>
    <mergeCell ref="TNH843:TNI843"/>
    <mergeCell ref="TNP843:TNQ843"/>
    <mergeCell ref="TNX843:TNY843"/>
    <mergeCell ref="TOF843:TOG843"/>
    <mergeCell ref="TVX843:TVY843"/>
    <mergeCell ref="TWF843:TWG843"/>
    <mergeCell ref="TWN843:TWO843"/>
    <mergeCell ref="TWV843:TWW843"/>
    <mergeCell ref="TXD843:TXE843"/>
    <mergeCell ref="TXL843:TXM843"/>
    <mergeCell ref="TUB843:TUC843"/>
    <mergeCell ref="TUJ843:TUK843"/>
    <mergeCell ref="TUR843:TUS843"/>
    <mergeCell ref="TUZ843:TVA843"/>
    <mergeCell ref="TVH843:TVI843"/>
    <mergeCell ref="TVP843:TVQ843"/>
    <mergeCell ref="TSF843:TSG843"/>
    <mergeCell ref="TSN843:TSO843"/>
    <mergeCell ref="TSV843:TSW843"/>
    <mergeCell ref="TTD843:TTE843"/>
    <mergeCell ref="TTL843:TTM843"/>
    <mergeCell ref="TTT843:TTU843"/>
    <mergeCell ref="UBL843:UBM843"/>
    <mergeCell ref="UBT843:UBU843"/>
    <mergeCell ref="UCB843:UCC843"/>
    <mergeCell ref="UCJ843:UCK843"/>
    <mergeCell ref="UCR843:UCS843"/>
    <mergeCell ref="UCZ843:UDA843"/>
    <mergeCell ref="TZP843:TZQ843"/>
    <mergeCell ref="TZX843:TZY843"/>
    <mergeCell ref="UAF843:UAG843"/>
    <mergeCell ref="UAN843:UAO843"/>
    <mergeCell ref="UAV843:UAW843"/>
    <mergeCell ref="UBD843:UBE843"/>
    <mergeCell ref="TXT843:TXU843"/>
    <mergeCell ref="TYB843:TYC843"/>
    <mergeCell ref="TYJ843:TYK843"/>
    <mergeCell ref="TYR843:TYS843"/>
    <mergeCell ref="TYZ843:TZA843"/>
    <mergeCell ref="TZH843:TZI843"/>
    <mergeCell ref="UGZ843:UHA843"/>
    <mergeCell ref="UHH843:UHI843"/>
    <mergeCell ref="UHP843:UHQ843"/>
    <mergeCell ref="UHX843:UHY843"/>
    <mergeCell ref="UIF843:UIG843"/>
    <mergeCell ref="UIN843:UIO843"/>
    <mergeCell ref="UFD843:UFE843"/>
    <mergeCell ref="UFL843:UFM843"/>
    <mergeCell ref="UFT843:UFU843"/>
    <mergeCell ref="UGB843:UGC843"/>
    <mergeCell ref="UGJ843:UGK843"/>
    <mergeCell ref="UGR843:UGS843"/>
    <mergeCell ref="UDH843:UDI843"/>
    <mergeCell ref="UDP843:UDQ843"/>
    <mergeCell ref="UDX843:UDY843"/>
    <mergeCell ref="UEF843:UEG843"/>
    <mergeCell ref="UEN843:UEO843"/>
    <mergeCell ref="UEV843:UEW843"/>
    <mergeCell ref="UMN843:UMO843"/>
    <mergeCell ref="UMV843:UMW843"/>
    <mergeCell ref="UND843:UNE843"/>
    <mergeCell ref="UNL843:UNM843"/>
    <mergeCell ref="UNT843:UNU843"/>
    <mergeCell ref="UOB843:UOC843"/>
    <mergeCell ref="UKR843:UKS843"/>
    <mergeCell ref="UKZ843:ULA843"/>
    <mergeCell ref="ULH843:ULI843"/>
    <mergeCell ref="ULP843:ULQ843"/>
    <mergeCell ref="ULX843:ULY843"/>
    <mergeCell ref="UMF843:UMG843"/>
    <mergeCell ref="UIV843:UIW843"/>
    <mergeCell ref="UJD843:UJE843"/>
    <mergeCell ref="UJL843:UJM843"/>
    <mergeCell ref="UJT843:UJU843"/>
    <mergeCell ref="UKB843:UKC843"/>
    <mergeCell ref="UKJ843:UKK843"/>
    <mergeCell ref="USB843:USC843"/>
    <mergeCell ref="USJ843:USK843"/>
    <mergeCell ref="USR843:USS843"/>
    <mergeCell ref="USZ843:UTA843"/>
    <mergeCell ref="UTH843:UTI843"/>
    <mergeCell ref="UTP843:UTQ843"/>
    <mergeCell ref="UQF843:UQG843"/>
    <mergeCell ref="UQN843:UQO843"/>
    <mergeCell ref="UQV843:UQW843"/>
    <mergeCell ref="URD843:URE843"/>
    <mergeCell ref="URL843:URM843"/>
    <mergeCell ref="URT843:URU843"/>
    <mergeCell ref="UOJ843:UOK843"/>
    <mergeCell ref="UOR843:UOS843"/>
    <mergeCell ref="UOZ843:UPA843"/>
    <mergeCell ref="UPH843:UPI843"/>
    <mergeCell ref="UPP843:UPQ843"/>
    <mergeCell ref="UPX843:UPY843"/>
    <mergeCell ref="UXP843:UXQ843"/>
    <mergeCell ref="UXX843:UXY843"/>
    <mergeCell ref="UYF843:UYG843"/>
    <mergeCell ref="UYN843:UYO843"/>
    <mergeCell ref="UYV843:UYW843"/>
    <mergeCell ref="UZD843:UZE843"/>
    <mergeCell ref="UVT843:UVU843"/>
    <mergeCell ref="UWB843:UWC843"/>
    <mergeCell ref="UWJ843:UWK843"/>
    <mergeCell ref="UWR843:UWS843"/>
    <mergeCell ref="UWZ843:UXA843"/>
    <mergeCell ref="UXH843:UXI843"/>
    <mergeCell ref="UTX843:UTY843"/>
    <mergeCell ref="UUF843:UUG843"/>
    <mergeCell ref="UUN843:UUO843"/>
    <mergeCell ref="UUV843:UUW843"/>
    <mergeCell ref="UVD843:UVE843"/>
    <mergeCell ref="UVL843:UVM843"/>
    <mergeCell ref="VDD843:VDE843"/>
    <mergeCell ref="VDL843:VDM843"/>
    <mergeCell ref="VDT843:VDU843"/>
    <mergeCell ref="VEB843:VEC843"/>
    <mergeCell ref="VEJ843:VEK843"/>
    <mergeCell ref="VER843:VES843"/>
    <mergeCell ref="VBH843:VBI843"/>
    <mergeCell ref="VBP843:VBQ843"/>
    <mergeCell ref="VBX843:VBY843"/>
    <mergeCell ref="VCF843:VCG843"/>
    <mergeCell ref="VCN843:VCO843"/>
    <mergeCell ref="VCV843:VCW843"/>
    <mergeCell ref="UZL843:UZM843"/>
    <mergeCell ref="UZT843:UZU843"/>
    <mergeCell ref="VAB843:VAC843"/>
    <mergeCell ref="VAJ843:VAK843"/>
    <mergeCell ref="VAR843:VAS843"/>
    <mergeCell ref="VAZ843:VBA843"/>
    <mergeCell ref="VIR843:VIS843"/>
    <mergeCell ref="VIZ843:VJA843"/>
    <mergeCell ref="VJH843:VJI843"/>
    <mergeCell ref="VJP843:VJQ843"/>
    <mergeCell ref="VJX843:VJY843"/>
    <mergeCell ref="VKF843:VKG843"/>
    <mergeCell ref="VGV843:VGW843"/>
    <mergeCell ref="VHD843:VHE843"/>
    <mergeCell ref="VHL843:VHM843"/>
    <mergeCell ref="VHT843:VHU843"/>
    <mergeCell ref="VIB843:VIC843"/>
    <mergeCell ref="VIJ843:VIK843"/>
    <mergeCell ref="VEZ843:VFA843"/>
    <mergeCell ref="VFH843:VFI843"/>
    <mergeCell ref="VFP843:VFQ843"/>
    <mergeCell ref="VFX843:VFY843"/>
    <mergeCell ref="VGF843:VGG843"/>
    <mergeCell ref="VGN843:VGO843"/>
    <mergeCell ref="VOF843:VOG843"/>
    <mergeCell ref="VON843:VOO843"/>
    <mergeCell ref="VOV843:VOW843"/>
    <mergeCell ref="VPD843:VPE843"/>
    <mergeCell ref="VPL843:VPM843"/>
    <mergeCell ref="VPT843:VPU843"/>
    <mergeCell ref="VMJ843:VMK843"/>
    <mergeCell ref="VMR843:VMS843"/>
    <mergeCell ref="VMZ843:VNA843"/>
    <mergeCell ref="VNH843:VNI843"/>
    <mergeCell ref="VNP843:VNQ843"/>
    <mergeCell ref="VNX843:VNY843"/>
    <mergeCell ref="VKN843:VKO843"/>
    <mergeCell ref="VKV843:VKW843"/>
    <mergeCell ref="VLD843:VLE843"/>
    <mergeCell ref="VLL843:VLM843"/>
    <mergeCell ref="VLT843:VLU843"/>
    <mergeCell ref="VMB843:VMC843"/>
    <mergeCell ref="VTT843:VTU843"/>
    <mergeCell ref="VUB843:VUC843"/>
    <mergeCell ref="VUJ843:VUK843"/>
    <mergeCell ref="VUR843:VUS843"/>
    <mergeCell ref="VUZ843:VVA843"/>
    <mergeCell ref="VVH843:VVI843"/>
    <mergeCell ref="VRX843:VRY843"/>
    <mergeCell ref="VSF843:VSG843"/>
    <mergeCell ref="VSN843:VSO843"/>
    <mergeCell ref="VSV843:VSW843"/>
    <mergeCell ref="VTD843:VTE843"/>
    <mergeCell ref="VTL843:VTM843"/>
    <mergeCell ref="VQB843:VQC843"/>
    <mergeCell ref="VQJ843:VQK843"/>
    <mergeCell ref="VQR843:VQS843"/>
    <mergeCell ref="VQZ843:VRA843"/>
    <mergeCell ref="VRH843:VRI843"/>
    <mergeCell ref="VRP843:VRQ843"/>
    <mergeCell ref="VZH843:VZI843"/>
    <mergeCell ref="VZP843:VZQ843"/>
    <mergeCell ref="VZX843:VZY843"/>
    <mergeCell ref="WAF843:WAG843"/>
    <mergeCell ref="WAN843:WAO843"/>
    <mergeCell ref="WAV843:WAW843"/>
    <mergeCell ref="VXL843:VXM843"/>
    <mergeCell ref="VXT843:VXU843"/>
    <mergeCell ref="VYB843:VYC843"/>
    <mergeCell ref="VYJ843:VYK843"/>
    <mergeCell ref="VYR843:VYS843"/>
    <mergeCell ref="VYZ843:VZA843"/>
    <mergeCell ref="VVP843:VVQ843"/>
    <mergeCell ref="VVX843:VVY843"/>
    <mergeCell ref="VWF843:VWG843"/>
    <mergeCell ref="VWN843:VWO843"/>
    <mergeCell ref="VWV843:VWW843"/>
    <mergeCell ref="VXD843:VXE843"/>
    <mergeCell ref="WEV843:WEW843"/>
    <mergeCell ref="WFD843:WFE843"/>
    <mergeCell ref="WFL843:WFM843"/>
    <mergeCell ref="WFT843:WFU843"/>
    <mergeCell ref="WGB843:WGC843"/>
    <mergeCell ref="WGJ843:WGK843"/>
    <mergeCell ref="WCZ843:WDA843"/>
    <mergeCell ref="WDH843:WDI843"/>
    <mergeCell ref="WDP843:WDQ843"/>
    <mergeCell ref="WDX843:WDY843"/>
    <mergeCell ref="WEF843:WEG843"/>
    <mergeCell ref="WEN843:WEO843"/>
    <mergeCell ref="WBD843:WBE843"/>
    <mergeCell ref="WBL843:WBM843"/>
    <mergeCell ref="WBT843:WBU843"/>
    <mergeCell ref="WCB843:WCC843"/>
    <mergeCell ref="WCJ843:WCK843"/>
    <mergeCell ref="WCR843:WCS843"/>
    <mergeCell ref="WKJ843:WKK843"/>
    <mergeCell ref="WKR843:WKS843"/>
    <mergeCell ref="WKZ843:WLA843"/>
    <mergeCell ref="WLH843:WLI843"/>
    <mergeCell ref="WLP843:WLQ843"/>
    <mergeCell ref="WLX843:WLY843"/>
    <mergeCell ref="WIN843:WIO843"/>
    <mergeCell ref="WIV843:WIW843"/>
    <mergeCell ref="WJD843:WJE843"/>
    <mergeCell ref="WJL843:WJM843"/>
    <mergeCell ref="WJT843:WJU843"/>
    <mergeCell ref="WKB843:WKC843"/>
    <mergeCell ref="WGR843:WGS843"/>
    <mergeCell ref="WGZ843:WHA843"/>
    <mergeCell ref="WHH843:WHI843"/>
    <mergeCell ref="WHP843:WHQ843"/>
    <mergeCell ref="WHX843:WHY843"/>
    <mergeCell ref="WIF843:WIG843"/>
    <mergeCell ref="WPX843:WPY843"/>
    <mergeCell ref="WQF843:WQG843"/>
    <mergeCell ref="WQN843:WQO843"/>
    <mergeCell ref="WQV843:WQW843"/>
    <mergeCell ref="WRD843:WRE843"/>
    <mergeCell ref="WRL843:WRM843"/>
    <mergeCell ref="WOB843:WOC843"/>
    <mergeCell ref="WOJ843:WOK843"/>
    <mergeCell ref="WOR843:WOS843"/>
    <mergeCell ref="WOZ843:WPA843"/>
    <mergeCell ref="WPH843:WPI843"/>
    <mergeCell ref="WPP843:WPQ843"/>
    <mergeCell ref="WMF843:WMG843"/>
    <mergeCell ref="WMN843:WMO843"/>
    <mergeCell ref="WMV843:WMW843"/>
    <mergeCell ref="WND843:WNE843"/>
    <mergeCell ref="WNL843:WNM843"/>
    <mergeCell ref="WNT843:WNU843"/>
    <mergeCell ref="WYF843:WYG843"/>
    <mergeCell ref="WYN843:WYO843"/>
    <mergeCell ref="WYV843:WYW843"/>
    <mergeCell ref="WVL843:WVM843"/>
    <mergeCell ref="WVT843:WVU843"/>
    <mergeCell ref="WWB843:WWC843"/>
    <mergeCell ref="WWJ843:WWK843"/>
    <mergeCell ref="WWR843:WWS843"/>
    <mergeCell ref="WWZ843:WXA843"/>
    <mergeCell ref="WTP843:WTQ843"/>
    <mergeCell ref="WTX843:WTY843"/>
    <mergeCell ref="WUF843:WUG843"/>
    <mergeCell ref="WUN843:WUO843"/>
    <mergeCell ref="WUV843:WUW843"/>
    <mergeCell ref="WVD843:WVE843"/>
    <mergeCell ref="WRT843:WRU843"/>
    <mergeCell ref="WSB843:WSC843"/>
    <mergeCell ref="WSJ843:WSK843"/>
    <mergeCell ref="WSR843:WSS843"/>
    <mergeCell ref="WSZ843:WTA843"/>
    <mergeCell ref="WTH843:WTI843"/>
    <mergeCell ref="C857:E857"/>
    <mergeCell ref="C858:D858"/>
    <mergeCell ref="C859:E859"/>
    <mergeCell ref="C24:D24"/>
    <mergeCell ref="C12:E12"/>
    <mergeCell ref="XER843:XES843"/>
    <mergeCell ref="XEZ843:XFA843"/>
    <mergeCell ref="D847:E847"/>
    <mergeCell ref="D851:E851"/>
    <mergeCell ref="D853:E853"/>
    <mergeCell ref="D856:E856"/>
    <mergeCell ref="XCV843:XCW843"/>
    <mergeCell ref="XDD843:XDE843"/>
    <mergeCell ref="XDL843:XDM843"/>
    <mergeCell ref="XDT843:XDU843"/>
    <mergeCell ref="XEB843:XEC843"/>
    <mergeCell ref="XEJ843:XEK843"/>
    <mergeCell ref="XAZ843:XBA843"/>
    <mergeCell ref="XBH843:XBI843"/>
    <mergeCell ref="XBP843:XBQ843"/>
    <mergeCell ref="XBX843:XBY843"/>
    <mergeCell ref="XCF843:XCG843"/>
    <mergeCell ref="XCN843:XCO843"/>
    <mergeCell ref="WZD843:WZE843"/>
    <mergeCell ref="WZL843:WZM843"/>
    <mergeCell ref="WZT843:WZU843"/>
    <mergeCell ref="XAB843:XAC843"/>
    <mergeCell ref="XAJ843:XAK843"/>
    <mergeCell ref="XAR843:XAS843"/>
    <mergeCell ref="WXH843:WXI843"/>
    <mergeCell ref="WXP843:WXQ843"/>
    <mergeCell ref="WXX843:WXY843"/>
  </mergeCells>
  <pageMargins left="1.1811023622047245" right="0.59055118110236227" top="0.98425196850393704" bottom="0.59055118110236227" header="0.31496062992125984" footer="0.31496062992125984"/>
  <pageSetup paperSize="9" firstPageNumber="209" orientation="portrait" useFirstPageNumber="1" r:id="rId1"/>
  <headerFooter>
    <oddHeader xml:space="preserve">&amp;C&amp;"TH SarabunPSK,ตัวหนา"&amp;16
</oddHeader>
  </headerFooter>
  <rowBreaks count="21" manualBreakCount="21">
    <brk id="101" max="16383" man="1"/>
    <brk id="117" max="16383" man="1"/>
    <brk id="135" max="16383" man="1"/>
    <brk id="151" max="16383" man="1"/>
    <brk id="164" max="16383" man="1"/>
    <brk id="178" max="16383" man="1"/>
    <brk id="196" max="16383" man="1"/>
    <brk id="222" max="16383" man="1"/>
    <brk id="234" max="16383" man="1"/>
    <brk id="241" max="16383" man="1"/>
    <brk id="252" max="16383" man="1"/>
    <brk id="258" max="16383" man="1"/>
    <brk id="485" max="16383" man="1"/>
    <brk id="497" max="16383" man="1"/>
    <brk id="533" max="16383" man="1"/>
    <brk id="569" max="16383" man="1"/>
    <brk id="581" max="16383" man="1"/>
    <brk id="617" max="16383" man="1"/>
    <brk id="653" max="16383" man="1"/>
    <brk id="678" max="16383" man="1"/>
    <brk id="8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36"/>
  <sheetViews>
    <sheetView tabSelected="1" view="pageLayout" topLeftCell="A400" zoomScaleNormal="100" zoomScaleSheetLayoutView="100" workbookViewId="0">
      <selection activeCell="C409" sqref="C409"/>
    </sheetView>
  </sheetViews>
  <sheetFormatPr defaultRowHeight="24"/>
  <cols>
    <col min="1" max="1" width="2.85546875" style="407" customWidth="1"/>
    <col min="2" max="2" width="9.7109375" style="407" customWidth="1"/>
    <col min="3" max="3" width="30.140625" style="407" customWidth="1"/>
    <col min="4" max="4" width="5.7109375" style="407" customWidth="1"/>
    <col min="5" max="5" width="11.5703125" style="407" customWidth="1"/>
    <col min="6" max="6" width="14.42578125" style="407" customWidth="1"/>
    <col min="7" max="7" width="8" style="407" customWidth="1"/>
    <col min="8" max="8" width="9.140625" style="415"/>
    <col min="9" max="16384" width="9.140625" style="373"/>
  </cols>
  <sheetData>
    <row r="1" spans="1:9">
      <c r="A1" s="685" t="s">
        <v>0</v>
      </c>
      <c r="B1" s="686"/>
      <c r="C1" s="686"/>
      <c r="D1" s="686"/>
      <c r="E1" s="686"/>
      <c r="F1" s="686"/>
      <c r="G1" s="686"/>
    </row>
    <row r="2" spans="1:9">
      <c r="A2" s="687" t="s">
        <v>68</v>
      </c>
      <c r="B2" s="687"/>
      <c r="C2" s="687"/>
      <c r="D2" s="374"/>
      <c r="E2" s="374"/>
      <c r="F2" s="375">
        <f>SUM(E5,E32,E48,E69,E90,E107,E122,E134,E144,E164,E180,E192,E198,F209,E215,E533,E550,E570,E608,E620,E631,E644,E669)</f>
        <v>732020000</v>
      </c>
      <c r="G2" s="376" t="s">
        <v>75</v>
      </c>
    </row>
    <row r="3" spans="1:9">
      <c r="A3" s="688" t="s">
        <v>1620</v>
      </c>
      <c r="B3" s="679"/>
      <c r="C3" s="679"/>
      <c r="D3" s="679"/>
      <c r="E3" s="679"/>
      <c r="F3" s="679"/>
      <c r="G3" s="679"/>
    </row>
    <row r="4" spans="1:9">
      <c r="A4" s="377" t="s">
        <v>80</v>
      </c>
      <c r="B4" s="377"/>
      <c r="C4" s="377"/>
      <c r="D4" s="377"/>
      <c r="E4" s="377"/>
      <c r="F4" s="377"/>
      <c r="G4" s="377"/>
    </row>
    <row r="5" spans="1:9">
      <c r="A5" s="377" t="s">
        <v>81</v>
      </c>
      <c r="B5" s="377"/>
      <c r="C5" s="377"/>
      <c r="D5" s="377"/>
      <c r="E5" s="689">
        <f>D6</f>
        <v>231455290</v>
      </c>
      <c r="F5" s="679"/>
      <c r="G5" s="376" t="s">
        <v>75</v>
      </c>
    </row>
    <row r="6" spans="1:9">
      <c r="A6" s="377" t="s">
        <v>547</v>
      </c>
      <c r="B6" s="377"/>
      <c r="C6" s="377"/>
      <c r="D6" s="678">
        <f>SUM(D7,D15,D21,D26)</f>
        <v>231455290</v>
      </c>
      <c r="E6" s="690"/>
      <c r="F6" s="376" t="s">
        <v>75</v>
      </c>
      <c r="G6" s="377"/>
    </row>
    <row r="7" spans="1:9">
      <c r="A7" s="378" t="s">
        <v>1550</v>
      </c>
      <c r="B7" s="379" t="s">
        <v>548</v>
      </c>
      <c r="C7" s="378"/>
      <c r="D7" s="678">
        <f>SUM(F8:F13)</f>
        <v>63452700</v>
      </c>
      <c r="E7" s="679"/>
      <c r="F7" s="380" t="s">
        <v>75</v>
      </c>
      <c r="G7" s="378"/>
    </row>
    <row r="8" spans="1:9">
      <c r="A8" s="381"/>
      <c r="B8" s="382" t="s">
        <v>371</v>
      </c>
      <c r="C8" s="383" t="s">
        <v>1497</v>
      </c>
      <c r="D8" s="382"/>
      <c r="E8" s="382"/>
      <c r="F8" s="384">
        <v>58710000</v>
      </c>
      <c r="G8" s="385" t="s">
        <v>75</v>
      </c>
      <c r="I8" s="569"/>
    </row>
    <row r="9" spans="1:9">
      <c r="A9" s="381"/>
      <c r="B9" s="382" t="s">
        <v>373</v>
      </c>
      <c r="C9" s="383" t="s">
        <v>1498</v>
      </c>
      <c r="D9" s="382"/>
      <c r="E9" s="382"/>
      <c r="F9" s="386">
        <v>3522700</v>
      </c>
      <c r="G9" s="385" t="s">
        <v>75</v>
      </c>
    </row>
    <row r="10" spans="1:9">
      <c r="A10" s="381"/>
      <c r="B10" s="382" t="s">
        <v>375</v>
      </c>
      <c r="C10" s="677" t="s">
        <v>1499</v>
      </c>
      <c r="D10" s="677"/>
      <c r="E10" s="382"/>
      <c r="F10" s="386">
        <v>363600</v>
      </c>
      <c r="G10" s="385" t="s">
        <v>75</v>
      </c>
    </row>
    <row r="11" spans="1:9">
      <c r="A11" s="381"/>
      <c r="B11" s="382" t="s">
        <v>377</v>
      </c>
      <c r="C11" s="677" t="s">
        <v>1500</v>
      </c>
      <c r="D11" s="677"/>
      <c r="E11" s="677"/>
      <c r="F11" s="384">
        <v>699600</v>
      </c>
      <c r="G11" s="385" t="s">
        <v>75</v>
      </c>
    </row>
    <row r="12" spans="1:9">
      <c r="A12" s="381"/>
      <c r="B12" s="382" t="s">
        <v>379</v>
      </c>
      <c r="C12" s="677" t="s">
        <v>1501</v>
      </c>
      <c r="D12" s="677"/>
      <c r="E12" s="677"/>
      <c r="F12" s="387">
        <v>104000</v>
      </c>
      <c r="G12" s="388" t="s">
        <v>75</v>
      </c>
    </row>
    <row r="13" spans="1:9">
      <c r="A13" s="381"/>
      <c r="B13" s="382" t="s">
        <v>381</v>
      </c>
      <c r="C13" s="677" t="s">
        <v>1502</v>
      </c>
      <c r="D13" s="677"/>
      <c r="E13" s="382"/>
      <c r="F13" s="384">
        <v>52800</v>
      </c>
      <c r="G13" s="385" t="s">
        <v>75</v>
      </c>
    </row>
    <row r="14" spans="1:9">
      <c r="A14" s="389"/>
      <c r="B14" s="381"/>
      <c r="C14" s="390"/>
      <c r="D14" s="389"/>
      <c r="E14" s="389"/>
      <c r="F14" s="391"/>
      <c r="G14" s="388"/>
    </row>
    <row r="15" spans="1:9">
      <c r="A15" s="392" t="s">
        <v>1551</v>
      </c>
      <c r="B15" s="392" t="s">
        <v>1552</v>
      </c>
      <c r="C15" s="392"/>
      <c r="D15" s="678">
        <f>SUM(F16:F19)</f>
        <v>101695390</v>
      </c>
      <c r="E15" s="679"/>
      <c r="F15" s="393" t="s">
        <v>75</v>
      </c>
      <c r="G15" s="392"/>
    </row>
    <row r="16" spans="1:9">
      <c r="A16" s="382"/>
      <c r="B16" s="382" t="s">
        <v>384</v>
      </c>
      <c r="C16" s="383" t="s">
        <v>1503</v>
      </c>
      <c r="D16" s="382"/>
      <c r="E16" s="382"/>
      <c r="F16" s="394">
        <v>94274300</v>
      </c>
      <c r="G16" s="395" t="s">
        <v>75</v>
      </c>
    </row>
    <row r="17" spans="1:7">
      <c r="A17" s="382"/>
      <c r="B17" s="382" t="s">
        <v>386</v>
      </c>
      <c r="C17" s="383" t="s">
        <v>1504</v>
      </c>
      <c r="D17" s="382"/>
      <c r="E17" s="382"/>
      <c r="F17" s="394">
        <v>4566600</v>
      </c>
      <c r="G17" s="395" t="s">
        <v>75</v>
      </c>
    </row>
    <row r="18" spans="1:7">
      <c r="A18" s="382"/>
      <c r="B18" s="382" t="s">
        <v>388</v>
      </c>
      <c r="C18" s="382" t="s">
        <v>1505</v>
      </c>
      <c r="D18" s="382"/>
      <c r="E18" s="382"/>
      <c r="F18" s="394">
        <v>1798200</v>
      </c>
      <c r="G18" s="395" t="s">
        <v>75</v>
      </c>
    </row>
    <row r="19" spans="1:7">
      <c r="A19" s="382"/>
      <c r="B19" s="382" t="s">
        <v>390</v>
      </c>
      <c r="C19" s="677" t="s">
        <v>1506</v>
      </c>
      <c r="D19" s="677"/>
      <c r="E19" s="677"/>
      <c r="F19" s="394">
        <v>1056290</v>
      </c>
      <c r="G19" s="395" t="s">
        <v>75</v>
      </c>
    </row>
    <row r="20" spans="1:7">
      <c r="A20" s="396"/>
      <c r="B20" s="382"/>
      <c r="C20" s="383"/>
      <c r="D20" s="396"/>
      <c r="E20" s="396"/>
      <c r="F20" s="391"/>
      <c r="G20" s="397"/>
    </row>
    <row r="21" spans="1:7">
      <c r="A21" s="392" t="s">
        <v>1550</v>
      </c>
      <c r="B21" s="392" t="s">
        <v>1553</v>
      </c>
      <c r="C21" s="392"/>
      <c r="D21" s="678">
        <f>SUM(F22:F24)</f>
        <v>61056000</v>
      </c>
      <c r="E21" s="679"/>
      <c r="F21" s="393" t="s">
        <v>75</v>
      </c>
      <c r="G21" s="392"/>
    </row>
    <row r="22" spans="1:7">
      <c r="A22" s="382"/>
      <c r="B22" s="382" t="s">
        <v>393</v>
      </c>
      <c r="C22" s="383" t="s">
        <v>1507</v>
      </c>
      <c r="D22" s="382"/>
      <c r="E22" s="382"/>
      <c r="F22" s="394">
        <v>44606700</v>
      </c>
      <c r="G22" s="395" t="s">
        <v>75</v>
      </c>
    </row>
    <row r="23" spans="1:7">
      <c r="A23" s="382"/>
      <c r="B23" s="382" t="s">
        <v>394</v>
      </c>
      <c r="C23" s="382" t="s">
        <v>1508</v>
      </c>
      <c r="D23" s="382"/>
      <c r="E23" s="382"/>
      <c r="F23" s="394">
        <v>6273300</v>
      </c>
      <c r="G23" s="395" t="s">
        <v>75</v>
      </c>
    </row>
    <row r="24" spans="1:7">
      <c r="A24" s="382"/>
      <c r="B24" s="382" t="s">
        <v>396</v>
      </c>
      <c r="C24" s="677" t="s">
        <v>1509</v>
      </c>
      <c r="D24" s="677"/>
      <c r="E24" s="382"/>
      <c r="F24" s="394">
        <v>10176000</v>
      </c>
      <c r="G24" s="395" t="s">
        <v>75</v>
      </c>
    </row>
    <row r="25" spans="1:7">
      <c r="A25" s="396"/>
      <c r="B25" s="382"/>
      <c r="C25" s="383"/>
      <c r="D25" s="396"/>
      <c r="E25" s="396"/>
      <c r="F25" s="391"/>
      <c r="G25" s="397"/>
    </row>
    <row r="26" spans="1:7">
      <c r="A26" s="392" t="s">
        <v>453</v>
      </c>
      <c r="B26" s="392" t="s">
        <v>1554</v>
      </c>
      <c r="C26" s="392"/>
      <c r="D26" s="678">
        <f>SUM(F27:F30)</f>
        <v>5251200</v>
      </c>
      <c r="E26" s="679"/>
      <c r="F26" s="393" t="s">
        <v>75</v>
      </c>
      <c r="G26" s="392"/>
    </row>
    <row r="27" spans="1:7" ht="24" customHeight="1">
      <c r="A27" s="392"/>
      <c r="B27" s="382" t="s">
        <v>1417</v>
      </c>
      <c r="C27" s="691" t="s">
        <v>2036</v>
      </c>
      <c r="D27" s="691"/>
      <c r="E27" s="691"/>
      <c r="F27" s="391">
        <v>133200</v>
      </c>
      <c r="G27" s="397" t="s">
        <v>75</v>
      </c>
    </row>
    <row r="28" spans="1:7">
      <c r="A28" s="396"/>
      <c r="B28" s="382" t="s">
        <v>399</v>
      </c>
      <c r="C28" s="677" t="s">
        <v>2021</v>
      </c>
      <c r="D28" s="677"/>
      <c r="E28" s="677"/>
      <c r="F28" s="391">
        <v>1867500</v>
      </c>
      <c r="G28" s="397" t="s">
        <v>75</v>
      </c>
    </row>
    <row r="29" spans="1:7">
      <c r="A29" s="396"/>
      <c r="B29" s="382" t="s">
        <v>401</v>
      </c>
      <c r="C29" s="383" t="s">
        <v>2022</v>
      </c>
      <c r="D29" s="396"/>
      <c r="E29" s="396"/>
      <c r="F29" s="391">
        <v>3053000</v>
      </c>
      <c r="G29" s="397" t="s">
        <v>75</v>
      </c>
    </row>
    <row r="30" spans="1:7">
      <c r="A30" s="396"/>
      <c r="B30" s="382" t="s">
        <v>403</v>
      </c>
      <c r="C30" s="383" t="s">
        <v>2023</v>
      </c>
      <c r="D30" s="396"/>
      <c r="E30" s="396"/>
      <c r="F30" s="391">
        <v>197500</v>
      </c>
      <c r="G30" s="397" t="s">
        <v>75</v>
      </c>
    </row>
    <row r="31" spans="1:7">
      <c r="A31" s="396"/>
      <c r="B31" s="382"/>
      <c r="C31" s="383"/>
      <c r="D31" s="396"/>
      <c r="E31" s="396"/>
      <c r="F31" s="391"/>
      <c r="G31" s="397"/>
    </row>
    <row r="32" spans="1:7">
      <c r="A32" s="377" t="s">
        <v>82</v>
      </c>
      <c r="B32" s="377"/>
      <c r="C32" s="377"/>
      <c r="D32" s="377"/>
      <c r="E32" s="689">
        <f>D33</f>
        <v>11445100</v>
      </c>
      <c r="F32" s="679"/>
      <c r="G32" s="376" t="s">
        <v>75</v>
      </c>
    </row>
    <row r="33" spans="1:8">
      <c r="A33" s="377" t="s">
        <v>127</v>
      </c>
      <c r="B33" s="377"/>
      <c r="C33" s="377"/>
      <c r="D33" s="682">
        <f>D34+D45</f>
        <v>11445100</v>
      </c>
      <c r="E33" s="679"/>
      <c r="F33" s="376" t="s">
        <v>75</v>
      </c>
      <c r="G33" s="377"/>
    </row>
    <row r="34" spans="1:8">
      <c r="A34" s="392" t="s">
        <v>427</v>
      </c>
      <c r="B34" s="392"/>
      <c r="C34" s="392"/>
      <c r="D34" s="678">
        <f>SUM(D35,D37,D41,)</f>
        <v>7797800</v>
      </c>
      <c r="E34" s="679"/>
      <c r="F34" s="393" t="s">
        <v>75</v>
      </c>
      <c r="G34" s="392"/>
    </row>
    <row r="35" spans="1:8">
      <c r="A35" s="392" t="s">
        <v>1550</v>
      </c>
      <c r="B35" s="392" t="s">
        <v>1556</v>
      </c>
      <c r="C35" s="392"/>
      <c r="D35" s="678">
        <v>606600</v>
      </c>
      <c r="E35" s="679"/>
      <c r="F35" s="393" t="s">
        <v>75</v>
      </c>
      <c r="G35" s="392"/>
    </row>
    <row r="36" spans="1:8">
      <c r="A36" s="398"/>
      <c r="B36" s="680" t="s">
        <v>408</v>
      </c>
      <c r="C36" s="680"/>
      <c r="D36" s="380"/>
      <c r="E36" s="380"/>
      <c r="F36" s="391"/>
      <c r="G36" s="397"/>
    </row>
    <row r="37" spans="1:8">
      <c r="A37" s="392" t="s">
        <v>1550</v>
      </c>
      <c r="B37" s="392" t="s">
        <v>1557</v>
      </c>
      <c r="C37" s="392"/>
      <c r="D37" s="678">
        <v>6781600</v>
      </c>
      <c r="E37" s="679"/>
      <c r="F37" s="393" t="s">
        <v>75</v>
      </c>
      <c r="G37" s="392"/>
    </row>
    <row r="38" spans="1:8">
      <c r="A38" s="398"/>
      <c r="B38" s="396" t="s">
        <v>410</v>
      </c>
      <c r="C38" s="396"/>
      <c r="D38" s="396"/>
      <c r="E38" s="396"/>
      <c r="F38" s="391"/>
      <c r="G38" s="397"/>
    </row>
    <row r="39" spans="1:8">
      <c r="A39" s="398"/>
      <c r="B39" s="382" t="s">
        <v>411</v>
      </c>
      <c r="C39" s="382"/>
      <c r="D39" s="396"/>
      <c r="E39" s="396"/>
      <c r="F39" s="391"/>
      <c r="G39" s="397"/>
    </row>
    <row r="40" spans="1:8">
      <c r="A40" s="398"/>
      <c r="B40" s="382" t="s">
        <v>1958</v>
      </c>
      <c r="C40" s="383"/>
      <c r="D40" s="396"/>
      <c r="E40" s="396"/>
      <c r="F40" s="391"/>
      <c r="G40" s="397"/>
    </row>
    <row r="41" spans="1:8">
      <c r="A41" s="392" t="s">
        <v>1550</v>
      </c>
      <c r="B41" s="392" t="s">
        <v>1558</v>
      </c>
      <c r="C41" s="392"/>
      <c r="D41" s="678">
        <v>409600</v>
      </c>
      <c r="E41" s="679"/>
      <c r="F41" s="393" t="s">
        <v>75</v>
      </c>
      <c r="G41" s="392"/>
      <c r="H41" s="415">
        <f>542000+357500-486500-3400</f>
        <v>409600</v>
      </c>
    </row>
    <row r="42" spans="1:8">
      <c r="A42" s="396" t="s">
        <v>1559</v>
      </c>
      <c r="B42" s="396" t="s">
        <v>1744</v>
      </c>
      <c r="C42" s="396"/>
      <c r="D42" s="396"/>
      <c r="E42" s="396"/>
      <c r="F42" s="391"/>
      <c r="G42" s="397"/>
    </row>
    <row r="43" spans="1:8" ht="24" customHeight="1">
      <c r="A43" s="396" t="s">
        <v>1559</v>
      </c>
      <c r="B43" s="677" t="s">
        <v>1959</v>
      </c>
      <c r="C43" s="677"/>
      <c r="D43" s="677"/>
      <c r="E43" s="396"/>
      <c r="F43" s="391"/>
      <c r="G43" s="397"/>
    </row>
    <row r="44" spans="1:8">
      <c r="A44" s="396" t="s">
        <v>1559</v>
      </c>
      <c r="B44" s="399" t="s">
        <v>2037</v>
      </c>
      <c r="C44" s="383"/>
      <c r="D44" s="396"/>
      <c r="E44" s="396"/>
      <c r="F44" s="391"/>
      <c r="G44" s="397"/>
    </row>
    <row r="45" spans="1:8">
      <c r="A45" s="392" t="s">
        <v>437</v>
      </c>
      <c r="B45" s="392"/>
      <c r="C45" s="392"/>
      <c r="D45" s="678">
        <v>3647300</v>
      </c>
      <c r="E45" s="679"/>
      <c r="F45" s="393" t="s">
        <v>75</v>
      </c>
      <c r="G45" s="392"/>
    </row>
    <row r="46" spans="1:8" ht="24" customHeight="1">
      <c r="A46" s="383" t="s">
        <v>1562</v>
      </c>
      <c r="B46" s="677" t="s">
        <v>1563</v>
      </c>
      <c r="C46" s="677"/>
      <c r="D46" s="677"/>
      <c r="E46" s="396"/>
      <c r="F46" s="391"/>
      <c r="G46" s="397"/>
    </row>
    <row r="47" spans="1:8" ht="24" customHeight="1">
      <c r="A47" s="383"/>
      <c r="B47" s="406"/>
      <c r="C47" s="406"/>
      <c r="D47" s="406"/>
      <c r="E47" s="396"/>
      <c r="F47" s="391"/>
      <c r="G47" s="397"/>
    </row>
    <row r="48" spans="1:8">
      <c r="A48" s="377" t="s">
        <v>83</v>
      </c>
      <c r="B48" s="377"/>
      <c r="C48" s="377"/>
      <c r="D48" s="377"/>
      <c r="E48" s="689">
        <f>SUM(D49,D63)</f>
        <v>632100</v>
      </c>
      <c r="F48" s="679"/>
      <c r="G48" s="376" t="s">
        <v>75</v>
      </c>
    </row>
    <row r="49" spans="1:7">
      <c r="A49" s="377" t="s">
        <v>405</v>
      </c>
      <c r="B49" s="377"/>
      <c r="C49" s="377"/>
      <c r="D49" s="682">
        <f>SUM(D50+D60)</f>
        <v>419100</v>
      </c>
      <c r="E49" s="679"/>
      <c r="F49" s="376" t="s">
        <v>75</v>
      </c>
      <c r="G49" s="377"/>
    </row>
    <row r="50" spans="1:7">
      <c r="A50" s="392" t="s">
        <v>1550</v>
      </c>
      <c r="B50" s="392" t="s">
        <v>1564</v>
      </c>
      <c r="C50" s="392"/>
      <c r="D50" s="678">
        <f>SUM(D51+D53,D56)</f>
        <v>411100</v>
      </c>
      <c r="E50" s="678"/>
      <c r="F50" s="393" t="s">
        <v>75</v>
      </c>
      <c r="G50" s="392"/>
    </row>
    <row r="51" spans="1:7">
      <c r="A51" s="392" t="s">
        <v>1565</v>
      </c>
      <c r="B51" s="392" t="s">
        <v>1962</v>
      </c>
      <c r="C51" s="392"/>
      <c r="D51" s="678">
        <v>292000</v>
      </c>
      <c r="E51" s="678"/>
      <c r="F51" s="393" t="s">
        <v>75</v>
      </c>
      <c r="G51" s="392"/>
    </row>
    <row r="52" spans="1:7">
      <c r="A52" s="398"/>
      <c r="B52" s="401" t="s">
        <v>1965</v>
      </c>
      <c r="C52" s="401"/>
      <c r="D52" s="402"/>
      <c r="E52" s="380"/>
      <c r="F52" s="391"/>
      <c r="G52" s="397"/>
    </row>
    <row r="53" spans="1:7">
      <c r="A53" s="398"/>
      <c r="B53" s="392" t="s">
        <v>1296</v>
      </c>
      <c r="C53" s="392"/>
      <c r="D53" s="678">
        <v>6100</v>
      </c>
      <c r="E53" s="678"/>
      <c r="F53" s="393" t="s">
        <v>75</v>
      </c>
      <c r="G53" s="397"/>
    </row>
    <row r="54" spans="1:7">
      <c r="A54" s="398"/>
      <c r="B54" s="401" t="s">
        <v>1966</v>
      </c>
      <c r="C54" s="392"/>
      <c r="D54" s="380"/>
      <c r="E54" s="380"/>
      <c r="F54" s="393"/>
      <c r="G54" s="397"/>
    </row>
    <row r="55" spans="1:7">
      <c r="A55" s="398"/>
      <c r="B55" s="401" t="s">
        <v>1967</v>
      </c>
      <c r="C55" s="401"/>
      <c r="D55" s="402"/>
      <c r="E55" s="380"/>
      <c r="F55" s="391"/>
      <c r="G55" s="397"/>
    </row>
    <row r="56" spans="1:7">
      <c r="A56" s="392" t="s">
        <v>1566</v>
      </c>
      <c r="B56" s="392" t="s">
        <v>1297</v>
      </c>
      <c r="C56" s="392"/>
      <c r="D56" s="678">
        <v>113000</v>
      </c>
      <c r="E56" s="678"/>
      <c r="F56" s="393" t="s">
        <v>75</v>
      </c>
      <c r="G56" s="392"/>
    </row>
    <row r="57" spans="1:7">
      <c r="A57" s="396" t="s">
        <v>1567</v>
      </c>
      <c r="B57" s="396" t="s">
        <v>1968</v>
      </c>
      <c r="C57" s="396"/>
      <c r="D57" s="396"/>
      <c r="E57" s="396"/>
      <c r="F57" s="391"/>
      <c r="G57" s="397"/>
    </row>
    <row r="58" spans="1:7" ht="24" customHeight="1">
      <c r="A58" s="396" t="s">
        <v>1567</v>
      </c>
      <c r="B58" s="382" t="s">
        <v>1969</v>
      </c>
      <c r="C58" s="382"/>
      <c r="D58" s="382"/>
      <c r="E58" s="396"/>
      <c r="F58" s="391"/>
      <c r="G58" s="397"/>
    </row>
    <row r="59" spans="1:7">
      <c r="A59" s="396" t="s">
        <v>1140</v>
      </c>
      <c r="B59" s="399" t="s">
        <v>1970</v>
      </c>
      <c r="C59" s="383"/>
      <c r="D59" s="396"/>
      <c r="E59" s="396"/>
      <c r="F59" s="391"/>
      <c r="G59" s="397"/>
    </row>
    <row r="60" spans="1:7">
      <c r="A60" s="377" t="s">
        <v>463</v>
      </c>
      <c r="B60" s="377"/>
      <c r="C60" s="377"/>
      <c r="D60" s="682">
        <v>8000</v>
      </c>
      <c r="E60" s="679"/>
      <c r="F60" s="376" t="s">
        <v>75</v>
      </c>
      <c r="G60" s="397"/>
    </row>
    <row r="61" spans="1:7">
      <c r="A61" s="396"/>
      <c r="B61" s="677" t="s">
        <v>1971</v>
      </c>
      <c r="C61" s="677"/>
      <c r="D61" s="677"/>
      <c r="E61" s="396"/>
      <c r="F61" s="391"/>
      <c r="G61" s="397"/>
    </row>
    <row r="62" spans="1:7">
      <c r="A62" s="396"/>
      <c r="B62" s="382" t="s">
        <v>1972</v>
      </c>
      <c r="C62" s="382"/>
      <c r="D62" s="382"/>
      <c r="E62" s="396"/>
      <c r="F62" s="391"/>
      <c r="G62" s="397"/>
    </row>
    <row r="63" spans="1:7">
      <c r="A63" s="377" t="s">
        <v>418</v>
      </c>
      <c r="B63" s="377"/>
      <c r="C63" s="377"/>
      <c r="D63" s="682">
        <f>SUM(F65:F67)</f>
        <v>213000</v>
      </c>
      <c r="E63" s="679"/>
      <c r="F63" s="376" t="s">
        <v>75</v>
      </c>
      <c r="G63" s="377"/>
    </row>
    <row r="64" spans="1:7">
      <c r="A64" s="382"/>
      <c r="B64" s="403" t="s">
        <v>516</v>
      </c>
      <c r="C64" s="683" t="s">
        <v>1129</v>
      </c>
      <c r="D64" s="683"/>
      <c r="E64" s="382"/>
      <c r="F64" s="394"/>
      <c r="G64" s="395"/>
    </row>
    <row r="65" spans="1:8">
      <c r="A65" s="382"/>
      <c r="B65" s="382"/>
      <c r="C65" s="684" t="s">
        <v>1671</v>
      </c>
      <c r="D65" s="684"/>
      <c r="E65" s="382"/>
      <c r="F65" s="404">
        <v>64000</v>
      </c>
      <c r="G65" s="405" t="s">
        <v>75</v>
      </c>
    </row>
    <row r="66" spans="1:8">
      <c r="A66" s="382"/>
      <c r="B66" s="382" t="s">
        <v>420</v>
      </c>
      <c r="C66" s="681" t="s">
        <v>1131</v>
      </c>
      <c r="D66" s="681"/>
      <c r="E66" s="681"/>
      <c r="F66" s="394"/>
      <c r="G66" s="395"/>
    </row>
    <row r="67" spans="1:8">
      <c r="A67" s="382"/>
      <c r="B67" s="382"/>
      <c r="C67" s="400" t="s">
        <v>1132</v>
      </c>
      <c r="D67" s="382"/>
      <c r="E67" s="382"/>
      <c r="F67" s="394">
        <v>149000</v>
      </c>
      <c r="G67" s="395" t="s">
        <v>75</v>
      </c>
    </row>
    <row r="68" spans="1:8">
      <c r="A68" s="382"/>
      <c r="B68" s="382"/>
      <c r="C68" s="400"/>
      <c r="D68" s="382"/>
      <c r="E68" s="382"/>
      <c r="F68" s="394"/>
      <c r="G68" s="395"/>
    </row>
    <row r="69" spans="1:8">
      <c r="A69" s="377" t="s">
        <v>85</v>
      </c>
      <c r="B69" s="377"/>
      <c r="C69" s="377"/>
      <c r="D69" s="377"/>
      <c r="E69" s="689">
        <f>SUM(D70,D82)</f>
        <v>1563950</v>
      </c>
      <c r="F69" s="679"/>
      <c r="G69" s="376" t="s">
        <v>75</v>
      </c>
    </row>
    <row r="70" spans="1:8">
      <c r="A70" s="377" t="s">
        <v>1960</v>
      </c>
      <c r="B70" s="377"/>
      <c r="C70" s="377"/>
      <c r="D70" s="682">
        <f>D71</f>
        <v>1243400</v>
      </c>
      <c r="E70" s="679"/>
      <c r="F70" s="376" t="s">
        <v>75</v>
      </c>
      <c r="G70" s="377"/>
    </row>
    <row r="71" spans="1:8">
      <c r="A71" s="392" t="s">
        <v>1961</v>
      </c>
      <c r="B71" s="392"/>
      <c r="C71" s="392"/>
      <c r="D71" s="678">
        <f>SUM(D72,D74,D78,)</f>
        <v>1243400</v>
      </c>
      <c r="E71" s="679"/>
      <c r="F71" s="393" t="s">
        <v>75</v>
      </c>
      <c r="G71" s="392"/>
    </row>
    <row r="72" spans="1:8">
      <c r="A72" s="392" t="s">
        <v>1550</v>
      </c>
      <c r="B72" s="392" t="s">
        <v>1556</v>
      </c>
      <c r="C72" s="392"/>
      <c r="D72" s="678">
        <v>378600</v>
      </c>
      <c r="E72" s="679"/>
      <c r="F72" s="393" t="s">
        <v>75</v>
      </c>
      <c r="G72" s="392"/>
    </row>
    <row r="73" spans="1:8">
      <c r="A73" s="398"/>
      <c r="B73" s="680" t="s">
        <v>423</v>
      </c>
      <c r="C73" s="680"/>
      <c r="D73" s="380"/>
      <c r="E73" s="380"/>
      <c r="F73" s="391"/>
      <c r="G73" s="397"/>
    </row>
    <row r="74" spans="1:8">
      <c r="A74" s="392" t="s">
        <v>1550</v>
      </c>
      <c r="B74" s="392" t="s">
        <v>1557</v>
      </c>
      <c r="C74" s="392"/>
      <c r="D74" s="678">
        <v>454900</v>
      </c>
      <c r="E74" s="679"/>
      <c r="F74" s="393" t="s">
        <v>75</v>
      </c>
      <c r="G74" s="392"/>
    </row>
    <row r="75" spans="1:8">
      <c r="A75" s="398"/>
      <c r="B75" s="396" t="s">
        <v>1600</v>
      </c>
      <c r="C75" s="396"/>
      <c r="D75" s="396"/>
      <c r="E75" s="396"/>
      <c r="F75" s="391"/>
      <c r="G75" s="397"/>
    </row>
    <row r="76" spans="1:8">
      <c r="A76" s="398"/>
      <c r="B76" s="382" t="s">
        <v>1601</v>
      </c>
      <c r="C76" s="382"/>
      <c r="D76" s="396"/>
      <c r="E76" s="396"/>
      <c r="F76" s="391"/>
      <c r="G76" s="397"/>
    </row>
    <row r="77" spans="1:8">
      <c r="A77" s="398"/>
      <c r="B77" s="382" t="s">
        <v>1614</v>
      </c>
      <c r="C77" s="383"/>
      <c r="D77" s="396"/>
      <c r="E77" s="396"/>
      <c r="F77" s="391"/>
      <c r="G77" s="397"/>
    </row>
    <row r="78" spans="1:8">
      <c r="A78" s="392" t="s">
        <v>1568</v>
      </c>
      <c r="B78" s="392" t="s">
        <v>1558</v>
      </c>
      <c r="C78" s="392"/>
      <c r="D78" s="678">
        <v>409900</v>
      </c>
      <c r="E78" s="679"/>
      <c r="F78" s="393" t="s">
        <v>75</v>
      </c>
      <c r="G78" s="392"/>
      <c r="H78" s="415">
        <f>234500+309700-80000-54300</f>
        <v>409900</v>
      </c>
    </row>
    <row r="79" spans="1:8">
      <c r="A79" s="396" t="s">
        <v>1567</v>
      </c>
      <c r="B79" s="396" t="s">
        <v>2038</v>
      </c>
      <c r="C79" s="396"/>
      <c r="D79" s="396"/>
      <c r="E79" s="396"/>
      <c r="F79" s="391"/>
      <c r="G79" s="397"/>
    </row>
    <row r="80" spans="1:8" ht="24" customHeight="1">
      <c r="A80" s="396" t="s">
        <v>1140</v>
      </c>
      <c r="B80" s="677" t="s">
        <v>2039</v>
      </c>
      <c r="C80" s="677"/>
      <c r="D80" s="677"/>
      <c r="E80" s="677"/>
      <c r="F80" s="391"/>
      <c r="G80" s="397"/>
    </row>
    <row r="81" spans="1:7">
      <c r="A81" s="396"/>
      <c r="B81" s="399"/>
      <c r="C81" s="383"/>
      <c r="D81" s="396"/>
      <c r="E81" s="396"/>
      <c r="F81" s="391"/>
      <c r="G81" s="397"/>
    </row>
    <row r="82" spans="1:7">
      <c r="A82" s="377" t="s">
        <v>416</v>
      </c>
      <c r="B82" s="377"/>
      <c r="C82" s="377"/>
      <c r="D82" s="682">
        <f t="shared" ref="D82:D83" si="0">D83</f>
        <v>320550</v>
      </c>
      <c r="E82" s="679"/>
      <c r="F82" s="376" t="s">
        <v>75</v>
      </c>
      <c r="G82" s="377"/>
    </row>
    <row r="83" spans="1:7">
      <c r="A83" s="392" t="s">
        <v>1580</v>
      </c>
      <c r="B83" s="392"/>
      <c r="C83" s="392"/>
      <c r="D83" s="678">
        <f t="shared" si="0"/>
        <v>320550</v>
      </c>
      <c r="E83" s="679"/>
      <c r="F83" s="393" t="s">
        <v>75</v>
      </c>
      <c r="G83" s="392"/>
    </row>
    <row r="84" spans="1:7">
      <c r="A84" s="392" t="s">
        <v>1673</v>
      </c>
      <c r="B84" s="392"/>
      <c r="C84" s="392"/>
      <c r="D84" s="678">
        <f>SUM(F85:F88)</f>
        <v>320550</v>
      </c>
      <c r="E84" s="679"/>
      <c r="F84" s="393" t="s">
        <v>75</v>
      </c>
      <c r="G84" s="392"/>
    </row>
    <row r="85" spans="1:7">
      <c r="A85" s="382"/>
      <c r="B85" s="382" t="s">
        <v>1672</v>
      </c>
      <c r="C85" s="413" t="s">
        <v>1674</v>
      </c>
      <c r="D85" s="400"/>
      <c r="E85" s="400"/>
      <c r="F85" s="394">
        <v>198450</v>
      </c>
      <c r="G85" s="395" t="s">
        <v>75</v>
      </c>
    </row>
    <row r="86" spans="1:7">
      <c r="A86" s="382"/>
      <c r="B86" s="429" t="s">
        <v>1675</v>
      </c>
      <c r="C86" s="701" t="s">
        <v>1957</v>
      </c>
      <c r="D86" s="701"/>
      <c r="E86" s="701"/>
      <c r="F86" s="431">
        <v>30000</v>
      </c>
      <c r="G86" s="432" t="s">
        <v>75</v>
      </c>
    </row>
    <row r="87" spans="1:7">
      <c r="A87" s="382"/>
      <c r="B87" s="382" t="s">
        <v>1676</v>
      </c>
      <c r="C87" s="414" t="s">
        <v>1745</v>
      </c>
      <c r="D87" s="382"/>
      <c r="E87" s="382"/>
      <c r="F87" s="394"/>
      <c r="G87" s="395"/>
    </row>
    <row r="88" spans="1:7">
      <c r="A88" s="382"/>
      <c r="B88" s="382"/>
      <c r="C88" s="415" t="s">
        <v>1677</v>
      </c>
      <c r="D88" s="382"/>
      <c r="E88" s="382"/>
      <c r="F88" s="394">
        <v>92100</v>
      </c>
      <c r="G88" s="395" t="s">
        <v>75</v>
      </c>
    </row>
    <row r="89" spans="1:7">
      <c r="A89" s="382"/>
      <c r="B89" s="382"/>
      <c r="C89" s="416"/>
      <c r="D89" s="382"/>
      <c r="E89" s="382"/>
      <c r="F89" s="394"/>
      <c r="G89" s="395"/>
    </row>
    <row r="90" spans="1:7">
      <c r="A90" s="377" t="s">
        <v>86</v>
      </c>
      <c r="B90" s="377"/>
      <c r="C90" s="377"/>
      <c r="D90" s="377"/>
      <c r="E90" s="689">
        <f>SUM(D91)</f>
        <v>1219800</v>
      </c>
      <c r="F90" s="679"/>
      <c r="G90" s="376" t="s">
        <v>75</v>
      </c>
    </row>
    <row r="91" spans="1:7">
      <c r="A91" s="377" t="s">
        <v>127</v>
      </c>
      <c r="B91" s="377"/>
      <c r="C91" s="377"/>
      <c r="D91" s="682">
        <f>D92+D103</f>
        <v>1219800</v>
      </c>
      <c r="E91" s="682"/>
      <c r="F91" s="376" t="s">
        <v>75</v>
      </c>
      <c r="G91" s="377"/>
    </row>
    <row r="92" spans="1:7">
      <c r="A92" s="392" t="s">
        <v>427</v>
      </c>
      <c r="B92" s="392"/>
      <c r="C92" s="392"/>
      <c r="D92" s="678">
        <f>SUM(D93,D95,D99)</f>
        <v>1024100</v>
      </c>
      <c r="E92" s="678"/>
      <c r="F92" s="393" t="s">
        <v>75</v>
      </c>
      <c r="G92" s="392"/>
    </row>
    <row r="93" spans="1:7">
      <c r="A93" s="392" t="s">
        <v>428</v>
      </c>
      <c r="B93" s="392" t="s">
        <v>1556</v>
      </c>
      <c r="C93" s="392"/>
      <c r="D93" s="678">
        <v>321400</v>
      </c>
      <c r="E93" s="678"/>
      <c r="F93" s="393" t="s">
        <v>75</v>
      </c>
      <c r="G93" s="392"/>
    </row>
    <row r="94" spans="1:7" ht="24" customHeight="1">
      <c r="A94" s="677" t="s">
        <v>440</v>
      </c>
      <c r="B94" s="677"/>
      <c r="C94" s="677"/>
      <c r="D94" s="396"/>
      <c r="E94" s="396"/>
      <c r="F94" s="391"/>
      <c r="G94" s="397"/>
    </row>
    <row r="95" spans="1:7">
      <c r="A95" s="392" t="s">
        <v>430</v>
      </c>
      <c r="B95" s="392" t="s">
        <v>1557</v>
      </c>
      <c r="C95" s="392"/>
      <c r="D95" s="678">
        <v>550100</v>
      </c>
      <c r="E95" s="678"/>
      <c r="F95" s="393" t="s">
        <v>75</v>
      </c>
      <c r="G95" s="392"/>
    </row>
    <row r="96" spans="1:7" ht="24" customHeight="1">
      <c r="A96" s="710" t="s">
        <v>2040</v>
      </c>
      <c r="B96" s="710"/>
      <c r="C96" s="710"/>
      <c r="D96" s="710"/>
      <c r="E96" s="396"/>
      <c r="F96" s="394"/>
      <c r="G96" s="395"/>
    </row>
    <row r="97" spans="1:8">
      <c r="A97" s="681" t="s">
        <v>1569</v>
      </c>
      <c r="B97" s="681"/>
      <c r="C97" s="681"/>
      <c r="D97" s="681"/>
      <c r="E97" s="681"/>
      <c r="F97" s="382"/>
      <c r="G97" s="395"/>
    </row>
    <row r="98" spans="1:8">
      <c r="A98" s="681" t="s">
        <v>1570</v>
      </c>
      <c r="B98" s="681"/>
      <c r="C98" s="681"/>
      <c r="D98" s="396"/>
      <c r="E98" s="396"/>
      <c r="F98" s="394"/>
      <c r="G98" s="395"/>
    </row>
    <row r="99" spans="1:8">
      <c r="A99" s="392" t="s">
        <v>433</v>
      </c>
      <c r="B99" s="392" t="s">
        <v>1558</v>
      </c>
      <c r="C99" s="392"/>
      <c r="D99" s="678">
        <v>152600</v>
      </c>
      <c r="E99" s="679"/>
      <c r="F99" s="393" t="s">
        <v>75</v>
      </c>
      <c r="G99" s="392"/>
      <c r="H99" s="415">
        <f>132800-39600-7000+66400</f>
        <v>152600</v>
      </c>
    </row>
    <row r="100" spans="1:8">
      <c r="A100" s="400" t="s">
        <v>1151</v>
      </c>
      <c r="B100" s="400"/>
      <c r="C100" s="400"/>
      <c r="D100" s="402"/>
      <c r="E100" s="434"/>
      <c r="F100" s="393"/>
      <c r="G100" s="392"/>
    </row>
    <row r="101" spans="1:8">
      <c r="A101" s="677" t="s">
        <v>1571</v>
      </c>
      <c r="B101" s="677"/>
      <c r="C101" s="677"/>
      <c r="D101" s="677"/>
      <c r="E101" s="396"/>
      <c r="F101" s="391"/>
      <c r="G101" s="397"/>
    </row>
    <row r="102" spans="1:8">
      <c r="A102" s="677" t="s">
        <v>2041</v>
      </c>
      <c r="B102" s="677"/>
      <c r="C102" s="677"/>
      <c r="D102" s="396"/>
      <c r="E102" s="396"/>
      <c r="F102" s="391"/>
      <c r="G102" s="397"/>
    </row>
    <row r="103" spans="1:8">
      <c r="A103" s="377" t="s">
        <v>437</v>
      </c>
      <c r="B103" s="377"/>
      <c r="C103" s="377"/>
      <c r="D103" s="682">
        <v>195700</v>
      </c>
      <c r="E103" s="679"/>
      <c r="F103" s="376" t="s">
        <v>75</v>
      </c>
      <c r="G103" s="397"/>
    </row>
    <row r="104" spans="1:8">
      <c r="A104" s="396"/>
      <c r="B104" s="677" t="s">
        <v>1572</v>
      </c>
      <c r="C104" s="677"/>
      <c r="D104" s="677"/>
      <c r="E104" s="396"/>
      <c r="F104" s="391"/>
      <c r="G104" s="397"/>
    </row>
    <row r="105" spans="1:8">
      <c r="A105" s="396"/>
      <c r="B105" s="677" t="s">
        <v>1678</v>
      </c>
      <c r="C105" s="677"/>
      <c r="D105" s="677"/>
      <c r="E105" s="396"/>
      <c r="F105" s="391"/>
      <c r="G105" s="397"/>
    </row>
    <row r="106" spans="1:8">
      <c r="A106" s="396"/>
      <c r="B106" s="406"/>
      <c r="C106" s="406"/>
      <c r="D106" s="406"/>
      <c r="E106" s="396"/>
      <c r="F106" s="391"/>
      <c r="G106" s="397"/>
    </row>
    <row r="107" spans="1:8">
      <c r="A107" s="377" t="s">
        <v>87</v>
      </c>
      <c r="B107" s="377"/>
      <c r="C107" s="377"/>
      <c r="D107" s="377"/>
      <c r="E107" s="689">
        <f>D108</f>
        <v>3831900</v>
      </c>
      <c r="F107" s="679"/>
      <c r="G107" s="376" t="s">
        <v>75</v>
      </c>
    </row>
    <row r="108" spans="1:8">
      <c r="A108" s="377" t="s">
        <v>127</v>
      </c>
      <c r="B108" s="377"/>
      <c r="C108" s="377"/>
      <c r="D108" s="682">
        <f>D109+D119</f>
        <v>3831900</v>
      </c>
      <c r="E108" s="679"/>
      <c r="F108" s="376" t="s">
        <v>75</v>
      </c>
      <c r="G108" s="377"/>
    </row>
    <row r="109" spans="1:8">
      <c r="A109" s="392" t="s">
        <v>427</v>
      </c>
      <c r="B109" s="392"/>
      <c r="C109" s="392"/>
      <c r="D109" s="678">
        <f>SUM(D110,D112,D115)</f>
        <v>1022700</v>
      </c>
      <c r="E109" s="679"/>
      <c r="F109" s="393" t="s">
        <v>75</v>
      </c>
      <c r="G109" s="392"/>
    </row>
    <row r="110" spans="1:8">
      <c r="A110" s="392"/>
      <c r="B110" s="392" t="s">
        <v>1556</v>
      </c>
      <c r="C110" s="392"/>
      <c r="D110" s="678">
        <v>144000</v>
      </c>
      <c r="E110" s="679"/>
      <c r="F110" s="393" t="s">
        <v>75</v>
      </c>
      <c r="G110" s="392"/>
    </row>
    <row r="111" spans="1:8">
      <c r="A111" s="677" t="s">
        <v>440</v>
      </c>
      <c r="B111" s="677"/>
      <c r="C111" s="677"/>
      <c r="D111" s="396"/>
      <c r="E111" s="396"/>
      <c r="F111" s="391"/>
      <c r="G111" s="397"/>
    </row>
    <row r="112" spans="1:8">
      <c r="A112" s="392"/>
      <c r="B112" s="392" t="s">
        <v>1557</v>
      </c>
      <c r="C112" s="392"/>
      <c r="D112" s="678">
        <v>668600</v>
      </c>
      <c r="E112" s="679"/>
      <c r="F112" s="393" t="s">
        <v>75</v>
      </c>
      <c r="G112" s="392"/>
    </row>
    <row r="113" spans="1:8">
      <c r="A113" s="681" t="s">
        <v>442</v>
      </c>
      <c r="B113" s="681"/>
      <c r="C113" s="681"/>
      <c r="D113" s="380"/>
      <c r="F113" s="393"/>
      <c r="G113" s="392"/>
    </row>
    <row r="114" spans="1:8">
      <c r="A114" s="677" t="s">
        <v>443</v>
      </c>
      <c r="B114" s="677"/>
      <c r="C114" s="677"/>
      <c r="D114" s="396"/>
      <c r="E114" s="396"/>
      <c r="F114" s="391"/>
      <c r="G114" s="397"/>
    </row>
    <row r="115" spans="1:8">
      <c r="A115" s="392"/>
      <c r="B115" s="392" t="s">
        <v>1558</v>
      </c>
      <c r="C115" s="392"/>
      <c r="D115" s="678">
        <v>210100</v>
      </c>
      <c r="E115" s="679"/>
      <c r="F115" s="393" t="s">
        <v>75</v>
      </c>
      <c r="G115" s="392"/>
      <c r="H115" s="415">
        <f>374200-241800-21500+99200</f>
        <v>210100</v>
      </c>
    </row>
    <row r="116" spans="1:8" ht="24" customHeight="1">
      <c r="A116" s="677" t="s">
        <v>1151</v>
      </c>
      <c r="B116" s="677"/>
      <c r="C116" s="677"/>
      <c r="D116" s="677"/>
      <c r="E116" s="677"/>
      <c r="F116" s="391"/>
      <c r="G116" s="397"/>
    </row>
    <row r="117" spans="1:8" ht="24" customHeight="1">
      <c r="A117" s="677" t="s">
        <v>2042</v>
      </c>
      <c r="B117" s="677"/>
      <c r="C117" s="677"/>
      <c r="D117" s="677"/>
      <c r="E117" s="677"/>
      <c r="F117" s="391"/>
      <c r="G117" s="397"/>
    </row>
    <row r="118" spans="1:8">
      <c r="A118" s="677"/>
      <c r="B118" s="677"/>
      <c r="C118" s="677"/>
      <c r="D118" s="396"/>
      <c r="E118" s="396"/>
      <c r="F118" s="391"/>
      <c r="G118" s="397"/>
    </row>
    <row r="119" spans="1:8">
      <c r="A119" s="392" t="s">
        <v>437</v>
      </c>
      <c r="B119" s="392"/>
      <c r="C119" s="392"/>
      <c r="D119" s="678">
        <v>2809200</v>
      </c>
      <c r="E119" s="679"/>
      <c r="F119" s="393" t="s">
        <v>75</v>
      </c>
      <c r="G119" s="392"/>
    </row>
    <row r="120" spans="1:8" ht="24" customHeight="1">
      <c r="A120" s="383" t="s">
        <v>1551</v>
      </c>
      <c r="B120" s="677" t="s">
        <v>1572</v>
      </c>
      <c r="C120" s="677"/>
      <c r="D120" s="396"/>
      <c r="E120" s="396"/>
      <c r="F120" s="391"/>
      <c r="G120" s="397"/>
    </row>
    <row r="121" spans="1:8" ht="24" customHeight="1">
      <c r="A121" s="383"/>
      <c r="B121" s="406"/>
      <c r="C121" s="406"/>
      <c r="D121" s="396"/>
      <c r="E121" s="396"/>
      <c r="F121" s="391"/>
      <c r="G121" s="397"/>
    </row>
    <row r="122" spans="1:8">
      <c r="A122" s="377" t="s">
        <v>88</v>
      </c>
      <c r="B122" s="377"/>
      <c r="C122" s="377"/>
      <c r="D122" s="377"/>
      <c r="E122" s="689">
        <f>SUM(D123)</f>
        <v>11725100</v>
      </c>
      <c r="F122" s="679"/>
      <c r="G122" s="376" t="s">
        <v>75</v>
      </c>
    </row>
    <row r="123" spans="1:8">
      <c r="A123" s="377" t="s">
        <v>127</v>
      </c>
      <c r="B123" s="377"/>
      <c r="C123" s="377"/>
      <c r="D123" s="682">
        <f>SUM(D124)</f>
        <v>11725100</v>
      </c>
      <c r="E123" s="679"/>
      <c r="F123" s="376" t="s">
        <v>75</v>
      </c>
      <c r="G123" s="377"/>
    </row>
    <row r="124" spans="1:8">
      <c r="A124" s="392" t="s">
        <v>421</v>
      </c>
      <c r="B124" s="392"/>
      <c r="C124" s="392"/>
      <c r="D124" s="678">
        <f>SUM(D125,D127,D129)</f>
        <v>11725100</v>
      </c>
      <c r="E124" s="679"/>
      <c r="F124" s="393" t="s">
        <v>75</v>
      </c>
      <c r="G124" s="392"/>
    </row>
    <row r="125" spans="1:8">
      <c r="A125" s="392" t="s">
        <v>446</v>
      </c>
      <c r="B125" s="392"/>
      <c r="C125" s="392"/>
      <c r="D125" s="678">
        <v>11554600</v>
      </c>
      <c r="E125" s="679"/>
      <c r="F125" s="393" t="s">
        <v>75</v>
      </c>
      <c r="G125" s="392"/>
    </row>
    <row r="126" spans="1:8">
      <c r="A126" s="677" t="s">
        <v>423</v>
      </c>
      <c r="B126" s="677"/>
      <c r="C126" s="677"/>
      <c r="D126" s="396"/>
      <c r="E126" s="396"/>
      <c r="F126" s="391"/>
      <c r="G126" s="397"/>
    </row>
    <row r="127" spans="1:8">
      <c r="A127" s="392" t="s">
        <v>424</v>
      </c>
      <c r="B127" s="392"/>
      <c r="C127" s="392"/>
      <c r="D127" s="678">
        <v>59000</v>
      </c>
      <c r="E127" s="679"/>
      <c r="F127" s="393" t="s">
        <v>75</v>
      </c>
      <c r="G127" s="392"/>
    </row>
    <row r="128" spans="1:8">
      <c r="A128" s="677" t="s">
        <v>447</v>
      </c>
      <c r="B128" s="677"/>
      <c r="C128" s="677"/>
      <c r="D128" s="396"/>
      <c r="E128" s="396"/>
      <c r="F128" s="391"/>
      <c r="G128" s="397"/>
    </row>
    <row r="129" spans="1:8">
      <c r="A129" s="392" t="s">
        <v>425</v>
      </c>
      <c r="B129" s="392"/>
      <c r="C129" s="392"/>
      <c r="D129" s="678">
        <v>111500</v>
      </c>
      <c r="E129" s="679"/>
      <c r="F129" s="393" t="s">
        <v>75</v>
      </c>
      <c r="G129" s="392"/>
      <c r="H129" s="415">
        <f>303700-223000-25200+56000</f>
        <v>111500</v>
      </c>
    </row>
    <row r="130" spans="1:8" ht="24" customHeight="1">
      <c r="A130" s="677" t="s">
        <v>1153</v>
      </c>
      <c r="B130" s="677"/>
      <c r="C130" s="677"/>
      <c r="D130" s="677"/>
      <c r="E130" s="677"/>
      <c r="F130" s="391"/>
      <c r="G130" s="397"/>
    </row>
    <row r="131" spans="1:8">
      <c r="A131" s="677" t="s">
        <v>1746</v>
      </c>
      <c r="B131" s="677"/>
      <c r="C131" s="677"/>
      <c r="D131" s="396"/>
      <c r="E131" s="396"/>
      <c r="F131" s="391"/>
      <c r="G131" s="397"/>
    </row>
    <row r="132" spans="1:8">
      <c r="A132" s="677" t="s">
        <v>2043</v>
      </c>
      <c r="B132" s="677"/>
      <c r="C132" s="677"/>
      <c r="D132" s="396"/>
      <c r="E132" s="396"/>
      <c r="F132" s="391"/>
      <c r="G132" s="397"/>
    </row>
    <row r="133" spans="1:8">
      <c r="A133" s="677"/>
      <c r="B133" s="677"/>
      <c r="C133" s="677"/>
      <c r="D133" s="396"/>
      <c r="E133" s="396"/>
      <c r="F133" s="391"/>
      <c r="G133" s="397"/>
    </row>
    <row r="134" spans="1:8">
      <c r="A134" s="377" t="s">
        <v>89</v>
      </c>
      <c r="B134" s="377"/>
      <c r="C134" s="377"/>
      <c r="D134" s="377"/>
      <c r="E134" s="689">
        <f>D135</f>
        <v>891400</v>
      </c>
      <c r="F134" s="679"/>
      <c r="G134" s="376" t="s">
        <v>75</v>
      </c>
    </row>
    <row r="135" spans="1:8">
      <c r="A135" s="377" t="s">
        <v>127</v>
      </c>
      <c r="B135" s="377"/>
      <c r="C135" s="377"/>
      <c r="D135" s="682">
        <f>D136</f>
        <v>891400</v>
      </c>
      <c r="E135" s="679"/>
      <c r="F135" s="376" t="s">
        <v>75</v>
      </c>
      <c r="G135" s="377"/>
    </row>
    <row r="136" spans="1:8">
      <c r="A136" s="392" t="s">
        <v>421</v>
      </c>
      <c r="B136" s="392"/>
      <c r="C136" s="392"/>
      <c r="D136" s="678">
        <f>SUM(D137:E139)</f>
        <v>891400</v>
      </c>
      <c r="E136" s="679"/>
      <c r="F136" s="393" t="s">
        <v>75</v>
      </c>
      <c r="G136" s="392"/>
    </row>
    <row r="137" spans="1:8">
      <c r="A137" s="392" t="s">
        <v>1573</v>
      </c>
      <c r="B137" s="392"/>
      <c r="C137" s="392"/>
      <c r="D137" s="678">
        <v>22400</v>
      </c>
      <c r="E137" s="679"/>
      <c r="F137" s="393" t="s">
        <v>75</v>
      </c>
      <c r="G137" s="392"/>
    </row>
    <row r="138" spans="1:8">
      <c r="A138" s="677" t="s">
        <v>449</v>
      </c>
      <c r="B138" s="677"/>
      <c r="C138" s="677"/>
      <c r="D138" s="396"/>
      <c r="E138" s="396"/>
      <c r="F138" s="391"/>
      <c r="G138" s="397"/>
    </row>
    <row r="139" spans="1:8">
      <c r="A139" s="392" t="s">
        <v>450</v>
      </c>
      <c r="B139" s="392"/>
      <c r="C139" s="392"/>
      <c r="D139" s="678">
        <v>869000</v>
      </c>
      <c r="E139" s="679"/>
      <c r="F139" s="393" t="s">
        <v>75</v>
      </c>
      <c r="G139" s="392"/>
    </row>
    <row r="140" spans="1:8">
      <c r="A140" s="677" t="s">
        <v>451</v>
      </c>
      <c r="B140" s="677"/>
      <c r="C140" s="677"/>
      <c r="D140" s="396"/>
      <c r="E140" s="396"/>
      <c r="F140" s="391"/>
      <c r="G140" s="397"/>
    </row>
    <row r="141" spans="1:8" ht="24" customHeight="1">
      <c r="A141" s="677" t="s">
        <v>1747</v>
      </c>
      <c r="B141" s="677"/>
      <c r="C141" s="677"/>
      <c r="D141" s="677"/>
      <c r="E141" s="677"/>
      <c r="F141" s="391"/>
      <c r="G141" s="397"/>
    </row>
    <row r="142" spans="1:8" ht="24" customHeight="1">
      <c r="A142" s="677" t="s">
        <v>2044</v>
      </c>
      <c r="B142" s="677"/>
      <c r="C142" s="677"/>
      <c r="D142" s="677"/>
      <c r="E142" s="677"/>
      <c r="F142" s="391"/>
      <c r="G142" s="397"/>
    </row>
    <row r="143" spans="1:8" ht="24" customHeight="1">
      <c r="A143" s="406"/>
      <c r="B143" s="406"/>
      <c r="C143" s="406"/>
      <c r="D143" s="406"/>
      <c r="E143" s="406"/>
      <c r="F143" s="391"/>
      <c r="G143" s="397"/>
    </row>
    <row r="144" spans="1:8">
      <c r="A144" s="427" t="s">
        <v>90</v>
      </c>
      <c r="B144" s="377"/>
      <c r="C144" s="555"/>
      <c r="D144" s="377"/>
      <c r="E144" s="689">
        <f>SUM(D145,D160)</f>
        <v>4693700</v>
      </c>
      <c r="F144" s="679"/>
      <c r="G144" s="376" t="s">
        <v>75</v>
      </c>
    </row>
    <row r="145" spans="1:8">
      <c r="A145" s="377" t="s">
        <v>405</v>
      </c>
      <c r="B145" s="377"/>
      <c r="C145" s="377"/>
      <c r="D145" s="682">
        <f>SUM(D146,D158)</f>
        <v>4593700</v>
      </c>
      <c r="E145" s="679"/>
      <c r="F145" s="376" t="s">
        <v>75</v>
      </c>
      <c r="G145" s="377"/>
    </row>
    <row r="146" spans="1:8">
      <c r="A146" s="392" t="s">
        <v>454</v>
      </c>
      <c r="B146" s="392"/>
      <c r="C146" s="392"/>
      <c r="D146" s="678">
        <f>SUM(D147,D150,D154)</f>
        <v>4539000</v>
      </c>
      <c r="E146" s="679"/>
      <c r="F146" s="393" t="s">
        <v>75</v>
      </c>
      <c r="G146" s="392"/>
    </row>
    <row r="147" spans="1:8">
      <c r="A147" s="392"/>
      <c r="B147" s="392" t="s">
        <v>1962</v>
      </c>
      <c r="C147" s="392"/>
      <c r="D147" s="678">
        <v>3135000</v>
      </c>
      <c r="E147" s="679"/>
      <c r="F147" s="393" t="s">
        <v>75</v>
      </c>
      <c r="G147" s="392"/>
    </row>
    <row r="148" spans="1:8">
      <c r="A148" s="396"/>
      <c r="B148" s="677" t="s">
        <v>1963</v>
      </c>
      <c r="C148" s="677"/>
      <c r="D148" s="396"/>
      <c r="E148" s="396"/>
      <c r="F148" s="391"/>
      <c r="G148" s="397"/>
    </row>
    <row r="149" spans="1:8">
      <c r="A149" s="396"/>
      <c r="B149" s="677" t="s">
        <v>1964</v>
      </c>
      <c r="C149" s="677"/>
      <c r="D149" s="396"/>
      <c r="E149" s="396"/>
      <c r="F149" s="391"/>
      <c r="G149" s="397"/>
    </row>
    <row r="150" spans="1:8">
      <c r="A150" s="392"/>
      <c r="B150" s="392" t="s">
        <v>1296</v>
      </c>
      <c r="C150" s="392"/>
      <c r="D150" s="678">
        <v>547300</v>
      </c>
      <c r="E150" s="679"/>
      <c r="F150" s="393" t="s">
        <v>75</v>
      </c>
      <c r="G150" s="392"/>
    </row>
    <row r="151" spans="1:8">
      <c r="A151" s="396"/>
      <c r="B151" s="677" t="s">
        <v>1973</v>
      </c>
      <c r="C151" s="677"/>
      <c r="D151" s="396"/>
      <c r="E151" s="396"/>
      <c r="F151" s="391"/>
      <c r="G151" s="397"/>
    </row>
    <row r="152" spans="1:8">
      <c r="A152" s="396"/>
      <c r="B152" s="382" t="s">
        <v>1974</v>
      </c>
      <c r="C152" s="382"/>
      <c r="D152" s="396"/>
      <c r="E152" s="396"/>
      <c r="F152" s="391"/>
      <c r="G152" s="397"/>
    </row>
    <row r="153" spans="1:8">
      <c r="A153" s="396"/>
      <c r="B153" s="677" t="s">
        <v>1975</v>
      </c>
      <c r="C153" s="677"/>
      <c r="D153" s="396"/>
      <c r="E153" s="396"/>
      <c r="F153" s="391"/>
      <c r="G153" s="397"/>
    </row>
    <row r="154" spans="1:8">
      <c r="A154" s="392"/>
      <c r="B154" s="392" t="s">
        <v>1297</v>
      </c>
      <c r="C154" s="392"/>
      <c r="D154" s="678">
        <v>856700</v>
      </c>
      <c r="E154" s="679"/>
      <c r="F154" s="393" t="s">
        <v>75</v>
      </c>
      <c r="G154" s="392"/>
      <c r="H154" s="415">
        <f>1680100-823400</f>
        <v>856700</v>
      </c>
    </row>
    <row r="155" spans="1:8" ht="24" customHeight="1">
      <c r="A155" s="396"/>
      <c r="B155" s="677" t="s">
        <v>1976</v>
      </c>
      <c r="C155" s="677"/>
      <c r="D155" s="677"/>
      <c r="E155" s="396"/>
      <c r="F155" s="391"/>
      <c r="G155" s="397"/>
    </row>
    <row r="156" spans="1:8">
      <c r="A156" s="396"/>
      <c r="B156" s="677" t="s">
        <v>1977</v>
      </c>
      <c r="C156" s="677"/>
      <c r="D156" s="396"/>
      <c r="E156" s="396"/>
      <c r="F156" s="391"/>
      <c r="G156" s="397"/>
    </row>
    <row r="157" spans="1:8">
      <c r="A157" s="396"/>
      <c r="B157" s="677" t="s">
        <v>2045</v>
      </c>
      <c r="C157" s="677"/>
      <c r="D157" s="396"/>
      <c r="E157" s="396"/>
      <c r="F157" s="391"/>
      <c r="G157" s="397"/>
    </row>
    <row r="158" spans="1:8">
      <c r="A158" s="392" t="s">
        <v>414</v>
      </c>
      <c r="B158" s="392"/>
      <c r="C158" s="392"/>
      <c r="D158" s="678">
        <v>54700</v>
      </c>
      <c r="E158" s="679"/>
      <c r="F158" s="393" t="s">
        <v>75</v>
      </c>
      <c r="G158" s="392"/>
    </row>
    <row r="159" spans="1:8">
      <c r="A159" s="383" t="s">
        <v>1551</v>
      </c>
      <c r="B159" s="677" t="s">
        <v>1978</v>
      </c>
      <c r="C159" s="677"/>
      <c r="D159" s="677"/>
      <c r="E159" s="396"/>
      <c r="F159" s="391"/>
      <c r="G159" s="397"/>
    </row>
    <row r="160" spans="1:8">
      <c r="A160" s="377" t="s">
        <v>418</v>
      </c>
      <c r="B160" s="377"/>
      <c r="C160" s="377"/>
      <c r="D160" s="682">
        <f>SUM(F162:F164)</f>
        <v>100000</v>
      </c>
      <c r="E160" s="679"/>
      <c r="F160" s="376" t="s">
        <v>75</v>
      </c>
      <c r="G160" s="377"/>
    </row>
    <row r="161" spans="1:8">
      <c r="A161" s="382"/>
      <c r="B161" s="403" t="s">
        <v>1979</v>
      </c>
      <c r="C161" s="683" t="s">
        <v>1980</v>
      </c>
      <c r="D161" s="683"/>
      <c r="E161" s="382"/>
      <c r="F161" s="394"/>
      <c r="G161" s="395"/>
    </row>
    <row r="162" spans="1:8">
      <c r="A162" s="382"/>
      <c r="B162" s="382"/>
      <c r="C162" s="684" t="s">
        <v>1981</v>
      </c>
      <c r="D162" s="684"/>
      <c r="E162" s="382"/>
      <c r="F162" s="404">
        <v>100000</v>
      </c>
      <c r="G162" s="405" t="s">
        <v>75</v>
      </c>
    </row>
    <row r="163" spans="1:8">
      <c r="A163" s="383"/>
      <c r="B163" s="406"/>
      <c r="C163" s="406"/>
      <c r="D163" s="406"/>
      <c r="E163" s="396"/>
      <c r="F163" s="391"/>
      <c r="G163" s="397"/>
    </row>
    <row r="164" spans="1:8">
      <c r="A164" s="427" t="s">
        <v>91</v>
      </c>
      <c r="B164" s="377"/>
      <c r="C164" s="377"/>
      <c r="D164" s="377"/>
      <c r="E164" s="689">
        <f>SUM(D165,)</f>
        <v>4147900</v>
      </c>
      <c r="F164" s="679"/>
      <c r="G164" s="376" t="s">
        <v>75</v>
      </c>
    </row>
    <row r="165" spans="1:8">
      <c r="A165" s="377" t="s">
        <v>127</v>
      </c>
      <c r="B165" s="377"/>
      <c r="C165" s="377"/>
      <c r="D165" s="682">
        <f>SUM(D166,D177)</f>
        <v>4147900</v>
      </c>
      <c r="E165" s="679"/>
      <c r="F165" s="376" t="s">
        <v>75</v>
      </c>
      <c r="G165" s="377"/>
    </row>
    <row r="166" spans="1:8">
      <c r="A166" s="392" t="s">
        <v>427</v>
      </c>
      <c r="B166" s="392"/>
      <c r="C166" s="392"/>
      <c r="D166" s="678">
        <f>SUM(D167,D169,D173)</f>
        <v>4108800</v>
      </c>
      <c r="E166" s="679"/>
      <c r="F166" s="393" t="s">
        <v>75</v>
      </c>
      <c r="G166" s="392"/>
    </row>
    <row r="167" spans="1:8">
      <c r="A167" s="392"/>
      <c r="B167" s="392" t="s">
        <v>1556</v>
      </c>
      <c r="C167" s="392"/>
      <c r="D167" s="678">
        <v>1147300</v>
      </c>
      <c r="E167" s="679"/>
      <c r="F167" s="393" t="s">
        <v>75</v>
      </c>
      <c r="G167" s="392"/>
    </row>
    <row r="168" spans="1:8">
      <c r="A168" s="396"/>
      <c r="B168" s="677" t="s">
        <v>465</v>
      </c>
      <c r="C168" s="677"/>
      <c r="D168" s="396"/>
      <c r="E168" s="396"/>
      <c r="F168" s="391"/>
      <c r="G168" s="397"/>
    </row>
    <row r="169" spans="1:8">
      <c r="A169" s="392"/>
      <c r="B169" s="392" t="s">
        <v>1557</v>
      </c>
      <c r="C169" s="392"/>
      <c r="D169" s="678">
        <v>1110600</v>
      </c>
      <c r="E169" s="679"/>
      <c r="F169" s="393" t="s">
        <v>75</v>
      </c>
      <c r="G169" s="392"/>
    </row>
    <row r="170" spans="1:8">
      <c r="A170" s="396"/>
      <c r="B170" s="677" t="s">
        <v>1574</v>
      </c>
      <c r="C170" s="677"/>
      <c r="D170" s="396"/>
      <c r="E170" s="396"/>
      <c r="F170" s="391"/>
      <c r="G170" s="397"/>
    </row>
    <row r="171" spans="1:8" ht="24" customHeight="1">
      <c r="A171" s="396"/>
      <c r="B171" s="677" t="s">
        <v>1576</v>
      </c>
      <c r="C171" s="677"/>
      <c r="D171" s="677"/>
      <c r="E171" s="401"/>
      <c r="F171" s="391"/>
      <c r="G171" s="397"/>
    </row>
    <row r="172" spans="1:8">
      <c r="A172" s="396"/>
      <c r="B172" s="677" t="s">
        <v>1575</v>
      </c>
      <c r="C172" s="677"/>
      <c r="D172" s="396"/>
      <c r="E172" s="396"/>
      <c r="F172" s="391"/>
      <c r="G172" s="397"/>
    </row>
    <row r="173" spans="1:8">
      <c r="A173" s="392"/>
      <c r="B173" s="392" t="s">
        <v>1558</v>
      </c>
      <c r="C173" s="392"/>
      <c r="D173" s="678">
        <v>1850900</v>
      </c>
      <c r="E173" s="679"/>
      <c r="F173" s="393" t="s">
        <v>75</v>
      </c>
      <c r="G173" s="392"/>
      <c r="H173" s="415">
        <f>3800+34200+1500000+55000+84700+173200</f>
        <v>1850900</v>
      </c>
    </row>
    <row r="174" spans="1:8" ht="24" customHeight="1">
      <c r="A174" s="396"/>
      <c r="B174" s="677" t="s">
        <v>1982</v>
      </c>
      <c r="C174" s="677"/>
      <c r="D174" s="677"/>
      <c r="E174" s="677"/>
      <c r="F174" s="391"/>
      <c r="G174" s="397"/>
    </row>
    <row r="175" spans="1:8">
      <c r="A175" s="396"/>
      <c r="B175" s="400" t="s">
        <v>2046</v>
      </c>
      <c r="C175" s="400"/>
      <c r="D175" s="401"/>
      <c r="E175" s="401"/>
      <c r="F175" s="391"/>
      <c r="G175" s="397"/>
    </row>
    <row r="176" spans="1:8">
      <c r="A176" s="396"/>
      <c r="B176" s="400"/>
      <c r="C176" s="400"/>
      <c r="D176" s="401"/>
      <c r="E176" s="401"/>
      <c r="F176" s="391"/>
      <c r="G176" s="397"/>
    </row>
    <row r="177" spans="1:8">
      <c r="A177" s="377" t="s">
        <v>437</v>
      </c>
      <c r="B177" s="377"/>
      <c r="C177" s="377"/>
      <c r="D177" s="682">
        <v>39100</v>
      </c>
      <c r="E177" s="679"/>
      <c r="F177" s="408" t="s">
        <v>75</v>
      </c>
      <c r="G177" s="377"/>
    </row>
    <row r="178" spans="1:8">
      <c r="B178" s="382" t="s">
        <v>472</v>
      </c>
      <c r="C178" s="382"/>
      <c r="F178" s="409"/>
      <c r="G178" s="374"/>
    </row>
    <row r="179" spans="1:8">
      <c r="B179" s="382"/>
      <c r="C179" s="382"/>
      <c r="F179" s="409"/>
      <c r="G179" s="374"/>
    </row>
    <row r="180" spans="1:8">
      <c r="A180" s="377" t="s">
        <v>92</v>
      </c>
      <c r="B180" s="377"/>
      <c r="C180" s="377"/>
      <c r="D180" s="377"/>
      <c r="E180" s="689">
        <f>SUM(D181)</f>
        <v>4718500</v>
      </c>
      <c r="F180" s="679"/>
      <c r="G180" s="376" t="s">
        <v>75</v>
      </c>
    </row>
    <row r="181" spans="1:8">
      <c r="A181" s="377" t="s">
        <v>127</v>
      </c>
      <c r="B181" s="377"/>
      <c r="C181" s="377"/>
      <c r="D181" s="682">
        <f>D182</f>
        <v>4718500</v>
      </c>
      <c r="E181" s="679"/>
      <c r="F181" s="376" t="s">
        <v>75</v>
      </c>
      <c r="G181" s="377"/>
    </row>
    <row r="182" spans="1:8">
      <c r="A182" s="392" t="s">
        <v>421</v>
      </c>
      <c r="B182" s="392"/>
      <c r="C182" s="392"/>
      <c r="D182" s="678">
        <f>SUM(D183,D185,D187)</f>
        <v>4718500</v>
      </c>
      <c r="E182" s="679"/>
      <c r="F182" s="393" t="s">
        <v>75</v>
      </c>
      <c r="G182" s="392"/>
    </row>
    <row r="183" spans="1:8">
      <c r="A183" s="392" t="s">
        <v>422</v>
      </c>
      <c r="B183" s="392"/>
      <c r="C183" s="392"/>
      <c r="D183" s="692">
        <v>4439200</v>
      </c>
      <c r="E183" s="693"/>
      <c r="F183" s="393" t="s">
        <v>75</v>
      </c>
      <c r="G183" s="392"/>
    </row>
    <row r="184" spans="1:8">
      <c r="A184" s="677" t="s">
        <v>474</v>
      </c>
      <c r="B184" s="677"/>
      <c r="C184" s="677"/>
      <c r="D184" s="396"/>
      <c r="E184" s="396"/>
      <c r="F184" s="391"/>
      <c r="G184" s="397"/>
    </row>
    <row r="185" spans="1:8">
      <c r="A185" s="392" t="s">
        <v>424</v>
      </c>
      <c r="B185" s="379"/>
      <c r="C185" s="392"/>
      <c r="D185" s="678">
        <v>98400</v>
      </c>
      <c r="E185" s="679"/>
      <c r="F185" s="393" t="s">
        <v>75</v>
      </c>
      <c r="G185" s="392"/>
    </row>
    <row r="186" spans="1:8">
      <c r="A186" s="382" t="s">
        <v>447</v>
      </c>
      <c r="B186" s="382"/>
      <c r="C186" s="383"/>
      <c r="D186" s="396"/>
      <c r="E186" s="396"/>
      <c r="F186" s="391"/>
      <c r="G186" s="397"/>
    </row>
    <row r="187" spans="1:8">
      <c r="A187" s="392" t="s">
        <v>425</v>
      </c>
      <c r="B187" s="392"/>
      <c r="C187" s="392"/>
      <c r="D187" s="678">
        <v>180900</v>
      </c>
      <c r="E187" s="679"/>
      <c r="F187" s="393" t="s">
        <v>75</v>
      </c>
      <c r="G187" s="392"/>
      <c r="H187" s="415">
        <f>336100-296100-2000+142900</f>
        <v>180900</v>
      </c>
    </row>
    <row r="188" spans="1:8">
      <c r="A188" s="681" t="s">
        <v>1679</v>
      </c>
      <c r="B188" s="681"/>
      <c r="C188" s="681"/>
      <c r="D188" s="396"/>
      <c r="E188" s="396"/>
      <c r="F188" s="391"/>
      <c r="G188" s="397"/>
    </row>
    <row r="189" spans="1:8">
      <c r="A189" s="681" t="s">
        <v>1561</v>
      </c>
      <c r="B189" s="681"/>
      <c r="C189" s="681"/>
      <c r="D189" s="396"/>
      <c r="E189" s="396"/>
      <c r="F189" s="391"/>
      <c r="G189" s="397"/>
    </row>
    <row r="190" spans="1:8">
      <c r="A190" s="681" t="s">
        <v>2037</v>
      </c>
      <c r="B190" s="681"/>
      <c r="C190" s="681"/>
      <c r="D190" s="396"/>
      <c r="E190" s="396"/>
      <c r="F190" s="391"/>
      <c r="G190" s="397"/>
    </row>
    <row r="191" spans="1:8">
      <c r="A191" s="400"/>
      <c r="B191" s="400"/>
      <c r="C191" s="400"/>
      <c r="D191" s="396"/>
      <c r="E191" s="396"/>
      <c r="F191" s="391"/>
      <c r="G191" s="397"/>
    </row>
    <row r="192" spans="1:8">
      <c r="A192" s="377" t="s">
        <v>93</v>
      </c>
      <c r="B192" s="377"/>
      <c r="C192" s="377"/>
      <c r="D192" s="377"/>
      <c r="E192" s="689">
        <f>D193</f>
        <v>183800</v>
      </c>
      <c r="F192" s="679"/>
      <c r="G192" s="376" t="s">
        <v>75</v>
      </c>
    </row>
    <row r="193" spans="1:7">
      <c r="A193" s="377" t="s">
        <v>127</v>
      </c>
      <c r="B193" s="377"/>
      <c r="C193" s="377"/>
      <c r="D193" s="682">
        <f>D194</f>
        <v>183800</v>
      </c>
      <c r="E193" s="679"/>
      <c r="F193" s="376" t="s">
        <v>75</v>
      </c>
      <c r="G193" s="377"/>
    </row>
    <row r="194" spans="1:7">
      <c r="A194" s="392" t="s">
        <v>421</v>
      </c>
      <c r="B194" s="392"/>
      <c r="C194" s="392"/>
      <c r="D194" s="678">
        <f>SUM(D195)</f>
        <v>183800</v>
      </c>
      <c r="E194" s="679"/>
      <c r="F194" s="393" t="s">
        <v>75</v>
      </c>
      <c r="G194" s="392"/>
    </row>
    <row r="195" spans="1:7">
      <c r="A195" s="392" t="s">
        <v>475</v>
      </c>
      <c r="B195" s="392"/>
      <c r="C195" s="392"/>
      <c r="D195" s="678">
        <v>183800</v>
      </c>
      <c r="E195" s="679"/>
      <c r="F195" s="393" t="s">
        <v>75</v>
      </c>
      <c r="G195" s="392"/>
    </row>
    <row r="196" spans="1:7">
      <c r="A196" s="677" t="s">
        <v>476</v>
      </c>
      <c r="B196" s="677"/>
      <c r="C196" s="677"/>
      <c r="D196" s="380"/>
      <c r="F196" s="393"/>
      <c r="G196" s="392"/>
    </row>
    <row r="197" spans="1:7">
      <c r="A197" s="406"/>
      <c r="B197" s="406"/>
      <c r="C197" s="406"/>
      <c r="D197" s="380"/>
      <c r="F197" s="393"/>
      <c r="G197" s="392"/>
    </row>
    <row r="198" spans="1:7">
      <c r="A198" s="427" t="s">
        <v>94</v>
      </c>
      <c r="B198" s="377"/>
      <c r="C198" s="377"/>
      <c r="D198" s="377"/>
      <c r="E198" s="689">
        <f>D199</f>
        <v>1172800</v>
      </c>
      <c r="F198" s="679"/>
      <c r="G198" s="376" t="s">
        <v>75</v>
      </c>
    </row>
    <row r="199" spans="1:7">
      <c r="A199" s="377" t="s">
        <v>127</v>
      </c>
      <c r="B199" s="377"/>
      <c r="C199" s="377"/>
      <c r="D199" s="682">
        <f>D200</f>
        <v>1172800</v>
      </c>
      <c r="E199" s="679"/>
      <c r="F199" s="376" t="s">
        <v>75</v>
      </c>
      <c r="G199" s="377"/>
    </row>
    <row r="200" spans="1:7">
      <c r="A200" s="392" t="s">
        <v>421</v>
      </c>
      <c r="B200" s="392"/>
      <c r="C200" s="392"/>
      <c r="D200" s="678">
        <f>SUM(D201,D203,D205)</f>
        <v>1172800</v>
      </c>
      <c r="E200" s="679"/>
      <c r="F200" s="393" t="s">
        <v>75</v>
      </c>
      <c r="G200" s="392"/>
    </row>
    <row r="201" spans="1:7">
      <c r="A201" s="392" t="s">
        <v>446</v>
      </c>
      <c r="B201" s="392"/>
      <c r="C201" s="392"/>
      <c r="D201" s="678">
        <v>996400</v>
      </c>
      <c r="E201" s="679"/>
      <c r="F201" s="393" t="s">
        <v>75</v>
      </c>
      <c r="G201" s="392"/>
    </row>
    <row r="202" spans="1:7">
      <c r="A202" s="677" t="s">
        <v>423</v>
      </c>
      <c r="B202" s="677"/>
      <c r="C202" s="677"/>
      <c r="D202" s="396"/>
      <c r="E202" s="396"/>
      <c r="F202" s="391"/>
      <c r="G202" s="397"/>
    </row>
    <row r="203" spans="1:7">
      <c r="A203" s="392" t="s">
        <v>424</v>
      </c>
      <c r="B203" s="392"/>
      <c r="C203" s="392"/>
      <c r="D203" s="678">
        <v>132900</v>
      </c>
      <c r="E203" s="679"/>
      <c r="F203" s="393" t="s">
        <v>75</v>
      </c>
      <c r="G203" s="392"/>
    </row>
    <row r="204" spans="1:7">
      <c r="A204" s="677" t="s">
        <v>447</v>
      </c>
      <c r="B204" s="677"/>
      <c r="C204" s="677"/>
      <c r="D204" s="396"/>
      <c r="E204" s="396"/>
      <c r="F204" s="391"/>
      <c r="G204" s="397"/>
    </row>
    <row r="205" spans="1:7">
      <c r="A205" s="562" t="s">
        <v>425</v>
      </c>
      <c r="B205" s="556"/>
      <c r="C205" s="392"/>
      <c r="D205" s="678">
        <v>43500</v>
      </c>
      <c r="E205" s="679"/>
      <c r="F205" s="393" t="s">
        <v>75</v>
      </c>
      <c r="G205" s="392"/>
    </row>
    <row r="206" spans="1:7">
      <c r="A206" s="681" t="s">
        <v>1617</v>
      </c>
      <c r="B206" s="681"/>
      <c r="C206" s="681"/>
      <c r="D206" s="396"/>
      <c r="E206" s="396"/>
      <c r="F206" s="391"/>
      <c r="G206" s="397"/>
    </row>
    <row r="207" spans="1:7">
      <c r="A207" s="681" t="s">
        <v>1561</v>
      </c>
      <c r="B207" s="681"/>
      <c r="C207" s="681"/>
      <c r="D207" s="396"/>
      <c r="E207" s="396"/>
      <c r="F207" s="391"/>
      <c r="G207" s="397"/>
    </row>
    <row r="208" spans="1:7">
      <c r="A208" s="400"/>
      <c r="B208" s="400"/>
      <c r="C208" s="400"/>
      <c r="D208" s="396"/>
      <c r="E208" s="396"/>
      <c r="F208" s="391"/>
      <c r="G208" s="397"/>
    </row>
    <row r="209" spans="1:7">
      <c r="A209" s="392" t="s">
        <v>95</v>
      </c>
      <c r="B209" s="382"/>
      <c r="C209" s="383"/>
      <c r="D209" s="396"/>
      <c r="E209" s="396"/>
      <c r="F209" s="410">
        <f>D210</f>
        <v>97700</v>
      </c>
      <c r="G209" s="397" t="s">
        <v>75</v>
      </c>
    </row>
    <row r="210" spans="1:7">
      <c r="A210" s="392" t="s">
        <v>127</v>
      </c>
      <c r="B210" s="382"/>
      <c r="C210" s="383"/>
      <c r="D210" s="682">
        <f>D211</f>
        <v>97700</v>
      </c>
      <c r="E210" s="679">
        <v>10800</v>
      </c>
      <c r="F210" s="376" t="s">
        <v>75</v>
      </c>
      <c r="G210" s="397"/>
    </row>
    <row r="211" spans="1:7">
      <c r="A211" s="392" t="s">
        <v>421</v>
      </c>
      <c r="B211" s="382"/>
      <c r="C211" s="383"/>
      <c r="D211" s="678">
        <f>D212</f>
        <v>97700</v>
      </c>
      <c r="E211" s="679"/>
      <c r="F211" s="376" t="s">
        <v>75</v>
      </c>
      <c r="G211" s="397"/>
    </row>
    <row r="212" spans="1:7">
      <c r="A212" s="392" t="s">
        <v>475</v>
      </c>
      <c r="B212" s="382"/>
      <c r="C212" s="383"/>
      <c r="D212" s="682">
        <v>97700</v>
      </c>
      <c r="E212" s="679"/>
      <c r="F212" s="376" t="s">
        <v>75</v>
      </c>
      <c r="G212" s="397"/>
    </row>
    <row r="213" spans="1:7">
      <c r="A213" s="680" t="s">
        <v>1680</v>
      </c>
      <c r="B213" s="680"/>
      <c r="C213" s="680"/>
      <c r="D213" s="396"/>
      <c r="E213" s="396"/>
      <c r="F213" s="391"/>
      <c r="G213" s="397"/>
    </row>
    <row r="214" spans="1:7">
      <c r="A214" s="396"/>
      <c r="B214" s="382"/>
      <c r="C214" s="383"/>
      <c r="D214" s="396"/>
      <c r="E214" s="396"/>
      <c r="F214" s="391"/>
      <c r="G214" s="397"/>
    </row>
    <row r="215" spans="1:7">
      <c r="A215" s="377" t="s">
        <v>96</v>
      </c>
      <c r="B215" s="377"/>
      <c r="C215" s="377"/>
      <c r="D215" s="377"/>
      <c r="E215" s="689">
        <f>SUM(D216,D227)</f>
        <v>156450300</v>
      </c>
      <c r="F215" s="679"/>
      <c r="G215" s="376" t="s">
        <v>75</v>
      </c>
    </row>
    <row r="216" spans="1:7">
      <c r="A216" s="377" t="s">
        <v>405</v>
      </c>
      <c r="B216" s="377"/>
      <c r="C216" s="377"/>
      <c r="D216" s="682">
        <f>D217</f>
        <v>25516300</v>
      </c>
      <c r="E216" s="679"/>
      <c r="F216" s="376" t="s">
        <v>75</v>
      </c>
      <c r="G216" s="377"/>
    </row>
    <row r="217" spans="1:7">
      <c r="A217" s="392" t="s">
        <v>417</v>
      </c>
      <c r="B217" s="392"/>
      <c r="C217" s="392"/>
      <c r="D217" s="678">
        <f>SUM(D222,D218)</f>
        <v>25516300</v>
      </c>
      <c r="E217" s="679"/>
      <c r="F217" s="393" t="s">
        <v>75</v>
      </c>
      <c r="G217" s="392"/>
    </row>
    <row r="218" spans="1:7">
      <c r="A218" s="377"/>
      <c r="B218" s="377" t="s">
        <v>1603</v>
      </c>
      <c r="C218" s="377"/>
      <c r="D218" s="682">
        <v>23962000</v>
      </c>
      <c r="E218" s="679"/>
      <c r="F218" s="376" t="s">
        <v>75</v>
      </c>
      <c r="G218" s="377"/>
    </row>
    <row r="219" spans="1:7">
      <c r="A219" s="681" t="s">
        <v>1577</v>
      </c>
      <c r="B219" s="681"/>
      <c r="C219" s="681"/>
      <c r="D219" s="411"/>
      <c r="E219" s="411"/>
      <c r="F219" s="409"/>
      <c r="G219" s="374"/>
    </row>
    <row r="220" spans="1:7">
      <c r="A220" s="707" t="s">
        <v>1578</v>
      </c>
      <c r="B220" s="707"/>
      <c r="C220" s="707"/>
      <c r="D220" s="411"/>
      <c r="E220" s="411"/>
      <c r="F220" s="409"/>
      <c r="G220" s="374"/>
    </row>
    <row r="221" spans="1:7">
      <c r="A221" s="681" t="s">
        <v>460</v>
      </c>
      <c r="B221" s="681"/>
      <c r="C221" s="681"/>
      <c r="D221" s="411"/>
      <c r="E221" s="411"/>
      <c r="F221" s="409"/>
      <c r="G221" s="374"/>
    </row>
    <row r="222" spans="1:7">
      <c r="A222" s="392"/>
      <c r="B222" s="392" t="s">
        <v>1604</v>
      </c>
      <c r="C222" s="412"/>
      <c r="D222" s="678">
        <v>1554300</v>
      </c>
      <c r="E222" s="679"/>
      <c r="F222" s="393" t="s">
        <v>75</v>
      </c>
      <c r="G222" s="392"/>
    </row>
    <row r="223" spans="1:7">
      <c r="A223" s="396" t="s">
        <v>1579</v>
      </c>
      <c r="B223" s="396"/>
      <c r="C223" s="396"/>
      <c r="D223" s="380"/>
      <c r="F223" s="393"/>
      <c r="G223" s="392"/>
    </row>
    <row r="224" spans="1:7">
      <c r="A224" s="680" t="s">
        <v>1983</v>
      </c>
      <c r="B224" s="680"/>
      <c r="C224" s="680"/>
      <c r="D224" s="380"/>
      <c r="F224" s="393"/>
      <c r="G224" s="392"/>
    </row>
    <row r="225" spans="1:8">
      <c r="A225" s="382" t="s">
        <v>1984</v>
      </c>
      <c r="B225" s="382"/>
      <c r="C225" s="382"/>
      <c r="D225" s="396"/>
      <c r="E225" s="396"/>
      <c r="F225" s="391"/>
      <c r="G225" s="397"/>
    </row>
    <row r="226" spans="1:8">
      <c r="A226" s="396"/>
      <c r="B226" s="382"/>
      <c r="C226" s="383"/>
      <c r="D226" s="396"/>
      <c r="E226" s="396"/>
      <c r="F226" s="394"/>
      <c r="G226" s="395"/>
    </row>
    <row r="227" spans="1:8">
      <c r="A227" s="427" t="s">
        <v>416</v>
      </c>
      <c r="B227" s="427"/>
      <c r="C227" s="427"/>
      <c r="D227" s="702">
        <f t="shared" ref="D227:D228" si="1">D228</f>
        <v>130934000</v>
      </c>
      <c r="E227" s="706"/>
      <c r="F227" s="428" t="s">
        <v>75</v>
      </c>
      <c r="G227" s="377"/>
    </row>
    <row r="228" spans="1:8">
      <c r="A228" s="562" t="s">
        <v>1580</v>
      </c>
      <c r="B228" s="562"/>
      <c r="C228" s="562"/>
      <c r="D228" s="705">
        <f t="shared" si="1"/>
        <v>130934000</v>
      </c>
      <c r="E228" s="706"/>
      <c r="F228" s="567" t="s">
        <v>75</v>
      </c>
      <c r="G228" s="392"/>
    </row>
    <row r="229" spans="1:8">
      <c r="A229" s="562" t="s">
        <v>1581</v>
      </c>
      <c r="B229" s="562"/>
      <c r="C229" s="562"/>
      <c r="D229" s="705">
        <f>SUM(F231,F265,F282,F330,F349,F368,F411,F439,F455,F471,F491,F512)</f>
        <v>130934000</v>
      </c>
      <c r="E229" s="706"/>
      <c r="F229" s="567" t="s">
        <v>75</v>
      </c>
      <c r="G229" s="392"/>
    </row>
    <row r="230" spans="1:8">
      <c r="A230" s="382"/>
      <c r="B230" s="382" t="s">
        <v>1163</v>
      </c>
      <c r="C230" s="413" t="s">
        <v>1767</v>
      </c>
      <c r="D230" s="400"/>
      <c r="E230" s="400"/>
      <c r="F230" s="394"/>
      <c r="G230" s="395"/>
      <c r="H230" s="373"/>
    </row>
    <row r="231" spans="1:8">
      <c r="A231" s="382"/>
      <c r="B231" s="382"/>
      <c r="C231" s="681" t="s">
        <v>1227</v>
      </c>
      <c r="D231" s="681"/>
      <c r="E231" s="681"/>
      <c r="F231" s="394">
        <v>10577000</v>
      </c>
      <c r="G231" s="395" t="s">
        <v>75</v>
      </c>
      <c r="H231" s="373"/>
    </row>
    <row r="232" spans="1:8">
      <c r="A232" s="382"/>
      <c r="B232" s="382"/>
      <c r="C232" s="414" t="s">
        <v>1768</v>
      </c>
      <c r="D232" s="382"/>
      <c r="E232" s="382"/>
      <c r="F232" s="394"/>
      <c r="G232" s="395"/>
      <c r="H232" s="373"/>
    </row>
    <row r="233" spans="1:8">
      <c r="A233" s="382"/>
      <c r="B233" s="382"/>
      <c r="C233" s="415" t="s">
        <v>1769</v>
      </c>
      <c r="D233" s="382"/>
      <c r="E233" s="382"/>
      <c r="F233" s="394"/>
      <c r="G233" s="395"/>
      <c r="H233" s="373"/>
    </row>
    <row r="234" spans="1:8">
      <c r="A234" s="382"/>
      <c r="B234" s="382"/>
      <c r="C234" s="416" t="s">
        <v>1770</v>
      </c>
      <c r="D234" s="382"/>
      <c r="E234" s="382"/>
      <c r="F234" s="394"/>
      <c r="G234" s="395"/>
      <c r="H234" s="373"/>
    </row>
    <row r="235" spans="1:8">
      <c r="A235" s="382"/>
      <c r="B235" s="382"/>
      <c r="C235" s="414" t="s">
        <v>1771</v>
      </c>
      <c r="D235" s="382"/>
      <c r="E235" s="382"/>
      <c r="F235" s="394"/>
      <c r="G235" s="395"/>
      <c r="H235" s="373"/>
    </row>
    <row r="236" spans="1:8">
      <c r="A236" s="382"/>
      <c r="B236" s="382"/>
      <c r="C236" s="415" t="s">
        <v>1772</v>
      </c>
      <c r="D236" s="382"/>
      <c r="E236" s="382"/>
      <c r="F236" s="394"/>
      <c r="G236" s="395"/>
      <c r="H236" s="373"/>
    </row>
    <row r="237" spans="1:8">
      <c r="A237" s="382"/>
      <c r="B237" s="382"/>
      <c r="C237" s="417" t="s">
        <v>1254</v>
      </c>
      <c r="D237" s="382"/>
      <c r="E237" s="382"/>
      <c r="F237" s="394"/>
      <c r="G237" s="395"/>
      <c r="H237" s="373"/>
    </row>
    <row r="238" spans="1:8">
      <c r="A238" s="382"/>
      <c r="B238" s="382"/>
      <c r="C238" s="418" t="s">
        <v>1773</v>
      </c>
      <c r="D238" s="382"/>
      <c r="E238" s="382"/>
      <c r="F238" s="394"/>
      <c r="G238" s="395"/>
      <c r="H238" s="373"/>
    </row>
    <row r="239" spans="1:8">
      <c r="A239" s="382"/>
      <c r="B239" s="382"/>
      <c r="C239" s="415" t="s">
        <v>1774</v>
      </c>
      <c r="D239" s="382"/>
      <c r="E239" s="382"/>
      <c r="F239" s="394"/>
      <c r="G239" s="395"/>
      <c r="H239" s="373"/>
    </row>
    <row r="240" spans="1:8">
      <c r="A240" s="382"/>
      <c r="B240" s="382"/>
      <c r="C240" s="414" t="s">
        <v>1250</v>
      </c>
      <c r="D240" s="382"/>
      <c r="E240" s="382"/>
      <c r="F240" s="394"/>
      <c r="G240" s="395"/>
      <c r="H240" s="373"/>
    </row>
    <row r="241" spans="1:8">
      <c r="A241" s="382"/>
      <c r="B241" s="382"/>
      <c r="C241" s="414" t="s">
        <v>1775</v>
      </c>
      <c r="D241" s="382"/>
      <c r="E241" s="382"/>
      <c r="F241" s="394"/>
      <c r="G241" s="395"/>
      <c r="H241" s="373"/>
    </row>
    <row r="242" spans="1:8">
      <c r="A242" s="382"/>
      <c r="B242" s="382"/>
      <c r="C242" s="415" t="s">
        <v>1776</v>
      </c>
      <c r="D242" s="382"/>
      <c r="E242" s="382"/>
      <c r="F242" s="394"/>
      <c r="G242" s="395"/>
      <c r="H242" s="373"/>
    </row>
    <row r="243" spans="1:8">
      <c r="A243" s="382"/>
      <c r="B243" s="382"/>
      <c r="C243" s="417" t="s">
        <v>1254</v>
      </c>
      <c r="D243" s="382"/>
      <c r="E243" s="382"/>
      <c r="F243" s="394"/>
      <c r="G243" s="395"/>
      <c r="H243" s="373"/>
    </row>
    <row r="244" spans="1:8">
      <c r="A244" s="382"/>
      <c r="B244" s="382"/>
      <c r="C244" s="418" t="s">
        <v>1777</v>
      </c>
      <c r="D244" s="383"/>
      <c r="E244" s="382"/>
      <c r="F244" s="394"/>
      <c r="G244" s="395"/>
      <c r="H244" s="373"/>
    </row>
    <row r="245" spans="1:8">
      <c r="A245" s="382"/>
      <c r="B245" s="382"/>
      <c r="C245" s="415" t="s">
        <v>1774</v>
      </c>
      <c r="D245" s="406"/>
      <c r="E245" s="382"/>
      <c r="F245" s="394"/>
      <c r="G245" s="395"/>
      <c r="H245" s="373"/>
    </row>
    <row r="246" spans="1:8">
      <c r="A246" s="382"/>
      <c r="B246" s="382"/>
      <c r="C246" s="414" t="s">
        <v>1250</v>
      </c>
      <c r="D246" s="406"/>
      <c r="E246" s="382"/>
      <c r="F246" s="394"/>
      <c r="G246" s="395"/>
      <c r="H246" s="373"/>
    </row>
    <row r="247" spans="1:8">
      <c r="A247" s="382"/>
      <c r="B247" s="382"/>
      <c r="C247" s="414" t="s">
        <v>1778</v>
      </c>
      <c r="D247" s="406"/>
      <c r="E247" s="382"/>
      <c r="F247" s="394"/>
      <c r="G247" s="395"/>
      <c r="H247" s="373"/>
    </row>
    <row r="248" spans="1:8">
      <c r="A248" s="382"/>
      <c r="B248" s="382"/>
      <c r="C248" s="415" t="s">
        <v>1779</v>
      </c>
      <c r="D248" s="406"/>
      <c r="E248" s="382"/>
      <c r="F248" s="394"/>
      <c r="G248" s="395"/>
      <c r="H248" s="373"/>
    </row>
    <row r="249" spans="1:8">
      <c r="A249" s="382"/>
      <c r="B249" s="382"/>
      <c r="C249" s="417" t="s">
        <v>1254</v>
      </c>
      <c r="D249" s="382"/>
      <c r="E249" s="382"/>
      <c r="F249" s="394"/>
      <c r="G249" s="395"/>
      <c r="H249" s="373"/>
    </row>
    <row r="250" spans="1:8">
      <c r="A250" s="382"/>
      <c r="B250" s="382"/>
      <c r="C250" s="418" t="s">
        <v>1780</v>
      </c>
      <c r="D250" s="383"/>
      <c r="E250" s="382"/>
      <c r="F250" s="394"/>
      <c r="G250" s="395"/>
      <c r="H250" s="373"/>
    </row>
    <row r="251" spans="1:8">
      <c r="A251" s="382"/>
      <c r="B251" s="382"/>
      <c r="C251" s="415" t="s">
        <v>1781</v>
      </c>
      <c r="D251" s="406"/>
      <c r="E251" s="382"/>
      <c r="F251" s="394"/>
      <c r="G251" s="395"/>
      <c r="H251" s="373"/>
    </row>
    <row r="252" spans="1:8">
      <c r="A252" s="382"/>
      <c r="B252" s="382"/>
      <c r="C252" s="414" t="s">
        <v>1782</v>
      </c>
      <c r="D252" s="382"/>
      <c r="E252" s="382"/>
      <c r="F252" s="394"/>
      <c r="G252" s="395"/>
      <c r="H252" s="373"/>
    </row>
    <row r="253" spans="1:8">
      <c r="A253" s="382"/>
      <c r="B253" s="382"/>
      <c r="C253" s="708" t="s">
        <v>1783</v>
      </c>
      <c r="D253" s="708"/>
      <c r="E253" s="708"/>
      <c r="F253" s="708"/>
      <c r="G253" s="395"/>
      <c r="H253" s="373"/>
    </row>
    <row r="254" spans="1:8">
      <c r="A254" s="382"/>
      <c r="B254" s="382"/>
      <c r="C254" s="414" t="s">
        <v>1784</v>
      </c>
      <c r="D254" s="382"/>
      <c r="E254" s="382"/>
      <c r="F254" s="394"/>
      <c r="G254" s="395"/>
      <c r="H254" s="373"/>
    </row>
    <row r="255" spans="1:8">
      <c r="A255" s="382"/>
      <c r="B255" s="382"/>
      <c r="C255" s="417" t="s">
        <v>1785</v>
      </c>
      <c r="D255" s="382"/>
      <c r="E255" s="382"/>
      <c r="F255" s="394"/>
      <c r="G255" s="395"/>
      <c r="H255" s="373"/>
    </row>
    <row r="256" spans="1:8">
      <c r="A256" s="382"/>
      <c r="B256" s="382"/>
      <c r="C256" s="414" t="s">
        <v>1268</v>
      </c>
      <c r="D256" s="382"/>
      <c r="E256" s="382"/>
      <c r="F256" s="394"/>
      <c r="G256" s="395"/>
      <c r="H256" s="373"/>
    </row>
    <row r="257" spans="1:8">
      <c r="A257" s="382"/>
      <c r="B257" s="382"/>
      <c r="C257" s="699" t="s">
        <v>1786</v>
      </c>
      <c r="D257" s="681"/>
      <c r="E257" s="382"/>
      <c r="F257" s="394"/>
      <c r="G257" s="395"/>
      <c r="H257" s="373"/>
    </row>
    <row r="258" spans="1:8">
      <c r="A258" s="382"/>
      <c r="B258" s="382"/>
      <c r="C258" s="417" t="s">
        <v>1787</v>
      </c>
      <c r="D258" s="382"/>
      <c r="E258" s="382"/>
      <c r="F258" s="394"/>
      <c r="G258" s="395"/>
      <c r="H258" s="373"/>
    </row>
    <row r="259" spans="1:8">
      <c r="A259" s="382"/>
      <c r="B259" s="382"/>
      <c r="C259" s="418" t="s">
        <v>1788</v>
      </c>
      <c r="D259" s="383"/>
      <c r="E259" s="382"/>
      <c r="F259" s="394"/>
      <c r="G259" s="395"/>
      <c r="H259" s="373"/>
    </row>
    <row r="260" spans="1:8">
      <c r="A260" s="382"/>
      <c r="B260" s="382"/>
      <c r="C260" s="414" t="s">
        <v>1789</v>
      </c>
      <c r="D260" s="406"/>
      <c r="E260" s="382"/>
      <c r="F260" s="394"/>
      <c r="G260" s="395"/>
      <c r="H260" s="373"/>
    </row>
    <row r="261" spans="1:8">
      <c r="A261" s="382"/>
      <c r="B261" s="403"/>
      <c r="C261" s="417" t="s">
        <v>1178</v>
      </c>
      <c r="D261" s="403"/>
      <c r="E261" s="403"/>
      <c r="F261" s="394"/>
      <c r="G261" s="395"/>
      <c r="H261" s="373"/>
    </row>
    <row r="262" spans="1:8">
      <c r="A262" s="382"/>
      <c r="B262" s="403"/>
      <c r="C262" s="418" t="s">
        <v>1790</v>
      </c>
      <c r="D262" s="418"/>
      <c r="E262" s="418"/>
      <c r="F262" s="404"/>
      <c r="G262" s="405"/>
      <c r="H262" s="373"/>
    </row>
    <row r="263" spans="1:8">
      <c r="A263" s="382"/>
      <c r="B263" s="403"/>
      <c r="C263" s="417"/>
      <c r="D263" s="419"/>
      <c r="E263" s="418"/>
      <c r="F263" s="394"/>
      <c r="G263" s="395"/>
      <c r="H263" s="373"/>
    </row>
    <row r="264" spans="1:8">
      <c r="A264" s="382"/>
      <c r="B264" s="382" t="s">
        <v>1180</v>
      </c>
      <c r="C264" s="413" t="s">
        <v>1791</v>
      </c>
      <c r="D264" s="400"/>
      <c r="E264" s="400"/>
      <c r="F264" s="394"/>
      <c r="G264" s="395"/>
      <c r="H264" s="373"/>
    </row>
    <row r="265" spans="1:8">
      <c r="A265" s="382"/>
      <c r="B265" s="382"/>
      <c r="C265" s="681" t="s">
        <v>1792</v>
      </c>
      <c r="D265" s="681"/>
      <c r="E265" s="681"/>
      <c r="F265" s="394">
        <v>9508000</v>
      </c>
      <c r="G265" s="395" t="s">
        <v>75</v>
      </c>
      <c r="H265" s="373"/>
    </row>
    <row r="266" spans="1:8">
      <c r="A266" s="382"/>
      <c r="B266" s="403"/>
      <c r="C266" s="414" t="s">
        <v>1193</v>
      </c>
      <c r="D266" s="403"/>
      <c r="E266" s="403"/>
      <c r="F266" s="394"/>
      <c r="G266" s="395"/>
      <c r="H266" s="373"/>
    </row>
    <row r="267" spans="1:8">
      <c r="A267" s="382"/>
      <c r="B267" s="403"/>
      <c r="C267" s="418" t="s">
        <v>1793</v>
      </c>
      <c r="D267" s="420"/>
      <c r="E267" s="418"/>
      <c r="F267" s="394"/>
      <c r="G267" s="395"/>
      <c r="H267" s="373"/>
    </row>
    <row r="268" spans="1:8">
      <c r="A268" s="382"/>
      <c r="B268" s="403"/>
      <c r="C268" s="417" t="s">
        <v>1234</v>
      </c>
      <c r="D268" s="420"/>
      <c r="E268" s="418"/>
      <c r="F268" s="394"/>
      <c r="G268" s="395"/>
      <c r="H268" s="373"/>
    </row>
    <row r="269" spans="1:8">
      <c r="A269" s="382"/>
      <c r="B269" s="403"/>
      <c r="C269" s="709" t="s">
        <v>1172</v>
      </c>
      <c r="D269" s="709"/>
      <c r="E269" s="709"/>
      <c r="F269" s="394"/>
      <c r="G269" s="395"/>
      <c r="H269" s="373"/>
    </row>
    <row r="270" spans="1:8">
      <c r="A270" s="382"/>
      <c r="B270" s="403"/>
      <c r="C270" s="684" t="s">
        <v>1794</v>
      </c>
      <c r="D270" s="684"/>
      <c r="E270" s="684"/>
      <c r="F270" s="394"/>
      <c r="G270" s="395"/>
      <c r="H270" s="373"/>
    </row>
    <row r="271" spans="1:8">
      <c r="A271" s="382"/>
      <c r="B271" s="403"/>
      <c r="C271" s="417" t="s">
        <v>1795</v>
      </c>
      <c r="D271" s="420"/>
      <c r="E271" s="418"/>
      <c r="F271" s="394"/>
      <c r="G271" s="395"/>
      <c r="H271" s="373"/>
    </row>
    <row r="272" spans="1:8">
      <c r="A272" s="382"/>
      <c r="B272" s="403"/>
      <c r="C272" s="418" t="s">
        <v>1796</v>
      </c>
      <c r="D272" s="403"/>
      <c r="E272" s="403"/>
      <c r="F272" s="394"/>
      <c r="G272" s="395"/>
      <c r="H272" s="373"/>
    </row>
    <row r="273" spans="1:8">
      <c r="A273" s="382"/>
      <c r="B273" s="403"/>
      <c r="C273" s="417" t="s">
        <v>1797</v>
      </c>
      <c r="D273" s="403"/>
      <c r="E273" s="403"/>
      <c r="F273" s="394"/>
      <c r="G273" s="395"/>
      <c r="H273" s="373"/>
    </row>
    <row r="274" spans="1:8">
      <c r="A274" s="382"/>
      <c r="B274" s="403"/>
      <c r="C274" s="417" t="s">
        <v>1270</v>
      </c>
      <c r="D274" s="403"/>
      <c r="E274" s="403"/>
      <c r="F274" s="394"/>
      <c r="G274" s="395"/>
      <c r="H274" s="373"/>
    </row>
    <row r="275" spans="1:8">
      <c r="A275" s="382"/>
      <c r="B275" s="403"/>
      <c r="C275" s="418" t="s">
        <v>1798</v>
      </c>
      <c r="D275" s="420"/>
      <c r="E275" s="418"/>
      <c r="F275" s="394"/>
      <c r="G275" s="395"/>
      <c r="H275" s="373"/>
    </row>
    <row r="276" spans="1:8">
      <c r="A276" s="382"/>
      <c r="B276" s="403"/>
      <c r="C276" s="417" t="s">
        <v>1799</v>
      </c>
      <c r="D276" s="403"/>
      <c r="E276" s="403"/>
      <c r="F276" s="404"/>
      <c r="G276" s="405"/>
      <c r="H276" s="373"/>
    </row>
    <row r="277" spans="1:8">
      <c r="A277" s="382"/>
      <c r="B277" s="403"/>
      <c r="C277" s="417" t="s">
        <v>1800</v>
      </c>
      <c r="D277" s="418"/>
      <c r="E277" s="418"/>
      <c r="F277" s="404"/>
      <c r="G277" s="405"/>
      <c r="H277" s="373"/>
    </row>
    <row r="278" spans="1:8">
      <c r="A278" s="382"/>
      <c r="B278" s="403"/>
      <c r="C278" s="417" t="s">
        <v>1178</v>
      </c>
      <c r="D278" s="419"/>
      <c r="E278" s="418"/>
      <c r="F278" s="404"/>
      <c r="G278" s="405"/>
      <c r="H278" s="373"/>
    </row>
    <row r="279" spans="1:8">
      <c r="A279" s="382"/>
      <c r="B279" s="403"/>
      <c r="C279" s="418" t="s">
        <v>1801</v>
      </c>
      <c r="D279" s="420"/>
      <c r="E279" s="418"/>
      <c r="F279" s="404"/>
      <c r="G279" s="405"/>
      <c r="H279" s="373"/>
    </row>
    <row r="280" spans="1:8">
      <c r="A280" s="382"/>
      <c r="B280" s="403"/>
      <c r="C280" s="417"/>
      <c r="D280" s="403"/>
      <c r="E280" s="403"/>
      <c r="F280" s="404"/>
      <c r="G280" s="405"/>
      <c r="H280" s="373"/>
    </row>
    <row r="281" spans="1:8">
      <c r="A281" s="382"/>
      <c r="B281" s="382" t="s">
        <v>1190</v>
      </c>
      <c r="C281" s="413" t="s">
        <v>1802</v>
      </c>
      <c r="D281" s="400"/>
      <c r="E281" s="400"/>
      <c r="F281" s="394"/>
      <c r="G281" s="395"/>
      <c r="H281" s="373"/>
    </row>
    <row r="282" spans="1:8">
      <c r="A282" s="382"/>
      <c r="B282" s="382"/>
      <c r="C282" s="681" t="s">
        <v>1803</v>
      </c>
      <c r="D282" s="681"/>
      <c r="E282" s="681"/>
      <c r="F282" s="394">
        <v>34655000</v>
      </c>
      <c r="G282" s="395" t="s">
        <v>75</v>
      </c>
      <c r="H282" s="373"/>
    </row>
    <row r="283" spans="1:8">
      <c r="A283" s="382"/>
      <c r="B283" s="403"/>
      <c r="C283" s="414" t="s">
        <v>1804</v>
      </c>
      <c r="D283" s="420"/>
      <c r="E283" s="418"/>
      <c r="F283" s="404"/>
      <c r="G283" s="405"/>
      <c r="H283" s="373"/>
    </row>
    <row r="284" spans="1:8">
      <c r="A284" s="382"/>
      <c r="B284" s="403"/>
      <c r="C284" s="418" t="s">
        <v>1805</v>
      </c>
      <c r="D284" s="420"/>
      <c r="E284" s="418"/>
      <c r="F284" s="404"/>
      <c r="G284" s="405"/>
      <c r="H284" s="373"/>
    </row>
    <row r="285" spans="1:8">
      <c r="A285" s="382"/>
      <c r="B285" s="403"/>
      <c r="C285" s="417" t="s">
        <v>1166</v>
      </c>
      <c r="D285" s="403"/>
      <c r="E285" s="418"/>
      <c r="F285" s="404"/>
      <c r="G285" s="405"/>
      <c r="H285" s="373"/>
    </row>
    <row r="286" spans="1:8">
      <c r="A286" s="382"/>
      <c r="B286" s="403"/>
      <c r="C286" s="418" t="s">
        <v>1806</v>
      </c>
      <c r="D286" s="403"/>
      <c r="E286" s="403"/>
      <c r="F286" s="404"/>
      <c r="G286" s="405"/>
      <c r="H286" s="373"/>
    </row>
    <row r="287" spans="1:8">
      <c r="A287" s="382"/>
      <c r="B287" s="403"/>
      <c r="C287" s="417" t="s">
        <v>1234</v>
      </c>
      <c r="D287" s="403"/>
      <c r="E287" s="403"/>
      <c r="F287" s="404"/>
      <c r="G287" s="405"/>
      <c r="H287" s="373"/>
    </row>
    <row r="288" spans="1:8">
      <c r="A288" s="382"/>
      <c r="B288" s="403"/>
      <c r="C288" s="563" t="s">
        <v>1769</v>
      </c>
      <c r="D288" s="403"/>
      <c r="E288" s="403"/>
      <c r="F288" s="404"/>
      <c r="G288" s="405"/>
      <c r="H288" s="373"/>
    </row>
    <row r="289" spans="1:8">
      <c r="A289" s="382"/>
      <c r="B289" s="403"/>
      <c r="C289" s="421" t="s">
        <v>1807</v>
      </c>
      <c r="D289" s="403"/>
      <c r="E289" s="403"/>
      <c r="F289" s="404"/>
      <c r="G289" s="405"/>
      <c r="H289" s="373"/>
    </row>
    <row r="290" spans="1:8">
      <c r="A290" s="382"/>
      <c r="B290" s="403"/>
      <c r="C290" s="424" t="s">
        <v>1234</v>
      </c>
      <c r="D290" s="422"/>
      <c r="E290" s="423"/>
      <c r="F290" s="404"/>
      <c r="G290" s="405"/>
      <c r="H290" s="373"/>
    </row>
    <row r="291" spans="1:8">
      <c r="A291" s="382"/>
      <c r="B291" s="403"/>
      <c r="C291" s="417" t="s">
        <v>1808</v>
      </c>
      <c r="D291" s="403"/>
      <c r="E291" s="403"/>
      <c r="F291" s="404"/>
      <c r="G291" s="405"/>
      <c r="H291" s="373"/>
    </row>
    <row r="292" spans="1:8">
      <c r="A292" s="382"/>
      <c r="B292" s="403"/>
      <c r="C292" s="418" t="s">
        <v>1809</v>
      </c>
      <c r="D292" s="419"/>
      <c r="E292" s="418"/>
      <c r="F292" s="404"/>
      <c r="G292" s="405"/>
      <c r="H292" s="373"/>
    </row>
    <row r="293" spans="1:8">
      <c r="A293" s="382"/>
      <c r="B293" s="403"/>
      <c r="C293" s="417" t="s">
        <v>1250</v>
      </c>
      <c r="D293" s="419"/>
      <c r="E293" s="418"/>
      <c r="F293" s="404"/>
      <c r="G293" s="405"/>
      <c r="H293" s="373"/>
    </row>
    <row r="294" spans="1:8">
      <c r="A294" s="382"/>
      <c r="B294" s="403"/>
      <c r="C294" s="563" t="s">
        <v>1775</v>
      </c>
      <c r="D294" s="420"/>
      <c r="E294" s="418"/>
      <c r="F294" s="404"/>
      <c r="G294" s="405"/>
      <c r="H294" s="373"/>
    </row>
    <row r="295" spans="1:8">
      <c r="A295" s="382"/>
      <c r="B295" s="403"/>
      <c r="C295" s="414" t="s">
        <v>1810</v>
      </c>
      <c r="D295" s="403"/>
      <c r="E295" s="403"/>
      <c r="F295" s="404"/>
      <c r="G295" s="405"/>
      <c r="H295" s="373"/>
    </row>
    <row r="296" spans="1:8">
      <c r="A296" s="382"/>
      <c r="B296" s="403"/>
      <c r="C296" s="414" t="s">
        <v>1245</v>
      </c>
      <c r="D296" s="403"/>
      <c r="E296" s="418"/>
      <c r="F296" s="404"/>
      <c r="G296" s="405"/>
      <c r="H296" s="373"/>
    </row>
    <row r="297" spans="1:8">
      <c r="A297" s="382"/>
      <c r="B297" s="403"/>
      <c r="C297" s="563" t="s">
        <v>1777</v>
      </c>
      <c r="D297" s="420"/>
      <c r="E297" s="418"/>
      <c r="F297" s="404"/>
      <c r="G297" s="405"/>
      <c r="H297" s="373"/>
    </row>
    <row r="298" spans="1:8">
      <c r="A298" s="382"/>
      <c r="B298" s="403"/>
      <c r="C298" s="418" t="s">
        <v>1811</v>
      </c>
      <c r="D298" s="420"/>
      <c r="E298" s="418"/>
      <c r="F298" s="404"/>
      <c r="G298" s="405"/>
      <c r="H298" s="373"/>
    </row>
    <row r="299" spans="1:8">
      <c r="A299" s="382"/>
      <c r="B299" s="403"/>
      <c r="C299" s="417" t="s">
        <v>1265</v>
      </c>
      <c r="D299" s="420"/>
      <c r="E299" s="418"/>
      <c r="F299" s="394"/>
      <c r="G299" s="395"/>
      <c r="H299" s="373"/>
    </row>
    <row r="300" spans="1:8">
      <c r="A300" s="382"/>
      <c r="B300" s="403"/>
      <c r="C300" s="418" t="s">
        <v>1812</v>
      </c>
      <c r="D300" s="403"/>
      <c r="E300" s="403"/>
      <c r="F300" s="394"/>
      <c r="G300" s="395"/>
      <c r="H300" s="373"/>
    </row>
    <row r="301" spans="1:8">
      <c r="A301" s="382"/>
      <c r="B301" s="403"/>
      <c r="C301" s="417" t="s">
        <v>1813</v>
      </c>
      <c r="D301" s="403"/>
      <c r="E301" s="403"/>
      <c r="F301" s="394"/>
      <c r="G301" s="395"/>
      <c r="H301" s="373"/>
    </row>
    <row r="302" spans="1:8">
      <c r="A302" s="382"/>
      <c r="B302" s="403"/>
      <c r="C302" s="414" t="s">
        <v>1268</v>
      </c>
      <c r="D302" s="382"/>
      <c r="E302" s="382"/>
      <c r="F302" s="394"/>
      <c r="G302" s="395"/>
      <c r="H302" s="373"/>
    </row>
    <row r="303" spans="1:8">
      <c r="A303" s="382"/>
      <c r="B303" s="403"/>
      <c r="C303" s="699" t="s">
        <v>1814</v>
      </c>
      <c r="D303" s="681"/>
      <c r="E303" s="382"/>
      <c r="F303" s="394"/>
      <c r="G303" s="395"/>
      <c r="H303" s="373"/>
    </row>
    <row r="304" spans="1:8">
      <c r="A304" s="382"/>
      <c r="B304" s="403"/>
      <c r="C304" s="417" t="s">
        <v>1815</v>
      </c>
      <c r="D304" s="403"/>
      <c r="E304" s="403"/>
      <c r="F304" s="394"/>
      <c r="G304" s="395"/>
      <c r="H304" s="373"/>
    </row>
    <row r="305" spans="1:8">
      <c r="A305" s="382"/>
      <c r="B305" s="403"/>
      <c r="C305" s="418" t="s">
        <v>1816</v>
      </c>
      <c r="D305" s="420"/>
      <c r="E305" s="418"/>
      <c r="F305" s="394"/>
      <c r="G305" s="395"/>
      <c r="H305" s="373"/>
    </row>
    <row r="306" spans="1:8">
      <c r="A306" s="382"/>
      <c r="B306" s="403"/>
      <c r="C306" s="417" t="s">
        <v>1817</v>
      </c>
      <c r="D306" s="403"/>
      <c r="E306" s="403"/>
      <c r="F306" s="404"/>
      <c r="G306" s="405"/>
      <c r="H306" s="373"/>
    </row>
    <row r="307" spans="1:8">
      <c r="A307" s="382"/>
      <c r="B307" s="403"/>
      <c r="C307" s="417" t="s">
        <v>1178</v>
      </c>
      <c r="D307" s="419"/>
      <c r="E307" s="418"/>
      <c r="F307" s="404"/>
      <c r="G307" s="405"/>
      <c r="H307" s="373"/>
    </row>
    <row r="308" spans="1:8">
      <c r="A308" s="382"/>
      <c r="B308" s="403"/>
      <c r="C308" s="418" t="s">
        <v>1818</v>
      </c>
      <c r="D308" s="420"/>
      <c r="E308" s="418"/>
      <c r="F308" s="404"/>
      <c r="G308" s="405"/>
      <c r="H308" s="373"/>
    </row>
    <row r="309" spans="1:8">
      <c r="A309" s="382"/>
      <c r="B309" s="403"/>
      <c r="C309" s="564" t="s">
        <v>1782</v>
      </c>
      <c r="D309" s="420"/>
      <c r="E309" s="418"/>
      <c r="F309" s="404"/>
      <c r="G309" s="405"/>
      <c r="H309" s="373"/>
    </row>
    <row r="310" spans="1:8">
      <c r="A310" s="382"/>
      <c r="B310" s="403"/>
      <c r="C310" s="414" t="s">
        <v>1819</v>
      </c>
      <c r="D310" s="403"/>
      <c r="E310" s="403"/>
      <c r="F310" s="404"/>
      <c r="G310" s="405"/>
      <c r="H310" s="373"/>
    </row>
    <row r="311" spans="1:8">
      <c r="A311" s="382"/>
      <c r="B311" s="403"/>
      <c r="C311" s="415" t="s">
        <v>1820</v>
      </c>
      <c r="D311" s="420"/>
      <c r="E311" s="418"/>
      <c r="F311" s="404"/>
      <c r="G311" s="405"/>
      <c r="H311" s="373"/>
    </row>
    <row r="312" spans="1:8">
      <c r="A312" s="382"/>
      <c r="B312" s="403"/>
      <c r="C312" s="417" t="s">
        <v>1821</v>
      </c>
      <c r="D312" s="420"/>
      <c r="E312" s="418"/>
      <c r="F312" s="404"/>
      <c r="G312" s="405"/>
      <c r="H312" s="373"/>
    </row>
    <row r="313" spans="1:8">
      <c r="A313" s="382"/>
      <c r="B313" s="403"/>
      <c r="C313" s="417" t="s">
        <v>1166</v>
      </c>
      <c r="D313" s="403"/>
      <c r="E313" s="418"/>
      <c r="F313" s="404"/>
      <c r="G313" s="405"/>
      <c r="H313" s="373"/>
    </row>
    <row r="314" spans="1:8">
      <c r="A314" s="382"/>
      <c r="B314" s="403"/>
      <c r="C314" s="418" t="s">
        <v>1822</v>
      </c>
      <c r="D314" s="403"/>
      <c r="E314" s="403"/>
      <c r="F314" s="404"/>
      <c r="G314" s="405"/>
      <c r="H314" s="373"/>
    </row>
    <row r="315" spans="1:8">
      <c r="A315" s="382"/>
      <c r="B315" s="403"/>
      <c r="C315" s="417" t="s">
        <v>1234</v>
      </c>
      <c r="D315" s="403"/>
      <c r="E315" s="403"/>
      <c r="F315" s="404"/>
      <c r="G315" s="405"/>
      <c r="H315" s="373"/>
    </row>
    <row r="316" spans="1:8">
      <c r="A316" s="382"/>
      <c r="B316" s="403"/>
      <c r="C316" s="418" t="s">
        <v>1808</v>
      </c>
      <c r="D316" s="403"/>
      <c r="E316" s="403"/>
      <c r="F316" s="404"/>
      <c r="G316" s="405"/>
      <c r="H316" s="373"/>
    </row>
    <row r="317" spans="1:8">
      <c r="A317" s="382"/>
      <c r="B317" s="403"/>
      <c r="C317" s="421" t="s">
        <v>1823</v>
      </c>
      <c r="D317" s="403"/>
      <c r="E317" s="403"/>
      <c r="F317" s="404"/>
      <c r="G317" s="405"/>
      <c r="H317" s="373"/>
    </row>
    <row r="318" spans="1:8">
      <c r="A318" s="382"/>
      <c r="B318" s="403"/>
      <c r="C318" s="417" t="s">
        <v>1795</v>
      </c>
      <c r="D318" s="420"/>
      <c r="E318" s="418"/>
      <c r="F318" s="394"/>
      <c r="G318" s="395"/>
      <c r="H318" s="373"/>
    </row>
    <row r="319" spans="1:8">
      <c r="A319" s="382"/>
      <c r="B319" s="403"/>
      <c r="C319" s="418" t="s">
        <v>1824</v>
      </c>
      <c r="D319" s="403"/>
      <c r="E319" s="403"/>
      <c r="F319" s="394"/>
      <c r="G319" s="395"/>
      <c r="H319" s="373"/>
    </row>
    <row r="320" spans="1:8">
      <c r="A320" s="382"/>
      <c r="B320" s="403"/>
      <c r="C320" s="564" t="s">
        <v>1822</v>
      </c>
      <c r="D320" s="403"/>
      <c r="E320" s="403"/>
      <c r="F320" s="394"/>
      <c r="G320" s="395"/>
      <c r="H320" s="373"/>
    </row>
    <row r="321" spans="1:8">
      <c r="A321" s="382"/>
      <c r="B321" s="403"/>
      <c r="C321" s="564" t="s">
        <v>1270</v>
      </c>
      <c r="D321" s="403"/>
      <c r="E321" s="403"/>
      <c r="F321" s="394"/>
      <c r="G321" s="395"/>
      <c r="H321" s="373"/>
    </row>
    <row r="322" spans="1:8">
      <c r="A322" s="382"/>
      <c r="B322" s="403"/>
      <c r="C322" s="563" t="s">
        <v>1825</v>
      </c>
      <c r="D322" s="420"/>
      <c r="E322" s="418"/>
      <c r="F322" s="394"/>
      <c r="G322" s="395"/>
      <c r="H322" s="373"/>
    </row>
    <row r="323" spans="1:8">
      <c r="A323" s="382"/>
      <c r="B323" s="403"/>
      <c r="C323" s="563" t="s">
        <v>1826</v>
      </c>
      <c r="D323" s="420"/>
      <c r="E323" s="418"/>
      <c r="F323" s="394"/>
      <c r="G323" s="395"/>
      <c r="H323" s="373"/>
    </row>
    <row r="324" spans="1:8">
      <c r="A324" s="382"/>
      <c r="B324" s="403"/>
      <c r="C324" s="564" t="s">
        <v>1827</v>
      </c>
      <c r="D324" s="403"/>
      <c r="E324" s="403"/>
      <c r="F324" s="404"/>
      <c r="G324" s="405"/>
      <c r="H324" s="373"/>
    </row>
    <row r="325" spans="1:8">
      <c r="A325" s="382"/>
      <c r="B325" s="403"/>
      <c r="C325" s="564" t="s">
        <v>1828</v>
      </c>
      <c r="D325" s="403"/>
      <c r="E325" s="403"/>
      <c r="F325" s="404"/>
      <c r="G325" s="405"/>
      <c r="H325" s="373"/>
    </row>
    <row r="326" spans="1:8">
      <c r="A326" s="382"/>
      <c r="B326" s="403"/>
      <c r="C326" s="417" t="s">
        <v>1178</v>
      </c>
      <c r="D326" s="419"/>
      <c r="E326" s="418"/>
      <c r="F326" s="404"/>
      <c r="G326" s="405"/>
      <c r="H326" s="373"/>
    </row>
    <row r="327" spans="1:8">
      <c r="A327" s="382"/>
      <c r="B327" s="403"/>
      <c r="C327" s="418" t="s">
        <v>1818</v>
      </c>
      <c r="D327" s="420"/>
      <c r="E327" s="418"/>
      <c r="F327" s="404"/>
      <c r="G327" s="405"/>
      <c r="H327" s="373"/>
    </row>
    <row r="328" spans="1:8">
      <c r="A328" s="382"/>
      <c r="B328" s="403"/>
      <c r="C328" s="417"/>
      <c r="D328" s="403"/>
      <c r="E328" s="403"/>
      <c r="F328" s="404"/>
      <c r="G328" s="405"/>
      <c r="H328" s="373"/>
    </row>
    <row r="329" spans="1:8">
      <c r="A329" s="382"/>
      <c r="B329" s="382" t="s">
        <v>1201</v>
      </c>
      <c r="C329" s="413" t="s">
        <v>1829</v>
      </c>
      <c r="D329" s="400"/>
      <c r="E329" s="400"/>
      <c r="F329" s="394"/>
      <c r="G329" s="395"/>
      <c r="H329" s="373"/>
    </row>
    <row r="330" spans="1:8">
      <c r="A330" s="382"/>
      <c r="B330" s="382"/>
      <c r="C330" s="681" t="s">
        <v>1830</v>
      </c>
      <c r="D330" s="681"/>
      <c r="E330" s="681"/>
      <c r="F330" s="394">
        <v>16041000</v>
      </c>
      <c r="G330" s="395" t="s">
        <v>75</v>
      </c>
      <c r="H330" s="373"/>
    </row>
    <row r="331" spans="1:8">
      <c r="A331" s="382"/>
      <c r="B331" s="403"/>
      <c r="C331" s="417" t="s">
        <v>1166</v>
      </c>
      <c r="D331" s="403"/>
      <c r="E331" s="418"/>
      <c r="F331" s="404"/>
      <c r="G331" s="405"/>
      <c r="H331" s="373"/>
    </row>
    <row r="332" spans="1:8">
      <c r="A332" s="382"/>
      <c r="B332" s="403"/>
      <c r="C332" s="418" t="s">
        <v>1831</v>
      </c>
      <c r="D332" s="403"/>
      <c r="E332" s="403"/>
      <c r="F332" s="404"/>
      <c r="G332" s="405"/>
      <c r="H332" s="373"/>
    </row>
    <row r="333" spans="1:8">
      <c r="A333" s="382"/>
      <c r="B333" s="403"/>
      <c r="C333" s="417" t="s">
        <v>1234</v>
      </c>
      <c r="D333" s="403"/>
      <c r="E333" s="403"/>
      <c r="F333" s="404"/>
      <c r="G333" s="405"/>
      <c r="H333" s="373"/>
    </row>
    <row r="334" spans="1:8">
      <c r="A334" s="382"/>
      <c r="B334" s="403"/>
      <c r="C334" s="563" t="s">
        <v>1808</v>
      </c>
      <c r="D334" s="403"/>
      <c r="E334" s="403"/>
      <c r="F334" s="404"/>
      <c r="G334" s="405"/>
      <c r="H334" s="373"/>
    </row>
    <row r="335" spans="1:8">
      <c r="A335" s="382"/>
      <c r="B335" s="403"/>
      <c r="C335" s="421" t="s">
        <v>1832</v>
      </c>
      <c r="D335" s="403"/>
      <c r="E335" s="403"/>
      <c r="F335" s="404"/>
      <c r="G335" s="405"/>
      <c r="H335" s="373"/>
    </row>
    <row r="336" spans="1:8">
      <c r="A336" s="382"/>
      <c r="B336" s="403"/>
      <c r="C336" s="417" t="s">
        <v>1795</v>
      </c>
      <c r="D336" s="420"/>
      <c r="E336" s="418"/>
      <c r="F336" s="394"/>
      <c r="G336" s="395"/>
      <c r="H336" s="373"/>
    </row>
    <row r="337" spans="1:8">
      <c r="A337" s="382"/>
      <c r="B337" s="403"/>
      <c r="C337" s="418" t="s">
        <v>1824</v>
      </c>
      <c r="D337" s="403"/>
      <c r="E337" s="403"/>
      <c r="F337" s="394"/>
      <c r="G337" s="395"/>
      <c r="H337" s="373"/>
    </row>
    <row r="338" spans="1:8">
      <c r="A338" s="382"/>
      <c r="B338" s="403"/>
      <c r="C338" s="417" t="s">
        <v>1833</v>
      </c>
      <c r="D338" s="403"/>
      <c r="E338" s="403"/>
      <c r="F338" s="394"/>
      <c r="G338" s="395"/>
      <c r="H338" s="373"/>
    </row>
    <row r="339" spans="1:8">
      <c r="A339" s="382"/>
      <c r="B339" s="403"/>
      <c r="C339" s="417" t="s">
        <v>1815</v>
      </c>
      <c r="D339" s="403"/>
      <c r="E339" s="403"/>
      <c r="F339" s="394"/>
      <c r="G339" s="395"/>
      <c r="H339" s="373"/>
    </row>
    <row r="340" spans="1:8">
      <c r="A340" s="382"/>
      <c r="B340" s="403"/>
      <c r="C340" s="418" t="s">
        <v>1825</v>
      </c>
      <c r="D340" s="420"/>
      <c r="E340" s="418"/>
      <c r="F340" s="394"/>
      <c r="G340" s="395"/>
      <c r="H340" s="373"/>
    </row>
    <row r="341" spans="1:8">
      <c r="A341" s="382"/>
      <c r="B341" s="403"/>
      <c r="C341" s="418" t="s">
        <v>1834</v>
      </c>
      <c r="D341" s="420"/>
      <c r="E341" s="418"/>
      <c r="F341" s="394"/>
      <c r="G341" s="395"/>
      <c r="H341" s="373"/>
    </row>
    <row r="342" spans="1:8">
      <c r="A342" s="382"/>
      <c r="B342" s="403"/>
      <c r="C342" s="417" t="s">
        <v>1827</v>
      </c>
      <c r="D342" s="403"/>
      <c r="E342" s="403"/>
      <c r="F342" s="404"/>
      <c r="G342" s="405"/>
      <c r="H342" s="373"/>
    </row>
    <row r="343" spans="1:8">
      <c r="A343" s="382"/>
      <c r="B343" s="403"/>
      <c r="C343" s="417" t="s">
        <v>1835</v>
      </c>
      <c r="D343" s="403"/>
      <c r="E343" s="403"/>
      <c r="F343" s="404"/>
      <c r="G343" s="405"/>
      <c r="H343" s="373"/>
    </row>
    <row r="344" spans="1:8">
      <c r="A344" s="382"/>
      <c r="B344" s="403"/>
      <c r="C344" s="417" t="s">
        <v>1178</v>
      </c>
      <c r="D344" s="419"/>
      <c r="E344" s="418"/>
      <c r="F344" s="404"/>
      <c r="G344" s="405"/>
      <c r="H344" s="373"/>
    </row>
    <row r="345" spans="1:8">
      <c r="A345" s="382"/>
      <c r="B345" s="403"/>
      <c r="C345" s="418" t="s">
        <v>1836</v>
      </c>
      <c r="D345" s="420"/>
      <c r="E345" s="418"/>
      <c r="F345" s="404"/>
      <c r="G345" s="405"/>
      <c r="H345" s="373"/>
    </row>
    <row r="346" spans="1:8">
      <c r="A346" s="382"/>
      <c r="B346" s="403"/>
      <c r="C346" s="417" t="s">
        <v>1837</v>
      </c>
      <c r="D346" s="403"/>
      <c r="E346" s="403"/>
      <c r="F346" s="404"/>
      <c r="G346" s="405"/>
      <c r="H346" s="373"/>
    </row>
    <row r="347" spans="1:8">
      <c r="A347" s="382"/>
      <c r="B347" s="403"/>
      <c r="C347" s="418"/>
      <c r="D347" s="420"/>
      <c r="E347" s="418"/>
      <c r="F347" s="404"/>
      <c r="G347" s="405"/>
      <c r="H347" s="373"/>
    </row>
    <row r="348" spans="1:8">
      <c r="A348" s="382"/>
      <c r="B348" s="382" t="s">
        <v>1838</v>
      </c>
      <c r="C348" s="413" t="s">
        <v>1839</v>
      </c>
      <c r="D348" s="400"/>
      <c r="E348" s="400"/>
      <c r="F348" s="394"/>
      <c r="G348" s="395"/>
      <c r="H348" s="373"/>
    </row>
    <row r="349" spans="1:8">
      <c r="A349" s="382"/>
      <c r="B349" s="382"/>
      <c r="C349" s="681" t="s">
        <v>1840</v>
      </c>
      <c r="D349" s="681"/>
      <c r="E349" s="681"/>
      <c r="F349" s="394">
        <v>13722000</v>
      </c>
      <c r="G349" s="395" t="s">
        <v>75</v>
      </c>
      <c r="H349" s="373"/>
    </row>
    <row r="350" spans="1:8">
      <c r="A350" s="382"/>
      <c r="B350" s="403"/>
      <c r="C350" s="417" t="s">
        <v>1166</v>
      </c>
      <c r="D350" s="403"/>
      <c r="E350" s="418"/>
      <c r="F350" s="404"/>
      <c r="G350" s="405"/>
      <c r="H350" s="373"/>
    </row>
    <row r="351" spans="1:8">
      <c r="A351" s="382"/>
      <c r="B351" s="403"/>
      <c r="C351" s="418" t="s">
        <v>1841</v>
      </c>
      <c r="D351" s="403"/>
      <c r="E351" s="403"/>
      <c r="F351" s="404"/>
      <c r="G351" s="405"/>
      <c r="H351" s="373"/>
    </row>
    <row r="352" spans="1:8">
      <c r="A352" s="382"/>
      <c r="B352" s="403"/>
      <c r="C352" s="417" t="s">
        <v>1234</v>
      </c>
      <c r="D352" s="403"/>
      <c r="E352" s="403"/>
      <c r="F352" s="404"/>
      <c r="G352" s="405"/>
      <c r="H352" s="373"/>
    </row>
    <row r="353" spans="1:8">
      <c r="A353" s="382"/>
      <c r="B353" s="403"/>
      <c r="C353" s="418" t="s">
        <v>1842</v>
      </c>
      <c r="D353" s="403"/>
      <c r="E353" s="403"/>
      <c r="F353" s="404"/>
      <c r="G353" s="405"/>
      <c r="H353" s="373"/>
    </row>
    <row r="354" spans="1:8">
      <c r="A354" s="382"/>
      <c r="B354" s="403"/>
      <c r="C354" s="421" t="s">
        <v>1843</v>
      </c>
      <c r="D354" s="403"/>
      <c r="E354" s="403"/>
      <c r="F354" s="404"/>
      <c r="G354" s="405"/>
      <c r="H354" s="373"/>
    </row>
    <row r="355" spans="1:8">
      <c r="A355" s="382"/>
      <c r="B355" s="403"/>
      <c r="C355" s="417" t="s">
        <v>1795</v>
      </c>
      <c r="D355" s="420"/>
      <c r="E355" s="418"/>
      <c r="F355" s="394"/>
      <c r="G355" s="395"/>
      <c r="H355" s="373"/>
    </row>
    <row r="356" spans="1:8">
      <c r="A356" s="382"/>
      <c r="B356" s="403"/>
      <c r="C356" s="418" t="s">
        <v>1796</v>
      </c>
      <c r="D356" s="403"/>
      <c r="E356" s="403"/>
      <c r="F356" s="394"/>
      <c r="G356" s="395"/>
      <c r="H356" s="373"/>
    </row>
    <row r="357" spans="1:8">
      <c r="A357" s="382"/>
      <c r="B357" s="403"/>
      <c r="C357" s="417" t="s">
        <v>1844</v>
      </c>
      <c r="D357" s="403"/>
      <c r="E357" s="403"/>
      <c r="F357" s="394"/>
      <c r="G357" s="395"/>
      <c r="H357" s="373"/>
    </row>
    <row r="358" spans="1:8">
      <c r="A358" s="382"/>
      <c r="B358" s="403"/>
      <c r="C358" s="417" t="s">
        <v>1815</v>
      </c>
      <c r="D358" s="403"/>
      <c r="E358" s="403"/>
      <c r="F358" s="394"/>
      <c r="G358" s="395"/>
      <c r="H358" s="373"/>
    </row>
    <row r="359" spans="1:8">
      <c r="A359" s="382"/>
      <c r="B359" s="403"/>
      <c r="C359" s="563" t="s">
        <v>1825</v>
      </c>
      <c r="D359" s="420"/>
      <c r="E359" s="418"/>
      <c r="F359" s="394"/>
      <c r="G359" s="395"/>
      <c r="H359" s="373"/>
    </row>
    <row r="360" spans="1:8">
      <c r="A360" s="382"/>
      <c r="B360" s="403"/>
      <c r="C360" s="418" t="s">
        <v>1845</v>
      </c>
      <c r="D360" s="420"/>
      <c r="E360" s="418"/>
      <c r="F360" s="394"/>
      <c r="G360" s="395"/>
      <c r="H360" s="373"/>
    </row>
    <row r="361" spans="1:8">
      <c r="A361" s="382"/>
      <c r="B361" s="403"/>
      <c r="C361" s="417" t="s">
        <v>1827</v>
      </c>
      <c r="D361" s="403"/>
      <c r="E361" s="403"/>
      <c r="F361" s="404"/>
      <c r="G361" s="405"/>
      <c r="H361" s="373"/>
    </row>
    <row r="362" spans="1:8">
      <c r="A362" s="382"/>
      <c r="B362" s="403"/>
      <c r="C362" s="417" t="s">
        <v>1846</v>
      </c>
      <c r="D362" s="403"/>
      <c r="E362" s="403"/>
      <c r="F362" s="404"/>
      <c r="G362" s="405"/>
      <c r="H362" s="373"/>
    </row>
    <row r="363" spans="1:8">
      <c r="A363" s="382"/>
      <c r="B363" s="403"/>
      <c r="C363" s="417" t="s">
        <v>1178</v>
      </c>
      <c r="D363" s="419"/>
      <c r="E363" s="418"/>
      <c r="F363" s="404"/>
      <c r="G363" s="405"/>
      <c r="H363" s="373"/>
    </row>
    <row r="364" spans="1:8">
      <c r="A364" s="382"/>
      <c r="B364" s="403"/>
      <c r="C364" s="418" t="s">
        <v>1836</v>
      </c>
      <c r="D364" s="420"/>
      <c r="E364" s="418"/>
      <c r="F364" s="404"/>
      <c r="G364" s="405"/>
      <c r="H364" s="373"/>
    </row>
    <row r="365" spans="1:8">
      <c r="A365" s="382"/>
      <c r="B365" s="382"/>
      <c r="C365" s="417" t="s">
        <v>1847</v>
      </c>
      <c r="D365" s="403"/>
      <c r="E365" s="403"/>
      <c r="F365" s="404"/>
      <c r="G365" s="405"/>
      <c r="H365" s="373"/>
    </row>
    <row r="366" spans="1:8">
      <c r="A366" s="382"/>
      <c r="B366" s="382"/>
      <c r="C366" s="415"/>
      <c r="D366" s="406"/>
      <c r="E366" s="382"/>
      <c r="F366" s="394"/>
      <c r="G366" s="395"/>
      <c r="H366" s="373"/>
    </row>
    <row r="367" spans="1:8">
      <c r="A367" s="382"/>
      <c r="B367" s="382" t="s">
        <v>1211</v>
      </c>
      <c r="C367" s="413" t="s">
        <v>1848</v>
      </c>
      <c r="D367" s="400"/>
      <c r="E367" s="400"/>
      <c r="F367" s="394"/>
      <c r="G367" s="395"/>
      <c r="H367" s="373"/>
    </row>
    <row r="368" spans="1:8">
      <c r="A368" s="382"/>
      <c r="B368" s="382"/>
      <c r="C368" s="681" t="s">
        <v>1849</v>
      </c>
      <c r="D368" s="681"/>
      <c r="E368" s="681"/>
      <c r="F368" s="394">
        <v>8499000</v>
      </c>
      <c r="G368" s="395" t="s">
        <v>75</v>
      </c>
      <c r="H368" s="373"/>
    </row>
    <row r="369" spans="1:8">
      <c r="A369" s="382"/>
      <c r="B369" s="382"/>
      <c r="C369" s="414" t="s">
        <v>1850</v>
      </c>
      <c r="E369" s="382"/>
      <c r="F369" s="394"/>
      <c r="G369" s="395"/>
      <c r="H369" s="373"/>
    </row>
    <row r="370" spans="1:8">
      <c r="A370" s="382"/>
      <c r="B370" s="382"/>
      <c r="C370" s="694" t="s">
        <v>1193</v>
      </c>
      <c r="D370" s="694"/>
      <c r="E370" s="382"/>
      <c r="F370" s="394"/>
      <c r="G370" s="395"/>
      <c r="H370" s="373"/>
    </row>
    <row r="371" spans="1:8">
      <c r="A371" s="382"/>
      <c r="B371" s="382"/>
      <c r="C371" s="417" t="s">
        <v>1851</v>
      </c>
      <c r="E371" s="382"/>
      <c r="F371" s="394"/>
      <c r="G371" s="395"/>
      <c r="H371" s="373"/>
    </row>
    <row r="372" spans="1:8">
      <c r="A372" s="382"/>
      <c r="B372" s="382"/>
      <c r="C372" s="414" t="s">
        <v>1234</v>
      </c>
      <c r="E372" s="382"/>
      <c r="F372" s="394"/>
      <c r="G372" s="395"/>
      <c r="H372" s="373"/>
    </row>
    <row r="373" spans="1:8">
      <c r="A373" s="382"/>
      <c r="B373" s="382"/>
      <c r="C373" s="414" t="s">
        <v>1176</v>
      </c>
      <c r="E373" s="382"/>
      <c r="F373" s="394"/>
      <c r="G373" s="395"/>
      <c r="H373" s="373"/>
    </row>
    <row r="374" spans="1:8">
      <c r="A374" s="382"/>
      <c r="B374" s="382"/>
      <c r="C374" s="414" t="s">
        <v>1851</v>
      </c>
      <c r="E374" s="382"/>
      <c r="F374" s="394"/>
      <c r="G374" s="395"/>
      <c r="H374" s="373"/>
    </row>
    <row r="375" spans="1:8">
      <c r="A375" s="382"/>
      <c r="B375" s="382"/>
      <c r="C375" s="414" t="s">
        <v>1795</v>
      </c>
      <c r="E375" s="382"/>
      <c r="F375" s="394"/>
      <c r="G375" s="395"/>
      <c r="H375" s="373"/>
    </row>
    <row r="376" spans="1:8">
      <c r="A376" s="382"/>
      <c r="B376" s="382"/>
      <c r="C376" s="414" t="s">
        <v>1812</v>
      </c>
      <c r="E376" s="382"/>
      <c r="F376" s="394"/>
      <c r="G376" s="395"/>
      <c r="H376" s="373"/>
    </row>
    <row r="377" spans="1:8">
      <c r="A377" s="382"/>
      <c r="B377" s="382"/>
      <c r="C377" s="414" t="s">
        <v>1852</v>
      </c>
      <c r="E377" s="382"/>
      <c r="F377" s="394"/>
      <c r="G377" s="395"/>
      <c r="H377" s="373"/>
    </row>
    <row r="378" spans="1:8">
      <c r="A378" s="382"/>
      <c r="B378" s="382"/>
      <c r="C378" s="414" t="s">
        <v>1270</v>
      </c>
      <c r="E378" s="382"/>
      <c r="F378" s="394"/>
      <c r="G378" s="395"/>
      <c r="H378" s="373"/>
    </row>
    <row r="379" spans="1:8">
      <c r="A379" s="382"/>
      <c r="B379" s="382"/>
      <c r="C379" s="414" t="s">
        <v>1853</v>
      </c>
      <c r="E379" s="382"/>
      <c r="F379" s="394"/>
      <c r="G379" s="395"/>
      <c r="H379" s="373"/>
    </row>
    <row r="380" spans="1:8">
      <c r="A380" s="382"/>
      <c r="B380" s="382"/>
      <c r="C380" s="414" t="s">
        <v>1854</v>
      </c>
      <c r="E380" s="382"/>
      <c r="F380" s="394"/>
      <c r="G380" s="395"/>
      <c r="H380" s="373"/>
    </row>
    <row r="381" spans="1:8">
      <c r="A381" s="382"/>
      <c r="B381" s="382"/>
      <c r="C381" s="565" t="s">
        <v>1855</v>
      </c>
      <c r="E381" s="382"/>
      <c r="F381" s="394"/>
      <c r="G381" s="395"/>
      <c r="H381" s="373"/>
    </row>
    <row r="382" spans="1:8">
      <c r="A382" s="382"/>
      <c r="B382" s="382"/>
      <c r="C382" s="414" t="s">
        <v>1193</v>
      </c>
      <c r="E382" s="382"/>
      <c r="F382" s="394"/>
      <c r="G382" s="395"/>
      <c r="H382" s="373"/>
    </row>
    <row r="383" spans="1:8">
      <c r="A383" s="382"/>
      <c r="B383" s="382"/>
      <c r="C383" s="414" t="s">
        <v>1856</v>
      </c>
      <c r="E383" s="382"/>
      <c r="F383" s="394"/>
      <c r="G383" s="395"/>
      <c r="H383" s="373"/>
    </row>
    <row r="384" spans="1:8">
      <c r="A384" s="382"/>
      <c r="B384" s="382"/>
      <c r="C384" s="414" t="s">
        <v>1768</v>
      </c>
      <c r="E384" s="382"/>
      <c r="F384" s="394"/>
      <c r="G384" s="395"/>
      <c r="H384" s="373"/>
    </row>
    <row r="385" spans="1:8">
      <c r="A385" s="382"/>
      <c r="B385" s="382"/>
      <c r="C385" s="414" t="s">
        <v>1176</v>
      </c>
      <c r="E385" s="382"/>
      <c r="F385" s="394"/>
      <c r="G385" s="395"/>
      <c r="H385" s="373"/>
    </row>
    <row r="386" spans="1:8">
      <c r="A386" s="382"/>
      <c r="B386" s="382"/>
      <c r="C386" s="414" t="s">
        <v>1856</v>
      </c>
      <c r="E386" s="382"/>
      <c r="F386" s="394"/>
      <c r="G386" s="395"/>
      <c r="H386" s="373"/>
    </row>
    <row r="387" spans="1:8">
      <c r="A387" s="382"/>
      <c r="B387" s="382"/>
      <c r="C387" s="414" t="s">
        <v>1795</v>
      </c>
      <c r="E387" s="382"/>
      <c r="F387" s="394"/>
      <c r="G387" s="395"/>
      <c r="H387" s="373"/>
    </row>
    <row r="388" spans="1:8">
      <c r="A388" s="382"/>
      <c r="B388" s="382"/>
      <c r="C388" s="414" t="s">
        <v>1857</v>
      </c>
      <c r="E388" s="382"/>
      <c r="F388" s="394"/>
      <c r="G388" s="395"/>
      <c r="H388" s="373"/>
    </row>
    <row r="389" spans="1:8">
      <c r="A389" s="382"/>
      <c r="B389" s="382"/>
      <c r="C389" s="414" t="s">
        <v>1858</v>
      </c>
      <c r="E389" s="382"/>
      <c r="F389" s="394"/>
      <c r="G389" s="395"/>
      <c r="H389" s="373"/>
    </row>
    <row r="390" spans="1:8">
      <c r="A390" s="382"/>
      <c r="B390" s="382"/>
      <c r="C390" s="414" t="s">
        <v>1270</v>
      </c>
      <c r="E390" s="382"/>
      <c r="F390" s="394"/>
      <c r="G390" s="395"/>
      <c r="H390" s="373"/>
    </row>
    <row r="391" spans="1:8">
      <c r="A391" s="382"/>
      <c r="B391" s="382"/>
      <c r="C391" s="414" t="s">
        <v>1859</v>
      </c>
      <c r="E391" s="382"/>
      <c r="F391" s="394"/>
      <c r="G391" s="395"/>
      <c r="H391" s="373"/>
    </row>
    <row r="392" spans="1:8">
      <c r="A392" s="382"/>
      <c r="B392" s="382"/>
      <c r="C392" s="414" t="s">
        <v>1860</v>
      </c>
      <c r="E392" s="382"/>
      <c r="F392" s="394"/>
      <c r="G392" s="395"/>
      <c r="H392" s="373"/>
    </row>
    <row r="393" spans="1:8">
      <c r="A393" s="382"/>
      <c r="B393" s="382"/>
      <c r="C393" s="414" t="s">
        <v>1861</v>
      </c>
      <c r="E393" s="382"/>
      <c r="F393" s="394"/>
      <c r="G393" s="395"/>
      <c r="H393" s="373"/>
    </row>
    <row r="394" spans="1:8">
      <c r="A394" s="382"/>
      <c r="B394" s="382"/>
      <c r="C394" s="414" t="s">
        <v>1193</v>
      </c>
      <c r="E394" s="382"/>
      <c r="F394" s="394"/>
      <c r="G394" s="395"/>
      <c r="H394" s="373"/>
    </row>
    <row r="395" spans="1:8">
      <c r="A395" s="382"/>
      <c r="B395" s="382"/>
      <c r="C395" s="414" t="s">
        <v>1862</v>
      </c>
      <c r="E395" s="382"/>
      <c r="F395" s="394"/>
      <c r="G395" s="395"/>
      <c r="H395" s="373"/>
    </row>
    <row r="396" spans="1:8">
      <c r="A396" s="382"/>
      <c r="B396" s="382"/>
      <c r="C396" s="414" t="s">
        <v>1768</v>
      </c>
      <c r="E396" s="382"/>
      <c r="F396" s="394"/>
      <c r="G396" s="395"/>
      <c r="H396" s="373"/>
    </row>
    <row r="397" spans="1:8">
      <c r="A397" s="382"/>
      <c r="B397" s="382"/>
      <c r="C397" s="414" t="s">
        <v>1176</v>
      </c>
      <c r="E397" s="382"/>
      <c r="F397" s="394"/>
      <c r="G397" s="395"/>
      <c r="H397" s="373"/>
    </row>
    <row r="398" spans="1:8">
      <c r="A398" s="382"/>
      <c r="B398" s="382"/>
      <c r="C398" s="414" t="s">
        <v>1863</v>
      </c>
      <c r="E398" s="382"/>
      <c r="F398" s="394"/>
      <c r="G398" s="395"/>
      <c r="H398" s="373"/>
    </row>
    <row r="399" spans="1:8">
      <c r="A399" s="382"/>
      <c r="B399" s="382"/>
      <c r="C399" s="414" t="s">
        <v>1795</v>
      </c>
      <c r="E399" s="382"/>
      <c r="F399" s="394"/>
      <c r="G399" s="395"/>
      <c r="H399" s="373"/>
    </row>
    <row r="400" spans="1:8">
      <c r="A400" s="382"/>
      <c r="B400" s="382"/>
      <c r="C400" s="414" t="s">
        <v>1864</v>
      </c>
      <c r="E400" s="382"/>
      <c r="F400" s="394"/>
      <c r="G400" s="395"/>
      <c r="H400" s="373"/>
    </row>
    <row r="401" spans="1:8">
      <c r="A401" s="382"/>
      <c r="B401" s="382"/>
      <c r="C401" s="414" t="s">
        <v>1865</v>
      </c>
      <c r="E401" s="382"/>
      <c r="F401" s="394"/>
      <c r="G401" s="395"/>
      <c r="H401" s="373"/>
    </row>
    <row r="402" spans="1:8">
      <c r="A402" s="382"/>
      <c r="B402" s="382"/>
      <c r="C402" s="414" t="s">
        <v>1270</v>
      </c>
      <c r="E402" s="382"/>
      <c r="F402" s="394"/>
      <c r="G402" s="395"/>
      <c r="H402" s="373"/>
    </row>
    <row r="403" spans="1:8">
      <c r="A403" s="382"/>
      <c r="B403" s="382"/>
      <c r="C403" s="414" t="s">
        <v>1866</v>
      </c>
      <c r="E403" s="382"/>
      <c r="F403" s="394"/>
      <c r="G403" s="395"/>
      <c r="H403" s="373"/>
    </row>
    <row r="404" spans="1:8">
      <c r="A404" s="382"/>
      <c r="B404" s="382"/>
      <c r="C404" s="414" t="s">
        <v>1867</v>
      </c>
      <c r="E404" s="382"/>
      <c r="F404" s="394"/>
      <c r="G404" s="395"/>
      <c r="H404" s="373"/>
    </row>
    <row r="405" spans="1:8">
      <c r="A405" s="382"/>
      <c r="B405" s="382"/>
      <c r="C405" s="414" t="s">
        <v>1178</v>
      </c>
      <c r="E405" s="382"/>
      <c r="F405" s="394"/>
      <c r="G405" s="395"/>
      <c r="H405" s="373"/>
    </row>
    <row r="406" spans="1:8">
      <c r="A406" s="382"/>
      <c r="B406" s="382"/>
      <c r="C406" s="414" t="s">
        <v>1868</v>
      </c>
      <c r="E406" s="382"/>
      <c r="F406" s="394"/>
      <c r="G406" s="395"/>
      <c r="H406" s="373"/>
    </row>
    <row r="407" spans="1:8">
      <c r="A407" s="382"/>
      <c r="B407" s="382"/>
      <c r="C407" s="414" t="s">
        <v>1837</v>
      </c>
      <c r="E407" s="382"/>
      <c r="F407" s="394"/>
      <c r="G407" s="395"/>
      <c r="H407" s="373"/>
    </row>
    <row r="408" spans="1:8">
      <c r="A408" s="382"/>
      <c r="B408" s="382"/>
      <c r="C408" s="414"/>
      <c r="E408" s="382"/>
      <c r="F408" s="394"/>
      <c r="G408" s="395"/>
      <c r="H408" s="373"/>
    </row>
    <row r="409" spans="1:8">
      <c r="A409" s="382"/>
      <c r="B409" s="382" t="s">
        <v>1230</v>
      </c>
      <c r="C409" s="413" t="s">
        <v>1869</v>
      </c>
      <c r="D409" s="400"/>
      <c r="E409" s="400"/>
      <c r="F409" s="394"/>
      <c r="G409" s="395"/>
      <c r="H409" s="373"/>
    </row>
    <row r="410" spans="1:8">
      <c r="A410" s="382"/>
      <c r="B410" s="382"/>
      <c r="C410" s="681" t="s">
        <v>1870</v>
      </c>
      <c r="D410" s="681"/>
      <c r="E410" s="681"/>
      <c r="F410" s="394"/>
      <c r="G410" s="395"/>
      <c r="H410" s="373"/>
    </row>
    <row r="411" spans="1:8">
      <c r="A411" s="382"/>
      <c r="B411" s="382"/>
      <c r="C411" s="418" t="s">
        <v>2107</v>
      </c>
      <c r="D411" s="396"/>
      <c r="E411" s="382"/>
      <c r="F411" s="394">
        <v>5445000</v>
      </c>
      <c r="G411" s="395" t="s">
        <v>75</v>
      </c>
      <c r="H411" s="373"/>
    </row>
    <row r="412" spans="1:8">
      <c r="A412" s="382"/>
      <c r="B412" s="382"/>
      <c r="C412" s="417" t="s">
        <v>1234</v>
      </c>
      <c r="D412" s="403"/>
      <c r="E412" s="403"/>
      <c r="F412" s="404"/>
      <c r="G412" s="405"/>
      <c r="H412" s="373"/>
    </row>
    <row r="413" spans="1:8">
      <c r="A413" s="382"/>
      <c r="B413" s="382"/>
      <c r="C413" s="418" t="s">
        <v>1871</v>
      </c>
      <c r="D413" s="403"/>
      <c r="E413" s="403"/>
      <c r="F413" s="404"/>
      <c r="G413" s="405"/>
      <c r="H413" s="373"/>
    </row>
    <row r="414" spans="1:8">
      <c r="A414" s="382"/>
      <c r="B414" s="382"/>
      <c r="C414" s="421" t="s">
        <v>1872</v>
      </c>
      <c r="D414" s="403"/>
      <c r="E414" s="403"/>
      <c r="F414" s="404"/>
      <c r="G414" s="405"/>
      <c r="H414" s="373"/>
    </row>
    <row r="415" spans="1:8">
      <c r="A415" s="382"/>
      <c r="B415" s="382"/>
      <c r="C415" s="417" t="s">
        <v>1771</v>
      </c>
      <c r="D415" s="396"/>
      <c r="E415" s="382"/>
      <c r="F415" s="394"/>
      <c r="G415" s="395"/>
      <c r="H415" s="373"/>
    </row>
    <row r="416" spans="1:8">
      <c r="A416" s="382"/>
      <c r="B416" s="382"/>
      <c r="C416" s="417" t="s">
        <v>1873</v>
      </c>
      <c r="D416" s="396"/>
      <c r="E416" s="382"/>
      <c r="F416" s="394"/>
      <c r="G416" s="395"/>
      <c r="H416" s="373"/>
    </row>
    <row r="417" spans="1:8">
      <c r="A417" s="382"/>
      <c r="B417" s="382"/>
      <c r="C417" s="414" t="s">
        <v>1245</v>
      </c>
      <c r="D417" s="403"/>
      <c r="E417" s="418"/>
      <c r="F417" s="404"/>
      <c r="G417" s="405"/>
      <c r="H417" s="373"/>
    </row>
    <row r="418" spans="1:8">
      <c r="A418" s="382"/>
      <c r="B418" s="382"/>
      <c r="C418" s="563" t="s">
        <v>1773</v>
      </c>
      <c r="D418" s="420"/>
      <c r="E418" s="418"/>
      <c r="F418" s="404"/>
      <c r="G418" s="405"/>
      <c r="H418" s="373"/>
    </row>
    <row r="419" spans="1:8">
      <c r="A419" s="382"/>
      <c r="B419" s="382"/>
      <c r="C419" s="418" t="s">
        <v>1874</v>
      </c>
      <c r="D419" s="420"/>
      <c r="E419" s="418"/>
      <c r="F419" s="404"/>
      <c r="G419" s="405"/>
      <c r="H419" s="373"/>
    </row>
    <row r="420" spans="1:8">
      <c r="A420" s="382"/>
      <c r="B420" s="382"/>
      <c r="C420" s="414" t="s">
        <v>1250</v>
      </c>
      <c r="D420" s="382"/>
      <c r="E420" s="382"/>
      <c r="F420" s="394"/>
      <c r="G420" s="395"/>
      <c r="H420" s="373"/>
    </row>
    <row r="421" spans="1:8">
      <c r="A421" s="382"/>
      <c r="B421" s="382"/>
      <c r="C421" s="414" t="s">
        <v>1875</v>
      </c>
      <c r="D421" s="382"/>
      <c r="E421" s="382"/>
      <c r="F421" s="394"/>
      <c r="G421" s="395"/>
      <c r="H421" s="373"/>
    </row>
    <row r="422" spans="1:8">
      <c r="A422" s="382"/>
      <c r="B422" s="382"/>
      <c r="C422" s="415" t="s">
        <v>1876</v>
      </c>
      <c r="D422" s="382"/>
      <c r="E422" s="382"/>
      <c r="F422" s="394"/>
      <c r="G422" s="395"/>
      <c r="H422" s="373"/>
    </row>
    <row r="423" spans="1:8">
      <c r="A423" s="382"/>
      <c r="B423" s="382"/>
      <c r="C423" s="417" t="s">
        <v>1254</v>
      </c>
      <c r="D423" s="382"/>
      <c r="E423" s="382"/>
      <c r="F423" s="394"/>
      <c r="G423" s="395"/>
      <c r="H423" s="373"/>
    </row>
    <row r="424" spans="1:8">
      <c r="A424" s="382"/>
      <c r="B424" s="382"/>
      <c r="C424" s="563" t="s">
        <v>1877</v>
      </c>
      <c r="D424" s="383"/>
      <c r="E424" s="382"/>
      <c r="F424" s="394"/>
      <c r="G424" s="395"/>
      <c r="H424" s="373"/>
    </row>
    <row r="425" spans="1:8">
      <c r="A425" s="382"/>
      <c r="B425" s="382"/>
      <c r="C425" s="415" t="s">
        <v>1878</v>
      </c>
      <c r="D425" s="406"/>
      <c r="E425" s="382"/>
      <c r="F425" s="394"/>
      <c r="G425" s="395"/>
      <c r="H425" s="373"/>
    </row>
    <row r="426" spans="1:8">
      <c r="A426" s="382"/>
      <c r="B426" s="382"/>
      <c r="C426" s="417" t="s">
        <v>1265</v>
      </c>
      <c r="D426" s="420"/>
      <c r="E426" s="418"/>
      <c r="F426" s="394"/>
      <c r="G426" s="395"/>
      <c r="H426" s="373"/>
    </row>
    <row r="427" spans="1:8">
      <c r="A427" s="382"/>
      <c r="B427" s="382"/>
      <c r="C427" s="418" t="s">
        <v>1879</v>
      </c>
      <c r="D427" s="403"/>
      <c r="E427" s="403"/>
      <c r="F427" s="394"/>
      <c r="G427" s="395"/>
      <c r="H427" s="373"/>
    </row>
    <row r="428" spans="1:8">
      <c r="A428" s="382"/>
      <c r="B428" s="382"/>
      <c r="C428" s="417" t="s">
        <v>1880</v>
      </c>
      <c r="D428" s="403"/>
      <c r="E428" s="403"/>
      <c r="F428" s="394"/>
      <c r="G428" s="395"/>
      <c r="H428" s="373"/>
    </row>
    <row r="429" spans="1:8">
      <c r="A429" s="382"/>
      <c r="B429" s="382"/>
      <c r="C429" s="417" t="s">
        <v>1268</v>
      </c>
      <c r="E429" s="382"/>
      <c r="F429" s="394"/>
      <c r="G429" s="395"/>
      <c r="H429" s="373"/>
    </row>
    <row r="430" spans="1:8">
      <c r="A430" s="382"/>
      <c r="B430" s="382"/>
      <c r="C430" s="418" t="s">
        <v>1881</v>
      </c>
      <c r="E430" s="382"/>
      <c r="F430" s="394"/>
      <c r="G430" s="395"/>
      <c r="H430" s="373"/>
    </row>
    <row r="431" spans="1:8">
      <c r="A431" s="382"/>
      <c r="B431" s="382"/>
      <c r="C431" s="417" t="s">
        <v>1882</v>
      </c>
      <c r="E431" s="382"/>
      <c r="F431" s="394"/>
      <c r="G431" s="395"/>
      <c r="H431" s="373"/>
    </row>
    <row r="432" spans="1:8">
      <c r="A432" s="382"/>
      <c r="B432" s="382"/>
      <c r="C432" s="414" t="s">
        <v>1883</v>
      </c>
      <c r="E432" s="382"/>
      <c r="F432" s="394"/>
      <c r="G432" s="395"/>
      <c r="H432" s="373"/>
    </row>
    <row r="433" spans="1:8">
      <c r="A433" s="382"/>
      <c r="B433" s="382"/>
      <c r="C433" s="417" t="s">
        <v>1827</v>
      </c>
      <c r="D433" s="403"/>
      <c r="E433" s="403"/>
      <c r="F433" s="404"/>
      <c r="G433" s="405"/>
      <c r="H433" s="373"/>
    </row>
    <row r="434" spans="1:8">
      <c r="A434" s="382"/>
      <c r="B434" s="382"/>
      <c r="C434" s="417" t="s">
        <v>1884</v>
      </c>
      <c r="D434" s="403"/>
      <c r="E434" s="403"/>
      <c r="F434" s="404"/>
      <c r="G434" s="405"/>
      <c r="H434" s="373"/>
    </row>
    <row r="435" spans="1:8">
      <c r="A435" s="382"/>
      <c r="B435" s="382"/>
      <c r="C435" s="417" t="s">
        <v>1178</v>
      </c>
      <c r="D435" s="419"/>
      <c r="E435" s="418"/>
      <c r="F435" s="404"/>
      <c r="G435" s="405"/>
      <c r="H435" s="373"/>
    </row>
    <row r="436" spans="1:8">
      <c r="A436" s="382"/>
      <c r="B436" s="382"/>
      <c r="C436" s="418" t="s">
        <v>1790</v>
      </c>
      <c r="D436" s="420"/>
      <c r="E436" s="418"/>
      <c r="F436" s="404"/>
      <c r="G436" s="405"/>
      <c r="H436" s="373"/>
    </row>
    <row r="437" spans="1:8">
      <c r="A437" s="382"/>
      <c r="B437" s="382"/>
      <c r="C437" s="417"/>
      <c r="D437" s="403"/>
      <c r="E437" s="403"/>
      <c r="F437" s="404"/>
      <c r="G437" s="405"/>
      <c r="H437" s="373"/>
    </row>
    <row r="438" spans="1:8">
      <c r="A438" s="382"/>
      <c r="B438" s="382" t="s">
        <v>1885</v>
      </c>
      <c r="C438" s="413" t="s">
        <v>1886</v>
      </c>
      <c r="D438" s="400"/>
      <c r="E438" s="400"/>
      <c r="F438" s="394"/>
      <c r="G438" s="395"/>
      <c r="H438" s="373"/>
    </row>
    <row r="439" spans="1:8">
      <c r="A439" s="382"/>
      <c r="B439" s="382"/>
      <c r="C439" s="681" t="s">
        <v>1887</v>
      </c>
      <c r="D439" s="681"/>
      <c r="E439" s="681"/>
      <c r="F439" s="394">
        <v>2450000</v>
      </c>
      <c r="G439" s="395" t="s">
        <v>75</v>
      </c>
      <c r="H439" s="373"/>
    </row>
    <row r="440" spans="1:8">
      <c r="A440" s="382"/>
      <c r="B440" s="382"/>
      <c r="C440" s="417" t="s">
        <v>1166</v>
      </c>
      <c r="D440" s="403"/>
      <c r="E440" s="418"/>
      <c r="F440" s="404"/>
      <c r="G440" s="405"/>
      <c r="H440" s="373"/>
    </row>
    <row r="441" spans="1:8">
      <c r="A441" s="382"/>
      <c r="B441" s="382"/>
      <c r="C441" s="418" t="s">
        <v>1888</v>
      </c>
      <c r="D441" s="403"/>
      <c r="E441" s="403"/>
      <c r="F441" s="404"/>
      <c r="G441" s="405"/>
      <c r="H441" s="373"/>
    </row>
    <row r="442" spans="1:8">
      <c r="A442" s="382"/>
      <c r="B442" s="382"/>
      <c r="C442" s="417" t="s">
        <v>1234</v>
      </c>
      <c r="D442" s="403"/>
      <c r="E442" s="403"/>
      <c r="F442" s="404"/>
      <c r="G442" s="405"/>
      <c r="H442" s="373"/>
    </row>
    <row r="443" spans="1:8">
      <c r="A443" s="382"/>
      <c r="B443" s="382"/>
      <c r="C443" s="418" t="s">
        <v>1889</v>
      </c>
      <c r="D443" s="403"/>
      <c r="E443" s="403"/>
      <c r="F443" s="404"/>
      <c r="G443" s="405"/>
      <c r="H443" s="373"/>
    </row>
    <row r="444" spans="1:8">
      <c r="A444" s="382"/>
      <c r="B444" s="382"/>
      <c r="C444" s="421" t="s">
        <v>1890</v>
      </c>
      <c r="D444" s="403"/>
      <c r="E444" s="403"/>
      <c r="F444" s="404"/>
      <c r="G444" s="405"/>
      <c r="H444" s="373"/>
    </row>
    <row r="445" spans="1:8">
      <c r="A445" s="382"/>
      <c r="B445" s="382"/>
      <c r="C445" s="417" t="s">
        <v>1795</v>
      </c>
      <c r="D445" s="420"/>
      <c r="E445" s="418"/>
      <c r="F445" s="394"/>
      <c r="G445" s="395"/>
      <c r="H445" s="373"/>
    </row>
    <row r="446" spans="1:8">
      <c r="A446" s="382"/>
      <c r="B446" s="382"/>
      <c r="C446" s="418" t="s">
        <v>1824</v>
      </c>
      <c r="D446" s="403"/>
      <c r="E446" s="403"/>
      <c r="F446" s="394"/>
      <c r="G446" s="395"/>
      <c r="H446" s="373"/>
    </row>
    <row r="447" spans="1:8">
      <c r="A447" s="382"/>
      <c r="B447" s="382"/>
      <c r="C447" s="417" t="s">
        <v>1891</v>
      </c>
      <c r="D447" s="403"/>
      <c r="E447" s="403"/>
      <c r="F447" s="394"/>
      <c r="G447" s="395"/>
      <c r="H447" s="373"/>
    </row>
    <row r="448" spans="1:8">
      <c r="A448" s="382"/>
      <c r="B448" s="382"/>
      <c r="C448" s="564" t="s">
        <v>1270</v>
      </c>
      <c r="D448" s="403"/>
      <c r="E448" s="403"/>
      <c r="F448" s="394"/>
      <c r="G448" s="395"/>
      <c r="H448" s="373"/>
    </row>
    <row r="449" spans="1:8">
      <c r="A449" s="382"/>
      <c r="B449" s="382"/>
      <c r="C449" s="418" t="s">
        <v>1892</v>
      </c>
      <c r="D449" s="420"/>
      <c r="E449" s="418"/>
      <c r="F449" s="394"/>
      <c r="G449" s="395"/>
      <c r="H449" s="373"/>
    </row>
    <row r="450" spans="1:8">
      <c r="A450" s="382"/>
      <c r="B450" s="382"/>
      <c r="C450" s="418" t="s">
        <v>1893</v>
      </c>
      <c r="D450" s="420"/>
      <c r="E450" s="418"/>
      <c r="F450" s="394"/>
      <c r="G450" s="395"/>
      <c r="H450" s="373"/>
    </row>
    <row r="451" spans="1:8">
      <c r="A451" s="382"/>
      <c r="B451" s="382"/>
      <c r="C451" s="417" t="s">
        <v>1894</v>
      </c>
      <c r="D451" s="403"/>
      <c r="E451" s="403"/>
      <c r="F451" s="404"/>
      <c r="G451" s="405"/>
      <c r="H451" s="373"/>
    </row>
    <row r="452" spans="1:8">
      <c r="A452" s="382"/>
      <c r="B452" s="382"/>
      <c r="C452" s="417" t="s">
        <v>1893</v>
      </c>
      <c r="D452" s="403"/>
      <c r="E452" s="403"/>
      <c r="F452" s="404"/>
      <c r="G452" s="405"/>
      <c r="H452" s="373"/>
    </row>
    <row r="453" spans="1:8">
      <c r="A453" s="382"/>
      <c r="B453" s="382"/>
      <c r="E453" s="382"/>
      <c r="F453" s="394"/>
      <c r="G453" s="395"/>
      <c r="H453" s="373"/>
    </row>
    <row r="454" spans="1:8">
      <c r="A454" s="382"/>
      <c r="B454" s="382" t="s">
        <v>1895</v>
      </c>
      <c r="C454" s="413" t="s">
        <v>1896</v>
      </c>
      <c r="D454" s="400"/>
      <c r="E454" s="400"/>
      <c r="F454" s="394"/>
      <c r="G454" s="395"/>
      <c r="H454" s="373"/>
    </row>
    <row r="455" spans="1:8">
      <c r="A455" s="382"/>
      <c r="B455" s="382"/>
      <c r="C455" s="681" t="s">
        <v>1897</v>
      </c>
      <c r="D455" s="681"/>
      <c r="E455" s="681"/>
      <c r="F455" s="394">
        <v>5989000</v>
      </c>
      <c r="G455" s="395" t="s">
        <v>75</v>
      </c>
      <c r="H455" s="373"/>
    </row>
    <row r="456" spans="1:8">
      <c r="A456" s="382"/>
      <c r="B456" s="382"/>
      <c r="C456" s="417" t="s">
        <v>1166</v>
      </c>
      <c r="D456" s="403"/>
      <c r="E456" s="418"/>
      <c r="F456" s="404"/>
      <c r="G456" s="405"/>
      <c r="H456" s="373"/>
    </row>
    <row r="457" spans="1:8">
      <c r="A457" s="382"/>
      <c r="B457" s="382"/>
      <c r="C457" s="418" t="s">
        <v>1898</v>
      </c>
      <c r="D457" s="403"/>
      <c r="E457" s="403"/>
      <c r="F457" s="404"/>
      <c r="G457" s="405"/>
      <c r="H457" s="373"/>
    </row>
    <row r="458" spans="1:8">
      <c r="A458" s="382"/>
      <c r="B458" s="382"/>
      <c r="C458" s="417" t="s">
        <v>1234</v>
      </c>
      <c r="D458" s="403"/>
      <c r="E458" s="403"/>
      <c r="F458" s="404"/>
      <c r="G458" s="405"/>
      <c r="H458" s="373"/>
    </row>
    <row r="459" spans="1:8">
      <c r="A459" s="382"/>
      <c r="B459" s="382"/>
      <c r="C459" s="418" t="s">
        <v>1899</v>
      </c>
      <c r="D459" s="403"/>
      <c r="E459" s="403"/>
      <c r="F459" s="404"/>
      <c r="G459" s="405"/>
      <c r="H459" s="373"/>
    </row>
    <row r="460" spans="1:8">
      <c r="A460" s="382"/>
      <c r="B460" s="382"/>
      <c r="C460" s="421" t="s">
        <v>1900</v>
      </c>
      <c r="D460" s="403"/>
      <c r="E460" s="403"/>
      <c r="F460" s="404"/>
      <c r="G460" s="405"/>
      <c r="H460" s="373"/>
    </row>
    <row r="461" spans="1:8">
      <c r="A461" s="382"/>
      <c r="B461" s="382"/>
      <c r="C461" s="417" t="s">
        <v>1795</v>
      </c>
      <c r="D461" s="420"/>
      <c r="E461" s="418"/>
      <c r="F461" s="394"/>
      <c r="G461" s="395"/>
      <c r="H461" s="373"/>
    </row>
    <row r="462" spans="1:8">
      <c r="A462" s="382"/>
      <c r="B462" s="382"/>
      <c r="C462" s="418" t="s">
        <v>1812</v>
      </c>
      <c r="D462" s="403"/>
      <c r="E462" s="403"/>
      <c r="F462" s="394"/>
      <c r="G462" s="395"/>
      <c r="H462" s="373"/>
    </row>
    <row r="463" spans="1:8">
      <c r="A463" s="382"/>
      <c r="B463" s="382"/>
      <c r="C463" s="417" t="s">
        <v>1901</v>
      </c>
      <c r="D463" s="403"/>
      <c r="E463" s="403"/>
      <c r="F463" s="394"/>
      <c r="G463" s="395"/>
      <c r="H463" s="373"/>
    </row>
    <row r="464" spans="1:8">
      <c r="A464" s="382"/>
      <c r="B464" s="382"/>
      <c r="C464" s="564" t="s">
        <v>1270</v>
      </c>
      <c r="D464" s="403"/>
      <c r="E464" s="403"/>
      <c r="F464" s="394"/>
      <c r="G464" s="395"/>
      <c r="H464" s="373"/>
    </row>
    <row r="465" spans="1:8">
      <c r="A465" s="377"/>
      <c r="B465" s="377"/>
      <c r="C465" s="418" t="s">
        <v>1892</v>
      </c>
      <c r="D465" s="420"/>
      <c r="E465" s="418"/>
      <c r="F465" s="394"/>
      <c r="G465" s="395"/>
      <c r="H465" s="373"/>
    </row>
    <row r="466" spans="1:8">
      <c r="A466" s="377"/>
      <c r="B466" s="377"/>
      <c r="C466" s="418" t="s">
        <v>1902</v>
      </c>
      <c r="D466" s="420"/>
      <c r="E466" s="418"/>
      <c r="F466" s="394"/>
      <c r="G466" s="395"/>
      <c r="H466" s="373"/>
    </row>
    <row r="467" spans="1:8">
      <c r="A467" s="377"/>
      <c r="B467" s="377"/>
      <c r="C467" s="417" t="s">
        <v>1894</v>
      </c>
      <c r="D467" s="403"/>
      <c r="E467" s="403"/>
      <c r="F467" s="404"/>
      <c r="G467" s="405"/>
      <c r="H467" s="373"/>
    </row>
    <row r="468" spans="1:8">
      <c r="A468" s="392"/>
      <c r="B468" s="392"/>
      <c r="C468" s="417" t="s">
        <v>1902</v>
      </c>
      <c r="D468" s="403"/>
      <c r="E468" s="403"/>
      <c r="F468" s="404"/>
      <c r="G468" s="405"/>
      <c r="H468" s="373"/>
    </row>
    <row r="469" spans="1:8">
      <c r="A469" s="392"/>
      <c r="B469" s="392"/>
      <c r="C469" s="392"/>
      <c r="D469" s="678"/>
      <c r="E469" s="679"/>
      <c r="F469" s="393"/>
      <c r="G469" s="392"/>
      <c r="H469" s="373"/>
    </row>
    <row r="470" spans="1:8">
      <c r="A470" s="383"/>
      <c r="B470" s="382" t="s">
        <v>1903</v>
      </c>
      <c r="C470" s="413" t="s">
        <v>1904</v>
      </c>
      <c r="D470" s="400"/>
      <c r="E470" s="400"/>
      <c r="F470" s="394"/>
      <c r="G470" s="395"/>
      <c r="H470" s="373"/>
    </row>
    <row r="471" spans="1:8">
      <c r="A471" s="392"/>
      <c r="B471" s="382"/>
      <c r="C471" s="681" t="s">
        <v>1905</v>
      </c>
      <c r="D471" s="681"/>
      <c r="E471" s="681"/>
      <c r="F471" s="394">
        <v>7740000</v>
      </c>
      <c r="G471" s="395" t="s">
        <v>75</v>
      </c>
      <c r="H471" s="373"/>
    </row>
    <row r="472" spans="1:8">
      <c r="A472" s="382"/>
      <c r="B472" s="382"/>
      <c r="C472" s="417" t="s">
        <v>1166</v>
      </c>
      <c r="D472" s="403"/>
      <c r="E472" s="418"/>
      <c r="F472" s="404"/>
      <c r="G472" s="405"/>
      <c r="H472" s="373"/>
    </row>
    <row r="473" spans="1:8">
      <c r="A473" s="382"/>
      <c r="B473" s="382"/>
      <c r="C473" s="418" t="s">
        <v>1906</v>
      </c>
      <c r="D473" s="403"/>
      <c r="E473" s="403"/>
      <c r="F473" s="404"/>
      <c r="G473" s="405"/>
      <c r="H473" s="373"/>
    </row>
    <row r="474" spans="1:8">
      <c r="A474" s="382"/>
      <c r="B474" s="382"/>
      <c r="C474" s="417" t="s">
        <v>1234</v>
      </c>
      <c r="D474" s="403"/>
      <c r="E474" s="403"/>
      <c r="F474" s="404"/>
      <c r="G474" s="405"/>
      <c r="H474" s="373"/>
    </row>
    <row r="475" spans="1:8">
      <c r="A475" s="382"/>
      <c r="B475" s="382"/>
      <c r="C475" s="418" t="s">
        <v>1176</v>
      </c>
      <c r="D475" s="403"/>
      <c r="E475" s="403"/>
      <c r="F475" s="404"/>
      <c r="G475" s="405"/>
      <c r="H475" s="373"/>
    </row>
    <row r="476" spans="1:8">
      <c r="A476" s="382"/>
      <c r="B476" s="382"/>
      <c r="C476" s="421" t="s">
        <v>1906</v>
      </c>
      <c r="D476" s="403"/>
      <c r="E476" s="403"/>
      <c r="F476" s="404"/>
      <c r="G476" s="405"/>
      <c r="H476" s="373"/>
    </row>
    <row r="477" spans="1:8">
      <c r="A477" s="382"/>
      <c r="B477" s="382"/>
      <c r="C477" s="417" t="s">
        <v>1907</v>
      </c>
      <c r="D477" s="420"/>
      <c r="E477" s="418"/>
      <c r="F477" s="394"/>
      <c r="G477" s="395"/>
      <c r="H477" s="373"/>
    </row>
    <row r="478" spans="1:8">
      <c r="A478" s="382"/>
      <c r="B478" s="382"/>
      <c r="C478" s="417" t="s">
        <v>1178</v>
      </c>
      <c r="D478" s="403"/>
      <c r="E478" s="403"/>
      <c r="F478" s="394"/>
      <c r="G478" s="395"/>
      <c r="H478" s="373"/>
    </row>
    <row r="479" spans="1:8">
      <c r="A479" s="382"/>
      <c r="B479" s="382"/>
      <c r="C479" s="417" t="s">
        <v>1179</v>
      </c>
      <c r="D479" s="403"/>
      <c r="E479" s="403"/>
      <c r="F479" s="394"/>
      <c r="G479" s="395"/>
      <c r="H479" s="373"/>
    </row>
    <row r="480" spans="1:8">
      <c r="A480" s="382"/>
      <c r="B480" s="382"/>
      <c r="C480" s="564" t="s">
        <v>1908</v>
      </c>
      <c r="D480" s="403"/>
      <c r="E480" s="403"/>
      <c r="F480" s="394"/>
      <c r="G480" s="395"/>
      <c r="H480" s="373"/>
    </row>
    <row r="481" spans="1:8">
      <c r="A481" s="377"/>
      <c r="B481" s="377"/>
      <c r="C481" s="417" t="s">
        <v>1909</v>
      </c>
      <c r="D481" s="420"/>
      <c r="E481" s="418"/>
      <c r="F481" s="394"/>
      <c r="G481" s="395"/>
      <c r="H481" s="373"/>
    </row>
    <row r="482" spans="1:8">
      <c r="A482" s="377"/>
      <c r="B482" s="377"/>
      <c r="C482" s="418" t="s">
        <v>1910</v>
      </c>
      <c r="D482" s="420"/>
      <c r="E482" s="418"/>
      <c r="F482" s="394"/>
      <c r="G482" s="395"/>
      <c r="H482" s="373"/>
    </row>
    <row r="483" spans="1:8" ht="24" customHeight="1">
      <c r="A483" s="377"/>
      <c r="B483" s="377"/>
      <c r="C483" s="417" t="s">
        <v>1911</v>
      </c>
      <c r="D483" s="403"/>
      <c r="E483" s="403"/>
      <c r="F483" s="404"/>
      <c r="G483" s="405"/>
      <c r="H483" s="373"/>
    </row>
    <row r="484" spans="1:8">
      <c r="A484" s="392"/>
      <c r="B484" s="392"/>
      <c r="C484" s="392" t="s">
        <v>1912</v>
      </c>
      <c r="D484" s="378"/>
      <c r="F484" s="393"/>
      <c r="G484" s="392"/>
      <c r="H484" s="373"/>
    </row>
    <row r="485" spans="1:8">
      <c r="A485" s="396"/>
      <c r="B485" s="383"/>
      <c r="C485" s="382" t="s">
        <v>1913</v>
      </c>
      <c r="D485" s="382"/>
      <c r="E485" s="396"/>
      <c r="F485" s="391"/>
      <c r="G485" s="397"/>
      <c r="H485" s="373"/>
    </row>
    <row r="486" spans="1:8">
      <c r="A486" s="392"/>
      <c r="B486" s="556"/>
      <c r="C486" s="382" t="s">
        <v>1914</v>
      </c>
      <c r="D486" s="378"/>
      <c r="F486" s="393"/>
      <c r="G486" s="392"/>
      <c r="H486" s="373"/>
    </row>
    <row r="487" spans="1:8">
      <c r="A487" s="392"/>
      <c r="B487" s="382"/>
      <c r="C487" s="382" t="s">
        <v>1915</v>
      </c>
      <c r="D487" s="380"/>
      <c r="F487" s="393"/>
      <c r="G487" s="392"/>
      <c r="H487" s="373"/>
    </row>
    <row r="488" spans="1:8">
      <c r="A488" s="396"/>
      <c r="B488" s="383"/>
      <c r="C488" s="382" t="s">
        <v>1916</v>
      </c>
      <c r="D488" s="396"/>
      <c r="E488" s="396"/>
      <c r="F488" s="391"/>
      <c r="G488" s="397"/>
      <c r="H488" s="373"/>
    </row>
    <row r="489" spans="1:8">
      <c r="A489" s="396"/>
      <c r="B489" s="383"/>
      <c r="C489" s="383"/>
      <c r="D489" s="396"/>
      <c r="E489" s="396"/>
      <c r="F489" s="391"/>
      <c r="G489" s="397"/>
      <c r="H489" s="373"/>
    </row>
    <row r="490" spans="1:8">
      <c r="A490" s="383"/>
      <c r="B490" s="382" t="s">
        <v>1917</v>
      </c>
      <c r="C490" s="413" t="s">
        <v>1918</v>
      </c>
      <c r="D490" s="400"/>
      <c r="E490" s="400"/>
      <c r="F490" s="394"/>
      <c r="G490" s="395"/>
      <c r="H490" s="373"/>
    </row>
    <row r="491" spans="1:8">
      <c r="A491" s="392"/>
      <c r="B491" s="382"/>
      <c r="C491" s="681" t="s">
        <v>1919</v>
      </c>
      <c r="D491" s="681"/>
      <c r="E491" s="681"/>
      <c r="F491" s="394">
        <v>3231000</v>
      </c>
      <c r="G491" s="395" t="s">
        <v>75</v>
      </c>
      <c r="H491" s="373"/>
    </row>
    <row r="492" spans="1:8">
      <c r="A492" s="392"/>
      <c r="B492" s="392"/>
      <c r="C492" s="566" t="s">
        <v>1920</v>
      </c>
      <c r="D492" s="678"/>
      <c r="E492" s="679"/>
      <c r="F492" s="393"/>
      <c r="G492" s="392"/>
      <c r="H492" s="373"/>
    </row>
    <row r="493" spans="1:8">
      <c r="A493" s="392"/>
      <c r="B493" s="392"/>
      <c r="C493" s="396" t="s">
        <v>1921</v>
      </c>
      <c r="D493" s="695"/>
      <c r="E493" s="679"/>
      <c r="F493" s="393"/>
      <c r="G493" s="392"/>
      <c r="H493" s="373"/>
    </row>
    <row r="494" spans="1:8" ht="24" customHeight="1">
      <c r="A494" s="396"/>
      <c r="B494" s="406"/>
      <c r="C494" s="696" t="s">
        <v>1234</v>
      </c>
      <c r="D494" s="677"/>
      <c r="E494" s="677"/>
      <c r="F494" s="391"/>
      <c r="G494" s="397"/>
      <c r="H494" s="373"/>
    </row>
    <row r="495" spans="1:8">
      <c r="A495" s="396"/>
      <c r="B495" s="406"/>
      <c r="C495" s="677" t="s">
        <v>1176</v>
      </c>
      <c r="D495" s="677"/>
      <c r="E495" s="677"/>
      <c r="F495" s="391"/>
      <c r="G495" s="397"/>
      <c r="H495" s="373"/>
    </row>
    <row r="496" spans="1:8">
      <c r="A496" s="396"/>
      <c r="B496" s="406"/>
      <c r="C496" s="677" t="s">
        <v>1921</v>
      </c>
      <c r="D496" s="677"/>
      <c r="E496" s="677"/>
      <c r="F496" s="391"/>
      <c r="G496" s="397"/>
      <c r="H496" s="373"/>
    </row>
    <row r="497" spans="1:8">
      <c r="A497" s="396"/>
      <c r="B497" s="406"/>
      <c r="C497" s="561" t="s">
        <v>1795</v>
      </c>
      <c r="D497" s="561"/>
      <c r="E497" s="396"/>
      <c r="F497" s="391"/>
      <c r="G497" s="397"/>
      <c r="H497" s="373"/>
    </row>
    <row r="498" spans="1:8">
      <c r="A498" s="396"/>
      <c r="B498" s="406"/>
      <c r="C498" s="400" t="s">
        <v>1922</v>
      </c>
      <c r="D498" s="396"/>
      <c r="E498" s="396"/>
      <c r="F498" s="391"/>
      <c r="G498" s="397"/>
      <c r="H498" s="373"/>
    </row>
    <row r="499" spans="1:8">
      <c r="A499" s="396"/>
      <c r="B499" s="406"/>
      <c r="C499" s="406" t="s">
        <v>1923</v>
      </c>
      <c r="D499" s="396"/>
      <c r="E499" s="396"/>
      <c r="F499" s="391"/>
      <c r="G499" s="397"/>
      <c r="H499" s="373"/>
    </row>
    <row r="500" spans="1:8">
      <c r="A500" s="396"/>
      <c r="B500" s="406"/>
      <c r="C500" s="413" t="s">
        <v>1924</v>
      </c>
      <c r="D500" s="396"/>
      <c r="E500" s="396"/>
      <c r="F500" s="391"/>
      <c r="G500" s="397"/>
      <c r="H500" s="373"/>
    </row>
    <row r="501" spans="1:8">
      <c r="A501" s="396"/>
      <c r="B501" s="406"/>
      <c r="C501" s="400" t="s">
        <v>1925</v>
      </c>
      <c r="D501" s="396"/>
      <c r="E501" s="396"/>
      <c r="F501" s="391"/>
      <c r="G501" s="397"/>
      <c r="H501" s="373"/>
    </row>
    <row r="502" spans="1:8">
      <c r="A502" s="396"/>
      <c r="B502" s="406"/>
      <c r="C502" s="435" t="s">
        <v>1926</v>
      </c>
      <c r="D502" s="396"/>
      <c r="E502" s="396"/>
      <c r="F502" s="391"/>
      <c r="G502" s="397"/>
      <c r="H502" s="373"/>
    </row>
    <row r="503" spans="1:8">
      <c r="A503" s="396"/>
      <c r="B503" s="406"/>
      <c r="C503" s="400" t="s">
        <v>1927</v>
      </c>
      <c r="D503" s="396"/>
      <c r="E503" s="396"/>
      <c r="F503" s="391"/>
      <c r="G503" s="397"/>
      <c r="H503" s="373"/>
    </row>
    <row r="504" spans="1:8">
      <c r="A504" s="396"/>
      <c r="B504" s="406"/>
      <c r="C504" s="413" t="s">
        <v>1178</v>
      </c>
      <c r="D504" s="396"/>
      <c r="E504" s="396"/>
      <c r="F504" s="391"/>
      <c r="G504" s="397"/>
      <c r="H504" s="373"/>
    </row>
    <row r="505" spans="1:8">
      <c r="A505" s="396"/>
      <c r="B505" s="406"/>
      <c r="C505" s="400" t="s">
        <v>1928</v>
      </c>
      <c r="D505" s="396"/>
      <c r="E505" s="396"/>
      <c r="F505" s="391"/>
      <c r="G505" s="397"/>
      <c r="H505" s="373"/>
    </row>
    <row r="506" spans="1:8">
      <c r="A506" s="396"/>
      <c r="B506" s="406"/>
      <c r="C506" s="406" t="s">
        <v>1929</v>
      </c>
      <c r="D506" s="396"/>
      <c r="E506" s="396"/>
      <c r="F506" s="391"/>
      <c r="G506" s="397"/>
      <c r="H506" s="373"/>
    </row>
    <row r="507" spans="1:8">
      <c r="A507" s="396"/>
      <c r="B507" s="406"/>
      <c r="C507" s="413" t="s">
        <v>1250</v>
      </c>
      <c r="D507" s="396"/>
      <c r="E507" s="396"/>
      <c r="F507" s="391"/>
      <c r="G507" s="397"/>
      <c r="H507" s="373"/>
    </row>
    <row r="508" spans="1:8">
      <c r="A508" s="396"/>
      <c r="B508" s="406"/>
      <c r="C508" s="400" t="s">
        <v>1778</v>
      </c>
      <c r="D508" s="396"/>
      <c r="E508" s="396"/>
      <c r="F508" s="391"/>
      <c r="G508" s="397"/>
      <c r="H508" s="373"/>
    </row>
    <row r="509" spans="1:8">
      <c r="A509" s="396"/>
      <c r="B509" s="406"/>
      <c r="C509" s="400" t="s">
        <v>1930</v>
      </c>
      <c r="D509" s="396"/>
      <c r="E509" s="396"/>
      <c r="F509" s="391"/>
      <c r="G509" s="397"/>
      <c r="H509" s="373"/>
    </row>
    <row r="510" spans="1:8">
      <c r="A510" s="396"/>
      <c r="B510" s="406"/>
      <c r="C510" s="406"/>
      <c r="D510" s="396"/>
      <c r="E510" s="396"/>
      <c r="F510" s="391"/>
      <c r="G510" s="397"/>
      <c r="H510" s="373"/>
    </row>
    <row r="511" spans="1:8">
      <c r="A511" s="396"/>
      <c r="B511" s="382" t="s">
        <v>1113</v>
      </c>
      <c r="C511" s="413" t="s">
        <v>1931</v>
      </c>
      <c r="D511" s="400"/>
      <c r="E511" s="400"/>
      <c r="F511" s="394"/>
      <c r="G511" s="395"/>
      <c r="H511" s="373"/>
    </row>
    <row r="512" spans="1:8">
      <c r="A512" s="396"/>
      <c r="B512" s="382"/>
      <c r="C512" s="681" t="s">
        <v>1932</v>
      </c>
      <c r="D512" s="681"/>
      <c r="E512" s="681"/>
      <c r="F512" s="394">
        <v>13077000</v>
      </c>
      <c r="G512" s="395" t="s">
        <v>75</v>
      </c>
      <c r="H512" s="373"/>
    </row>
    <row r="513" spans="1:8">
      <c r="A513" s="396"/>
      <c r="B513" s="382"/>
      <c r="C513" s="414" t="s">
        <v>1933</v>
      </c>
      <c r="E513" s="382"/>
      <c r="F513" s="394"/>
      <c r="G513" s="395"/>
      <c r="H513" s="373"/>
    </row>
    <row r="514" spans="1:8">
      <c r="A514" s="396"/>
      <c r="B514" s="382"/>
      <c r="C514" s="694" t="s">
        <v>1934</v>
      </c>
      <c r="D514" s="694"/>
      <c r="E514" s="382"/>
      <c r="F514" s="394"/>
      <c r="G514" s="395"/>
      <c r="H514" s="373"/>
    </row>
    <row r="515" spans="1:8">
      <c r="A515" s="396"/>
      <c r="B515" s="382"/>
      <c r="C515" s="417" t="s">
        <v>1193</v>
      </c>
      <c r="E515" s="382"/>
      <c r="F515" s="394"/>
      <c r="G515" s="395"/>
      <c r="H515" s="373"/>
    </row>
    <row r="516" spans="1:8">
      <c r="A516" s="396"/>
      <c r="B516" s="382"/>
      <c r="C516" s="414" t="s">
        <v>1935</v>
      </c>
      <c r="E516" s="382"/>
      <c r="F516" s="394"/>
      <c r="G516" s="395"/>
      <c r="H516" s="373"/>
    </row>
    <row r="517" spans="1:8">
      <c r="A517" s="396"/>
      <c r="B517" s="382"/>
      <c r="C517" s="414" t="s">
        <v>1768</v>
      </c>
      <c r="E517" s="382"/>
      <c r="F517" s="394"/>
      <c r="G517" s="395"/>
      <c r="H517" s="373"/>
    </row>
    <row r="518" spans="1:8">
      <c r="A518" s="396"/>
      <c r="B518" s="382"/>
      <c r="C518" s="414" t="s">
        <v>1936</v>
      </c>
      <c r="E518" s="382"/>
      <c r="F518" s="394"/>
      <c r="G518" s="395"/>
      <c r="H518" s="373"/>
    </row>
    <row r="519" spans="1:8">
      <c r="A519" s="396"/>
      <c r="B519" s="382"/>
      <c r="C519" s="414" t="s">
        <v>1935</v>
      </c>
      <c r="E519" s="382"/>
      <c r="F519" s="394"/>
      <c r="G519" s="395"/>
      <c r="H519" s="373"/>
    </row>
    <row r="520" spans="1:8">
      <c r="A520" s="396"/>
      <c r="B520" s="382"/>
      <c r="C520" s="414" t="s">
        <v>1937</v>
      </c>
      <c r="E520" s="382"/>
      <c r="F520" s="394"/>
      <c r="G520" s="395"/>
      <c r="H520" s="373"/>
    </row>
    <row r="521" spans="1:8">
      <c r="A521" s="396"/>
      <c r="B521" s="382"/>
      <c r="C521" s="414" t="s">
        <v>1178</v>
      </c>
      <c r="E521" s="382"/>
      <c r="F521" s="394"/>
      <c r="G521" s="395"/>
      <c r="H521" s="373"/>
    </row>
    <row r="522" spans="1:8">
      <c r="A522" s="396"/>
      <c r="B522" s="382"/>
      <c r="C522" s="414" t="s">
        <v>1179</v>
      </c>
      <c r="E522" s="382"/>
      <c r="F522" s="394"/>
      <c r="G522" s="395"/>
      <c r="H522" s="373"/>
    </row>
    <row r="523" spans="1:8">
      <c r="A523" s="396"/>
      <c r="B523" s="382"/>
      <c r="C523" s="414" t="s">
        <v>1938</v>
      </c>
      <c r="E523" s="382"/>
      <c r="F523" s="394"/>
      <c r="G523" s="395"/>
      <c r="H523" s="373"/>
    </row>
    <row r="524" spans="1:8">
      <c r="A524" s="396"/>
      <c r="B524" s="382"/>
      <c r="C524" s="414" t="s">
        <v>1168</v>
      </c>
      <c r="E524" s="382"/>
      <c r="F524" s="394"/>
      <c r="G524" s="395"/>
      <c r="H524" s="373"/>
    </row>
    <row r="525" spans="1:8">
      <c r="A525" s="396"/>
      <c r="B525" s="382"/>
      <c r="C525" s="414" t="s">
        <v>1939</v>
      </c>
      <c r="E525" s="382"/>
      <c r="F525" s="394"/>
      <c r="G525" s="395"/>
      <c r="H525" s="373"/>
    </row>
    <row r="526" spans="1:8">
      <c r="A526" s="396"/>
      <c r="B526" s="382"/>
      <c r="C526" s="414" t="s">
        <v>1940</v>
      </c>
      <c r="E526" s="382"/>
      <c r="F526" s="394"/>
      <c r="G526" s="395"/>
      <c r="H526" s="373"/>
    </row>
    <row r="527" spans="1:8">
      <c r="A527" s="396"/>
      <c r="B527" s="382"/>
      <c r="C527" s="694" t="s">
        <v>1941</v>
      </c>
      <c r="D527" s="694"/>
      <c r="E527" s="382"/>
      <c r="F527" s="394"/>
      <c r="G527" s="395"/>
      <c r="H527" s="373"/>
    </row>
    <row r="528" spans="1:8">
      <c r="A528" s="396"/>
      <c r="B528" s="406"/>
      <c r="C528" s="413" t="s">
        <v>1942</v>
      </c>
      <c r="D528" s="396"/>
      <c r="E528" s="396"/>
      <c r="F528" s="391"/>
      <c r="G528" s="397"/>
      <c r="H528" s="373"/>
    </row>
    <row r="529" spans="1:8">
      <c r="A529" s="396"/>
      <c r="B529" s="406"/>
      <c r="C529" s="413" t="s">
        <v>1178</v>
      </c>
      <c r="D529" s="396"/>
      <c r="E529" s="396"/>
      <c r="F529" s="391"/>
      <c r="G529" s="397"/>
      <c r="H529" s="373"/>
    </row>
    <row r="530" spans="1:8">
      <c r="A530" s="396"/>
      <c r="B530" s="406"/>
      <c r="C530" s="413" t="s">
        <v>1179</v>
      </c>
      <c r="D530" s="396"/>
      <c r="E530" s="396"/>
      <c r="F530" s="391"/>
      <c r="G530" s="397"/>
      <c r="H530" s="373"/>
    </row>
    <row r="531" spans="1:8">
      <c r="A531" s="396"/>
      <c r="B531" s="406"/>
      <c r="C531" s="413" t="s">
        <v>1943</v>
      </c>
      <c r="D531" s="396"/>
      <c r="E531" s="396"/>
      <c r="F531" s="391"/>
      <c r="G531" s="397"/>
      <c r="H531" s="373"/>
    </row>
    <row r="532" spans="1:8">
      <c r="A532" s="382"/>
      <c r="B532" s="382"/>
      <c r="C532" s="681"/>
      <c r="D532" s="681"/>
      <c r="E532" s="681"/>
      <c r="F532" s="394"/>
      <c r="G532" s="395"/>
    </row>
    <row r="533" spans="1:8">
      <c r="A533" s="377" t="s">
        <v>97</v>
      </c>
      <c r="B533" s="377"/>
      <c r="C533" s="377"/>
      <c r="D533" s="377"/>
      <c r="E533" s="689">
        <f>SUM(D534)</f>
        <v>4802000</v>
      </c>
      <c r="F533" s="679"/>
      <c r="G533" s="376" t="s">
        <v>75</v>
      </c>
    </row>
    <row r="534" spans="1:8">
      <c r="A534" s="377" t="s">
        <v>127</v>
      </c>
      <c r="B534" s="377"/>
      <c r="C534" s="377"/>
      <c r="D534" s="682">
        <f>D535+D547</f>
        <v>4802000</v>
      </c>
      <c r="E534" s="679"/>
      <c r="F534" s="376" t="s">
        <v>75</v>
      </c>
      <c r="G534" s="377"/>
    </row>
    <row r="535" spans="1:8">
      <c r="A535" s="392" t="s">
        <v>427</v>
      </c>
      <c r="B535" s="392"/>
      <c r="C535" s="392"/>
      <c r="D535" s="678">
        <f>D536+D538+D542</f>
        <v>4702000</v>
      </c>
      <c r="E535" s="679"/>
      <c r="F535" s="393" t="s">
        <v>75</v>
      </c>
      <c r="G535" s="392"/>
    </row>
    <row r="536" spans="1:8">
      <c r="A536" s="392" t="s">
        <v>439</v>
      </c>
      <c r="B536" s="392"/>
      <c r="C536" s="392"/>
      <c r="D536" s="678">
        <v>793700</v>
      </c>
      <c r="E536" s="679"/>
      <c r="F536" s="393" t="s">
        <v>75</v>
      </c>
      <c r="G536" s="392"/>
    </row>
    <row r="537" spans="1:8">
      <c r="A537" s="677" t="s">
        <v>513</v>
      </c>
      <c r="B537" s="677"/>
      <c r="C537" s="677"/>
      <c r="D537" s="396"/>
      <c r="E537" s="396"/>
      <c r="F537" s="391"/>
      <c r="G537" s="397"/>
    </row>
    <row r="538" spans="1:8">
      <c r="A538" s="392" t="s">
        <v>441</v>
      </c>
      <c r="B538" s="392"/>
      <c r="C538" s="392"/>
      <c r="D538" s="678">
        <v>3595100</v>
      </c>
      <c r="E538" s="679"/>
      <c r="F538" s="393" t="s">
        <v>75</v>
      </c>
      <c r="G538" s="392"/>
    </row>
    <row r="539" spans="1:8">
      <c r="A539" s="677" t="s">
        <v>1748</v>
      </c>
      <c r="B539" s="677"/>
      <c r="C539" s="677"/>
      <c r="D539" s="380"/>
      <c r="F539" s="393"/>
      <c r="G539" s="392"/>
    </row>
    <row r="540" spans="1:8">
      <c r="A540" s="681" t="s">
        <v>1749</v>
      </c>
      <c r="B540" s="681"/>
      <c r="C540" s="681"/>
      <c r="D540" s="681"/>
      <c r="E540" s="396"/>
      <c r="F540" s="391"/>
      <c r="G540" s="397"/>
    </row>
    <row r="541" spans="1:8">
      <c r="A541" s="681" t="s">
        <v>460</v>
      </c>
      <c r="B541" s="681"/>
      <c r="C541" s="681"/>
      <c r="D541" s="681"/>
      <c r="E541" s="396"/>
      <c r="F541" s="391"/>
      <c r="G541" s="397"/>
    </row>
    <row r="542" spans="1:8">
      <c r="A542" s="392" t="s">
        <v>444</v>
      </c>
      <c r="B542" s="392"/>
      <c r="C542" s="392"/>
      <c r="D542" s="678">
        <v>313200</v>
      </c>
      <c r="E542" s="679"/>
      <c r="F542" s="393" t="s">
        <v>75</v>
      </c>
      <c r="G542" s="392"/>
    </row>
    <row r="543" spans="1:8">
      <c r="A543" s="677" t="s">
        <v>1750</v>
      </c>
      <c r="B543" s="677"/>
      <c r="C543" s="677"/>
      <c r="D543" s="396"/>
      <c r="E543" s="396"/>
      <c r="F543" s="391"/>
      <c r="G543" s="397"/>
    </row>
    <row r="544" spans="1:8">
      <c r="A544" s="681" t="s">
        <v>1751</v>
      </c>
      <c r="B544" s="681"/>
      <c r="C544" s="681"/>
      <c r="D544" s="681"/>
      <c r="E544" s="396"/>
      <c r="F544" s="391"/>
      <c r="G544" s="397"/>
    </row>
    <row r="545" spans="1:7">
      <c r="A545" s="396" t="s">
        <v>2047</v>
      </c>
      <c r="B545" s="382"/>
      <c r="C545" s="383"/>
      <c r="D545" s="396"/>
      <c r="E545" s="396"/>
      <c r="F545" s="391"/>
      <c r="G545" s="397"/>
    </row>
    <row r="546" spans="1:7">
      <c r="A546" s="396"/>
      <c r="B546" s="382"/>
      <c r="C546" s="383"/>
      <c r="D546" s="396"/>
      <c r="E546" s="396"/>
      <c r="F546" s="391"/>
      <c r="G546" s="397"/>
    </row>
    <row r="547" spans="1:7">
      <c r="A547" s="392" t="s">
        <v>437</v>
      </c>
      <c r="B547" s="392"/>
      <c r="C547" s="392"/>
      <c r="D547" s="678">
        <v>100000</v>
      </c>
      <c r="E547" s="679"/>
      <c r="F547" s="393" t="s">
        <v>75</v>
      </c>
      <c r="G547" s="392"/>
    </row>
    <row r="548" spans="1:7">
      <c r="A548" s="383" t="s">
        <v>1551</v>
      </c>
      <c r="B548" s="677" t="s">
        <v>1752</v>
      </c>
      <c r="C548" s="677"/>
      <c r="D548" s="677"/>
      <c r="E548" s="396"/>
      <c r="F548" s="391"/>
      <c r="G548" s="397"/>
    </row>
    <row r="549" spans="1:7">
      <c r="A549" s="383"/>
      <c r="B549" s="406"/>
      <c r="C549" s="406"/>
      <c r="D549" s="406"/>
      <c r="E549" s="396"/>
      <c r="F549" s="391"/>
      <c r="G549" s="397"/>
    </row>
    <row r="550" spans="1:7">
      <c r="A550" s="377" t="s">
        <v>98</v>
      </c>
      <c r="B550" s="377"/>
      <c r="C550" s="377"/>
      <c r="D550" s="377"/>
      <c r="E550" s="689">
        <f>SUM(D551,D563)</f>
        <v>3246000</v>
      </c>
      <c r="F550" s="679"/>
      <c r="G550" s="376" t="s">
        <v>75</v>
      </c>
    </row>
    <row r="551" spans="1:7">
      <c r="A551" s="377" t="s">
        <v>405</v>
      </c>
      <c r="B551" s="377"/>
      <c r="C551" s="377"/>
      <c r="D551" s="682">
        <f>D552</f>
        <v>2396000</v>
      </c>
      <c r="E551" s="679"/>
      <c r="F551" s="376" t="s">
        <v>75</v>
      </c>
      <c r="G551" s="377"/>
    </row>
    <row r="552" spans="1:7">
      <c r="A552" s="392" t="s">
        <v>421</v>
      </c>
      <c r="B552" s="392"/>
      <c r="C552" s="392"/>
      <c r="D552" s="678">
        <f>SUM(D553,D556,D558)</f>
        <v>2396000</v>
      </c>
      <c r="E552" s="679"/>
      <c r="F552" s="393" t="s">
        <v>75</v>
      </c>
      <c r="G552" s="392"/>
    </row>
    <row r="553" spans="1:7">
      <c r="A553" s="392"/>
      <c r="B553" s="392" t="s">
        <v>1602</v>
      </c>
      <c r="C553" s="392"/>
      <c r="D553" s="678">
        <v>2022400</v>
      </c>
      <c r="E553" s="679"/>
      <c r="F553" s="393" t="s">
        <v>75</v>
      </c>
      <c r="G553" s="392"/>
    </row>
    <row r="554" spans="1:7">
      <c r="A554" s="396"/>
      <c r="B554" s="677" t="s">
        <v>465</v>
      </c>
      <c r="C554" s="677"/>
      <c r="D554" s="396"/>
      <c r="E554" s="396"/>
      <c r="F554" s="391"/>
      <c r="G554" s="397"/>
    </row>
    <row r="555" spans="1:7" ht="24" customHeight="1">
      <c r="A555" s="396"/>
      <c r="B555" s="677" t="s">
        <v>2048</v>
      </c>
      <c r="C555" s="677"/>
      <c r="D555" s="677"/>
      <c r="E555" s="677"/>
      <c r="F555" s="391"/>
      <c r="G555" s="397"/>
    </row>
    <row r="556" spans="1:7">
      <c r="A556" s="392"/>
      <c r="B556" s="392" t="s">
        <v>1557</v>
      </c>
      <c r="C556" s="392"/>
      <c r="D556" s="678">
        <v>57800</v>
      </c>
      <c r="E556" s="679"/>
      <c r="F556" s="393" t="s">
        <v>75</v>
      </c>
      <c r="G556" s="392"/>
    </row>
    <row r="557" spans="1:7">
      <c r="A557" s="396"/>
      <c r="B557" s="677" t="s">
        <v>489</v>
      </c>
      <c r="C557" s="677"/>
      <c r="D557" s="396"/>
      <c r="E557" s="396"/>
      <c r="F557" s="391"/>
      <c r="G557" s="397"/>
    </row>
    <row r="558" spans="1:7">
      <c r="A558" s="392"/>
      <c r="B558" s="562" t="s">
        <v>1558</v>
      </c>
      <c r="C558" s="392"/>
      <c r="D558" s="678">
        <v>315800</v>
      </c>
      <c r="E558" s="679"/>
      <c r="F558" s="393" t="s">
        <v>75</v>
      </c>
      <c r="G558" s="392"/>
    </row>
    <row r="559" spans="1:7">
      <c r="A559" s="392"/>
      <c r="B559" s="382" t="s">
        <v>2049</v>
      </c>
      <c r="C559" s="382"/>
      <c r="D559" s="382"/>
      <c r="E559" s="382"/>
      <c r="F559" s="393"/>
      <c r="G559" s="392"/>
    </row>
    <row r="560" spans="1:7">
      <c r="A560" s="396"/>
      <c r="B560" s="677" t="s">
        <v>1617</v>
      </c>
      <c r="C560" s="677"/>
      <c r="D560" s="396"/>
      <c r="E560" s="396"/>
      <c r="F560" s="391"/>
      <c r="G560" s="397"/>
    </row>
    <row r="561" spans="1:7">
      <c r="A561" s="396"/>
      <c r="B561" s="677" t="s">
        <v>2050</v>
      </c>
      <c r="C561" s="677"/>
      <c r="D561" s="396"/>
      <c r="E561" s="396"/>
      <c r="F561" s="391"/>
      <c r="G561" s="397"/>
    </row>
    <row r="562" spans="1:7">
      <c r="A562" s="396"/>
      <c r="B562" s="406"/>
      <c r="C562" s="406"/>
      <c r="D562" s="396"/>
      <c r="E562" s="396"/>
      <c r="F562" s="391"/>
      <c r="G562" s="397"/>
    </row>
    <row r="563" spans="1:7">
      <c r="A563" s="427" t="s">
        <v>416</v>
      </c>
      <c r="B563" s="377"/>
      <c r="C563" s="377"/>
      <c r="D563" s="682">
        <f t="shared" ref="D563:D564" si="2">D564</f>
        <v>850000</v>
      </c>
      <c r="E563" s="679"/>
      <c r="F563" s="376" t="s">
        <v>75</v>
      </c>
      <c r="G563" s="377"/>
    </row>
    <row r="564" spans="1:7">
      <c r="A564" s="392" t="s">
        <v>1580</v>
      </c>
      <c r="B564" s="392"/>
      <c r="C564" s="392"/>
      <c r="D564" s="678">
        <f t="shared" si="2"/>
        <v>850000</v>
      </c>
      <c r="E564" s="679"/>
      <c r="F564" s="393" t="s">
        <v>75</v>
      </c>
      <c r="G564" s="392"/>
    </row>
    <row r="565" spans="1:7">
      <c r="A565" s="392" t="s">
        <v>1673</v>
      </c>
      <c r="B565" s="392"/>
      <c r="C565" s="392"/>
      <c r="D565" s="678">
        <f>F568</f>
        <v>850000</v>
      </c>
      <c r="E565" s="679"/>
      <c r="F565" s="393" t="s">
        <v>75</v>
      </c>
      <c r="G565" s="392"/>
    </row>
    <row r="566" spans="1:7" ht="24" customHeight="1">
      <c r="A566" s="396"/>
      <c r="B566" s="406" t="s">
        <v>1681</v>
      </c>
      <c r="C566" s="677" t="s">
        <v>1682</v>
      </c>
      <c r="D566" s="677"/>
      <c r="E566" s="677"/>
      <c r="F566" s="391"/>
      <c r="G566" s="397"/>
    </row>
    <row r="567" spans="1:7">
      <c r="A567" s="396"/>
      <c r="B567" s="406"/>
      <c r="C567" s="677" t="s">
        <v>1985</v>
      </c>
      <c r="D567" s="677"/>
      <c r="E567" s="677"/>
      <c r="F567" s="391"/>
      <c r="G567" s="397"/>
    </row>
    <row r="568" spans="1:7">
      <c r="A568" s="396"/>
      <c r="B568" s="406"/>
      <c r="C568" s="677" t="s">
        <v>1683</v>
      </c>
      <c r="D568" s="677"/>
      <c r="E568" s="677"/>
      <c r="F568" s="391">
        <v>850000</v>
      </c>
      <c r="G568" s="397" t="s">
        <v>75</v>
      </c>
    </row>
    <row r="569" spans="1:7">
      <c r="A569" s="396"/>
      <c r="B569" s="406"/>
      <c r="C569" s="406"/>
      <c r="D569" s="396"/>
      <c r="E569" s="396"/>
      <c r="F569" s="391"/>
      <c r="G569" s="397"/>
    </row>
    <row r="570" spans="1:7">
      <c r="A570" s="377" t="s">
        <v>100</v>
      </c>
      <c r="B570" s="377"/>
      <c r="C570" s="377"/>
      <c r="D570" s="377"/>
      <c r="E570" s="689">
        <f>SUM(D571+D588)</f>
        <v>82890900</v>
      </c>
      <c r="F570" s="679"/>
      <c r="G570" s="376" t="s">
        <v>75</v>
      </c>
    </row>
    <row r="571" spans="1:7">
      <c r="A571" s="377" t="s">
        <v>405</v>
      </c>
      <c r="B571" s="377"/>
      <c r="C571" s="377"/>
      <c r="D571" s="682">
        <f>D572+D583</f>
        <v>67788500</v>
      </c>
      <c r="E571" s="679"/>
      <c r="F571" s="376" t="s">
        <v>75</v>
      </c>
      <c r="G571" s="377"/>
    </row>
    <row r="572" spans="1:7">
      <c r="A572" s="392"/>
      <c r="B572" s="392" t="s">
        <v>1564</v>
      </c>
      <c r="C572" s="392"/>
      <c r="D572" s="678">
        <f>SUM(D573,D577,D579)</f>
        <v>67650200</v>
      </c>
      <c r="E572" s="679"/>
      <c r="F572" s="393" t="s">
        <v>75</v>
      </c>
      <c r="G572" s="392"/>
    </row>
    <row r="573" spans="1:7">
      <c r="A573" s="392" t="s">
        <v>1566</v>
      </c>
      <c r="B573" s="392" t="s">
        <v>1582</v>
      </c>
      <c r="C573" s="392"/>
      <c r="D573" s="678">
        <v>46996700</v>
      </c>
      <c r="E573" s="679"/>
      <c r="F573" s="393" t="s">
        <v>75</v>
      </c>
      <c r="G573" s="392"/>
    </row>
    <row r="574" spans="1:7">
      <c r="A574" s="382" t="s">
        <v>1583</v>
      </c>
      <c r="B574" s="382"/>
      <c r="C574" s="382"/>
      <c r="D574" s="382"/>
      <c r="E574" s="382"/>
      <c r="F574" s="391"/>
      <c r="G574" s="397"/>
    </row>
    <row r="575" spans="1:7">
      <c r="A575" s="382"/>
      <c r="B575" s="382" t="s">
        <v>1684</v>
      </c>
      <c r="C575" s="382"/>
      <c r="D575" s="382"/>
      <c r="E575" s="382"/>
      <c r="F575" s="391"/>
      <c r="G575" s="397"/>
    </row>
    <row r="576" spans="1:7">
      <c r="A576" s="677" t="s">
        <v>1685</v>
      </c>
      <c r="B576" s="677"/>
      <c r="C576" s="677"/>
      <c r="D576" s="396"/>
      <c r="E576" s="396"/>
      <c r="F576" s="391"/>
      <c r="G576" s="397"/>
    </row>
    <row r="577" spans="1:7">
      <c r="A577" s="392"/>
      <c r="B577" s="392" t="s">
        <v>1296</v>
      </c>
      <c r="C577" s="392"/>
      <c r="D577" s="678">
        <v>467800</v>
      </c>
      <c r="E577" s="679"/>
      <c r="F577" s="393" t="s">
        <v>75</v>
      </c>
      <c r="G577" s="392"/>
    </row>
    <row r="578" spans="1:7" ht="24" customHeight="1">
      <c r="A578" s="406" t="s">
        <v>1559</v>
      </c>
      <c r="B578" s="677" t="s">
        <v>1615</v>
      </c>
      <c r="C578" s="677"/>
      <c r="D578" s="677"/>
      <c r="E578" s="396"/>
      <c r="F578" s="391"/>
      <c r="G578" s="397"/>
    </row>
    <row r="579" spans="1:7">
      <c r="A579" s="392"/>
      <c r="B579" s="392" t="s">
        <v>1297</v>
      </c>
      <c r="C579" s="392"/>
      <c r="D579" s="678">
        <v>20185700</v>
      </c>
      <c r="E579" s="679"/>
      <c r="F579" s="393" t="s">
        <v>75</v>
      </c>
      <c r="G579" s="392"/>
    </row>
    <row r="580" spans="1:7">
      <c r="A580" s="382" t="s">
        <v>1986</v>
      </c>
      <c r="B580" s="382"/>
      <c r="C580" s="382"/>
      <c r="D580" s="380"/>
      <c r="F580" s="393"/>
      <c r="G580" s="392"/>
    </row>
    <row r="581" spans="1:7">
      <c r="A581" s="383"/>
      <c r="B581" s="677" t="s">
        <v>1753</v>
      </c>
      <c r="C581" s="677"/>
      <c r="D581" s="677"/>
      <c r="E581" s="396"/>
      <c r="F581" s="391"/>
      <c r="G581" s="397"/>
    </row>
    <row r="582" spans="1:7">
      <c r="A582" s="383"/>
      <c r="B582" s="677" t="s">
        <v>1584</v>
      </c>
      <c r="C582" s="677"/>
      <c r="D582" s="406"/>
      <c r="E582" s="396"/>
      <c r="F582" s="391"/>
      <c r="G582" s="397"/>
    </row>
    <row r="583" spans="1:7">
      <c r="A583" s="377"/>
      <c r="B583" s="377" t="s">
        <v>1596</v>
      </c>
      <c r="C583" s="377"/>
      <c r="D583" s="678">
        <v>138300</v>
      </c>
      <c r="E583" s="679"/>
      <c r="F583" s="393" t="s">
        <v>75</v>
      </c>
      <c r="G583" s="408"/>
    </row>
    <row r="584" spans="1:7">
      <c r="A584" s="707" t="s">
        <v>1754</v>
      </c>
      <c r="B584" s="707"/>
      <c r="C584" s="707"/>
      <c r="D584" s="707"/>
      <c r="G584" s="409"/>
    </row>
    <row r="585" spans="1:7">
      <c r="A585" s="707" t="s">
        <v>1755</v>
      </c>
      <c r="B585" s="707"/>
      <c r="C585" s="707"/>
      <c r="D585" s="707"/>
      <c r="G585" s="409"/>
    </row>
    <row r="586" spans="1:7">
      <c r="A586" s="707" t="s">
        <v>1756</v>
      </c>
      <c r="B586" s="707"/>
      <c r="C586" s="707"/>
      <c r="D586" s="707"/>
      <c r="E586" s="396"/>
      <c r="F586" s="391"/>
      <c r="G586" s="397"/>
    </row>
    <row r="587" spans="1:7">
      <c r="A587" s="434"/>
      <c r="B587" s="434"/>
      <c r="C587" s="434"/>
      <c r="D587" s="434"/>
      <c r="E587" s="396"/>
      <c r="F587" s="391"/>
      <c r="G587" s="397"/>
    </row>
    <row r="588" spans="1:7">
      <c r="A588" s="427" t="s">
        <v>418</v>
      </c>
      <c r="B588" s="377"/>
      <c r="C588" s="377"/>
      <c r="D588" s="682">
        <f>SUM(F590:F606)</f>
        <v>15102400</v>
      </c>
      <c r="E588" s="679"/>
      <c r="F588" s="376" t="s">
        <v>75</v>
      </c>
      <c r="G588" s="377"/>
    </row>
    <row r="589" spans="1:7">
      <c r="A589" s="382"/>
      <c r="B589" s="382" t="s">
        <v>499</v>
      </c>
      <c r="C589" s="677" t="s">
        <v>1757</v>
      </c>
      <c r="D589" s="681"/>
      <c r="E589" s="681"/>
      <c r="F589" s="394"/>
      <c r="G589" s="395"/>
    </row>
    <row r="590" spans="1:7">
      <c r="A590" s="382"/>
      <c r="B590" s="382"/>
      <c r="C590" s="400" t="s">
        <v>1308</v>
      </c>
      <c r="D590" s="400"/>
      <c r="E590" s="400"/>
      <c r="F590" s="394">
        <v>7140000</v>
      </c>
      <c r="G590" s="395" t="s">
        <v>75</v>
      </c>
    </row>
    <row r="591" spans="1:7">
      <c r="A591" s="382"/>
      <c r="B591" s="382" t="s">
        <v>420</v>
      </c>
      <c r="C591" s="400" t="s">
        <v>1758</v>
      </c>
      <c r="D591" s="382"/>
      <c r="E591" s="382"/>
      <c r="F591" s="398"/>
      <c r="G591" s="398"/>
    </row>
    <row r="592" spans="1:7">
      <c r="A592" s="382"/>
      <c r="B592" s="382"/>
      <c r="C592" s="400" t="s">
        <v>1759</v>
      </c>
      <c r="D592" s="382"/>
      <c r="E592" s="382"/>
      <c r="F592" s="394">
        <v>500000</v>
      </c>
      <c r="G592" s="395" t="s">
        <v>75</v>
      </c>
    </row>
    <row r="593" spans="1:7">
      <c r="A593" s="382"/>
      <c r="B593" s="403" t="s">
        <v>501</v>
      </c>
      <c r="C593" s="697" t="s">
        <v>1760</v>
      </c>
      <c r="D593" s="698"/>
      <c r="E593" s="698"/>
      <c r="F593" s="404">
        <v>202000</v>
      </c>
      <c r="G593" s="405" t="s">
        <v>75</v>
      </c>
    </row>
    <row r="594" spans="1:7">
      <c r="A594" s="382"/>
      <c r="B594" s="382" t="s">
        <v>502</v>
      </c>
      <c r="C594" s="677" t="s">
        <v>1761</v>
      </c>
      <c r="D594" s="677"/>
      <c r="E594" s="677"/>
      <c r="F594" s="394">
        <v>20000</v>
      </c>
      <c r="G594" s="395" t="s">
        <v>75</v>
      </c>
    </row>
    <row r="595" spans="1:7">
      <c r="A595" s="382"/>
      <c r="B595" s="382" t="s">
        <v>491</v>
      </c>
      <c r="C595" s="681" t="s">
        <v>1987</v>
      </c>
      <c r="D595" s="681"/>
      <c r="E595" s="681"/>
      <c r="F595" s="394">
        <v>3373900</v>
      </c>
      <c r="G595" s="395" t="s">
        <v>75</v>
      </c>
    </row>
    <row r="596" spans="1:7">
      <c r="A596" s="382"/>
      <c r="B596" s="382"/>
      <c r="C596" s="400" t="s">
        <v>1988</v>
      </c>
      <c r="D596" s="400"/>
      <c r="E596" s="400"/>
      <c r="F596" s="394"/>
      <c r="G596" s="395"/>
    </row>
    <row r="597" spans="1:7">
      <c r="A597" s="382"/>
      <c r="B597" s="382" t="s">
        <v>503</v>
      </c>
      <c r="C597" s="681" t="s">
        <v>1762</v>
      </c>
      <c r="D597" s="681"/>
      <c r="E597" s="681"/>
      <c r="F597" s="394"/>
      <c r="G597" s="395"/>
    </row>
    <row r="598" spans="1:7">
      <c r="B598" s="382"/>
      <c r="C598" s="400" t="s">
        <v>1585</v>
      </c>
      <c r="D598" s="400"/>
      <c r="E598" s="400"/>
      <c r="F598" s="394">
        <v>853800</v>
      </c>
      <c r="G598" s="395" t="s">
        <v>75</v>
      </c>
    </row>
    <row r="599" spans="1:7">
      <c r="B599" s="382" t="s">
        <v>504</v>
      </c>
      <c r="C599" s="677" t="s">
        <v>1586</v>
      </c>
      <c r="D599" s="677"/>
      <c r="E599" s="677"/>
      <c r="F599" s="398"/>
      <c r="G599" s="398"/>
    </row>
    <row r="600" spans="1:7">
      <c r="B600" s="382"/>
      <c r="C600" s="677" t="s">
        <v>507</v>
      </c>
      <c r="D600" s="677"/>
      <c r="E600" s="677"/>
      <c r="F600" s="394">
        <v>920700</v>
      </c>
      <c r="G600" s="395" t="s">
        <v>75</v>
      </c>
    </row>
    <row r="601" spans="1:7">
      <c r="B601" s="382" t="s">
        <v>505</v>
      </c>
      <c r="C601" s="677" t="s">
        <v>1587</v>
      </c>
      <c r="D601" s="677"/>
      <c r="E601" s="677"/>
      <c r="F601" s="394">
        <v>358000</v>
      </c>
      <c r="G601" s="395" t="s">
        <v>75</v>
      </c>
    </row>
    <row r="602" spans="1:7">
      <c r="B602" s="382" t="s">
        <v>508</v>
      </c>
      <c r="C602" s="677" t="s">
        <v>1763</v>
      </c>
      <c r="D602" s="677"/>
      <c r="E602" s="677"/>
      <c r="F602" s="394">
        <v>200000</v>
      </c>
      <c r="G602" s="395" t="s">
        <v>75</v>
      </c>
    </row>
    <row r="603" spans="1:7">
      <c r="B603" s="382" t="s">
        <v>506</v>
      </c>
      <c r="C603" s="677" t="s">
        <v>2051</v>
      </c>
      <c r="D603" s="677"/>
      <c r="E603" s="677"/>
      <c r="F603" s="394">
        <v>1134000</v>
      </c>
      <c r="G603" s="395" t="s">
        <v>75</v>
      </c>
    </row>
    <row r="604" spans="1:7">
      <c r="B604" s="382" t="s">
        <v>500</v>
      </c>
      <c r="C604" s="677" t="s">
        <v>2052</v>
      </c>
      <c r="D604" s="677"/>
      <c r="E604" s="677"/>
      <c r="F604" s="394"/>
      <c r="G604" s="395"/>
    </row>
    <row r="605" spans="1:7">
      <c r="B605" s="382"/>
      <c r="C605" s="400" t="s">
        <v>2053</v>
      </c>
      <c r="D605" s="406"/>
      <c r="E605" s="406"/>
      <c r="F605" s="394"/>
      <c r="G605" s="395"/>
    </row>
    <row r="606" spans="1:7">
      <c r="B606" s="382"/>
      <c r="C606" s="406" t="s">
        <v>2054</v>
      </c>
      <c r="D606" s="406"/>
      <c r="E606" s="406"/>
      <c r="F606" s="394">
        <v>400000</v>
      </c>
      <c r="G606" s="395" t="s">
        <v>75</v>
      </c>
    </row>
    <row r="607" spans="1:7">
      <c r="B607" s="382"/>
      <c r="C607" s="406"/>
      <c r="D607" s="382"/>
      <c r="E607" s="382"/>
      <c r="F607" s="394"/>
      <c r="G607" s="395"/>
    </row>
    <row r="608" spans="1:7">
      <c r="A608" s="377" t="s">
        <v>102</v>
      </c>
      <c r="B608" s="377"/>
      <c r="C608" s="377"/>
      <c r="D608" s="377"/>
      <c r="E608" s="689">
        <f>SUM(D609)</f>
        <v>212200</v>
      </c>
      <c r="F608" s="689"/>
      <c r="G608" s="376" t="s">
        <v>75</v>
      </c>
    </row>
    <row r="609" spans="1:7">
      <c r="A609" s="377" t="s">
        <v>127</v>
      </c>
      <c r="B609" s="377"/>
      <c r="C609" s="377"/>
      <c r="D609" s="682">
        <f>D610</f>
        <v>212200</v>
      </c>
      <c r="E609" s="679"/>
      <c r="F609" s="376" t="s">
        <v>75</v>
      </c>
      <c r="G609" s="377"/>
    </row>
    <row r="610" spans="1:7">
      <c r="A610" s="392" t="s">
        <v>421</v>
      </c>
      <c r="B610" s="392"/>
      <c r="C610" s="392"/>
      <c r="D610" s="678">
        <f>SUM(D611,D613,D615)</f>
        <v>212200</v>
      </c>
      <c r="E610" s="679"/>
      <c r="F610" s="393" t="s">
        <v>75</v>
      </c>
      <c r="G610" s="392"/>
    </row>
    <row r="611" spans="1:7">
      <c r="A611" s="392" t="s">
        <v>422</v>
      </c>
      <c r="B611" s="392"/>
      <c r="C611" s="392"/>
      <c r="D611" s="678">
        <v>11700</v>
      </c>
      <c r="E611" s="679"/>
      <c r="F611" s="393" t="s">
        <v>75</v>
      </c>
      <c r="G611" s="392"/>
    </row>
    <row r="612" spans="1:7">
      <c r="A612" s="677" t="s">
        <v>423</v>
      </c>
      <c r="B612" s="677"/>
      <c r="C612" s="677"/>
      <c r="D612" s="396"/>
      <c r="E612" s="396"/>
      <c r="F612" s="391"/>
      <c r="G612" s="397"/>
    </row>
    <row r="613" spans="1:7">
      <c r="A613" s="392" t="s">
        <v>424</v>
      </c>
      <c r="B613" s="392"/>
      <c r="C613" s="392"/>
      <c r="D613" s="678">
        <v>64300</v>
      </c>
      <c r="E613" s="679"/>
      <c r="F613" s="393" t="s">
        <v>75</v>
      </c>
      <c r="G613" s="392"/>
    </row>
    <row r="614" spans="1:7">
      <c r="A614" s="677" t="s">
        <v>447</v>
      </c>
      <c r="B614" s="677"/>
      <c r="C614" s="677"/>
      <c r="D614" s="396"/>
      <c r="E614" s="396"/>
      <c r="F614" s="391"/>
      <c r="G614" s="397"/>
    </row>
    <row r="615" spans="1:7">
      <c r="A615" s="562" t="s">
        <v>425</v>
      </c>
      <c r="B615" s="392"/>
      <c r="C615" s="392"/>
      <c r="D615" s="678">
        <v>136200</v>
      </c>
      <c r="E615" s="679"/>
      <c r="F615" s="393" t="s">
        <v>75</v>
      </c>
      <c r="G615" s="392"/>
    </row>
    <row r="616" spans="1:7">
      <c r="A616" s="396" t="s">
        <v>1153</v>
      </c>
      <c r="B616" s="396"/>
      <c r="C616" s="396"/>
      <c r="D616" s="380"/>
      <c r="F616" s="393"/>
      <c r="G616" s="392"/>
    </row>
    <row r="617" spans="1:7">
      <c r="A617" s="677" t="s">
        <v>1764</v>
      </c>
      <c r="B617" s="677"/>
      <c r="C617" s="677"/>
      <c r="D617" s="396"/>
      <c r="E617" s="396"/>
      <c r="F617" s="391"/>
      <c r="G617" s="397"/>
    </row>
    <row r="618" spans="1:7">
      <c r="A618" s="677" t="s">
        <v>2055</v>
      </c>
      <c r="B618" s="677"/>
      <c r="C618" s="677"/>
      <c r="D618" s="396"/>
      <c r="E618" s="396"/>
      <c r="F618" s="391"/>
      <c r="G618" s="397"/>
    </row>
    <row r="619" spans="1:7">
      <c r="A619" s="396"/>
      <c r="B619" s="382"/>
      <c r="C619" s="383"/>
      <c r="D619" s="396"/>
      <c r="E619" s="396"/>
      <c r="F619" s="391"/>
      <c r="G619" s="397"/>
    </row>
    <row r="620" spans="1:7">
      <c r="A620" s="377" t="s">
        <v>103</v>
      </c>
      <c r="B620" s="377"/>
      <c r="C620" s="377"/>
      <c r="D620" s="377"/>
      <c r="E620" s="689">
        <f>SUM(D621,D628)</f>
        <v>966800</v>
      </c>
      <c r="F620" s="689"/>
      <c r="G620" s="376" t="s">
        <v>75</v>
      </c>
    </row>
    <row r="621" spans="1:7">
      <c r="A621" s="377" t="s">
        <v>405</v>
      </c>
      <c r="B621" s="377"/>
      <c r="C621" s="377"/>
      <c r="D621" s="682">
        <f>D622</f>
        <v>847200</v>
      </c>
      <c r="E621" s="679"/>
      <c r="F621" s="376" t="s">
        <v>75</v>
      </c>
      <c r="G621" s="377"/>
    </row>
    <row r="622" spans="1:7">
      <c r="A622" s="392" t="s">
        <v>478</v>
      </c>
      <c r="B622" s="392"/>
      <c r="C622" s="392"/>
      <c r="D622" s="678">
        <f>SUM(D623,D625)</f>
        <v>847200</v>
      </c>
      <c r="E622" s="679"/>
      <c r="F622" s="393" t="s">
        <v>75</v>
      </c>
      <c r="G622" s="392"/>
    </row>
    <row r="623" spans="1:7">
      <c r="A623" s="392" t="s">
        <v>2056</v>
      </c>
      <c r="B623" s="392"/>
      <c r="C623" s="392"/>
      <c r="D623" s="678">
        <v>820800</v>
      </c>
      <c r="E623" s="679"/>
      <c r="F623" s="393" t="s">
        <v>75</v>
      </c>
      <c r="G623" s="392"/>
    </row>
    <row r="624" spans="1:7">
      <c r="A624" s="681" t="s">
        <v>1319</v>
      </c>
      <c r="B624" s="681"/>
      <c r="C624" s="681"/>
      <c r="D624" s="681"/>
      <c r="E624" s="396"/>
      <c r="F624" s="391"/>
      <c r="G624" s="397"/>
    </row>
    <row r="625" spans="1:7">
      <c r="A625" s="392" t="s">
        <v>2057</v>
      </c>
      <c r="B625" s="392"/>
      <c r="C625" s="392"/>
      <c r="D625" s="678">
        <v>26400</v>
      </c>
      <c r="E625" s="679"/>
      <c r="F625" s="393" t="s">
        <v>75</v>
      </c>
      <c r="G625" s="392"/>
    </row>
    <row r="626" spans="1:7">
      <c r="A626" s="681" t="s">
        <v>1320</v>
      </c>
      <c r="B626" s="681"/>
      <c r="C626" s="681"/>
      <c r="D626" s="681"/>
      <c r="E626" s="396"/>
      <c r="F626" s="391"/>
      <c r="G626" s="397"/>
    </row>
    <row r="627" spans="1:7">
      <c r="A627" s="681"/>
      <c r="B627" s="681"/>
      <c r="C627" s="681"/>
      <c r="D627" s="681"/>
      <c r="E627" s="396"/>
      <c r="F627" s="391"/>
      <c r="G627" s="397"/>
    </row>
    <row r="628" spans="1:7">
      <c r="A628" s="377" t="s">
        <v>418</v>
      </c>
      <c r="B628" s="377"/>
      <c r="C628" s="377"/>
      <c r="D628" s="682">
        <f>SUM(F629:F629)</f>
        <v>119600</v>
      </c>
      <c r="E628" s="679"/>
      <c r="F628" s="376" t="s">
        <v>75</v>
      </c>
      <c r="G628" s="377"/>
    </row>
    <row r="629" spans="1:7">
      <c r="A629" s="382"/>
      <c r="B629" s="382" t="s">
        <v>420</v>
      </c>
      <c r="C629" s="699" t="s">
        <v>1989</v>
      </c>
      <c r="D629" s="681"/>
      <c r="E629" s="681"/>
      <c r="F629" s="394">
        <v>119600</v>
      </c>
      <c r="G629" s="395" t="s">
        <v>75</v>
      </c>
    </row>
    <row r="630" spans="1:7">
      <c r="A630" s="382"/>
      <c r="B630" s="382"/>
      <c r="C630" s="413"/>
      <c r="D630" s="400"/>
      <c r="E630" s="400"/>
      <c r="F630" s="394"/>
      <c r="G630" s="395"/>
    </row>
    <row r="631" spans="1:7">
      <c r="A631" s="377" t="s">
        <v>105</v>
      </c>
      <c r="B631" s="377"/>
      <c r="C631" s="377"/>
      <c r="D631" s="377"/>
      <c r="E631" s="689">
        <f>SUM(D632+D639)</f>
        <v>334200</v>
      </c>
      <c r="F631" s="689"/>
      <c r="G631" s="376" t="s">
        <v>75</v>
      </c>
    </row>
    <row r="632" spans="1:7">
      <c r="A632" s="377" t="s">
        <v>405</v>
      </c>
      <c r="B632" s="377"/>
      <c r="C632" s="377"/>
      <c r="D632" s="682">
        <f>D633</f>
        <v>9600</v>
      </c>
      <c r="E632" s="679"/>
      <c r="F632" s="376" t="s">
        <v>75</v>
      </c>
      <c r="G632" s="377"/>
    </row>
    <row r="633" spans="1:7">
      <c r="A633" s="392" t="s">
        <v>421</v>
      </c>
      <c r="B633" s="392"/>
      <c r="C633" s="392"/>
      <c r="D633" s="678">
        <f>SUM(D634,D636)</f>
        <v>9600</v>
      </c>
      <c r="E633" s="679"/>
      <c r="F633" s="393" t="s">
        <v>75</v>
      </c>
      <c r="G633" s="392"/>
    </row>
    <row r="634" spans="1:7">
      <c r="A634" s="392" t="s">
        <v>1603</v>
      </c>
      <c r="B634" s="392"/>
      <c r="C634" s="392"/>
      <c r="D634" s="678">
        <v>6000</v>
      </c>
      <c r="E634" s="679"/>
      <c r="F634" s="393" t="s">
        <v>75</v>
      </c>
      <c r="G634" s="392"/>
    </row>
    <row r="635" spans="1:7">
      <c r="A635" s="677" t="s">
        <v>1575</v>
      </c>
      <c r="B635" s="677"/>
      <c r="C635" s="677"/>
      <c r="D635" s="396"/>
      <c r="E635" s="396"/>
      <c r="F635" s="391"/>
      <c r="G635" s="397"/>
    </row>
    <row r="636" spans="1:7">
      <c r="A636" s="392" t="s">
        <v>1604</v>
      </c>
      <c r="B636" s="392"/>
      <c r="C636" s="392"/>
      <c r="D636" s="678">
        <v>3600</v>
      </c>
      <c r="E636" s="679"/>
      <c r="F636" s="393" t="s">
        <v>75</v>
      </c>
      <c r="G636" s="392"/>
    </row>
    <row r="637" spans="1:7">
      <c r="A637" s="681" t="s">
        <v>1605</v>
      </c>
      <c r="B637" s="681"/>
      <c r="C637" s="681"/>
      <c r="D637" s="681"/>
      <c r="E637" s="396"/>
      <c r="F637" s="391"/>
      <c r="G637" s="397"/>
    </row>
    <row r="638" spans="1:7">
      <c r="A638" s="400"/>
      <c r="B638" s="400"/>
      <c r="C638" s="400"/>
      <c r="D638" s="400"/>
      <c r="E638" s="396"/>
      <c r="F638" s="391"/>
      <c r="G638" s="397"/>
    </row>
    <row r="639" spans="1:7">
      <c r="A639" s="377" t="s">
        <v>418</v>
      </c>
      <c r="B639" s="377"/>
      <c r="C639" s="377"/>
      <c r="D639" s="682">
        <f>F642</f>
        <v>324600</v>
      </c>
      <c r="E639" s="679"/>
      <c r="F639" s="376" t="s">
        <v>75</v>
      </c>
      <c r="G639" s="377"/>
    </row>
    <row r="640" spans="1:7">
      <c r="A640" s="557"/>
      <c r="B640" s="429" t="s">
        <v>420</v>
      </c>
      <c r="C640" s="700" t="s">
        <v>1990</v>
      </c>
      <c r="D640" s="701"/>
      <c r="E640" s="701"/>
      <c r="F640" s="431"/>
      <c r="G640" s="432"/>
    </row>
    <row r="641" spans="1:7">
      <c r="A641" s="382"/>
      <c r="B641" s="382"/>
      <c r="C641" s="413" t="s">
        <v>1765</v>
      </c>
      <c r="D641" s="400"/>
      <c r="E641" s="400"/>
      <c r="F641" s="394"/>
      <c r="G641" s="395"/>
    </row>
    <row r="642" spans="1:7">
      <c r="A642" s="382"/>
      <c r="B642" s="382"/>
      <c r="C642" s="413" t="s">
        <v>1766</v>
      </c>
      <c r="D642" s="400"/>
      <c r="E642" s="400"/>
      <c r="F642" s="394">
        <v>324600</v>
      </c>
      <c r="G642" s="395" t="s">
        <v>75</v>
      </c>
    </row>
    <row r="643" spans="1:7">
      <c r="A643" s="382"/>
      <c r="B643" s="382"/>
      <c r="C643" s="413"/>
      <c r="D643" s="400"/>
      <c r="E643" s="400"/>
      <c r="F643" s="394"/>
      <c r="G643" s="395"/>
    </row>
    <row r="644" spans="1:7">
      <c r="A644" s="427" t="s">
        <v>107</v>
      </c>
      <c r="B644" s="377"/>
      <c r="C644" s="377"/>
      <c r="D644" s="377"/>
      <c r="E644" s="689">
        <f>SUM(D645+D656,D662)</f>
        <v>1692500</v>
      </c>
      <c r="F644" s="689"/>
      <c r="G644" s="376" t="s">
        <v>75</v>
      </c>
    </row>
    <row r="645" spans="1:7">
      <c r="A645" s="377" t="s">
        <v>405</v>
      </c>
      <c r="B645" s="377"/>
      <c r="C645" s="377"/>
      <c r="D645" s="682">
        <f>D646</f>
        <v>1354800</v>
      </c>
      <c r="E645" s="679"/>
      <c r="F645" s="376" t="s">
        <v>75</v>
      </c>
      <c r="G645" s="377"/>
    </row>
    <row r="646" spans="1:7">
      <c r="A646" s="392" t="s">
        <v>478</v>
      </c>
      <c r="B646" s="392"/>
      <c r="C646" s="392"/>
      <c r="D646" s="678">
        <f>SUM(D647,D649,D651)</f>
        <v>1354800</v>
      </c>
      <c r="E646" s="679"/>
      <c r="F646" s="393" t="s">
        <v>75</v>
      </c>
      <c r="G646" s="392"/>
    </row>
    <row r="647" spans="1:7">
      <c r="A647" s="392"/>
      <c r="B647" s="392" t="s">
        <v>1602</v>
      </c>
      <c r="C647" s="392"/>
      <c r="D647" s="678">
        <v>937000</v>
      </c>
      <c r="E647" s="679"/>
      <c r="F647" s="393" t="s">
        <v>75</v>
      </c>
      <c r="G647" s="392"/>
    </row>
    <row r="648" spans="1:7">
      <c r="A648" s="677" t="s">
        <v>440</v>
      </c>
      <c r="B648" s="677"/>
      <c r="C648" s="677"/>
      <c r="D648" s="396"/>
      <c r="E648" s="396"/>
      <c r="F648" s="391"/>
      <c r="G648" s="397"/>
    </row>
    <row r="649" spans="1:7">
      <c r="A649" s="392"/>
      <c r="B649" s="392" t="s">
        <v>1557</v>
      </c>
      <c r="C649" s="392"/>
      <c r="D649" s="678">
        <v>67100</v>
      </c>
      <c r="E649" s="679"/>
      <c r="F649" s="393" t="s">
        <v>75</v>
      </c>
      <c r="G649" s="392"/>
    </row>
    <row r="650" spans="1:7">
      <c r="A650" s="677" t="s">
        <v>1588</v>
      </c>
      <c r="B650" s="677"/>
      <c r="C650" s="677"/>
      <c r="D650" s="396"/>
      <c r="E650" s="426"/>
      <c r="F650" s="391"/>
      <c r="G650" s="397"/>
    </row>
    <row r="651" spans="1:7">
      <c r="A651" s="392"/>
      <c r="B651" s="562" t="s">
        <v>1558</v>
      </c>
      <c r="C651" s="392"/>
      <c r="D651" s="678">
        <v>350700</v>
      </c>
      <c r="E651" s="679"/>
      <c r="F651" s="393" t="s">
        <v>75</v>
      </c>
      <c r="G651" s="392"/>
    </row>
    <row r="652" spans="1:7" ht="24" customHeight="1">
      <c r="A652" s="382" t="s">
        <v>1151</v>
      </c>
      <c r="B652" s="382"/>
      <c r="C652" s="382"/>
      <c r="D652" s="396"/>
      <c r="E652" s="396"/>
      <c r="F652" s="391"/>
      <c r="G652" s="397"/>
    </row>
    <row r="653" spans="1:7">
      <c r="A653" s="677" t="s">
        <v>1589</v>
      </c>
      <c r="B653" s="677"/>
      <c r="C653" s="677"/>
      <c r="D653" s="396"/>
      <c r="E653" s="396"/>
      <c r="F653" s="391"/>
      <c r="G653" s="397"/>
    </row>
    <row r="654" spans="1:7">
      <c r="A654" s="677" t="s">
        <v>1590</v>
      </c>
      <c r="B654" s="677"/>
      <c r="C654" s="677"/>
      <c r="D654" s="396"/>
      <c r="E654" s="396"/>
      <c r="F654" s="391"/>
      <c r="G654" s="397"/>
    </row>
    <row r="655" spans="1:7">
      <c r="A655" s="406"/>
      <c r="B655" s="406"/>
      <c r="C655" s="406"/>
      <c r="D655" s="396"/>
      <c r="E655" s="396"/>
      <c r="F655" s="391"/>
      <c r="G655" s="397"/>
    </row>
    <row r="656" spans="1:7">
      <c r="A656" s="427" t="s">
        <v>416</v>
      </c>
      <c r="B656" s="377"/>
      <c r="C656" s="377"/>
      <c r="D656" s="682">
        <f t="shared" ref="D656:D657" si="3">D657</f>
        <v>18000</v>
      </c>
      <c r="E656" s="679"/>
      <c r="F656" s="376" t="s">
        <v>75</v>
      </c>
      <c r="G656" s="377"/>
    </row>
    <row r="657" spans="1:7">
      <c r="A657" s="392" t="s">
        <v>1580</v>
      </c>
      <c r="B657" s="392"/>
      <c r="C657" s="392"/>
      <c r="D657" s="678">
        <f t="shared" si="3"/>
        <v>18000</v>
      </c>
      <c r="E657" s="679"/>
      <c r="F657" s="393" t="s">
        <v>75</v>
      </c>
      <c r="G657" s="392"/>
    </row>
    <row r="658" spans="1:7">
      <c r="A658" s="392" t="s">
        <v>1673</v>
      </c>
      <c r="B658" s="392"/>
      <c r="C658" s="392"/>
      <c r="D658" s="678">
        <f>F660</f>
        <v>18000</v>
      </c>
      <c r="E658" s="679"/>
      <c r="F658" s="393" t="s">
        <v>75</v>
      </c>
      <c r="G658" s="392"/>
    </row>
    <row r="659" spans="1:7" ht="24" customHeight="1">
      <c r="A659" s="396"/>
      <c r="B659" s="406" t="s">
        <v>1686</v>
      </c>
      <c r="C659" s="677" t="s">
        <v>1687</v>
      </c>
      <c r="D659" s="677"/>
      <c r="E659" s="677"/>
      <c r="F659" s="391"/>
      <c r="G659" s="397"/>
    </row>
    <row r="660" spans="1:7" ht="24" customHeight="1">
      <c r="A660" s="396"/>
      <c r="B660" s="406"/>
      <c r="C660" s="677" t="s">
        <v>1688</v>
      </c>
      <c r="D660" s="677"/>
      <c r="E660" s="677"/>
      <c r="F660" s="391">
        <v>18000</v>
      </c>
      <c r="G660" s="397" t="s">
        <v>75</v>
      </c>
    </row>
    <row r="661" spans="1:7" ht="24" customHeight="1">
      <c r="A661" s="396"/>
      <c r="B661" s="406"/>
      <c r="C661" s="677"/>
      <c r="D661" s="677"/>
      <c r="E661" s="677"/>
      <c r="F661" s="391"/>
      <c r="G661" s="397"/>
    </row>
    <row r="662" spans="1:7">
      <c r="A662" s="427" t="s">
        <v>1670</v>
      </c>
      <c r="B662" s="427"/>
      <c r="C662" s="427"/>
      <c r="D662" s="702">
        <f>SUM(F663:F667)</f>
        <v>319700</v>
      </c>
      <c r="E662" s="702"/>
      <c r="F662" s="428" t="s">
        <v>75</v>
      </c>
      <c r="G662" s="427"/>
    </row>
    <row r="663" spans="1:7">
      <c r="A663" s="429"/>
      <c r="B663" s="429" t="s">
        <v>516</v>
      </c>
      <c r="C663" s="430" t="s">
        <v>517</v>
      </c>
      <c r="D663" s="429"/>
      <c r="E663" s="429"/>
      <c r="F663" s="431">
        <v>30300</v>
      </c>
      <c r="G663" s="432" t="s">
        <v>75</v>
      </c>
    </row>
    <row r="664" spans="1:7">
      <c r="A664" s="429"/>
      <c r="B664" s="429" t="s">
        <v>518</v>
      </c>
      <c r="C664" s="701" t="s">
        <v>519</v>
      </c>
      <c r="D664" s="701"/>
      <c r="E664" s="701"/>
    </row>
    <row r="665" spans="1:7">
      <c r="A665" s="429"/>
      <c r="B665" s="429"/>
      <c r="C665" s="701" t="s">
        <v>520</v>
      </c>
      <c r="D665" s="701"/>
      <c r="E665" s="701"/>
      <c r="F665" s="431">
        <v>226000</v>
      </c>
      <c r="G665" s="432" t="s">
        <v>75</v>
      </c>
    </row>
    <row r="666" spans="1:7">
      <c r="A666" s="429"/>
      <c r="B666" s="429" t="s">
        <v>521</v>
      </c>
      <c r="C666" s="701" t="s">
        <v>522</v>
      </c>
      <c r="D666" s="701"/>
      <c r="E666" s="701"/>
      <c r="F666" s="431"/>
      <c r="G666" s="432"/>
    </row>
    <row r="667" spans="1:7">
      <c r="A667" s="429"/>
      <c r="B667" s="429"/>
      <c r="C667" s="433" t="s">
        <v>523</v>
      </c>
      <c r="D667" s="433"/>
      <c r="E667" s="433"/>
      <c r="F667" s="431">
        <v>63400</v>
      </c>
      <c r="G667" s="432" t="s">
        <v>75</v>
      </c>
    </row>
    <row r="668" spans="1:7">
      <c r="A668" s="429"/>
      <c r="B668" s="429"/>
      <c r="C668" s="433"/>
      <c r="D668" s="433"/>
      <c r="E668" s="433"/>
      <c r="F668" s="431"/>
      <c r="G668" s="432"/>
    </row>
    <row r="669" spans="1:7">
      <c r="A669" s="377" t="s">
        <v>108</v>
      </c>
      <c r="B669" s="377"/>
      <c r="C669" s="377"/>
      <c r="D669" s="377"/>
      <c r="E669" s="689">
        <f>SUM(D670,D688,D817,D822)</f>
        <v>203646060</v>
      </c>
      <c r="F669" s="689"/>
      <c r="G669" s="376" t="s">
        <v>75</v>
      </c>
    </row>
    <row r="670" spans="1:7">
      <c r="A670" s="377" t="s">
        <v>405</v>
      </c>
      <c r="B670" s="377"/>
      <c r="C670" s="377"/>
      <c r="D670" s="682">
        <f>SUM(D671,D684)</f>
        <v>118929600</v>
      </c>
      <c r="E670" s="679"/>
      <c r="F670" s="376" t="s">
        <v>75</v>
      </c>
      <c r="G670" s="377"/>
    </row>
    <row r="671" spans="1:7">
      <c r="A671" s="392"/>
      <c r="B671" s="392" t="s">
        <v>1564</v>
      </c>
      <c r="C671" s="392"/>
      <c r="D671" s="678">
        <f>SUM(D672,D676,D680)</f>
        <v>108119000</v>
      </c>
      <c r="E671" s="679"/>
      <c r="F671" s="393" t="s">
        <v>75</v>
      </c>
      <c r="G671" s="392"/>
    </row>
    <row r="672" spans="1:7">
      <c r="A672" s="703" t="s">
        <v>455</v>
      </c>
      <c r="B672" s="703"/>
      <c r="C672" s="703"/>
      <c r="D672" s="678">
        <v>33428000</v>
      </c>
      <c r="E672" s="679"/>
      <c r="F672" s="393" t="s">
        <v>75</v>
      </c>
      <c r="G672" s="392"/>
    </row>
    <row r="673" spans="1:7">
      <c r="A673" s="396"/>
      <c r="B673" s="681" t="s">
        <v>1592</v>
      </c>
      <c r="C673" s="681"/>
      <c r="D673" s="681"/>
      <c r="E673" s="681"/>
      <c r="F673" s="391"/>
      <c r="G673" s="397"/>
    </row>
    <row r="674" spans="1:7">
      <c r="A674" s="396"/>
      <c r="B674" s="681" t="s">
        <v>1591</v>
      </c>
      <c r="C674" s="681"/>
      <c r="D674" s="681"/>
      <c r="E674" s="681"/>
      <c r="F674" s="391"/>
      <c r="G674" s="397"/>
    </row>
    <row r="675" spans="1:7">
      <c r="A675" s="396"/>
      <c r="B675" s="677" t="s">
        <v>1593</v>
      </c>
      <c r="C675" s="677"/>
      <c r="D675" s="396"/>
      <c r="E675" s="396"/>
      <c r="F675" s="391"/>
      <c r="G675" s="397"/>
    </row>
    <row r="676" spans="1:7">
      <c r="A676" s="392"/>
      <c r="B676" s="392" t="s">
        <v>1296</v>
      </c>
      <c r="C676" s="392"/>
      <c r="D676" s="678">
        <v>65811600</v>
      </c>
      <c r="E676" s="679"/>
      <c r="F676" s="393" t="s">
        <v>75</v>
      </c>
      <c r="G676" s="392"/>
    </row>
    <row r="677" spans="1:7">
      <c r="A677" s="392"/>
      <c r="B677" s="680" t="s">
        <v>1594</v>
      </c>
      <c r="C677" s="680"/>
      <c r="D677" s="680"/>
      <c r="F677" s="393"/>
      <c r="G677" s="392"/>
    </row>
    <row r="678" spans="1:7">
      <c r="A678" s="379"/>
      <c r="B678" s="401" t="s">
        <v>1595</v>
      </c>
      <c r="C678" s="401"/>
      <c r="D678" s="401"/>
      <c r="E678" s="434"/>
      <c r="F678" s="393"/>
      <c r="G678" s="392"/>
    </row>
    <row r="679" spans="1:7">
      <c r="A679" s="396"/>
      <c r="B679" s="681" t="s">
        <v>2058</v>
      </c>
      <c r="C679" s="681"/>
      <c r="D679" s="681"/>
      <c r="E679" s="396"/>
      <c r="F679" s="394"/>
      <c r="G679" s="395"/>
    </row>
    <row r="680" spans="1:7">
      <c r="A680" s="392" t="s">
        <v>413</v>
      </c>
      <c r="B680" s="392"/>
      <c r="C680" s="392"/>
      <c r="D680" s="678">
        <v>8879400</v>
      </c>
      <c r="E680" s="679"/>
      <c r="F680" s="393" t="s">
        <v>75</v>
      </c>
      <c r="G680" s="392"/>
    </row>
    <row r="681" spans="1:7">
      <c r="A681" s="392"/>
      <c r="B681" s="680" t="s">
        <v>1991</v>
      </c>
      <c r="C681" s="680"/>
      <c r="D681" s="680"/>
      <c r="E681" s="680"/>
      <c r="F681" s="393"/>
      <c r="G681" s="392"/>
    </row>
    <row r="682" spans="1:7">
      <c r="A682" s="392"/>
      <c r="B682" s="677" t="s">
        <v>1992</v>
      </c>
      <c r="C682" s="677"/>
      <c r="D682" s="677"/>
      <c r="E682" s="677"/>
      <c r="F682" s="393"/>
      <c r="G682" s="392"/>
    </row>
    <row r="683" spans="1:7">
      <c r="A683" s="392"/>
      <c r="B683" s="677" t="s">
        <v>2059</v>
      </c>
      <c r="C683" s="677"/>
      <c r="D683" s="677"/>
      <c r="E683" s="677"/>
      <c r="F683" s="393"/>
      <c r="G683" s="392"/>
    </row>
    <row r="684" spans="1:7">
      <c r="A684" s="392"/>
      <c r="B684" s="392" t="s">
        <v>1596</v>
      </c>
      <c r="C684" s="392"/>
      <c r="D684" s="678">
        <v>10810600</v>
      </c>
      <c r="E684" s="679"/>
      <c r="F684" s="393" t="s">
        <v>75</v>
      </c>
      <c r="G684" s="392"/>
    </row>
    <row r="685" spans="1:7">
      <c r="A685" s="677" t="s">
        <v>528</v>
      </c>
      <c r="B685" s="677"/>
      <c r="C685" s="677"/>
      <c r="D685" s="396"/>
      <c r="E685" s="396"/>
      <c r="F685" s="391"/>
      <c r="G685" s="397"/>
    </row>
    <row r="686" spans="1:7">
      <c r="A686" s="677" t="s">
        <v>529</v>
      </c>
      <c r="B686" s="677"/>
      <c r="C686" s="677"/>
      <c r="D686" s="396"/>
      <c r="E686" s="396"/>
      <c r="F686" s="391"/>
      <c r="G686" s="397"/>
    </row>
    <row r="687" spans="1:7">
      <c r="A687" s="396"/>
      <c r="B687" s="382"/>
      <c r="C687" s="383"/>
      <c r="D687" s="396"/>
      <c r="E687" s="396"/>
      <c r="F687" s="391"/>
      <c r="G687" s="397"/>
    </row>
    <row r="688" spans="1:7">
      <c r="A688" s="377" t="s">
        <v>416</v>
      </c>
      <c r="B688" s="377"/>
      <c r="C688" s="377"/>
      <c r="D688" s="682">
        <f>D689</f>
        <v>23696160</v>
      </c>
      <c r="E688" s="679"/>
      <c r="F688" s="376" t="s">
        <v>75</v>
      </c>
      <c r="G688" s="377"/>
    </row>
    <row r="689" spans="1:7">
      <c r="A689" s="392" t="s">
        <v>1550</v>
      </c>
      <c r="B689" s="392" t="s">
        <v>1597</v>
      </c>
      <c r="C689" s="392"/>
      <c r="D689" s="678">
        <f>SUM(D690,D743)</f>
        <v>23696160</v>
      </c>
      <c r="E689" s="679"/>
      <c r="F689" s="393" t="s">
        <v>75</v>
      </c>
      <c r="G689" s="392"/>
    </row>
    <row r="690" spans="1:7">
      <c r="A690" s="703" t="s">
        <v>1598</v>
      </c>
      <c r="B690" s="703"/>
      <c r="C690" s="703"/>
      <c r="D690" s="678">
        <f>SUM(F693:F742)</f>
        <v>5434160</v>
      </c>
      <c r="E690" s="679"/>
      <c r="F690" s="393" t="s">
        <v>75</v>
      </c>
      <c r="G690" s="392"/>
    </row>
    <row r="691" spans="1:7">
      <c r="A691" s="382"/>
      <c r="B691" s="382" t="s">
        <v>1697</v>
      </c>
      <c r="C691" s="696" t="s">
        <v>2060</v>
      </c>
      <c r="D691" s="681"/>
      <c r="E691" s="681"/>
      <c r="F691" s="394"/>
      <c r="G691" s="395"/>
    </row>
    <row r="692" spans="1:7">
      <c r="A692" s="382"/>
      <c r="C692" s="681" t="s">
        <v>2104</v>
      </c>
      <c r="D692" s="681"/>
      <c r="E692" s="681"/>
      <c r="F692" s="382"/>
      <c r="G692" s="395"/>
    </row>
    <row r="693" spans="1:7">
      <c r="A693" s="382"/>
      <c r="B693" s="400"/>
      <c r="C693" s="400" t="s">
        <v>2063</v>
      </c>
      <c r="D693" s="400"/>
      <c r="E693" s="400"/>
      <c r="F693" s="560">
        <v>47200</v>
      </c>
      <c r="G693" s="395" t="s">
        <v>75</v>
      </c>
    </row>
    <row r="694" spans="1:7">
      <c r="A694" s="382"/>
      <c r="B694" s="400" t="s">
        <v>1698</v>
      </c>
      <c r="C694" s="413" t="s">
        <v>2061</v>
      </c>
      <c r="D694" s="400"/>
      <c r="E694" s="400"/>
      <c r="F694" s="560">
        <v>6900</v>
      </c>
      <c r="G694" s="395" t="s">
        <v>75</v>
      </c>
    </row>
    <row r="695" spans="1:7">
      <c r="A695" s="382"/>
      <c r="B695" s="400" t="s">
        <v>1699</v>
      </c>
      <c r="C695" s="413" t="s">
        <v>2062</v>
      </c>
      <c r="D695" s="400"/>
      <c r="E695" s="400"/>
      <c r="F695" s="560"/>
      <c r="G695" s="395"/>
    </row>
    <row r="696" spans="1:7">
      <c r="A696" s="382"/>
      <c r="B696" s="400"/>
      <c r="C696" s="400" t="s">
        <v>2064</v>
      </c>
      <c r="D696" s="400"/>
      <c r="E696" s="400"/>
      <c r="F696" s="560">
        <v>44000</v>
      </c>
      <c r="G696" s="395" t="s">
        <v>75</v>
      </c>
    </row>
    <row r="697" spans="1:7">
      <c r="A697" s="382"/>
      <c r="B697" s="400" t="s">
        <v>1700</v>
      </c>
      <c r="C697" s="413" t="s">
        <v>2065</v>
      </c>
      <c r="D697" s="400"/>
      <c r="E697" s="400"/>
      <c r="F697" s="560"/>
      <c r="G697" s="395"/>
    </row>
    <row r="698" spans="1:7">
      <c r="A698" s="382"/>
      <c r="B698" s="400"/>
      <c r="C698" s="400" t="s">
        <v>2066</v>
      </c>
      <c r="D698" s="400"/>
      <c r="E698" s="400"/>
      <c r="F698" s="560">
        <v>330000</v>
      </c>
      <c r="G698" s="395" t="s">
        <v>75</v>
      </c>
    </row>
    <row r="699" spans="1:7">
      <c r="A699" s="382"/>
      <c r="B699" s="400" t="s">
        <v>1701</v>
      </c>
      <c r="C699" s="413" t="s">
        <v>2067</v>
      </c>
      <c r="D699" s="400"/>
      <c r="E699" s="400"/>
      <c r="F699" s="560"/>
      <c r="G699" s="395"/>
    </row>
    <row r="700" spans="1:7">
      <c r="A700" s="382"/>
      <c r="B700" s="400"/>
      <c r="C700" s="400" t="s">
        <v>2068</v>
      </c>
      <c r="D700" s="400"/>
      <c r="E700" s="400"/>
      <c r="F700" s="560"/>
      <c r="G700" s="395"/>
    </row>
    <row r="701" spans="1:7">
      <c r="A701" s="382"/>
      <c r="B701" s="400"/>
      <c r="C701" s="400" t="s">
        <v>2069</v>
      </c>
      <c r="D701" s="400"/>
      <c r="E701" s="400"/>
      <c r="F701" s="560"/>
      <c r="G701" s="395"/>
    </row>
    <row r="702" spans="1:7">
      <c r="A702" s="382"/>
      <c r="B702" s="400"/>
      <c r="C702" s="400" t="s">
        <v>2070</v>
      </c>
      <c r="D702" s="400"/>
      <c r="E702" s="400"/>
      <c r="F702" s="560"/>
      <c r="G702" s="395"/>
    </row>
    <row r="703" spans="1:7">
      <c r="A703" s="382"/>
      <c r="B703" s="400"/>
      <c r="C703" s="400" t="s">
        <v>2071</v>
      </c>
      <c r="D703" s="400"/>
      <c r="E703" s="400"/>
      <c r="F703" s="560"/>
      <c r="G703" s="395"/>
    </row>
    <row r="704" spans="1:7">
      <c r="A704" s="382"/>
      <c r="B704" s="400"/>
      <c r="C704" s="400" t="s">
        <v>2072</v>
      </c>
      <c r="D704" s="400"/>
      <c r="E704" s="400"/>
      <c r="F704" s="560"/>
      <c r="G704" s="395"/>
    </row>
    <row r="705" spans="1:7">
      <c r="A705" s="382"/>
      <c r="B705" s="400"/>
      <c r="C705" s="400" t="s">
        <v>2073</v>
      </c>
      <c r="D705" s="400"/>
      <c r="E705" s="400"/>
      <c r="F705" s="560"/>
      <c r="G705" s="395"/>
    </row>
    <row r="706" spans="1:7">
      <c r="A706" s="382"/>
      <c r="B706" s="400"/>
      <c r="C706" s="400" t="s">
        <v>2074</v>
      </c>
      <c r="D706" s="400"/>
      <c r="E706" s="400"/>
      <c r="F706" s="560"/>
      <c r="G706" s="395"/>
    </row>
    <row r="707" spans="1:7">
      <c r="A707" s="382"/>
      <c r="B707" s="400"/>
      <c r="C707" s="400" t="s">
        <v>2075</v>
      </c>
      <c r="D707" s="400"/>
      <c r="E707" s="400"/>
      <c r="F707" s="560"/>
      <c r="G707" s="395"/>
    </row>
    <row r="708" spans="1:7">
      <c r="A708" s="382"/>
      <c r="B708" s="400"/>
      <c r="C708" s="400" t="s">
        <v>2076</v>
      </c>
      <c r="D708" s="400"/>
      <c r="E708" s="400"/>
      <c r="F708" s="560">
        <v>2952000</v>
      </c>
      <c r="G708" s="395" t="s">
        <v>75</v>
      </c>
    </row>
    <row r="709" spans="1:7">
      <c r="A709" s="382"/>
      <c r="B709" s="400" t="s">
        <v>1702</v>
      </c>
      <c r="C709" s="413" t="s">
        <v>2077</v>
      </c>
      <c r="D709" s="400"/>
      <c r="E709" s="400"/>
      <c r="F709" s="560"/>
      <c r="G709" s="395"/>
    </row>
    <row r="710" spans="1:7">
      <c r="A710" s="382"/>
      <c r="B710" s="400"/>
      <c r="C710" s="400" t="s">
        <v>2078</v>
      </c>
      <c r="D710" s="400"/>
      <c r="E710" s="400"/>
      <c r="F710" s="560"/>
      <c r="G710" s="395"/>
    </row>
    <row r="711" spans="1:7">
      <c r="A711" s="382"/>
      <c r="B711" s="400"/>
      <c r="C711" s="400" t="s">
        <v>2079</v>
      </c>
      <c r="D711" s="400"/>
      <c r="E711" s="400"/>
      <c r="F711" s="560"/>
      <c r="G711" s="395"/>
    </row>
    <row r="712" spans="1:7">
      <c r="A712" s="382"/>
      <c r="B712" s="400"/>
      <c r="C712" s="400" t="s">
        <v>2080</v>
      </c>
      <c r="D712" s="400"/>
      <c r="E712" s="400"/>
      <c r="F712" s="560"/>
      <c r="G712" s="395"/>
    </row>
    <row r="713" spans="1:7">
      <c r="A713" s="382"/>
      <c r="B713" s="400"/>
      <c r="C713" s="400" t="s">
        <v>2081</v>
      </c>
      <c r="D713" s="400"/>
      <c r="E713" s="400"/>
      <c r="F713" s="560">
        <v>756820</v>
      </c>
      <c r="G713" s="395" t="s">
        <v>75</v>
      </c>
    </row>
    <row r="714" spans="1:7">
      <c r="A714" s="382"/>
      <c r="B714" s="400" t="s">
        <v>1703</v>
      </c>
      <c r="C714" s="413" t="s">
        <v>2082</v>
      </c>
      <c r="D714" s="400"/>
      <c r="E714" s="400"/>
      <c r="F714" s="560"/>
      <c r="G714" s="395"/>
    </row>
    <row r="715" spans="1:7">
      <c r="A715" s="382"/>
      <c r="B715" s="400"/>
      <c r="C715" s="400" t="s">
        <v>2083</v>
      </c>
      <c r="D715" s="400"/>
      <c r="E715" s="400"/>
      <c r="F715" s="560"/>
      <c r="G715" s="395"/>
    </row>
    <row r="716" spans="1:7">
      <c r="A716" s="382"/>
      <c r="B716" s="400"/>
      <c r="C716" s="400" t="s">
        <v>2084</v>
      </c>
      <c r="D716" s="400"/>
      <c r="E716" s="400"/>
      <c r="F716" s="560"/>
      <c r="G716" s="395"/>
    </row>
    <row r="717" spans="1:7">
      <c r="A717" s="382"/>
      <c r="B717" s="400"/>
      <c r="C717" s="400" t="s">
        <v>2085</v>
      </c>
      <c r="D717" s="400"/>
      <c r="E717" s="400"/>
      <c r="F717" s="560"/>
      <c r="G717" s="395"/>
    </row>
    <row r="718" spans="1:7">
      <c r="A718" s="382"/>
      <c r="B718" s="400"/>
      <c r="C718" s="400" t="s">
        <v>2086</v>
      </c>
      <c r="D718" s="400"/>
      <c r="E718" s="400"/>
      <c r="F718" s="560"/>
      <c r="G718" s="395"/>
    </row>
    <row r="719" spans="1:7">
      <c r="A719" s="382"/>
      <c r="B719" s="400"/>
      <c r="C719" s="400" t="s">
        <v>2087</v>
      </c>
      <c r="D719" s="400"/>
      <c r="E719" s="400"/>
      <c r="F719" s="560"/>
      <c r="G719" s="395"/>
    </row>
    <row r="720" spans="1:7">
      <c r="A720" s="382"/>
      <c r="B720" s="400"/>
      <c r="C720" s="400" t="s">
        <v>2088</v>
      </c>
      <c r="D720" s="400"/>
      <c r="E720" s="400"/>
      <c r="F720" s="560">
        <v>1113840</v>
      </c>
      <c r="G720" s="395" t="s">
        <v>75</v>
      </c>
    </row>
    <row r="721" spans="1:7">
      <c r="A721" s="382"/>
      <c r="B721" s="400" t="s">
        <v>1704</v>
      </c>
      <c r="C721" s="413" t="s">
        <v>2089</v>
      </c>
      <c r="D721" s="400"/>
      <c r="E721" s="400"/>
      <c r="F721" s="560">
        <v>19500</v>
      </c>
      <c r="G721" s="395" t="s">
        <v>75</v>
      </c>
    </row>
    <row r="722" spans="1:7">
      <c r="A722" s="382"/>
      <c r="B722" s="400" t="s">
        <v>1993</v>
      </c>
      <c r="C722" s="413" t="s">
        <v>2090</v>
      </c>
      <c r="D722" s="400"/>
      <c r="E722" s="400"/>
      <c r="F722" s="560">
        <v>8000</v>
      </c>
      <c r="G722" s="395" t="s">
        <v>75</v>
      </c>
    </row>
    <row r="723" spans="1:7">
      <c r="A723" s="382"/>
      <c r="B723" s="400" t="s">
        <v>1994</v>
      </c>
      <c r="C723" s="413" t="s">
        <v>2091</v>
      </c>
      <c r="D723" s="400"/>
      <c r="E723" s="400"/>
      <c r="F723" s="560"/>
      <c r="G723" s="395"/>
    </row>
    <row r="724" spans="1:7">
      <c r="A724" s="382"/>
      <c r="B724" s="400"/>
      <c r="C724" s="400" t="s">
        <v>2092</v>
      </c>
      <c r="D724" s="400"/>
      <c r="E724" s="400"/>
      <c r="F724" s="560">
        <v>9000</v>
      </c>
      <c r="G724" s="395" t="s">
        <v>75</v>
      </c>
    </row>
    <row r="725" spans="1:7">
      <c r="A725" s="382"/>
      <c r="B725" s="400" t="s">
        <v>1995</v>
      </c>
      <c r="C725" s="413" t="s">
        <v>2093</v>
      </c>
      <c r="D725" s="400"/>
      <c r="E725" s="400"/>
      <c r="F725" s="560">
        <v>2500</v>
      </c>
      <c r="G725" s="395" t="s">
        <v>75</v>
      </c>
    </row>
    <row r="726" spans="1:7">
      <c r="A726" s="382"/>
      <c r="B726" s="382" t="s">
        <v>1996</v>
      </c>
      <c r="C726" s="413" t="s">
        <v>2094</v>
      </c>
      <c r="D726" s="382"/>
      <c r="E726" s="382"/>
      <c r="F726" s="394"/>
      <c r="G726" s="395"/>
    </row>
    <row r="727" spans="1:7">
      <c r="A727" s="382"/>
      <c r="B727" s="382"/>
      <c r="C727" s="400" t="s">
        <v>2092</v>
      </c>
      <c r="D727" s="382"/>
      <c r="E727" s="382"/>
      <c r="F727" s="394">
        <v>10000</v>
      </c>
      <c r="G727" s="395" t="s">
        <v>75</v>
      </c>
    </row>
    <row r="728" spans="1:7">
      <c r="A728" s="382"/>
      <c r="B728" s="382" t="s">
        <v>1997</v>
      </c>
      <c r="C728" s="413" t="s">
        <v>2095</v>
      </c>
      <c r="D728" s="382"/>
      <c r="E728" s="382"/>
      <c r="F728" s="394">
        <v>1000</v>
      </c>
      <c r="G728" s="395" t="s">
        <v>75</v>
      </c>
    </row>
    <row r="729" spans="1:7">
      <c r="A729" s="382"/>
      <c r="B729" s="382" t="s">
        <v>1998</v>
      </c>
      <c r="C729" s="413" t="s">
        <v>2096</v>
      </c>
      <c r="D729" s="382"/>
      <c r="E729" s="382"/>
      <c r="F729" s="394"/>
      <c r="G729" s="395"/>
    </row>
    <row r="730" spans="1:7">
      <c r="A730" s="382"/>
      <c r="B730" s="382"/>
      <c r="C730" s="400" t="s">
        <v>2092</v>
      </c>
      <c r="D730" s="382"/>
      <c r="E730" s="382"/>
      <c r="F730" s="394">
        <v>600</v>
      </c>
      <c r="G730" s="395" t="s">
        <v>75</v>
      </c>
    </row>
    <row r="731" spans="1:7">
      <c r="A731" s="382"/>
      <c r="B731" s="382" t="s">
        <v>1330</v>
      </c>
      <c r="C731" s="413" t="s">
        <v>2097</v>
      </c>
      <c r="D731" s="382"/>
      <c r="E731" s="382"/>
      <c r="F731" s="394"/>
      <c r="G731" s="395"/>
    </row>
    <row r="732" spans="1:7">
      <c r="A732" s="382"/>
      <c r="B732" s="382"/>
      <c r="C732" s="400" t="s">
        <v>2092</v>
      </c>
      <c r="D732" s="382"/>
      <c r="E732" s="382"/>
      <c r="F732" s="394">
        <v>2200</v>
      </c>
      <c r="G732" s="395" t="s">
        <v>75</v>
      </c>
    </row>
    <row r="733" spans="1:7">
      <c r="A733" s="382"/>
      <c r="B733" s="382" t="s">
        <v>1999</v>
      </c>
      <c r="C733" s="413" t="s">
        <v>2098</v>
      </c>
      <c r="D733" s="382"/>
      <c r="E733" s="382"/>
      <c r="F733" s="394">
        <v>2200</v>
      </c>
      <c r="G733" s="395" t="s">
        <v>75</v>
      </c>
    </row>
    <row r="734" spans="1:7">
      <c r="A734" s="382"/>
      <c r="B734" s="382" t="s">
        <v>2000</v>
      </c>
      <c r="C734" s="413" t="s">
        <v>2099</v>
      </c>
      <c r="D734" s="382"/>
      <c r="E734" s="382"/>
      <c r="F734" s="394"/>
      <c r="G734" s="395"/>
    </row>
    <row r="735" spans="1:7">
      <c r="A735" s="382"/>
      <c r="B735" s="382"/>
      <c r="C735" s="400" t="s">
        <v>2092</v>
      </c>
      <c r="D735" s="382"/>
      <c r="E735" s="382"/>
      <c r="F735" s="394">
        <v>7000</v>
      </c>
      <c r="G735" s="395" t="s">
        <v>75</v>
      </c>
    </row>
    <row r="736" spans="1:7">
      <c r="A736" s="382"/>
      <c r="B736" s="382" t="s">
        <v>2001</v>
      </c>
      <c r="C736" s="413" t="s">
        <v>2105</v>
      </c>
      <c r="D736" s="382"/>
      <c r="E736" s="382"/>
      <c r="F736" s="394"/>
      <c r="G736" s="395"/>
    </row>
    <row r="737" spans="1:8">
      <c r="A737" s="382"/>
      <c r="B737" s="382"/>
      <c r="C737" s="400" t="s">
        <v>2100</v>
      </c>
      <c r="D737" s="382"/>
      <c r="E737" s="382"/>
      <c r="F737" s="394">
        <v>46800</v>
      </c>
      <c r="G737" s="395" t="s">
        <v>75</v>
      </c>
    </row>
    <row r="738" spans="1:8">
      <c r="A738" s="382"/>
      <c r="B738" s="382" t="s">
        <v>2002</v>
      </c>
      <c r="C738" s="413" t="s">
        <v>2106</v>
      </c>
      <c r="D738" s="382"/>
      <c r="E738" s="382"/>
      <c r="F738" s="394"/>
      <c r="G738" s="395"/>
    </row>
    <row r="739" spans="1:8">
      <c r="A739" s="382"/>
      <c r="B739" s="382"/>
      <c r="C739" s="400" t="s">
        <v>2100</v>
      </c>
      <c r="D739" s="382"/>
      <c r="E739" s="382"/>
      <c r="F739" s="394">
        <v>26000</v>
      </c>
      <c r="G739" s="395" t="s">
        <v>75</v>
      </c>
    </row>
    <row r="740" spans="1:8">
      <c r="A740" s="382"/>
      <c r="B740" s="382" t="s">
        <v>2003</v>
      </c>
      <c r="C740" s="413" t="s">
        <v>2101</v>
      </c>
      <c r="D740" s="382"/>
      <c r="E740" s="382"/>
      <c r="F740" s="394"/>
      <c r="G740" s="395"/>
    </row>
    <row r="741" spans="1:8">
      <c r="A741" s="382"/>
      <c r="B741" s="382"/>
      <c r="C741" s="400" t="s">
        <v>2102</v>
      </c>
      <c r="D741" s="382"/>
      <c r="E741" s="382"/>
      <c r="F741" s="394">
        <v>39600</v>
      </c>
      <c r="G741" s="395" t="s">
        <v>75</v>
      </c>
    </row>
    <row r="742" spans="1:8">
      <c r="A742" s="382"/>
      <c r="B742" s="382" t="s">
        <v>2004</v>
      </c>
      <c r="C742" s="413" t="s">
        <v>2103</v>
      </c>
      <c r="D742" s="382"/>
      <c r="E742" s="382"/>
      <c r="F742" s="394">
        <v>9000</v>
      </c>
      <c r="G742" s="395" t="s">
        <v>75</v>
      </c>
    </row>
    <row r="743" spans="1:8">
      <c r="A743" s="392" t="s">
        <v>532</v>
      </c>
      <c r="B743" s="392"/>
      <c r="C743" s="392"/>
      <c r="D743" s="678">
        <f>SUM(F744:F807)</f>
        <v>18262000</v>
      </c>
      <c r="E743" s="679"/>
      <c r="F743" s="393" t="s">
        <v>75</v>
      </c>
      <c r="G743" s="392"/>
    </row>
    <row r="744" spans="1:8">
      <c r="A744" s="382"/>
      <c r="B744" s="382" t="s">
        <v>1705</v>
      </c>
      <c r="C744" s="435" t="s">
        <v>1708</v>
      </c>
      <c r="D744" s="382"/>
      <c r="E744" s="382"/>
      <c r="F744" s="394">
        <v>2750000</v>
      </c>
      <c r="G744" s="395" t="s">
        <v>75</v>
      </c>
      <c r="H744" s="373"/>
    </row>
    <row r="745" spans="1:8">
      <c r="A745" s="382"/>
      <c r="B745" s="382"/>
      <c r="C745" s="413" t="s">
        <v>1709</v>
      </c>
      <c r="D745" s="382"/>
      <c r="E745" s="382"/>
      <c r="F745" s="394"/>
      <c r="G745" s="395"/>
      <c r="H745" s="373"/>
    </row>
    <row r="746" spans="1:8">
      <c r="A746" s="382"/>
      <c r="B746" s="382"/>
      <c r="C746" s="413" t="s">
        <v>1944</v>
      </c>
      <c r="D746" s="382"/>
      <c r="E746" s="382"/>
      <c r="F746" s="394"/>
      <c r="G746" s="395"/>
      <c r="H746" s="373"/>
    </row>
    <row r="747" spans="1:8">
      <c r="A747" s="382"/>
      <c r="B747" s="382"/>
      <c r="C747" s="413" t="s">
        <v>1710</v>
      </c>
      <c r="D747" s="382"/>
      <c r="E747" s="382"/>
      <c r="F747" s="394"/>
      <c r="G747" s="395"/>
      <c r="H747" s="373"/>
    </row>
    <row r="748" spans="1:8">
      <c r="A748" s="382"/>
      <c r="B748" s="382"/>
      <c r="C748" s="413" t="s">
        <v>1944</v>
      </c>
      <c r="D748" s="382"/>
      <c r="E748" s="382"/>
      <c r="F748" s="394"/>
      <c r="G748" s="395"/>
      <c r="H748" s="373"/>
    </row>
    <row r="749" spans="1:8">
      <c r="A749" s="382"/>
      <c r="B749" s="382"/>
      <c r="C749" s="413" t="s">
        <v>1711</v>
      </c>
      <c r="D749" s="382"/>
      <c r="E749" s="382"/>
      <c r="F749" s="394"/>
      <c r="G749" s="395"/>
      <c r="H749" s="373"/>
    </row>
    <row r="750" spans="1:8">
      <c r="A750" s="382"/>
      <c r="B750" s="382"/>
      <c r="C750" s="413" t="s">
        <v>1944</v>
      </c>
      <c r="D750" s="382"/>
      <c r="E750" s="382"/>
      <c r="F750" s="394"/>
      <c r="G750" s="395"/>
      <c r="H750" s="373"/>
    </row>
    <row r="751" spans="1:8">
      <c r="A751" s="382"/>
      <c r="B751" s="382"/>
      <c r="C751" s="435" t="s">
        <v>1712</v>
      </c>
      <c r="D751" s="382"/>
      <c r="E751" s="382"/>
      <c r="F751" s="394"/>
      <c r="G751" s="395"/>
      <c r="H751" s="373"/>
    </row>
    <row r="752" spans="1:8">
      <c r="A752" s="382"/>
      <c r="B752" s="382"/>
      <c r="C752" s="435" t="s">
        <v>1945</v>
      </c>
      <c r="D752" s="382"/>
      <c r="E752" s="382"/>
      <c r="F752" s="394"/>
      <c r="G752" s="395"/>
      <c r="H752" s="373"/>
    </row>
    <row r="753" spans="1:8">
      <c r="A753" s="382"/>
      <c r="B753" s="382"/>
      <c r="C753" s="417" t="s">
        <v>1946</v>
      </c>
      <c r="D753" s="382"/>
      <c r="E753" s="382"/>
      <c r="F753" s="394"/>
      <c r="G753" s="395"/>
      <c r="H753" s="373"/>
    </row>
    <row r="754" spans="1:8">
      <c r="A754" s="382"/>
      <c r="B754" s="382"/>
      <c r="C754" s="414" t="s">
        <v>1947</v>
      </c>
      <c r="D754" s="382"/>
      <c r="E754" s="382"/>
      <c r="F754" s="394"/>
      <c r="G754" s="395"/>
      <c r="H754" s="373"/>
    </row>
    <row r="755" spans="1:8">
      <c r="A755" s="382"/>
      <c r="B755" s="382"/>
      <c r="C755" s="417" t="s">
        <v>1713</v>
      </c>
      <c r="D755" s="382"/>
      <c r="E755" s="382"/>
      <c r="F755" s="394"/>
      <c r="G755" s="395"/>
      <c r="H755" s="373"/>
    </row>
    <row r="756" spans="1:8">
      <c r="A756" s="382"/>
      <c r="B756" s="382"/>
      <c r="C756" s="414" t="s">
        <v>1948</v>
      </c>
      <c r="D756" s="382"/>
      <c r="E756" s="382"/>
      <c r="F756" s="394"/>
      <c r="G756" s="395"/>
      <c r="H756" s="373"/>
    </row>
    <row r="757" spans="1:8">
      <c r="A757" s="382"/>
      <c r="B757" s="382"/>
      <c r="C757" s="417" t="s">
        <v>1714</v>
      </c>
      <c r="D757" s="382"/>
      <c r="E757" s="382"/>
      <c r="F757" s="394"/>
      <c r="G757" s="395"/>
      <c r="H757" s="373"/>
    </row>
    <row r="758" spans="1:8">
      <c r="A758" s="382"/>
      <c r="B758" s="382"/>
      <c r="C758" s="414" t="s">
        <v>1949</v>
      </c>
      <c r="D758" s="561"/>
      <c r="E758" s="382"/>
      <c r="F758" s="394"/>
      <c r="G758" s="395"/>
      <c r="H758" s="373"/>
    </row>
    <row r="759" spans="1:8">
      <c r="A759" s="382"/>
      <c r="B759" s="382"/>
      <c r="C759" s="694" t="s">
        <v>1715</v>
      </c>
      <c r="D759" s="694"/>
      <c r="E759" s="694"/>
      <c r="F759" s="694"/>
      <c r="G759" s="395"/>
      <c r="H759" s="373"/>
    </row>
    <row r="760" spans="1:8">
      <c r="A760" s="382"/>
      <c r="B760" s="382" t="s">
        <v>1706</v>
      </c>
      <c r="C760" s="417" t="s">
        <v>1716</v>
      </c>
      <c r="D760" s="382"/>
      <c r="E760" s="382"/>
      <c r="F760" s="394">
        <v>1495000</v>
      </c>
      <c r="G760" s="395" t="s">
        <v>75</v>
      </c>
      <c r="H760" s="373"/>
    </row>
    <row r="761" spans="1:8">
      <c r="A761" s="382"/>
      <c r="B761" s="382"/>
      <c r="C761" s="417" t="s">
        <v>1376</v>
      </c>
      <c r="D761" s="382"/>
      <c r="E761" s="382"/>
      <c r="F761" s="394"/>
      <c r="G761" s="395"/>
      <c r="H761" s="373"/>
    </row>
    <row r="762" spans="1:8">
      <c r="A762" s="382"/>
      <c r="B762" s="382"/>
      <c r="C762" s="417" t="s">
        <v>1715</v>
      </c>
      <c r="D762" s="382"/>
      <c r="E762" s="382"/>
      <c r="F762" s="394"/>
      <c r="G762" s="395"/>
      <c r="H762" s="373"/>
    </row>
    <row r="763" spans="1:8">
      <c r="A763" s="382"/>
      <c r="B763" s="382"/>
      <c r="C763" s="418"/>
      <c r="D763" s="382"/>
      <c r="E763" s="382"/>
      <c r="F763" s="394"/>
      <c r="G763" s="395"/>
      <c r="H763" s="373"/>
    </row>
    <row r="764" spans="1:8">
      <c r="A764" s="382"/>
      <c r="B764" s="382" t="s">
        <v>1707</v>
      </c>
      <c r="C764" s="414" t="s">
        <v>1717</v>
      </c>
      <c r="D764" s="382"/>
      <c r="E764" s="382"/>
      <c r="F764" s="394">
        <v>2629000</v>
      </c>
      <c r="G764" s="395" t="s">
        <v>75</v>
      </c>
      <c r="H764" s="373"/>
    </row>
    <row r="765" spans="1:8">
      <c r="A765" s="382"/>
      <c r="B765" s="382"/>
      <c r="C765" s="414" t="s">
        <v>1337</v>
      </c>
      <c r="D765" s="382"/>
      <c r="E765" s="382"/>
      <c r="F765" s="394"/>
      <c r="G765" s="395"/>
      <c r="H765" s="373"/>
    </row>
    <row r="766" spans="1:8">
      <c r="A766" s="382"/>
      <c r="B766" s="382"/>
      <c r="C766" s="416" t="s">
        <v>1539</v>
      </c>
      <c r="D766" s="382"/>
      <c r="E766" s="382"/>
      <c r="F766" s="394"/>
      <c r="G766" s="395"/>
      <c r="H766" s="373"/>
    </row>
    <row r="767" spans="1:8">
      <c r="A767" s="382"/>
      <c r="B767" s="382"/>
      <c r="C767" s="424" t="s">
        <v>1718</v>
      </c>
      <c r="D767" s="424"/>
      <c r="E767" s="424"/>
      <c r="F767" s="394"/>
      <c r="G767" s="395"/>
      <c r="H767" s="373"/>
    </row>
    <row r="768" spans="1:8">
      <c r="A768" s="382"/>
      <c r="B768" s="382"/>
      <c r="C768" s="414" t="s">
        <v>1950</v>
      </c>
      <c r="E768" s="382"/>
      <c r="F768" s="394"/>
      <c r="G768" s="395"/>
      <c r="H768" s="373"/>
    </row>
    <row r="769" spans="1:8">
      <c r="A769" s="382"/>
      <c r="B769" s="382"/>
      <c r="C769" s="414" t="s">
        <v>1376</v>
      </c>
      <c r="E769" s="382"/>
      <c r="F769" s="394"/>
      <c r="G769" s="395"/>
      <c r="H769" s="373"/>
    </row>
    <row r="770" spans="1:8">
      <c r="A770" s="382"/>
      <c r="B770" s="382"/>
      <c r="C770" s="424" t="s">
        <v>1719</v>
      </c>
      <c r="D770" s="424"/>
      <c r="E770" s="400"/>
      <c r="F770" s="394"/>
      <c r="G770" s="395"/>
      <c r="H770" s="373"/>
    </row>
    <row r="771" spans="1:8">
      <c r="A771" s="382"/>
      <c r="B771" s="382"/>
      <c r="C771" s="704" t="s">
        <v>1950</v>
      </c>
      <c r="D771" s="704"/>
      <c r="E771" s="382"/>
      <c r="F771" s="394"/>
      <c r="G771" s="395"/>
      <c r="H771" s="373"/>
    </row>
    <row r="772" spans="1:8">
      <c r="A772" s="382"/>
      <c r="B772" s="382"/>
      <c r="C772" s="417" t="s">
        <v>1336</v>
      </c>
      <c r="E772" s="382"/>
      <c r="F772" s="394"/>
      <c r="G772" s="395"/>
      <c r="H772" s="373"/>
    </row>
    <row r="773" spans="1:8">
      <c r="A773" s="382"/>
      <c r="B773" s="382"/>
      <c r="C773" s="414" t="s">
        <v>1720</v>
      </c>
      <c r="E773" s="382"/>
      <c r="F773" s="394"/>
      <c r="G773" s="395"/>
      <c r="H773" s="373"/>
    </row>
    <row r="774" spans="1:8">
      <c r="A774" s="382"/>
      <c r="B774" s="382"/>
      <c r="C774" s="417" t="s">
        <v>1715</v>
      </c>
      <c r="D774" s="382"/>
      <c r="E774" s="382"/>
      <c r="F774" s="394"/>
      <c r="G774" s="395"/>
      <c r="H774" s="373"/>
    </row>
    <row r="775" spans="1:8">
      <c r="A775" s="382"/>
      <c r="B775" s="382"/>
      <c r="C775" s="417"/>
      <c r="D775" s="382"/>
      <c r="E775" s="382"/>
      <c r="F775" s="394"/>
      <c r="G775" s="395"/>
      <c r="H775" s="373"/>
    </row>
    <row r="776" spans="1:8">
      <c r="A776" s="382"/>
      <c r="B776" s="382" t="s">
        <v>1721</v>
      </c>
      <c r="C776" s="414" t="s">
        <v>1722</v>
      </c>
      <c r="D776" s="382"/>
      <c r="E776" s="382"/>
      <c r="F776" s="394">
        <v>3166000</v>
      </c>
      <c r="G776" s="395" t="s">
        <v>75</v>
      </c>
      <c r="H776" s="373"/>
    </row>
    <row r="777" spans="1:8">
      <c r="A777" s="382"/>
      <c r="B777" s="382"/>
      <c r="C777" s="417" t="s">
        <v>1723</v>
      </c>
      <c r="D777" s="382"/>
      <c r="E777" s="382"/>
      <c r="F777" s="394"/>
      <c r="G777" s="395"/>
      <c r="H777" s="373"/>
    </row>
    <row r="778" spans="1:8">
      <c r="A778" s="382"/>
      <c r="B778" s="382"/>
      <c r="C778" s="425" t="s">
        <v>1951</v>
      </c>
      <c r="D778" s="382"/>
      <c r="E778" s="382"/>
      <c r="F778" s="394"/>
      <c r="G778" s="395"/>
      <c r="H778" s="373"/>
    </row>
    <row r="779" spans="1:8">
      <c r="A779" s="382"/>
      <c r="B779" s="382"/>
      <c r="C779" s="425" t="s">
        <v>1724</v>
      </c>
      <c r="D779" s="382"/>
      <c r="E779" s="382"/>
      <c r="F779" s="394"/>
      <c r="G779" s="395"/>
      <c r="H779" s="373"/>
    </row>
    <row r="780" spans="1:8">
      <c r="A780" s="382"/>
      <c r="B780" s="382"/>
      <c r="C780" s="425" t="s">
        <v>1368</v>
      </c>
      <c r="D780" s="382"/>
      <c r="E780" s="382"/>
      <c r="F780" s="394"/>
      <c r="G780" s="395"/>
      <c r="H780" s="373"/>
    </row>
    <row r="781" spans="1:8">
      <c r="A781" s="382"/>
      <c r="B781" s="382"/>
      <c r="D781" s="382"/>
      <c r="E781" s="382"/>
      <c r="F781" s="394"/>
      <c r="G781" s="395"/>
      <c r="H781" s="373"/>
    </row>
    <row r="782" spans="1:8" ht="24" customHeight="1">
      <c r="A782" s="382"/>
      <c r="B782" s="382" t="s">
        <v>1725</v>
      </c>
      <c r="C782" s="418" t="s">
        <v>1726</v>
      </c>
      <c r="D782" s="382"/>
      <c r="E782" s="382"/>
      <c r="F782" s="394">
        <v>3037000</v>
      </c>
      <c r="G782" s="395" t="s">
        <v>75</v>
      </c>
      <c r="H782" s="373"/>
    </row>
    <row r="783" spans="1:8">
      <c r="A783" s="382"/>
      <c r="B783" s="382"/>
      <c r="C783" s="414" t="s">
        <v>1727</v>
      </c>
      <c r="E783" s="382"/>
      <c r="F783" s="394"/>
      <c r="G783" s="395"/>
      <c r="H783" s="373"/>
    </row>
    <row r="784" spans="1:8">
      <c r="A784" s="382"/>
      <c r="B784" s="382"/>
      <c r="C784" s="414" t="s">
        <v>1546</v>
      </c>
      <c r="E784" s="382"/>
      <c r="F784" s="394"/>
      <c r="G784" s="395"/>
      <c r="H784" s="373"/>
    </row>
    <row r="785" spans="1:8">
      <c r="A785" s="382"/>
      <c r="B785" s="382"/>
      <c r="C785" s="417" t="s">
        <v>1729</v>
      </c>
      <c r="D785" s="417"/>
      <c r="E785" s="382"/>
      <c r="F785" s="394"/>
      <c r="G785" s="395"/>
      <c r="H785" s="373"/>
    </row>
    <row r="786" spans="1:8">
      <c r="A786" s="382"/>
      <c r="B786" s="382"/>
      <c r="C786" s="704" t="s">
        <v>1952</v>
      </c>
      <c r="D786" s="704"/>
      <c r="E786" s="382"/>
      <c r="F786" s="394"/>
      <c r="G786" s="395"/>
      <c r="H786" s="373"/>
    </row>
    <row r="787" spans="1:8">
      <c r="A787" s="382"/>
      <c r="B787" s="382"/>
      <c r="C787" s="436" t="s">
        <v>1730</v>
      </c>
      <c r="D787" s="436"/>
      <c r="E787" s="382"/>
      <c r="F787" s="394"/>
      <c r="G787" s="395"/>
      <c r="H787" s="373"/>
    </row>
    <row r="788" spans="1:8">
      <c r="A788" s="382"/>
      <c r="B788" s="382"/>
      <c r="C788" s="414" t="s">
        <v>1546</v>
      </c>
      <c r="E788" s="382"/>
      <c r="F788" s="394"/>
      <c r="G788" s="395"/>
      <c r="H788" s="373"/>
    </row>
    <row r="789" spans="1:8">
      <c r="A789" s="382"/>
      <c r="B789" s="382"/>
      <c r="C789" s="417" t="s">
        <v>1729</v>
      </c>
      <c r="D789" s="417"/>
      <c r="E789" s="382"/>
      <c r="F789" s="394"/>
      <c r="G789" s="395"/>
      <c r="H789" s="373"/>
    </row>
    <row r="790" spans="1:8">
      <c r="A790" s="382"/>
      <c r="B790" s="382"/>
      <c r="C790" s="704" t="s">
        <v>1728</v>
      </c>
      <c r="D790" s="704"/>
      <c r="E790" s="382"/>
      <c r="F790" s="394"/>
      <c r="G790" s="395"/>
      <c r="H790" s="373"/>
    </row>
    <row r="791" spans="1:8">
      <c r="A791" s="382"/>
      <c r="B791" s="382"/>
      <c r="C791" s="414" t="s">
        <v>1731</v>
      </c>
      <c r="D791" s="382"/>
      <c r="E791" s="382"/>
      <c r="F791" s="394"/>
      <c r="G791" s="395"/>
      <c r="H791" s="373"/>
    </row>
    <row r="792" spans="1:8">
      <c r="A792" s="382"/>
      <c r="B792" s="382"/>
      <c r="C792" s="414" t="s">
        <v>1732</v>
      </c>
      <c r="D792" s="382"/>
      <c r="E792" s="382"/>
      <c r="F792" s="394"/>
      <c r="G792" s="395"/>
      <c r="H792" s="373"/>
    </row>
    <row r="793" spans="1:8">
      <c r="A793" s="382"/>
      <c r="B793" s="382"/>
      <c r="C793" s="418" t="s">
        <v>1953</v>
      </c>
      <c r="D793" s="382"/>
      <c r="E793" s="382"/>
      <c r="F793" s="394"/>
      <c r="G793" s="395"/>
      <c r="H793" s="373"/>
    </row>
    <row r="794" spans="1:8">
      <c r="A794" s="382"/>
      <c r="B794" s="382"/>
      <c r="C794" s="414"/>
      <c r="E794" s="382"/>
      <c r="F794" s="394"/>
      <c r="G794" s="395"/>
      <c r="H794" s="373"/>
    </row>
    <row r="795" spans="1:8">
      <c r="A795" s="382"/>
      <c r="B795" s="382" t="s">
        <v>1733</v>
      </c>
      <c r="C795" s="414" t="s">
        <v>1734</v>
      </c>
      <c r="E795" s="382"/>
      <c r="F795" s="394">
        <v>1744000</v>
      </c>
      <c r="G795" s="395" t="s">
        <v>75</v>
      </c>
      <c r="H795" s="373"/>
    </row>
    <row r="796" spans="1:8">
      <c r="A796" s="382"/>
      <c r="B796" s="382"/>
      <c r="C796" s="424" t="s">
        <v>1376</v>
      </c>
      <c r="D796" s="424"/>
      <c r="E796" s="400"/>
      <c r="F796" s="394"/>
      <c r="G796" s="395"/>
      <c r="H796" s="373"/>
    </row>
    <row r="797" spans="1:8">
      <c r="A797" s="382"/>
      <c r="B797" s="382"/>
      <c r="C797" s="436" t="s">
        <v>1719</v>
      </c>
      <c r="D797" s="436"/>
      <c r="E797" s="400"/>
      <c r="F797" s="394"/>
      <c r="G797" s="395"/>
      <c r="H797" s="373"/>
    </row>
    <row r="798" spans="1:8">
      <c r="A798" s="382"/>
      <c r="B798" s="382"/>
      <c r="C798" s="436" t="s">
        <v>1954</v>
      </c>
      <c r="D798" s="436"/>
      <c r="E798" s="382"/>
      <c r="F798" s="394"/>
      <c r="G798" s="395"/>
      <c r="H798" s="373"/>
    </row>
    <row r="799" spans="1:8">
      <c r="A799" s="382"/>
      <c r="B799" s="382"/>
      <c r="C799" s="417" t="s">
        <v>1715</v>
      </c>
      <c r="E799" s="382"/>
      <c r="F799" s="394"/>
      <c r="G799" s="395"/>
      <c r="H799" s="373"/>
    </row>
    <row r="800" spans="1:8">
      <c r="A800" s="382"/>
      <c r="B800" s="382"/>
      <c r="C800" s="417"/>
      <c r="E800" s="382"/>
      <c r="F800" s="394"/>
      <c r="G800" s="395"/>
      <c r="H800" s="373"/>
    </row>
    <row r="801" spans="1:8">
      <c r="A801" s="382"/>
      <c r="B801" s="382" t="s">
        <v>1735</v>
      </c>
      <c r="C801" s="417" t="s">
        <v>1736</v>
      </c>
      <c r="E801" s="382"/>
      <c r="F801" s="394">
        <v>2391000</v>
      </c>
      <c r="G801" s="395" t="s">
        <v>75</v>
      </c>
      <c r="H801" s="373"/>
    </row>
    <row r="802" spans="1:8">
      <c r="A802" s="382"/>
      <c r="B802" s="382"/>
      <c r="C802" s="417" t="s">
        <v>1599</v>
      </c>
      <c r="E802" s="382"/>
      <c r="F802" s="394"/>
      <c r="G802" s="395"/>
      <c r="H802" s="373"/>
    </row>
    <row r="803" spans="1:8">
      <c r="A803" s="382"/>
      <c r="B803" s="382"/>
      <c r="C803" s="417" t="s">
        <v>1737</v>
      </c>
      <c r="E803" s="382"/>
      <c r="F803" s="394"/>
      <c r="G803" s="395"/>
      <c r="H803" s="373"/>
    </row>
    <row r="804" spans="1:8">
      <c r="A804" s="382"/>
      <c r="B804" s="382"/>
      <c r="C804" s="417" t="s">
        <v>1955</v>
      </c>
      <c r="E804" s="382"/>
      <c r="F804" s="394"/>
      <c r="G804" s="395"/>
      <c r="H804" s="373"/>
    </row>
    <row r="805" spans="1:8">
      <c r="A805" s="382"/>
      <c r="B805" s="382"/>
      <c r="C805" s="417" t="s">
        <v>1715</v>
      </c>
      <c r="E805" s="382"/>
      <c r="F805" s="394"/>
      <c r="G805" s="395"/>
      <c r="H805" s="373"/>
    </row>
    <row r="806" spans="1:8">
      <c r="A806" s="382"/>
      <c r="B806" s="382"/>
      <c r="C806" s="417"/>
      <c r="E806" s="382"/>
      <c r="F806" s="394"/>
      <c r="G806" s="395"/>
      <c r="H806" s="373"/>
    </row>
    <row r="807" spans="1:8">
      <c r="A807" s="382"/>
      <c r="B807" s="382" t="s">
        <v>1738</v>
      </c>
      <c r="C807" s="417" t="s">
        <v>1739</v>
      </c>
      <c r="E807" s="382"/>
      <c r="F807" s="394">
        <v>1050000</v>
      </c>
      <c r="G807" s="395" t="s">
        <v>75</v>
      </c>
      <c r="H807" s="373"/>
    </row>
    <row r="808" spans="1:8">
      <c r="A808" s="382"/>
      <c r="B808" s="382"/>
      <c r="C808" s="417" t="s">
        <v>1740</v>
      </c>
      <c r="E808" s="382"/>
      <c r="F808" s="394"/>
      <c r="G808" s="395"/>
      <c r="H808" s="373"/>
    </row>
    <row r="809" spans="1:8">
      <c r="A809" s="382"/>
      <c r="B809" s="382"/>
      <c r="C809" s="417" t="s">
        <v>1741</v>
      </c>
      <c r="E809" s="382"/>
      <c r="F809" s="394"/>
      <c r="G809" s="395"/>
      <c r="H809" s="373"/>
    </row>
    <row r="810" spans="1:8">
      <c r="A810" s="382"/>
      <c r="B810" s="382"/>
      <c r="C810" s="417" t="s">
        <v>1368</v>
      </c>
      <c r="E810" s="382"/>
      <c r="F810" s="394"/>
      <c r="G810" s="395"/>
      <c r="H810" s="373"/>
    </row>
    <row r="811" spans="1:8">
      <c r="A811" s="382"/>
      <c r="B811" s="382"/>
      <c r="C811" s="417" t="s">
        <v>1742</v>
      </c>
      <c r="E811" s="382"/>
      <c r="F811" s="394"/>
      <c r="G811" s="395"/>
      <c r="H811" s="373"/>
    </row>
    <row r="812" spans="1:8">
      <c r="A812" s="382"/>
      <c r="B812" s="382"/>
      <c r="C812" s="417" t="s">
        <v>1368</v>
      </c>
      <c r="E812" s="382"/>
      <c r="F812" s="394"/>
      <c r="G812" s="395"/>
      <c r="H812" s="373"/>
    </row>
    <row r="813" spans="1:8">
      <c r="A813" s="382"/>
      <c r="B813" s="382"/>
      <c r="C813" s="417" t="s">
        <v>1743</v>
      </c>
      <c r="E813" s="382"/>
      <c r="F813" s="394"/>
      <c r="G813" s="395"/>
      <c r="H813" s="373"/>
    </row>
    <row r="814" spans="1:8">
      <c r="A814" s="382"/>
      <c r="B814" s="382"/>
      <c r="C814" s="417" t="s">
        <v>1956</v>
      </c>
      <c r="E814" s="382"/>
      <c r="F814" s="394"/>
      <c r="G814" s="395"/>
      <c r="H814" s="373"/>
    </row>
    <row r="815" spans="1:8">
      <c r="A815" s="382"/>
      <c r="B815" s="382"/>
      <c r="C815" s="435"/>
      <c r="D815" s="382"/>
      <c r="E815" s="382"/>
      <c r="F815" s="394"/>
      <c r="G815" s="395"/>
    </row>
    <row r="816" spans="1:8">
      <c r="A816" s="382"/>
      <c r="B816" s="382"/>
      <c r="C816" s="435"/>
      <c r="D816" s="382"/>
      <c r="E816" s="382"/>
      <c r="F816" s="394"/>
      <c r="G816" s="395"/>
    </row>
    <row r="817" spans="1:7">
      <c r="A817" s="377" t="s">
        <v>533</v>
      </c>
      <c r="B817" s="377"/>
      <c r="C817" s="377"/>
      <c r="D817" s="682">
        <f>SUM(F818:F820)</f>
        <v>53769200</v>
      </c>
      <c r="E817" s="679"/>
      <c r="F817" s="376" t="s">
        <v>75</v>
      </c>
      <c r="G817" s="377"/>
    </row>
    <row r="818" spans="1:7">
      <c r="A818" s="382"/>
      <c r="B818" s="382" t="s">
        <v>534</v>
      </c>
      <c r="C818" s="699" t="s">
        <v>2005</v>
      </c>
      <c r="D818" s="681"/>
      <c r="E818" s="681"/>
      <c r="F818" s="394">
        <v>8979200</v>
      </c>
      <c r="G818" s="395" t="s">
        <v>75</v>
      </c>
    </row>
    <row r="819" spans="1:7">
      <c r="B819" s="407" t="s">
        <v>535</v>
      </c>
      <c r="C819" s="425" t="s">
        <v>2006</v>
      </c>
      <c r="F819" s="394"/>
      <c r="G819" s="395"/>
    </row>
    <row r="820" spans="1:7">
      <c r="C820" s="407" t="s">
        <v>2007</v>
      </c>
      <c r="F820" s="568">
        <v>44790000</v>
      </c>
      <c r="G820" s="407" t="s">
        <v>75</v>
      </c>
    </row>
    <row r="822" spans="1:7">
      <c r="A822" s="377" t="s">
        <v>536</v>
      </c>
      <c r="B822" s="377"/>
      <c r="C822" s="377"/>
      <c r="D822" s="682">
        <f>SUM(F823:F836)</f>
        <v>7251100</v>
      </c>
      <c r="E822" s="679"/>
      <c r="F822" s="376" t="s">
        <v>75</v>
      </c>
      <c r="G822" s="377"/>
    </row>
    <row r="823" spans="1:7">
      <c r="A823" s="382"/>
      <c r="B823" s="382" t="s">
        <v>537</v>
      </c>
      <c r="C823" s="677" t="s">
        <v>2008</v>
      </c>
      <c r="D823" s="677"/>
      <c r="E823" s="677"/>
      <c r="F823" s="394"/>
      <c r="G823" s="395"/>
    </row>
    <row r="824" spans="1:7">
      <c r="A824" s="382"/>
      <c r="B824" s="382"/>
      <c r="C824" s="677" t="s">
        <v>2009</v>
      </c>
      <c r="D824" s="681"/>
      <c r="E824" s="681"/>
      <c r="F824" s="394">
        <v>244200</v>
      </c>
      <c r="G824" s="395" t="s">
        <v>75</v>
      </c>
    </row>
    <row r="825" spans="1:7">
      <c r="A825" s="382"/>
      <c r="B825" s="382" t="s">
        <v>538</v>
      </c>
      <c r="C825" s="699" t="s">
        <v>2010</v>
      </c>
      <c r="D825" s="681"/>
      <c r="E825" s="681"/>
      <c r="F825" s="394"/>
      <c r="G825" s="395"/>
    </row>
    <row r="826" spans="1:7">
      <c r="A826" s="382"/>
      <c r="B826" s="382"/>
      <c r="C826" s="677" t="s">
        <v>2011</v>
      </c>
      <c r="D826" s="677"/>
      <c r="E826" s="677"/>
      <c r="F826" s="394">
        <v>83400</v>
      </c>
      <c r="G826" s="395" t="s">
        <v>75</v>
      </c>
    </row>
    <row r="827" spans="1:7">
      <c r="A827" s="382"/>
      <c r="B827" s="382" t="s">
        <v>539</v>
      </c>
      <c r="C827" s="699" t="s">
        <v>2012</v>
      </c>
      <c r="D827" s="681"/>
      <c r="E827" s="681"/>
      <c r="F827" s="394"/>
      <c r="G827" s="395"/>
    </row>
    <row r="828" spans="1:7">
      <c r="A828" s="382"/>
      <c r="B828" s="382"/>
      <c r="C828" s="681" t="s">
        <v>2013</v>
      </c>
      <c r="D828" s="681"/>
      <c r="E828" s="681"/>
      <c r="F828" s="394">
        <v>446700</v>
      </c>
      <c r="G828" s="395" t="s">
        <v>75</v>
      </c>
    </row>
    <row r="829" spans="1:7">
      <c r="A829" s="382"/>
      <c r="B829" s="382" t="s">
        <v>420</v>
      </c>
      <c r="C829" s="699" t="s">
        <v>2014</v>
      </c>
      <c r="D829" s="681"/>
      <c r="E829" s="681"/>
      <c r="F829" s="394">
        <v>1056000</v>
      </c>
      <c r="G829" s="395" t="s">
        <v>75</v>
      </c>
    </row>
    <row r="830" spans="1:7">
      <c r="A830" s="382"/>
      <c r="B830" s="382" t="s">
        <v>501</v>
      </c>
      <c r="C830" s="696" t="s">
        <v>2015</v>
      </c>
      <c r="D830" s="681"/>
      <c r="E830" s="681"/>
      <c r="F830" s="398"/>
      <c r="G830" s="398"/>
    </row>
    <row r="831" spans="1:7">
      <c r="A831" s="382"/>
      <c r="B831" s="382"/>
      <c r="C831" s="681" t="s">
        <v>2020</v>
      </c>
      <c r="D831" s="681"/>
      <c r="E831" s="681"/>
      <c r="F831" s="394">
        <v>314400</v>
      </c>
      <c r="G831" s="395" t="s">
        <v>75</v>
      </c>
    </row>
    <row r="832" spans="1:7">
      <c r="A832" s="382"/>
      <c r="B832" s="382" t="s">
        <v>502</v>
      </c>
      <c r="C832" s="400" t="s">
        <v>2016</v>
      </c>
      <c r="D832" s="400"/>
      <c r="E832" s="400"/>
      <c r="F832" s="394">
        <v>720000</v>
      </c>
      <c r="G832" s="395" t="s">
        <v>75</v>
      </c>
    </row>
    <row r="833" spans="1:7">
      <c r="A833" s="382"/>
      <c r="B833" s="382" t="s">
        <v>491</v>
      </c>
      <c r="C833" s="400" t="s">
        <v>2017</v>
      </c>
      <c r="D833" s="382"/>
      <c r="E833" s="382"/>
      <c r="F833" s="394"/>
      <c r="G833" s="395"/>
    </row>
    <row r="834" spans="1:7">
      <c r="A834" s="382"/>
      <c r="B834" s="382"/>
      <c r="C834" s="400" t="s">
        <v>2018</v>
      </c>
      <c r="D834" s="382"/>
      <c r="E834" s="382"/>
      <c r="F834" s="394">
        <v>50000</v>
      </c>
      <c r="G834" s="395" t="s">
        <v>75</v>
      </c>
    </row>
    <row r="835" spans="1:7">
      <c r="A835" s="382"/>
      <c r="B835" s="382" t="s">
        <v>505</v>
      </c>
      <c r="C835" s="677" t="s">
        <v>2019</v>
      </c>
      <c r="D835" s="677"/>
      <c r="E835" s="677"/>
      <c r="F835" s="394">
        <v>4336400</v>
      </c>
      <c r="G835" s="395" t="s">
        <v>75</v>
      </c>
    </row>
    <row r="836" spans="1:7">
      <c r="A836" s="382"/>
      <c r="B836" s="382"/>
      <c r="C836" s="406"/>
      <c r="D836" s="382"/>
      <c r="E836" s="382"/>
      <c r="F836" s="394"/>
      <c r="G836" s="395"/>
    </row>
  </sheetData>
  <mergeCells count="347">
    <mergeCell ref="D135:E135"/>
    <mergeCell ref="D136:E136"/>
    <mergeCell ref="D137:E137"/>
    <mergeCell ref="B555:E555"/>
    <mergeCell ref="B578:D578"/>
    <mergeCell ref="B581:D581"/>
    <mergeCell ref="C597:E597"/>
    <mergeCell ref="C601:E601"/>
    <mergeCell ref="D583:E583"/>
    <mergeCell ref="A584:D584"/>
    <mergeCell ref="A585:D585"/>
    <mergeCell ref="A586:D586"/>
    <mergeCell ref="A576:C576"/>
    <mergeCell ref="D577:E577"/>
    <mergeCell ref="D579:E579"/>
    <mergeCell ref="A540:D540"/>
    <mergeCell ref="D542:E542"/>
    <mergeCell ref="D536:E536"/>
    <mergeCell ref="A537:C537"/>
    <mergeCell ref="D538:E538"/>
    <mergeCell ref="A539:C539"/>
    <mergeCell ref="D227:E227"/>
    <mergeCell ref="D228:E228"/>
    <mergeCell ref="A118:C118"/>
    <mergeCell ref="D108:E108"/>
    <mergeCell ref="D109:E109"/>
    <mergeCell ref="D110:E110"/>
    <mergeCell ref="A111:C111"/>
    <mergeCell ref="D112:E112"/>
    <mergeCell ref="A113:C113"/>
    <mergeCell ref="A116:E116"/>
    <mergeCell ref="A117:E117"/>
    <mergeCell ref="A114:C114"/>
    <mergeCell ref="D115:E115"/>
    <mergeCell ref="A101:D101"/>
    <mergeCell ref="A102:C102"/>
    <mergeCell ref="E107:F107"/>
    <mergeCell ref="D103:E103"/>
    <mergeCell ref="B104:D104"/>
    <mergeCell ref="B105:D105"/>
    <mergeCell ref="C64:D64"/>
    <mergeCell ref="B80:E80"/>
    <mergeCell ref="A97:E97"/>
    <mergeCell ref="A98:C98"/>
    <mergeCell ref="D99:E99"/>
    <mergeCell ref="D91:E91"/>
    <mergeCell ref="D92:E92"/>
    <mergeCell ref="D74:E74"/>
    <mergeCell ref="D78:E78"/>
    <mergeCell ref="C65:D65"/>
    <mergeCell ref="C66:E66"/>
    <mergeCell ref="E69:F69"/>
    <mergeCell ref="D70:E70"/>
    <mergeCell ref="D71:E71"/>
    <mergeCell ref="C86:E86"/>
    <mergeCell ref="E90:F90"/>
    <mergeCell ref="A96:D96"/>
    <mergeCell ref="D93:E93"/>
    <mergeCell ref="D119:E119"/>
    <mergeCell ref="E122:F122"/>
    <mergeCell ref="D123:E123"/>
    <mergeCell ref="D124:E124"/>
    <mergeCell ref="D125:E125"/>
    <mergeCell ref="B120:C120"/>
    <mergeCell ref="A130:E130"/>
    <mergeCell ref="A126:C126"/>
    <mergeCell ref="D127:E127"/>
    <mergeCell ref="A128:C128"/>
    <mergeCell ref="A132:C132"/>
    <mergeCell ref="A133:C133"/>
    <mergeCell ref="D129:E129"/>
    <mergeCell ref="A131:C131"/>
    <mergeCell ref="C831:E831"/>
    <mergeCell ref="C835:E835"/>
    <mergeCell ref="D822:E822"/>
    <mergeCell ref="C823:E823"/>
    <mergeCell ref="C824:E824"/>
    <mergeCell ref="C825:E825"/>
    <mergeCell ref="C826:E826"/>
    <mergeCell ref="D817:E817"/>
    <mergeCell ref="C818:E818"/>
    <mergeCell ref="C692:E692"/>
    <mergeCell ref="D743:E743"/>
    <mergeCell ref="C827:E827"/>
    <mergeCell ref="C828:E828"/>
    <mergeCell ref="C829:E829"/>
    <mergeCell ref="C830:E830"/>
    <mergeCell ref="C759:F759"/>
    <mergeCell ref="D547:E547"/>
    <mergeCell ref="B548:D548"/>
    <mergeCell ref="B582:C582"/>
    <mergeCell ref="E134:F134"/>
    <mergeCell ref="D229:E229"/>
    <mergeCell ref="C532:E532"/>
    <mergeCell ref="A220:C220"/>
    <mergeCell ref="A221:C221"/>
    <mergeCell ref="D222:E222"/>
    <mergeCell ref="E533:F533"/>
    <mergeCell ref="D534:E534"/>
    <mergeCell ref="D535:E535"/>
    <mergeCell ref="B554:C554"/>
    <mergeCell ref="C496:E496"/>
    <mergeCell ref="A224:C224"/>
    <mergeCell ref="C231:E231"/>
    <mergeCell ref="C253:F253"/>
    <mergeCell ref="C257:D257"/>
    <mergeCell ref="C265:E265"/>
    <mergeCell ref="C269:E269"/>
    <mergeCell ref="C270:E270"/>
    <mergeCell ref="C282:E282"/>
    <mergeCell ref="C303:D303"/>
    <mergeCell ref="D556:E556"/>
    <mergeCell ref="B557:C557"/>
    <mergeCell ref="D558:E558"/>
    <mergeCell ref="A543:C543"/>
    <mergeCell ref="A544:D544"/>
    <mergeCell ref="E550:F550"/>
    <mergeCell ref="D551:E551"/>
    <mergeCell ref="D552:E552"/>
    <mergeCell ref="D553:E553"/>
    <mergeCell ref="C771:D771"/>
    <mergeCell ref="C786:D786"/>
    <mergeCell ref="C790:D790"/>
    <mergeCell ref="A686:C686"/>
    <mergeCell ref="D688:E688"/>
    <mergeCell ref="D689:E689"/>
    <mergeCell ref="A690:C690"/>
    <mergeCell ref="D690:E690"/>
    <mergeCell ref="C691:E691"/>
    <mergeCell ref="B679:D679"/>
    <mergeCell ref="D680:E680"/>
    <mergeCell ref="B681:E681"/>
    <mergeCell ref="B682:E682"/>
    <mergeCell ref="D684:E684"/>
    <mergeCell ref="A685:C685"/>
    <mergeCell ref="B683:E683"/>
    <mergeCell ref="B674:E674"/>
    <mergeCell ref="B675:C675"/>
    <mergeCell ref="D676:E676"/>
    <mergeCell ref="B677:D677"/>
    <mergeCell ref="E669:F669"/>
    <mergeCell ref="D670:E670"/>
    <mergeCell ref="D671:E671"/>
    <mergeCell ref="A672:C672"/>
    <mergeCell ref="D672:E672"/>
    <mergeCell ref="B673:E673"/>
    <mergeCell ref="C664:E664"/>
    <mergeCell ref="C665:E665"/>
    <mergeCell ref="C666:E666"/>
    <mergeCell ref="A650:C650"/>
    <mergeCell ref="D651:E651"/>
    <mergeCell ref="A653:C653"/>
    <mergeCell ref="A654:C654"/>
    <mergeCell ref="D662:E662"/>
    <mergeCell ref="D656:E656"/>
    <mergeCell ref="D657:E657"/>
    <mergeCell ref="D658:E658"/>
    <mergeCell ref="C659:E659"/>
    <mergeCell ref="C660:E660"/>
    <mergeCell ref="C661:E661"/>
    <mergeCell ref="E644:F644"/>
    <mergeCell ref="D645:E645"/>
    <mergeCell ref="D646:E646"/>
    <mergeCell ref="D647:E647"/>
    <mergeCell ref="A648:C648"/>
    <mergeCell ref="D649:E649"/>
    <mergeCell ref="A635:C635"/>
    <mergeCell ref="D636:E636"/>
    <mergeCell ref="A637:D637"/>
    <mergeCell ref="D639:E639"/>
    <mergeCell ref="C640:E640"/>
    <mergeCell ref="E631:F631"/>
    <mergeCell ref="D632:E632"/>
    <mergeCell ref="D633:E633"/>
    <mergeCell ref="D634:E634"/>
    <mergeCell ref="A624:D624"/>
    <mergeCell ref="D625:E625"/>
    <mergeCell ref="A626:D626"/>
    <mergeCell ref="A627:D627"/>
    <mergeCell ref="D628:E628"/>
    <mergeCell ref="C629:E629"/>
    <mergeCell ref="A617:C617"/>
    <mergeCell ref="A618:C618"/>
    <mergeCell ref="E620:F620"/>
    <mergeCell ref="D621:E621"/>
    <mergeCell ref="D622:E622"/>
    <mergeCell ref="D623:E623"/>
    <mergeCell ref="D611:E611"/>
    <mergeCell ref="A612:C612"/>
    <mergeCell ref="D613:E613"/>
    <mergeCell ref="A614:C614"/>
    <mergeCell ref="D615:E615"/>
    <mergeCell ref="D563:E563"/>
    <mergeCell ref="D564:E564"/>
    <mergeCell ref="D565:E565"/>
    <mergeCell ref="C566:E566"/>
    <mergeCell ref="C567:E567"/>
    <mergeCell ref="C568:E568"/>
    <mergeCell ref="E608:F608"/>
    <mergeCell ref="D609:E609"/>
    <mergeCell ref="D610:E610"/>
    <mergeCell ref="C599:E599"/>
    <mergeCell ref="C600:E600"/>
    <mergeCell ref="D588:E588"/>
    <mergeCell ref="C589:E589"/>
    <mergeCell ref="C593:E593"/>
    <mergeCell ref="C594:E594"/>
    <mergeCell ref="C595:E595"/>
    <mergeCell ref="E570:F570"/>
    <mergeCell ref="D571:E571"/>
    <mergeCell ref="D572:E572"/>
    <mergeCell ref="D573:E573"/>
    <mergeCell ref="C602:E602"/>
    <mergeCell ref="C603:E603"/>
    <mergeCell ref="C604:E604"/>
    <mergeCell ref="A196:C196"/>
    <mergeCell ref="E198:F198"/>
    <mergeCell ref="C330:E330"/>
    <mergeCell ref="C349:E349"/>
    <mergeCell ref="C368:E368"/>
    <mergeCell ref="C370:D370"/>
    <mergeCell ref="C410:E410"/>
    <mergeCell ref="C439:E439"/>
    <mergeCell ref="C527:D527"/>
    <mergeCell ref="E215:F215"/>
    <mergeCell ref="D216:E216"/>
    <mergeCell ref="D217:E217"/>
    <mergeCell ref="D218:E218"/>
    <mergeCell ref="A219:C219"/>
    <mergeCell ref="C512:E512"/>
    <mergeCell ref="C514:D514"/>
    <mergeCell ref="C455:E455"/>
    <mergeCell ref="D469:E469"/>
    <mergeCell ref="C471:E471"/>
    <mergeCell ref="C491:E491"/>
    <mergeCell ref="D492:E492"/>
    <mergeCell ref="D493:E493"/>
    <mergeCell ref="C494:E494"/>
    <mergeCell ref="C495:E495"/>
    <mergeCell ref="A213:C213"/>
    <mergeCell ref="A190:C190"/>
    <mergeCell ref="E180:F180"/>
    <mergeCell ref="D181:E181"/>
    <mergeCell ref="D182:E182"/>
    <mergeCell ref="D183:E183"/>
    <mergeCell ref="D199:E199"/>
    <mergeCell ref="D200:E200"/>
    <mergeCell ref="D201:E201"/>
    <mergeCell ref="A202:C202"/>
    <mergeCell ref="A188:C188"/>
    <mergeCell ref="A189:C189"/>
    <mergeCell ref="D205:E205"/>
    <mergeCell ref="A206:C206"/>
    <mergeCell ref="A207:C207"/>
    <mergeCell ref="D210:E210"/>
    <mergeCell ref="D211:E211"/>
    <mergeCell ref="D212:E212"/>
    <mergeCell ref="D203:E203"/>
    <mergeCell ref="A204:C204"/>
    <mergeCell ref="E192:F192"/>
    <mergeCell ref="D193:E193"/>
    <mergeCell ref="D194:E194"/>
    <mergeCell ref="D195:E195"/>
    <mergeCell ref="B157:C157"/>
    <mergeCell ref="D158:E158"/>
    <mergeCell ref="E164:F164"/>
    <mergeCell ref="D165:E165"/>
    <mergeCell ref="D166:E166"/>
    <mergeCell ref="B159:D159"/>
    <mergeCell ref="B151:C151"/>
    <mergeCell ref="B153:C153"/>
    <mergeCell ref="D154:E154"/>
    <mergeCell ref="B156:C156"/>
    <mergeCell ref="B155:D155"/>
    <mergeCell ref="D147:E147"/>
    <mergeCell ref="B148:C148"/>
    <mergeCell ref="B149:C149"/>
    <mergeCell ref="D150:E150"/>
    <mergeCell ref="A138:C138"/>
    <mergeCell ref="D139:E139"/>
    <mergeCell ref="A140:C140"/>
    <mergeCell ref="E144:F144"/>
    <mergeCell ref="A141:E141"/>
    <mergeCell ref="A142:E142"/>
    <mergeCell ref="D53:E53"/>
    <mergeCell ref="D60:E60"/>
    <mergeCell ref="B61:D61"/>
    <mergeCell ref="D82:E82"/>
    <mergeCell ref="D83:E83"/>
    <mergeCell ref="D84:E84"/>
    <mergeCell ref="D56:E56"/>
    <mergeCell ref="D63:E63"/>
    <mergeCell ref="D49:E49"/>
    <mergeCell ref="D50:E50"/>
    <mergeCell ref="D51:E51"/>
    <mergeCell ref="D45:E45"/>
    <mergeCell ref="C27:E27"/>
    <mergeCell ref="B36:C36"/>
    <mergeCell ref="D37:E37"/>
    <mergeCell ref="D41:E41"/>
    <mergeCell ref="E48:F48"/>
    <mergeCell ref="D34:E34"/>
    <mergeCell ref="D35:E35"/>
    <mergeCell ref="B43:D43"/>
    <mergeCell ref="D33:E33"/>
    <mergeCell ref="B46:D46"/>
    <mergeCell ref="A1:G1"/>
    <mergeCell ref="A2:C2"/>
    <mergeCell ref="A3:G3"/>
    <mergeCell ref="E5:F5"/>
    <mergeCell ref="D6:E6"/>
    <mergeCell ref="D7:E7"/>
    <mergeCell ref="D26:E26"/>
    <mergeCell ref="C28:E28"/>
    <mergeCell ref="E32:F32"/>
    <mergeCell ref="C10:D10"/>
    <mergeCell ref="C12:E12"/>
    <mergeCell ref="C13:D13"/>
    <mergeCell ref="D15:E15"/>
    <mergeCell ref="C11:E11"/>
    <mergeCell ref="C19:E19"/>
    <mergeCell ref="D21:E21"/>
    <mergeCell ref="C24:D24"/>
    <mergeCell ref="A94:C94"/>
    <mergeCell ref="D95:E95"/>
    <mergeCell ref="D72:E72"/>
    <mergeCell ref="B73:C73"/>
    <mergeCell ref="A541:D541"/>
    <mergeCell ref="B560:C560"/>
    <mergeCell ref="B561:C561"/>
    <mergeCell ref="D160:E160"/>
    <mergeCell ref="C161:D161"/>
    <mergeCell ref="C162:D162"/>
    <mergeCell ref="D173:E173"/>
    <mergeCell ref="D177:E177"/>
    <mergeCell ref="D167:E167"/>
    <mergeCell ref="B168:C168"/>
    <mergeCell ref="D169:E169"/>
    <mergeCell ref="B170:C170"/>
    <mergeCell ref="B172:C172"/>
    <mergeCell ref="B171:D171"/>
    <mergeCell ref="B174:E174"/>
    <mergeCell ref="A184:C184"/>
    <mergeCell ref="D185:E185"/>
    <mergeCell ref="D187:E187"/>
    <mergeCell ref="D145:E145"/>
    <mergeCell ref="D146:E146"/>
  </mergeCells>
  <phoneticPr fontId="31" type="noConversion"/>
  <pageMargins left="1.1811023622047245" right="0.59055118110236227" top="0.98425196850393704" bottom="0.59055118110236227" header="0.31496062992125984" footer="0.31496062992125984"/>
  <pageSetup paperSize="9" firstPageNumber="23" orientation="portrait" useFirstPageNumber="1" r:id="rId1"/>
  <headerFooter>
    <oddHeader xml:space="preserve">&amp;C&amp;"TH SarabunPSK,ธรรมดา"&amp;14&amp;P
</oddHeader>
  </headerFooter>
  <rowBreaks count="32" manualBreakCount="32">
    <brk id="31" max="6" man="1"/>
    <brk id="47" max="16383" man="1"/>
    <brk id="68" max="6" man="1"/>
    <brk id="89" max="6" man="1"/>
    <brk id="106" max="6" man="1"/>
    <brk id="121" max="6" man="1"/>
    <brk id="133" max="6" man="1"/>
    <brk id="143" max="16383" man="1"/>
    <brk id="163" max="16383" man="1"/>
    <brk id="179" max="16383" man="1"/>
    <brk id="191" max="16383" man="1"/>
    <brk id="197" max="16383" man="1"/>
    <brk id="208" max="16383" man="1"/>
    <brk id="214" max="16383" man="1"/>
    <brk id="306" max="6" man="1"/>
    <brk id="335" max="6" man="1"/>
    <brk id="395" max="6" man="1"/>
    <brk id="425" max="6" man="1"/>
    <brk id="453" max="6" man="1"/>
    <brk id="510" max="6" man="1"/>
    <brk id="532" max="6" man="1"/>
    <brk id="549" max="6" man="1"/>
    <brk id="569" max="6" man="1"/>
    <brk id="607" max="16383" man="1"/>
    <brk id="619" max="16383" man="1"/>
    <brk id="630" max="6" man="1"/>
    <brk id="643" max="6" man="1"/>
    <brk id="668" max="6" man="1"/>
    <brk id="698" max="6" man="1"/>
    <brk id="728" max="6" man="1"/>
    <brk id="786" max="6" man="1"/>
    <brk id="816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190"/>
  <sheetViews>
    <sheetView topLeftCell="A169" workbookViewId="0">
      <selection activeCell="E179" sqref="E179"/>
    </sheetView>
  </sheetViews>
  <sheetFormatPr defaultColWidth="8.7109375" defaultRowHeight="15" customHeight="1"/>
  <cols>
    <col min="1" max="1" width="15" style="75" customWidth="1"/>
    <col min="2" max="2" width="16.28515625" style="75" customWidth="1"/>
    <col min="3" max="3" width="50" style="75" customWidth="1"/>
    <col min="4" max="4" width="26.28515625" style="75" customWidth="1"/>
    <col min="5" max="5" width="23.5703125" style="76" customWidth="1"/>
    <col min="6" max="16384" width="8.7109375" style="75"/>
  </cols>
  <sheetData>
    <row r="2" spans="1:5" ht="15" customHeight="1">
      <c r="A2" s="75" t="s">
        <v>541</v>
      </c>
      <c r="B2" s="75" t="s">
        <v>542</v>
      </c>
    </row>
    <row r="4" spans="1:5" ht="15" customHeight="1">
      <c r="A4" s="77" t="s">
        <v>543</v>
      </c>
      <c r="B4" s="77" t="s">
        <v>544</v>
      </c>
      <c r="C4" s="77" t="s">
        <v>111</v>
      </c>
      <c r="D4" s="78" t="s">
        <v>545</v>
      </c>
      <c r="E4" s="75"/>
    </row>
    <row r="5" spans="1:5" ht="15" customHeight="1">
      <c r="A5" s="79" t="s">
        <v>81</v>
      </c>
      <c r="B5" s="80"/>
      <c r="C5" s="80"/>
      <c r="D5" s="81">
        <v>224840400</v>
      </c>
      <c r="E5" s="75"/>
    </row>
    <row r="6" spans="1:5" ht="15" customHeight="1">
      <c r="A6" s="82" t="s">
        <v>546</v>
      </c>
      <c r="B6" s="83" t="s">
        <v>83</v>
      </c>
      <c r="C6" s="84"/>
      <c r="D6" s="85">
        <v>14565300</v>
      </c>
      <c r="E6" s="75"/>
    </row>
    <row r="7" spans="1:5" ht="15" customHeight="1">
      <c r="A7" s="86"/>
      <c r="B7" s="87" t="s">
        <v>547</v>
      </c>
      <c r="C7" s="88"/>
      <c r="D7" s="89">
        <v>14565300</v>
      </c>
      <c r="E7" s="75"/>
    </row>
    <row r="8" spans="1:5" ht="15" customHeight="1">
      <c r="A8" s="86"/>
      <c r="B8" s="90" t="s">
        <v>548</v>
      </c>
      <c r="C8" s="86"/>
      <c r="D8" s="91">
        <v>8509100</v>
      </c>
      <c r="E8" s="75"/>
    </row>
    <row r="9" spans="1:5" ht="15" customHeight="1">
      <c r="A9" s="86"/>
      <c r="B9" s="92" t="s">
        <v>371</v>
      </c>
      <c r="C9" s="93" t="s">
        <v>549</v>
      </c>
      <c r="D9" s="94">
        <v>7507700</v>
      </c>
      <c r="E9" s="75"/>
    </row>
    <row r="10" spans="1:5" ht="15" customHeight="1">
      <c r="A10" s="86"/>
      <c r="B10" s="92" t="s">
        <v>373</v>
      </c>
      <c r="C10" s="93" t="s">
        <v>374</v>
      </c>
      <c r="D10" s="94">
        <v>450600</v>
      </c>
      <c r="E10" s="75"/>
    </row>
    <row r="11" spans="1:5" ht="15" customHeight="1">
      <c r="A11" s="86"/>
      <c r="B11" s="92" t="s">
        <v>375</v>
      </c>
      <c r="C11" s="93" t="s">
        <v>376</v>
      </c>
      <c r="D11" s="94">
        <v>254400</v>
      </c>
      <c r="E11" s="75"/>
    </row>
    <row r="12" spans="1:5" ht="15" customHeight="1">
      <c r="A12" s="86"/>
      <c r="B12" s="92" t="s">
        <v>377</v>
      </c>
      <c r="C12" s="93" t="s">
        <v>378</v>
      </c>
      <c r="D12" s="94">
        <v>296400</v>
      </c>
      <c r="E12" s="75"/>
    </row>
    <row r="13" spans="1:5" ht="15" customHeight="1">
      <c r="A13" s="86"/>
      <c r="B13" s="90" t="s">
        <v>550</v>
      </c>
      <c r="C13" s="86"/>
      <c r="D13" s="91">
        <v>5975500</v>
      </c>
      <c r="E13" s="75"/>
    </row>
    <row r="14" spans="1:5" ht="15" customHeight="1">
      <c r="A14" s="86"/>
      <c r="B14" s="92" t="s">
        <v>384</v>
      </c>
      <c r="C14" s="93" t="s">
        <v>551</v>
      </c>
      <c r="D14" s="94">
        <v>5307100</v>
      </c>
      <c r="E14" s="75"/>
    </row>
    <row r="15" spans="1:5" ht="15" customHeight="1">
      <c r="A15" s="86"/>
      <c r="B15" s="92" t="s">
        <v>386</v>
      </c>
      <c r="C15" s="93" t="s">
        <v>387</v>
      </c>
      <c r="D15" s="94">
        <v>215200</v>
      </c>
      <c r="E15" s="75"/>
    </row>
    <row r="16" spans="1:5" ht="15" customHeight="1">
      <c r="A16" s="86"/>
      <c r="B16" s="92" t="s">
        <v>388</v>
      </c>
      <c r="C16" s="93" t="s">
        <v>389</v>
      </c>
      <c r="D16" s="94">
        <v>240000</v>
      </c>
      <c r="E16" s="75"/>
    </row>
    <row r="17" spans="1:5" ht="15" customHeight="1">
      <c r="A17" s="86"/>
      <c r="B17" s="92" t="s">
        <v>390</v>
      </c>
      <c r="C17" s="93" t="s">
        <v>391</v>
      </c>
      <c r="D17" s="94">
        <v>213200</v>
      </c>
      <c r="E17" s="75"/>
    </row>
    <row r="18" spans="1:5" ht="15" customHeight="1">
      <c r="A18" s="86"/>
      <c r="B18" s="90" t="s">
        <v>552</v>
      </c>
      <c r="C18" s="86"/>
      <c r="D18" s="91">
        <v>80700</v>
      </c>
      <c r="E18" s="75"/>
    </row>
    <row r="19" spans="1:5" ht="15" customHeight="1">
      <c r="A19" s="86"/>
      <c r="B19" s="92" t="s">
        <v>399</v>
      </c>
      <c r="C19" s="93" t="s">
        <v>553</v>
      </c>
      <c r="D19" s="94">
        <v>80700</v>
      </c>
      <c r="E19" s="75"/>
    </row>
    <row r="20" spans="1:5" ht="15" customHeight="1">
      <c r="A20" s="82" t="s">
        <v>554</v>
      </c>
      <c r="B20" s="83" t="s">
        <v>555</v>
      </c>
      <c r="C20" s="84"/>
      <c r="D20" s="85">
        <v>5981100</v>
      </c>
      <c r="E20" s="75"/>
    </row>
    <row r="21" spans="1:5" ht="15" customHeight="1">
      <c r="A21" s="86"/>
      <c r="B21" s="87" t="s">
        <v>547</v>
      </c>
      <c r="C21" s="88"/>
      <c r="D21" s="89">
        <v>5981100</v>
      </c>
      <c r="E21" s="75"/>
    </row>
    <row r="22" spans="1:5" ht="15" customHeight="1">
      <c r="A22" s="86"/>
      <c r="B22" s="90" t="s">
        <v>548</v>
      </c>
      <c r="C22" s="86"/>
      <c r="D22" s="91">
        <v>5829900</v>
      </c>
      <c r="E22" s="75"/>
    </row>
    <row r="23" spans="1:5" ht="15" customHeight="1">
      <c r="A23" s="86"/>
      <c r="B23" s="92" t="s">
        <v>371</v>
      </c>
      <c r="C23" s="93" t="s">
        <v>556</v>
      </c>
      <c r="D23" s="94">
        <v>5460300</v>
      </c>
      <c r="E23" s="75"/>
    </row>
    <row r="24" spans="1:5" ht="15" customHeight="1">
      <c r="A24" s="86"/>
      <c r="B24" s="92" t="s">
        <v>373</v>
      </c>
      <c r="C24" s="93" t="s">
        <v>557</v>
      </c>
      <c r="D24" s="94">
        <v>327600</v>
      </c>
      <c r="E24" s="75"/>
    </row>
    <row r="25" spans="1:5" ht="15" customHeight="1">
      <c r="A25" s="86"/>
      <c r="B25" s="92" t="s">
        <v>377</v>
      </c>
      <c r="C25" s="93" t="s">
        <v>378</v>
      </c>
      <c r="D25" s="94">
        <v>42000</v>
      </c>
      <c r="E25" s="75"/>
    </row>
    <row r="26" spans="1:5" ht="15" customHeight="1">
      <c r="A26" s="86"/>
      <c r="B26" s="90" t="s">
        <v>558</v>
      </c>
      <c r="C26" s="86"/>
      <c r="D26" s="91">
        <v>144000</v>
      </c>
      <c r="E26" s="75"/>
    </row>
    <row r="27" spans="1:5" ht="15" customHeight="1">
      <c r="A27" s="86"/>
      <c r="B27" s="92" t="s">
        <v>393</v>
      </c>
      <c r="C27" s="93" t="s">
        <v>559</v>
      </c>
      <c r="D27" s="94">
        <v>112800</v>
      </c>
      <c r="E27" s="75"/>
    </row>
    <row r="28" spans="1:5" ht="15" customHeight="1">
      <c r="A28" s="86"/>
      <c r="B28" s="92" t="s">
        <v>394</v>
      </c>
      <c r="C28" s="93" t="s">
        <v>395</v>
      </c>
      <c r="D28" s="94">
        <v>7200</v>
      </c>
      <c r="E28" s="75"/>
    </row>
    <row r="29" spans="1:5" ht="15" customHeight="1">
      <c r="A29" s="86"/>
      <c r="B29" s="92" t="s">
        <v>396</v>
      </c>
      <c r="C29" s="93" t="s">
        <v>397</v>
      </c>
      <c r="D29" s="94">
        <v>24000</v>
      </c>
      <c r="E29" s="75"/>
    </row>
    <row r="30" spans="1:5" ht="15" customHeight="1">
      <c r="A30" s="86"/>
      <c r="B30" s="90" t="s">
        <v>552</v>
      </c>
      <c r="C30" s="86"/>
      <c r="D30" s="91">
        <v>7200</v>
      </c>
      <c r="E30" s="75"/>
    </row>
    <row r="31" spans="1:5" ht="15" customHeight="1">
      <c r="A31" s="86"/>
      <c r="B31" s="92" t="s">
        <v>401</v>
      </c>
      <c r="C31" s="93" t="s">
        <v>402</v>
      </c>
      <c r="D31" s="94">
        <v>7200</v>
      </c>
      <c r="E31" s="75"/>
    </row>
    <row r="32" spans="1:5" ht="15" customHeight="1">
      <c r="A32" s="82" t="s">
        <v>560</v>
      </c>
      <c r="B32" s="83" t="s">
        <v>561</v>
      </c>
      <c r="C32" s="84"/>
      <c r="D32" s="85">
        <v>5633600</v>
      </c>
      <c r="E32" s="75"/>
    </row>
    <row r="33" spans="1:5" ht="15" customHeight="1">
      <c r="A33" s="86"/>
      <c r="B33" s="87" t="s">
        <v>547</v>
      </c>
      <c r="C33" s="88"/>
      <c r="D33" s="89">
        <v>5633600</v>
      </c>
      <c r="E33" s="75"/>
    </row>
    <row r="34" spans="1:5" ht="15" customHeight="1">
      <c r="A34" s="86"/>
      <c r="B34" s="90" t="s">
        <v>548</v>
      </c>
      <c r="C34" s="86"/>
      <c r="D34" s="91">
        <v>4971000</v>
      </c>
      <c r="E34" s="75"/>
    </row>
    <row r="35" spans="1:5" ht="15" customHeight="1">
      <c r="A35" s="86"/>
      <c r="B35" s="92" t="s">
        <v>371</v>
      </c>
      <c r="C35" s="93" t="s">
        <v>556</v>
      </c>
      <c r="D35" s="94">
        <v>4607200</v>
      </c>
      <c r="E35" s="75"/>
    </row>
    <row r="36" spans="1:5" ht="15" customHeight="1">
      <c r="A36" s="86"/>
      <c r="B36" s="92" t="s">
        <v>373</v>
      </c>
      <c r="C36" s="93" t="s">
        <v>557</v>
      </c>
      <c r="D36" s="94">
        <v>276500</v>
      </c>
      <c r="E36" s="75"/>
    </row>
    <row r="37" spans="1:5" ht="15" customHeight="1">
      <c r="A37" s="86"/>
      <c r="B37" s="92" t="s">
        <v>377</v>
      </c>
      <c r="C37" s="93" t="s">
        <v>378</v>
      </c>
      <c r="D37" s="94">
        <v>42000</v>
      </c>
      <c r="E37" s="75"/>
    </row>
    <row r="38" spans="1:5" ht="15" customHeight="1">
      <c r="A38" s="86"/>
      <c r="B38" s="92" t="s">
        <v>379</v>
      </c>
      <c r="C38" s="93" t="s">
        <v>380</v>
      </c>
      <c r="D38" s="94">
        <v>35000</v>
      </c>
      <c r="E38" s="75"/>
    </row>
    <row r="39" spans="1:5" ht="15" customHeight="1">
      <c r="A39" s="86"/>
      <c r="B39" s="92" t="s">
        <v>381</v>
      </c>
      <c r="C39" s="93" t="s">
        <v>382</v>
      </c>
      <c r="D39" s="94">
        <v>10300</v>
      </c>
      <c r="E39" s="75"/>
    </row>
    <row r="40" spans="1:5" ht="15" customHeight="1">
      <c r="A40" s="86"/>
      <c r="B40" s="90" t="s">
        <v>550</v>
      </c>
      <c r="C40" s="86"/>
      <c r="D40" s="91">
        <v>462200</v>
      </c>
      <c r="E40" s="75"/>
    </row>
    <row r="41" spans="1:5" ht="15" customHeight="1">
      <c r="A41" s="86"/>
      <c r="B41" s="92" t="s">
        <v>384</v>
      </c>
      <c r="C41" s="93" t="s">
        <v>562</v>
      </c>
      <c r="D41" s="94">
        <v>450300</v>
      </c>
      <c r="E41" s="75"/>
    </row>
    <row r="42" spans="1:5" ht="15" customHeight="1">
      <c r="A42" s="86"/>
      <c r="B42" s="92" t="s">
        <v>386</v>
      </c>
      <c r="C42" s="93" t="s">
        <v>387</v>
      </c>
      <c r="D42" s="94">
        <v>11900</v>
      </c>
      <c r="E42" s="75"/>
    </row>
    <row r="43" spans="1:5" ht="15" customHeight="1">
      <c r="A43" s="86"/>
      <c r="B43" s="90" t="s">
        <v>552</v>
      </c>
      <c r="C43" s="86"/>
      <c r="D43" s="91">
        <v>200400</v>
      </c>
      <c r="E43" s="75"/>
    </row>
    <row r="44" spans="1:5" ht="15" customHeight="1">
      <c r="A44" s="86"/>
      <c r="B44" s="92" t="s">
        <v>399</v>
      </c>
      <c r="C44" s="93" t="s">
        <v>553</v>
      </c>
      <c r="D44" s="94">
        <v>10100</v>
      </c>
      <c r="E44" s="75"/>
    </row>
    <row r="45" spans="1:5" ht="15" customHeight="1">
      <c r="A45" s="86"/>
      <c r="B45" s="92" t="s">
        <v>403</v>
      </c>
      <c r="C45" s="93" t="s">
        <v>404</v>
      </c>
      <c r="D45" s="94">
        <v>190300</v>
      </c>
      <c r="E45" s="75"/>
    </row>
    <row r="46" spans="1:5" ht="15" customHeight="1">
      <c r="A46" s="82" t="s">
        <v>563</v>
      </c>
      <c r="B46" s="83" t="s">
        <v>564</v>
      </c>
      <c r="C46" s="84"/>
      <c r="D46" s="85">
        <v>5281600</v>
      </c>
      <c r="E46" s="75"/>
    </row>
    <row r="47" spans="1:5" ht="15" customHeight="1">
      <c r="A47" s="86"/>
      <c r="B47" s="87" t="s">
        <v>547</v>
      </c>
      <c r="C47" s="88"/>
      <c r="D47" s="89">
        <v>5281600</v>
      </c>
      <c r="E47" s="75"/>
    </row>
    <row r="48" spans="1:5" ht="15" customHeight="1">
      <c r="A48" s="86"/>
      <c r="B48" s="90" t="s">
        <v>548</v>
      </c>
      <c r="C48" s="86"/>
      <c r="D48" s="91">
        <v>4697300</v>
      </c>
      <c r="E48" s="75"/>
    </row>
    <row r="49" spans="1:5" ht="15" customHeight="1">
      <c r="A49" s="86"/>
      <c r="B49" s="92" t="s">
        <v>371</v>
      </c>
      <c r="C49" s="93" t="s">
        <v>565</v>
      </c>
      <c r="D49" s="94">
        <v>4370400</v>
      </c>
      <c r="E49" s="75"/>
    </row>
    <row r="50" spans="1:5" ht="15" customHeight="1">
      <c r="A50" s="86"/>
      <c r="B50" s="92" t="s">
        <v>373</v>
      </c>
      <c r="C50" s="93" t="s">
        <v>557</v>
      </c>
      <c r="D50" s="94">
        <v>262200</v>
      </c>
      <c r="E50" s="75"/>
    </row>
    <row r="51" spans="1:5" ht="15" customHeight="1">
      <c r="A51" s="86"/>
      <c r="B51" s="92" t="s">
        <v>377</v>
      </c>
      <c r="C51" s="93" t="s">
        <v>378</v>
      </c>
      <c r="D51" s="94">
        <v>42000</v>
      </c>
      <c r="E51" s="75"/>
    </row>
    <row r="52" spans="1:5" ht="15" customHeight="1">
      <c r="A52" s="86"/>
      <c r="B52" s="92" t="s">
        <v>379</v>
      </c>
      <c r="C52" s="93" t="s">
        <v>380</v>
      </c>
      <c r="D52" s="94">
        <v>17500</v>
      </c>
      <c r="E52" s="75"/>
    </row>
    <row r="53" spans="1:5" ht="15" customHeight="1">
      <c r="A53" s="86"/>
      <c r="B53" s="92" t="s">
        <v>381</v>
      </c>
      <c r="C53" s="93" t="s">
        <v>382</v>
      </c>
      <c r="D53" s="94">
        <v>5200</v>
      </c>
      <c r="E53" s="75"/>
    </row>
    <row r="54" spans="1:5" ht="15" customHeight="1">
      <c r="A54" s="86"/>
      <c r="B54" s="90" t="s">
        <v>550</v>
      </c>
      <c r="C54" s="86"/>
      <c r="D54" s="91">
        <v>584300</v>
      </c>
      <c r="E54" s="75"/>
    </row>
    <row r="55" spans="1:5" ht="15" customHeight="1">
      <c r="A55" s="86"/>
      <c r="B55" s="92" t="s">
        <v>384</v>
      </c>
      <c r="C55" s="93" t="s">
        <v>562</v>
      </c>
      <c r="D55" s="94">
        <v>551200</v>
      </c>
      <c r="E55" s="75"/>
    </row>
    <row r="56" spans="1:5" ht="15" customHeight="1">
      <c r="A56" s="86"/>
      <c r="B56" s="92" t="s">
        <v>386</v>
      </c>
      <c r="C56" s="93" t="s">
        <v>387</v>
      </c>
      <c r="D56" s="94">
        <v>33100</v>
      </c>
      <c r="E56" s="75"/>
    </row>
    <row r="57" spans="1:5" ht="15" customHeight="1">
      <c r="A57" s="82" t="s">
        <v>566</v>
      </c>
      <c r="B57" s="95" t="s">
        <v>567</v>
      </c>
      <c r="C57" s="96"/>
      <c r="D57" s="97">
        <v>70487900</v>
      </c>
      <c r="E57" s="75"/>
    </row>
    <row r="58" spans="1:5" ht="15" customHeight="1">
      <c r="A58" s="86"/>
      <c r="B58" s="87" t="s">
        <v>547</v>
      </c>
      <c r="C58" s="88"/>
      <c r="D58" s="89">
        <v>70487900</v>
      </c>
      <c r="E58" s="75"/>
    </row>
    <row r="59" spans="1:5" ht="15" customHeight="1">
      <c r="A59" s="86"/>
      <c r="B59" s="90" t="s">
        <v>548</v>
      </c>
      <c r="C59" s="86"/>
      <c r="D59" s="91">
        <v>3923000</v>
      </c>
      <c r="E59" s="75"/>
    </row>
    <row r="60" spans="1:5" ht="15" customHeight="1">
      <c r="A60" s="86"/>
      <c r="B60" s="92" t="s">
        <v>371</v>
      </c>
      <c r="C60" s="93" t="s">
        <v>568</v>
      </c>
      <c r="D60" s="94">
        <v>3661300</v>
      </c>
      <c r="E60" s="75"/>
    </row>
    <row r="61" spans="1:5" ht="15" customHeight="1">
      <c r="A61" s="86"/>
      <c r="B61" s="92" t="s">
        <v>373</v>
      </c>
      <c r="C61" s="93" t="s">
        <v>557</v>
      </c>
      <c r="D61" s="94">
        <v>219700</v>
      </c>
      <c r="E61" s="75"/>
    </row>
    <row r="62" spans="1:5" ht="15" customHeight="1">
      <c r="A62" s="86"/>
      <c r="B62" s="92" t="s">
        <v>377</v>
      </c>
      <c r="C62" s="93" t="s">
        <v>378</v>
      </c>
      <c r="D62" s="94">
        <v>42000</v>
      </c>
      <c r="E62" s="75"/>
    </row>
    <row r="63" spans="1:5" ht="15" customHeight="1">
      <c r="A63" s="86"/>
      <c r="B63" s="90" t="s">
        <v>550</v>
      </c>
      <c r="C63" s="86"/>
      <c r="D63" s="91">
        <v>43582400</v>
      </c>
      <c r="E63" s="75"/>
    </row>
    <row r="64" spans="1:5" ht="15" customHeight="1">
      <c r="A64" s="86"/>
      <c r="B64" s="92" t="s">
        <v>384</v>
      </c>
      <c r="C64" s="93" t="s">
        <v>569</v>
      </c>
      <c r="D64" s="94">
        <v>40454800</v>
      </c>
      <c r="E64" s="75"/>
    </row>
    <row r="65" spans="1:5" ht="15" customHeight="1">
      <c r="A65" s="86"/>
      <c r="B65" s="92" t="s">
        <v>386</v>
      </c>
      <c r="C65" s="93" t="s">
        <v>387</v>
      </c>
      <c r="D65" s="94">
        <v>1658700</v>
      </c>
      <c r="E65" s="75"/>
    </row>
    <row r="66" spans="1:5" ht="15" customHeight="1">
      <c r="A66" s="86"/>
      <c r="B66" s="92" t="s">
        <v>388</v>
      </c>
      <c r="C66" s="93" t="s">
        <v>389</v>
      </c>
      <c r="D66" s="94">
        <v>934200</v>
      </c>
      <c r="E66" s="75"/>
    </row>
    <row r="67" spans="1:5" ht="15" customHeight="1">
      <c r="A67" s="86"/>
      <c r="B67" s="92" t="s">
        <v>390</v>
      </c>
      <c r="C67" s="93" t="s">
        <v>391</v>
      </c>
      <c r="D67" s="94">
        <v>534700</v>
      </c>
      <c r="E67" s="75"/>
    </row>
    <row r="68" spans="1:5" ht="15" customHeight="1">
      <c r="A68" s="86"/>
      <c r="B68" s="90" t="s">
        <v>558</v>
      </c>
      <c r="C68" s="86"/>
      <c r="D68" s="91">
        <v>21888100</v>
      </c>
      <c r="E68" s="75"/>
    </row>
    <row r="69" spans="1:5" ht="15" customHeight="1">
      <c r="A69" s="86"/>
      <c r="B69" s="92" t="s">
        <v>393</v>
      </c>
      <c r="C69" s="93" t="s">
        <v>570</v>
      </c>
      <c r="D69" s="94">
        <v>15987000</v>
      </c>
      <c r="E69" s="75"/>
    </row>
    <row r="70" spans="1:5" ht="15" customHeight="1">
      <c r="A70" s="86"/>
      <c r="B70" s="92" t="s">
        <v>394</v>
      </c>
      <c r="C70" s="93" t="s">
        <v>395</v>
      </c>
      <c r="D70" s="94">
        <v>2253100</v>
      </c>
      <c r="E70" s="75"/>
    </row>
    <row r="71" spans="1:5" ht="15" customHeight="1">
      <c r="A71" s="86"/>
      <c r="B71" s="92" t="s">
        <v>396</v>
      </c>
      <c r="C71" s="93" t="s">
        <v>397</v>
      </c>
      <c r="D71" s="94">
        <v>3648000</v>
      </c>
      <c r="E71" s="75"/>
    </row>
    <row r="72" spans="1:5" ht="15" customHeight="1">
      <c r="A72" s="86"/>
      <c r="B72" s="90" t="s">
        <v>552</v>
      </c>
      <c r="C72" s="86"/>
      <c r="D72" s="91">
        <v>1094400</v>
      </c>
      <c r="E72" s="75"/>
    </row>
    <row r="73" spans="1:5" ht="15" customHeight="1">
      <c r="A73" s="86"/>
      <c r="B73" s="92" t="s">
        <v>401</v>
      </c>
      <c r="C73" s="93" t="s">
        <v>402</v>
      </c>
      <c r="D73" s="94">
        <v>1094400</v>
      </c>
      <c r="E73" s="75"/>
    </row>
    <row r="74" spans="1:5" ht="15" customHeight="1">
      <c r="A74" s="82" t="s">
        <v>571</v>
      </c>
      <c r="B74" s="83" t="s">
        <v>572</v>
      </c>
      <c r="C74" s="84"/>
      <c r="D74" s="85">
        <v>15233000</v>
      </c>
      <c r="E74" s="75"/>
    </row>
    <row r="75" spans="1:5" ht="15" customHeight="1">
      <c r="A75" s="86"/>
      <c r="B75" s="87" t="s">
        <v>547</v>
      </c>
      <c r="C75" s="88"/>
      <c r="D75" s="89">
        <v>15233000</v>
      </c>
      <c r="E75" s="75"/>
    </row>
    <row r="76" spans="1:5" ht="15" customHeight="1">
      <c r="A76" s="86"/>
      <c r="B76" s="90" t="s">
        <v>548</v>
      </c>
      <c r="C76" s="86"/>
      <c r="D76" s="91">
        <v>4940900</v>
      </c>
      <c r="E76" s="75"/>
    </row>
    <row r="77" spans="1:5" ht="15" customHeight="1">
      <c r="A77" s="86"/>
      <c r="B77" s="92" t="s">
        <v>371</v>
      </c>
      <c r="C77" s="93" t="s">
        <v>573</v>
      </c>
      <c r="D77" s="94">
        <v>4621600</v>
      </c>
      <c r="E77" s="75"/>
    </row>
    <row r="78" spans="1:5" ht="15" customHeight="1">
      <c r="A78" s="86"/>
      <c r="B78" s="92" t="s">
        <v>373</v>
      </c>
      <c r="C78" s="93" t="s">
        <v>374</v>
      </c>
      <c r="D78" s="94">
        <v>277300</v>
      </c>
      <c r="E78" s="75"/>
    </row>
    <row r="79" spans="1:5" ht="15" customHeight="1">
      <c r="A79" s="86"/>
      <c r="B79" s="92" t="s">
        <v>377</v>
      </c>
      <c r="C79" s="93" t="s">
        <v>378</v>
      </c>
      <c r="D79" s="94">
        <v>42000</v>
      </c>
      <c r="E79" s="75"/>
    </row>
    <row r="80" spans="1:5" ht="15" customHeight="1">
      <c r="A80" s="86"/>
      <c r="B80" s="90" t="s">
        <v>550</v>
      </c>
      <c r="C80" s="86"/>
      <c r="D80" s="91">
        <v>8931300</v>
      </c>
      <c r="E80" s="75"/>
    </row>
    <row r="81" spans="1:5" ht="15" customHeight="1">
      <c r="A81" s="86"/>
      <c r="B81" s="92" t="s">
        <v>384</v>
      </c>
      <c r="C81" s="93" t="s">
        <v>574</v>
      </c>
      <c r="D81" s="94">
        <v>8260000</v>
      </c>
      <c r="E81" s="75"/>
    </row>
    <row r="82" spans="1:5" ht="15" customHeight="1">
      <c r="A82" s="86"/>
      <c r="B82" s="92" t="s">
        <v>386</v>
      </c>
      <c r="C82" s="93" t="s">
        <v>387</v>
      </c>
      <c r="D82" s="94">
        <v>495600</v>
      </c>
      <c r="E82" s="75"/>
    </row>
    <row r="83" spans="1:5" ht="15" customHeight="1">
      <c r="A83" s="86"/>
      <c r="B83" s="92" t="s">
        <v>388</v>
      </c>
      <c r="C83" s="93" t="s">
        <v>389</v>
      </c>
      <c r="D83" s="94">
        <v>100300</v>
      </c>
      <c r="E83" s="75"/>
    </row>
    <row r="84" spans="1:5" ht="15" customHeight="1">
      <c r="A84" s="86"/>
      <c r="B84" s="92" t="s">
        <v>390</v>
      </c>
      <c r="C84" s="93" t="s">
        <v>391</v>
      </c>
      <c r="D84" s="94">
        <v>75400</v>
      </c>
      <c r="E84" s="75"/>
    </row>
    <row r="85" spans="1:5" ht="15" customHeight="1">
      <c r="A85" s="86"/>
      <c r="B85" s="90" t="s">
        <v>558</v>
      </c>
      <c r="C85" s="86"/>
      <c r="D85" s="91">
        <v>1296000</v>
      </c>
      <c r="E85" s="75"/>
    </row>
    <row r="86" spans="1:5" ht="15" customHeight="1">
      <c r="A86" s="86"/>
      <c r="B86" s="92" t="s">
        <v>393</v>
      </c>
      <c r="C86" s="93" t="s">
        <v>575</v>
      </c>
      <c r="D86" s="94">
        <v>938500</v>
      </c>
      <c r="E86" s="75"/>
    </row>
    <row r="87" spans="1:5" ht="15" customHeight="1">
      <c r="A87" s="86"/>
      <c r="B87" s="92" t="s">
        <v>394</v>
      </c>
      <c r="C87" s="93" t="s">
        <v>395</v>
      </c>
      <c r="D87" s="94">
        <v>141500</v>
      </c>
      <c r="E87" s="75"/>
    </row>
    <row r="88" spans="1:5" ht="15" customHeight="1">
      <c r="A88" s="86"/>
      <c r="B88" s="92" t="s">
        <v>396</v>
      </c>
      <c r="C88" s="93" t="s">
        <v>397</v>
      </c>
      <c r="D88" s="94">
        <v>216000</v>
      </c>
      <c r="E88" s="75"/>
    </row>
    <row r="89" spans="1:5" ht="15" customHeight="1">
      <c r="A89" s="86"/>
      <c r="B89" s="90" t="s">
        <v>552</v>
      </c>
      <c r="C89" s="86"/>
      <c r="D89" s="91">
        <v>64800</v>
      </c>
      <c r="E89" s="75"/>
    </row>
    <row r="90" spans="1:5" ht="15" customHeight="1">
      <c r="A90" s="86"/>
      <c r="B90" s="92" t="s">
        <v>401</v>
      </c>
      <c r="C90" s="93" t="s">
        <v>402</v>
      </c>
      <c r="D90" s="94">
        <v>64800</v>
      </c>
      <c r="E90" s="75"/>
    </row>
    <row r="91" spans="1:5" ht="15" customHeight="1">
      <c r="A91" s="82" t="s">
        <v>576</v>
      </c>
      <c r="B91" s="95" t="s">
        <v>577</v>
      </c>
      <c r="C91" s="96"/>
      <c r="D91" s="97">
        <v>11755100</v>
      </c>
      <c r="E91" s="75"/>
    </row>
    <row r="92" spans="1:5" ht="15" customHeight="1">
      <c r="A92" s="86"/>
      <c r="B92" s="87" t="s">
        <v>547</v>
      </c>
      <c r="C92" s="88"/>
      <c r="D92" s="89">
        <v>11755100</v>
      </c>
      <c r="E92" s="75"/>
    </row>
    <row r="93" spans="1:5" ht="15" customHeight="1">
      <c r="A93" s="86"/>
      <c r="B93" s="90" t="s">
        <v>548</v>
      </c>
      <c r="C93" s="86"/>
      <c r="D93" s="91">
        <v>7187800</v>
      </c>
      <c r="E93" s="75"/>
    </row>
    <row r="94" spans="1:5" ht="15" customHeight="1">
      <c r="A94" s="86"/>
      <c r="B94" s="92" t="s">
        <v>371</v>
      </c>
      <c r="C94" s="93" t="s">
        <v>549</v>
      </c>
      <c r="D94" s="94">
        <v>6654100</v>
      </c>
      <c r="E94" s="75"/>
    </row>
    <row r="95" spans="1:5" ht="15" customHeight="1">
      <c r="A95" s="86"/>
      <c r="B95" s="92" t="s">
        <v>373</v>
      </c>
      <c r="C95" s="93" t="s">
        <v>557</v>
      </c>
      <c r="D95" s="94">
        <v>399300</v>
      </c>
      <c r="E95" s="75"/>
    </row>
    <row r="96" spans="1:5" ht="15" customHeight="1">
      <c r="A96" s="86"/>
      <c r="B96" s="92" t="s">
        <v>375</v>
      </c>
      <c r="C96" s="93" t="s">
        <v>376</v>
      </c>
      <c r="D96" s="94">
        <v>67200</v>
      </c>
      <c r="E96" s="75"/>
    </row>
    <row r="97" spans="1:5" ht="15" customHeight="1">
      <c r="A97" s="86"/>
      <c r="B97" s="92" t="s">
        <v>377</v>
      </c>
      <c r="C97" s="93" t="s">
        <v>378</v>
      </c>
      <c r="D97" s="94">
        <v>67200</v>
      </c>
      <c r="E97" s="75"/>
    </row>
    <row r="98" spans="1:5" ht="15" customHeight="1">
      <c r="A98" s="86"/>
      <c r="B98" s="90" t="s">
        <v>550</v>
      </c>
      <c r="C98" s="86"/>
      <c r="D98" s="91">
        <v>4224500</v>
      </c>
      <c r="E98" s="75"/>
    </row>
    <row r="99" spans="1:5" ht="15" customHeight="1">
      <c r="A99" s="86"/>
      <c r="B99" s="92" t="s">
        <v>384</v>
      </c>
      <c r="C99" s="93" t="s">
        <v>578</v>
      </c>
      <c r="D99" s="94">
        <v>3969700</v>
      </c>
      <c r="E99" s="75"/>
    </row>
    <row r="100" spans="1:5" ht="15" customHeight="1">
      <c r="A100" s="86"/>
      <c r="B100" s="92" t="s">
        <v>386</v>
      </c>
      <c r="C100" s="93" t="s">
        <v>387</v>
      </c>
      <c r="D100" s="94">
        <v>187600</v>
      </c>
      <c r="E100" s="75"/>
    </row>
    <row r="101" spans="1:5" ht="15" customHeight="1">
      <c r="A101" s="86"/>
      <c r="B101" s="92" t="s">
        <v>388</v>
      </c>
      <c r="C101" s="93" t="s">
        <v>389</v>
      </c>
      <c r="D101" s="94">
        <v>48000</v>
      </c>
      <c r="E101" s="75"/>
    </row>
    <row r="102" spans="1:5" ht="15" customHeight="1">
      <c r="A102" s="86"/>
      <c r="B102" s="92" t="s">
        <v>390</v>
      </c>
      <c r="C102" s="93" t="s">
        <v>391</v>
      </c>
      <c r="D102" s="94">
        <v>19200</v>
      </c>
      <c r="E102" s="75"/>
    </row>
    <row r="103" spans="1:5" ht="15" customHeight="1">
      <c r="A103" s="86"/>
      <c r="B103" s="90" t="s">
        <v>558</v>
      </c>
      <c r="C103" s="86"/>
      <c r="D103" s="91">
        <v>288000</v>
      </c>
      <c r="E103" s="75"/>
    </row>
    <row r="104" spans="1:5" ht="15" customHeight="1">
      <c r="A104" s="86"/>
      <c r="B104" s="92" t="s">
        <v>393</v>
      </c>
      <c r="C104" s="93" t="s">
        <v>579</v>
      </c>
      <c r="D104" s="94">
        <v>217100</v>
      </c>
      <c r="E104" s="75"/>
    </row>
    <row r="105" spans="1:5" ht="15" customHeight="1">
      <c r="A105" s="86"/>
      <c r="B105" s="92" t="s">
        <v>394</v>
      </c>
      <c r="C105" s="93" t="s">
        <v>395</v>
      </c>
      <c r="D105" s="94">
        <v>22900</v>
      </c>
      <c r="E105" s="75"/>
    </row>
    <row r="106" spans="1:5" ht="15" customHeight="1">
      <c r="A106" s="86"/>
      <c r="B106" s="92" t="s">
        <v>396</v>
      </c>
      <c r="C106" s="93" t="s">
        <v>397</v>
      </c>
      <c r="D106" s="94">
        <v>48000</v>
      </c>
      <c r="E106" s="75"/>
    </row>
    <row r="107" spans="1:5" ht="15" customHeight="1">
      <c r="A107" s="86"/>
      <c r="B107" s="90" t="s">
        <v>552</v>
      </c>
      <c r="C107" s="86"/>
      <c r="D107" s="91">
        <v>54800</v>
      </c>
      <c r="E107" s="75"/>
    </row>
    <row r="108" spans="1:5" ht="15" customHeight="1">
      <c r="A108" s="86"/>
      <c r="B108" s="92" t="s">
        <v>399</v>
      </c>
      <c r="C108" s="93" t="s">
        <v>553</v>
      </c>
      <c r="D108" s="94">
        <v>40400</v>
      </c>
      <c r="E108" s="75"/>
    </row>
    <row r="109" spans="1:5" ht="15" customHeight="1">
      <c r="A109" s="86"/>
      <c r="B109" s="92" t="s">
        <v>401</v>
      </c>
      <c r="C109" s="93" t="s">
        <v>402</v>
      </c>
      <c r="D109" s="94">
        <v>14400</v>
      </c>
      <c r="E109" s="75"/>
    </row>
    <row r="110" spans="1:5" ht="15" customHeight="1">
      <c r="A110" s="82" t="s">
        <v>580</v>
      </c>
      <c r="B110" s="95" t="s">
        <v>581</v>
      </c>
      <c r="C110" s="96"/>
      <c r="D110" s="97">
        <v>11743400</v>
      </c>
      <c r="E110" s="75"/>
    </row>
    <row r="111" spans="1:5" ht="15" customHeight="1">
      <c r="A111" s="86"/>
      <c r="B111" s="87" t="s">
        <v>547</v>
      </c>
      <c r="C111" s="88"/>
      <c r="D111" s="89">
        <v>11743400</v>
      </c>
      <c r="E111" s="75"/>
    </row>
    <row r="112" spans="1:5" ht="15" customHeight="1">
      <c r="A112" s="86"/>
      <c r="B112" s="90" t="s">
        <v>550</v>
      </c>
      <c r="C112" s="86"/>
      <c r="D112" s="91">
        <v>9868400</v>
      </c>
      <c r="E112" s="75"/>
    </row>
    <row r="113" spans="1:5" ht="15" customHeight="1">
      <c r="A113" s="86"/>
      <c r="B113" s="92" t="s">
        <v>384</v>
      </c>
      <c r="C113" s="93" t="s">
        <v>582</v>
      </c>
      <c r="D113" s="94">
        <v>9464200</v>
      </c>
      <c r="E113" s="75"/>
    </row>
    <row r="114" spans="1:5" ht="15" customHeight="1">
      <c r="A114" s="86"/>
      <c r="B114" s="92" t="s">
        <v>386</v>
      </c>
      <c r="C114" s="93" t="s">
        <v>387</v>
      </c>
      <c r="D114" s="94">
        <v>315500</v>
      </c>
      <c r="E114" s="75"/>
    </row>
    <row r="115" spans="1:5" ht="15" customHeight="1">
      <c r="A115" s="86"/>
      <c r="B115" s="92" t="s">
        <v>388</v>
      </c>
      <c r="C115" s="93" t="s">
        <v>389</v>
      </c>
      <c r="D115" s="94">
        <v>61500</v>
      </c>
    </row>
    <row r="116" spans="1:5" ht="15" customHeight="1">
      <c r="A116" s="86"/>
      <c r="B116" s="92" t="s">
        <v>390</v>
      </c>
      <c r="C116" s="93" t="s">
        <v>391</v>
      </c>
      <c r="D116" s="94">
        <v>27200</v>
      </c>
    </row>
    <row r="117" spans="1:5" ht="15" customHeight="1">
      <c r="A117" s="86"/>
      <c r="B117" s="90" t="s">
        <v>558</v>
      </c>
      <c r="C117" s="86"/>
      <c r="D117" s="91">
        <v>1584000</v>
      </c>
    </row>
    <row r="118" spans="1:5" ht="15" customHeight="1">
      <c r="A118" s="86"/>
      <c r="B118" s="92" t="s">
        <v>393</v>
      </c>
      <c r="C118" s="93" t="s">
        <v>583</v>
      </c>
      <c r="D118" s="94">
        <v>1147100</v>
      </c>
    </row>
    <row r="119" spans="1:5" ht="15" customHeight="1">
      <c r="A119" s="86"/>
      <c r="B119" s="92" t="s">
        <v>394</v>
      </c>
      <c r="C119" s="93" t="s">
        <v>395</v>
      </c>
      <c r="D119" s="94">
        <v>172900</v>
      </c>
    </row>
    <row r="120" spans="1:5" ht="15" customHeight="1">
      <c r="A120" s="86"/>
      <c r="B120" s="92" t="s">
        <v>396</v>
      </c>
      <c r="C120" s="93" t="s">
        <v>397</v>
      </c>
      <c r="D120" s="94">
        <v>264000</v>
      </c>
    </row>
    <row r="121" spans="1:5" ht="15" customHeight="1">
      <c r="A121" s="86"/>
      <c r="B121" s="90" t="s">
        <v>552</v>
      </c>
      <c r="C121" s="86"/>
      <c r="D121" s="91">
        <v>291000</v>
      </c>
    </row>
    <row r="122" spans="1:5" ht="15" customHeight="1">
      <c r="A122" s="86"/>
      <c r="B122" s="92" t="s">
        <v>399</v>
      </c>
      <c r="C122" s="93" t="s">
        <v>553</v>
      </c>
      <c r="D122" s="94">
        <v>211800</v>
      </c>
    </row>
    <row r="123" spans="1:5" ht="15" customHeight="1">
      <c r="A123" s="86"/>
      <c r="B123" s="92" t="s">
        <v>401</v>
      </c>
      <c r="C123" s="93" t="s">
        <v>402</v>
      </c>
      <c r="D123" s="94">
        <v>79200</v>
      </c>
    </row>
    <row r="124" spans="1:5" ht="15" customHeight="1">
      <c r="A124" s="82" t="s">
        <v>584</v>
      </c>
      <c r="B124" s="95" t="s">
        <v>585</v>
      </c>
      <c r="C124" s="96"/>
      <c r="D124" s="97">
        <v>23346300</v>
      </c>
    </row>
    <row r="125" spans="1:5" ht="15" customHeight="1">
      <c r="A125" s="86"/>
      <c r="B125" s="87" t="s">
        <v>547</v>
      </c>
      <c r="C125" s="88"/>
      <c r="D125" s="89">
        <v>23346300</v>
      </c>
    </row>
    <row r="126" spans="1:5" ht="15" customHeight="1">
      <c r="A126" s="86"/>
      <c r="B126" s="90" t="s">
        <v>548</v>
      </c>
      <c r="C126" s="86"/>
      <c r="D126" s="91">
        <v>769100</v>
      </c>
    </row>
    <row r="127" spans="1:5" ht="15" customHeight="1">
      <c r="A127" s="86"/>
      <c r="B127" s="92" t="s">
        <v>371</v>
      </c>
      <c r="C127" s="93" t="s">
        <v>562</v>
      </c>
      <c r="D127" s="94">
        <v>725600</v>
      </c>
    </row>
    <row r="128" spans="1:5" ht="15" customHeight="1">
      <c r="A128" s="86"/>
      <c r="B128" s="92" t="s">
        <v>373</v>
      </c>
      <c r="C128" s="93" t="s">
        <v>374</v>
      </c>
      <c r="D128" s="94">
        <v>43500</v>
      </c>
    </row>
    <row r="129" spans="1:4" ht="15" customHeight="1">
      <c r="A129" s="86"/>
      <c r="B129" s="90" t="s">
        <v>550</v>
      </c>
      <c r="C129" s="86"/>
      <c r="D129" s="91">
        <v>14625300</v>
      </c>
    </row>
    <row r="130" spans="1:4" ht="15" customHeight="1">
      <c r="A130" s="86"/>
      <c r="B130" s="92" t="s">
        <v>384</v>
      </c>
      <c r="C130" s="93" t="s">
        <v>586</v>
      </c>
      <c r="D130" s="94">
        <v>13665300</v>
      </c>
    </row>
    <row r="131" spans="1:4" ht="15" customHeight="1">
      <c r="A131" s="86"/>
      <c r="B131" s="92" t="s">
        <v>386</v>
      </c>
      <c r="C131" s="93" t="s">
        <v>387</v>
      </c>
      <c r="D131" s="94">
        <v>500700</v>
      </c>
    </row>
    <row r="132" spans="1:4" ht="15" customHeight="1">
      <c r="A132" s="86"/>
      <c r="B132" s="92" t="s">
        <v>388</v>
      </c>
      <c r="C132" s="93" t="s">
        <v>389</v>
      </c>
      <c r="D132" s="94">
        <v>294200</v>
      </c>
    </row>
    <row r="133" spans="1:4" ht="15" customHeight="1">
      <c r="A133" s="86"/>
      <c r="B133" s="92" t="s">
        <v>390</v>
      </c>
      <c r="C133" s="93" t="s">
        <v>391</v>
      </c>
      <c r="D133" s="94">
        <v>165100</v>
      </c>
    </row>
    <row r="134" spans="1:4" ht="15" customHeight="1">
      <c r="A134" s="86"/>
      <c r="B134" s="90" t="s">
        <v>558</v>
      </c>
      <c r="C134" s="86"/>
      <c r="D134" s="91">
        <v>7573200</v>
      </c>
    </row>
    <row r="135" spans="1:4" ht="15" customHeight="1">
      <c r="A135" s="86"/>
      <c r="B135" s="92" t="s">
        <v>393</v>
      </c>
      <c r="C135" s="93" t="s">
        <v>587</v>
      </c>
      <c r="D135" s="94">
        <v>5507800</v>
      </c>
    </row>
    <row r="136" spans="1:4" ht="15" customHeight="1">
      <c r="A136" s="86"/>
      <c r="B136" s="92" t="s">
        <v>394</v>
      </c>
      <c r="C136" s="93" t="s">
        <v>395</v>
      </c>
      <c r="D136" s="94">
        <v>817400</v>
      </c>
    </row>
    <row r="137" spans="1:4" ht="15" customHeight="1">
      <c r="A137" s="86"/>
      <c r="B137" s="92" t="s">
        <v>396</v>
      </c>
      <c r="C137" s="93" t="s">
        <v>397</v>
      </c>
      <c r="D137" s="94">
        <v>1248000</v>
      </c>
    </row>
    <row r="138" spans="1:4" ht="15" customHeight="1">
      <c r="A138" s="86"/>
      <c r="B138" s="90" t="s">
        <v>552</v>
      </c>
      <c r="C138" s="86"/>
      <c r="D138" s="91">
        <v>378700</v>
      </c>
    </row>
    <row r="139" spans="1:4" ht="15" customHeight="1">
      <c r="A139" s="86"/>
      <c r="B139" s="92" t="s">
        <v>401</v>
      </c>
      <c r="C139" s="93" t="s">
        <v>402</v>
      </c>
      <c r="D139" s="94">
        <v>378700</v>
      </c>
    </row>
    <row r="140" spans="1:4" ht="15" customHeight="1">
      <c r="A140" s="82" t="s">
        <v>588</v>
      </c>
      <c r="B140" s="95" t="s">
        <v>589</v>
      </c>
      <c r="C140" s="96"/>
      <c r="D140" s="97">
        <v>6092500</v>
      </c>
    </row>
    <row r="141" spans="1:4" ht="15" customHeight="1">
      <c r="A141" s="86"/>
      <c r="B141" s="87" t="s">
        <v>547</v>
      </c>
      <c r="C141" s="88"/>
      <c r="D141" s="89">
        <v>6092500</v>
      </c>
    </row>
    <row r="142" spans="1:4" ht="15" customHeight="1">
      <c r="A142" s="86"/>
      <c r="B142" s="90" t="s">
        <v>548</v>
      </c>
      <c r="C142" s="86"/>
      <c r="D142" s="91">
        <v>5496000</v>
      </c>
    </row>
    <row r="143" spans="1:4" ht="15" customHeight="1">
      <c r="A143" s="86"/>
      <c r="B143" s="92" t="s">
        <v>371</v>
      </c>
      <c r="C143" s="93" t="s">
        <v>556</v>
      </c>
      <c r="D143" s="94">
        <v>5123800</v>
      </c>
    </row>
    <row r="144" spans="1:4" ht="15" customHeight="1">
      <c r="A144" s="86"/>
      <c r="B144" s="92" t="s">
        <v>373</v>
      </c>
      <c r="C144" s="93" t="s">
        <v>374</v>
      </c>
      <c r="D144" s="94">
        <v>307500</v>
      </c>
    </row>
    <row r="145" spans="1:4" ht="15" customHeight="1">
      <c r="A145" s="86"/>
      <c r="B145" s="92" t="s">
        <v>377</v>
      </c>
      <c r="C145" s="93" t="s">
        <v>378</v>
      </c>
      <c r="D145" s="94">
        <v>42000</v>
      </c>
    </row>
    <row r="146" spans="1:4" ht="15" customHeight="1">
      <c r="A146" s="86"/>
      <c r="B146" s="92" t="s">
        <v>379</v>
      </c>
      <c r="C146" s="93" t="s">
        <v>380</v>
      </c>
      <c r="D146" s="94">
        <v>17500</v>
      </c>
    </row>
    <row r="147" spans="1:4" ht="15" customHeight="1">
      <c r="A147" s="86"/>
      <c r="B147" s="92" t="s">
        <v>381</v>
      </c>
      <c r="C147" s="93" t="s">
        <v>382</v>
      </c>
      <c r="D147" s="94">
        <v>5200</v>
      </c>
    </row>
    <row r="148" spans="1:4" ht="15" customHeight="1">
      <c r="A148" s="86"/>
      <c r="B148" s="90" t="s">
        <v>550</v>
      </c>
      <c r="C148" s="86"/>
      <c r="D148" s="91">
        <v>596500</v>
      </c>
    </row>
    <row r="149" spans="1:4" ht="15" customHeight="1">
      <c r="A149" s="86"/>
      <c r="B149" s="92" t="s">
        <v>384</v>
      </c>
      <c r="C149" s="93" t="s">
        <v>562</v>
      </c>
      <c r="D149" s="94">
        <v>562600</v>
      </c>
    </row>
    <row r="150" spans="1:4" ht="15" customHeight="1">
      <c r="A150" s="86"/>
      <c r="B150" s="92" t="s">
        <v>386</v>
      </c>
      <c r="C150" s="93" t="s">
        <v>387</v>
      </c>
      <c r="D150" s="94">
        <v>33900</v>
      </c>
    </row>
    <row r="151" spans="1:4" ht="15" customHeight="1">
      <c r="A151" s="82" t="s">
        <v>590</v>
      </c>
      <c r="B151" s="95" t="s">
        <v>591</v>
      </c>
      <c r="C151" s="96"/>
      <c r="D151" s="97">
        <v>5534300</v>
      </c>
    </row>
    <row r="152" spans="1:4" ht="15" customHeight="1">
      <c r="A152" s="86"/>
      <c r="B152" s="87" t="s">
        <v>547</v>
      </c>
      <c r="C152" s="88"/>
      <c r="D152" s="89">
        <v>5534300</v>
      </c>
    </row>
    <row r="153" spans="1:4" ht="15" customHeight="1">
      <c r="A153" s="86"/>
      <c r="B153" s="90" t="s">
        <v>548</v>
      </c>
      <c r="C153" s="86"/>
      <c r="D153" s="91">
        <v>3648500</v>
      </c>
    </row>
    <row r="154" spans="1:4" ht="15" customHeight="1">
      <c r="A154" s="86"/>
      <c r="B154" s="92" t="s">
        <v>371</v>
      </c>
      <c r="C154" s="93" t="s">
        <v>568</v>
      </c>
      <c r="D154" s="94">
        <v>3381000</v>
      </c>
    </row>
    <row r="155" spans="1:4" ht="15" customHeight="1">
      <c r="A155" s="86"/>
      <c r="B155" s="92" t="s">
        <v>373</v>
      </c>
      <c r="C155" s="93" t="s">
        <v>374</v>
      </c>
      <c r="D155" s="94">
        <v>202800</v>
      </c>
    </row>
    <row r="156" spans="1:4" ht="15" customHeight="1">
      <c r="A156" s="86"/>
      <c r="B156" s="92" t="s">
        <v>377</v>
      </c>
      <c r="C156" s="93" t="s">
        <v>378</v>
      </c>
      <c r="D156" s="94">
        <v>42000</v>
      </c>
    </row>
    <row r="157" spans="1:4" ht="15" customHeight="1">
      <c r="A157" s="86"/>
      <c r="B157" s="92" t="s">
        <v>379</v>
      </c>
      <c r="C157" s="93" t="s">
        <v>380</v>
      </c>
      <c r="D157" s="94">
        <v>17500</v>
      </c>
    </row>
    <row r="158" spans="1:4" ht="15" customHeight="1">
      <c r="A158" s="86"/>
      <c r="B158" s="92" t="s">
        <v>381</v>
      </c>
      <c r="C158" s="93" t="s">
        <v>382</v>
      </c>
      <c r="D158" s="94">
        <v>5200</v>
      </c>
    </row>
    <row r="159" spans="1:4" ht="15" customHeight="1">
      <c r="A159" s="86"/>
      <c r="B159" s="90" t="s">
        <v>550</v>
      </c>
      <c r="C159" s="86"/>
      <c r="D159" s="91">
        <v>1714400</v>
      </c>
    </row>
    <row r="160" spans="1:4" ht="15" customHeight="1">
      <c r="A160" s="86"/>
      <c r="B160" s="92" t="s">
        <v>384</v>
      </c>
      <c r="C160" s="93" t="s">
        <v>592</v>
      </c>
      <c r="D160" s="94">
        <v>1635100</v>
      </c>
    </row>
    <row r="161" spans="1:4" ht="15" customHeight="1">
      <c r="A161" s="86"/>
      <c r="B161" s="92" t="s">
        <v>386</v>
      </c>
      <c r="C161" s="93" t="s">
        <v>387</v>
      </c>
      <c r="D161" s="94">
        <v>72500</v>
      </c>
    </row>
    <row r="162" spans="1:4" ht="15" customHeight="1">
      <c r="A162" s="86"/>
      <c r="B162" s="92" t="s">
        <v>388</v>
      </c>
      <c r="C162" s="93" t="s">
        <v>389</v>
      </c>
      <c r="D162" s="94">
        <v>4300</v>
      </c>
    </row>
    <row r="163" spans="1:4" ht="15" customHeight="1">
      <c r="A163" s="86"/>
      <c r="B163" s="92" t="s">
        <v>390</v>
      </c>
      <c r="C163" s="93" t="s">
        <v>391</v>
      </c>
      <c r="D163" s="94">
        <v>2500</v>
      </c>
    </row>
    <row r="164" spans="1:4" ht="15" customHeight="1">
      <c r="A164" s="86"/>
      <c r="B164" s="90" t="s">
        <v>558</v>
      </c>
      <c r="C164" s="86"/>
      <c r="D164" s="91">
        <v>144000</v>
      </c>
    </row>
    <row r="165" spans="1:4" ht="15" customHeight="1">
      <c r="A165" s="86"/>
      <c r="B165" s="92" t="s">
        <v>393</v>
      </c>
      <c r="C165" s="93" t="s">
        <v>559</v>
      </c>
      <c r="D165" s="94">
        <v>112800</v>
      </c>
    </row>
    <row r="166" spans="1:4" ht="15" customHeight="1">
      <c r="A166" s="86"/>
      <c r="B166" s="92" t="s">
        <v>394</v>
      </c>
      <c r="C166" s="93" t="s">
        <v>395</v>
      </c>
      <c r="D166" s="94">
        <v>7200</v>
      </c>
    </row>
    <row r="167" spans="1:4" ht="15" customHeight="1">
      <c r="A167" s="86"/>
      <c r="B167" s="92" t="s">
        <v>396</v>
      </c>
      <c r="C167" s="93" t="s">
        <v>397</v>
      </c>
      <c r="D167" s="94">
        <v>24000</v>
      </c>
    </row>
    <row r="168" spans="1:4" ht="15" customHeight="1">
      <c r="A168" s="86"/>
      <c r="B168" s="90" t="s">
        <v>552</v>
      </c>
      <c r="C168" s="86"/>
      <c r="D168" s="91">
        <v>27400</v>
      </c>
    </row>
    <row r="169" spans="1:4" ht="15" customHeight="1">
      <c r="A169" s="86"/>
      <c r="B169" s="92" t="s">
        <v>399</v>
      </c>
      <c r="C169" s="93" t="s">
        <v>553</v>
      </c>
      <c r="D169" s="94">
        <v>20200</v>
      </c>
    </row>
    <row r="170" spans="1:4" ht="15" customHeight="1">
      <c r="A170" s="86"/>
      <c r="B170" s="92" t="s">
        <v>401</v>
      </c>
      <c r="C170" s="93" t="s">
        <v>402</v>
      </c>
      <c r="D170" s="94">
        <v>7200</v>
      </c>
    </row>
    <row r="171" spans="1:4" ht="15" customHeight="1">
      <c r="A171" s="82" t="s">
        <v>593</v>
      </c>
      <c r="B171" s="83" t="s">
        <v>594</v>
      </c>
      <c r="C171" s="84"/>
      <c r="D171" s="85">
        <v>49186300</v>
      </c>
    </row>
    <row r="172" spans="1:4" ht="15" customHeight="1">
      <c r="A172" s="86"/>
      <c r="B172" s="87" t="s">
        <v>547</v>
      </c>
      <c r="C172" s="88"/>
      <c r="D172" s="89">
        <v>49186300</v>
      </c>
    </row>
    <row r="173" spans="1:4" ht="15" customHeight="1">
      <c r="A173" s="86"/>
      <c r="B173" s="90" t="s">
        <v>548</v>
      </c>
      <c r="C173" s="86"/>
      <c r="D173" s="91">
        <v>12315500</v>
      </c>
    </row>
    <row r="174" spans="1:4" ht="15" customHeight="1">
      <c r="A174" s="86"/>
      <c r="B174" s="92" t="s">
        <v>371</v>
      </c>
      <c r="C174" s="93" t="s">
        <v>595</v>
      </c>
      <c r="D174" s="94">
        <v>11442800</v>
      </c>
    </row>
    <row r="175" spans="1:4" ht="15" customHeight="1">
      <c r="A175" s="86"/>
      <c r="B175" s="92" t="s">
        <v>373</v>
      </c>
      <c r="C175" s="93" t="s">
        <v>374</v>
      </c>
      <c r="D175" s="94">
        <v>686600</v>
      </c>
    </row>
    <row r="176" spans="1:4" ht="15" customHeight="1">
      <c r="A176" s="86"/>
      <c r="B176" s="92" t="s">
        <v>377</v>
      </c>
      <c r="C176" s="93" t="s">
        <v>378</v>
      </c>
      <c r="D176" s="94">
        <v>42000</v>
      </c>
    </row>
    <row r="177" spans="1:4" ht="15" customHeight="1">
      <c r="A177" s="86"/>
      <c r="B177" s="92" t="s">
        <v>379</v>
      </c>
      <c r="C177" s="93" t="s">
        <v>380</v>
      </c>
      <c r="D177" s="94">
        <v>103800</v>
      </c>
    </row>
    <row r="178" spans="1:4" ht="15" customHeight="1">
      <c r="A178" s="86"/>
      <c r="B178" s="92" t="s">
        <v>381</v>
      </c>
      <c r="C178" s="93" t="s">
        <v>382</v>
      </c>
      <c r="D178" s="94">
        <v>40300</v>
      </c>
    </row>
    <row r="179" spans="1:4" ht="15" customHeight="1">
      <c r="A179" s="86"/>
      <c r="B179" s="90" t="s">
        <v>550</v>
      </c>
      <c r="C179" s="86"/>
      <c r="D179" s="91">
        <v>15702800</v>
      </c>
    </row>
    <row r="180" spans="1:4" ht="15" customHeight="1">
      <c r="A180" s="86"/>
      <c r="B180" s="92" t="s">
        <v>384</v>
      </c>
      <c r="C180" s="93" t="s">
        <v>596</v>
      </c>
      <c r="D180" s="94">
        <v>13966500</v>
      </c>
    </row>
    <row r="181" spans="1:4" ht="15" customHeight="1">
      <c r="A181" s="86"/>
      <c r="B181" s="92" t="s">
        <v>386</v>
      </c>
      <c r="C181" s="93" t="s">
        <v>387</v>
      </c>
      <c r="D181" s="94">
        <v>838000</v>
      </c>
    </row>
    <row r="182" spans="1:4" ht="15" customHeight="1">
      <c r="A182" s="86"/>
      <c r="B182" s="92" t="s">
        <v>388</v>
      </c>
      <c r="C182" s="93" t="s">
        <v>389</v>
      </c>
      <c r="D182" s="94">
        <v>551800</v>
      </c>
    </row>
    <row r="183" spans="1:4" ht="15" customHeight="1">
      <c r="A183" s="86"/>
      <c r="B183" s="92" t="s">
        <v>390</v>
      </c>
      <c r="C183" s="93" t="s">
        <v>391</v>
      </c>
      <c r="D183" s="94">
        <v>346500</v>
      </c>
    </row>
    <row r="184" spans="1:4" ht="15" customHeight="1">
      <c r="A184" s="86"/>
      <c r="B184" s="90" t="s">
        <v>558</v>
      </c>
      <c r="C184" s="86"/>
      <c r="D184" s="91">
        <v>20160000</v>
      </c>
    </row>
    <row r="185" spans="1:4" ht="15" customHeight="1">
      <c r="A185" s="86"/>
      <c r="B185" s="92" t="s">
        <v>393</v>
      </c>
      <c r="C185" s="93" t="s">
        <v>597</v>
      </c>
      <c r="D185" s="94">
        <v>14607700</v>
      </c>
    </row>
    <row r="186" spans="1:4" ht="15" customHeight="1">
      <c r="A186" s="86"/>
      <c r="B186" s="92" t="s">
        <v>394</v>
      </c>
      <c r="C186" s="93" t="s">
        <v>395</v>
      </c>
      <c r="D186" s="94">
        <v>2192300</v>
      </c>
    </row>
    <row r="187" spans="1:4" ht="15" customHeight="1">
      <c r="A187" s="86"/>
      <c r="B187" s="92" t="s">
        <v>396</v>
      </c>
      <c r="C187" s="93" t="s">
        <v>397</v>
      </c>
      <c r="D187" s="94">
        <v>3360000</v>
      </c>
    </row>
    <row r="188" spans="1:4" ht="15" customHeight="1">
      <c r="A188" s="86"/>
      <c r="B188" s="90" t="s">
        <v>552</v>
      </c>
      <c r="C188" s="86"/>
      <c r="D188" s="91">
        <v>1008000</v>
      </c>
    </row>
    <row r="189" spans="1:4" ht="15" customHeight="1">
      <c r="A189" s="86"/>
      <c r="B189" s="92" t="s">
        <v>401</v>
      </c>
      <c r="C189" s="93" t="s">
        <v>402</v>
      </c>
      <c r="D189" s="94">
        <v>1008000</v>
      </c>
    </row>
    <row r="190" spans="1:4" ht="15" customHeight="1">
      <c r="A190" s="98" t="s">
        <v>598</v>
      </c>
      <c r="B190" s="99"/>
      <c r="C190" s="100"/>
      <c r="D190" s="101">
        <v>224840400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"/>
  <sheetViews>
    <sheetView workbookViewId="0">
      <selection activeCell="A2" sqref="A2:A5"/>
    </sheetView>
  </sheetViews>
  <sheetFormatPr defaultColWidth="9" defaultRowHeight="15"/>
  <cols>
    <col min="1" max="1" width="68.140625" customWidth="1"/>
  </cols>
  <sheetData>
    <row r="1" spans="1:1">
      <c r="A1" t="s">
        <v>262</v>
      </c>
    </row>
    <row r="2" spans="1:1">
      <c r="A2" t="s">
        <v>599</v>
      </c>
    </row>
    <row r="3" spans="1:1">
      <c r="A3" t="s">
        <v>600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22"/>
  <sheetViews>
    <sheetView view="pageLayout" zoomScale="80" zoomScaleNormal="100" zoomScalePageLayoutView="80" workbookViewId="0">
      <selection activeCell="G30" sqref="G30:G43"/>
    </sheetView>
  </sheetViews>
  <sheetFormatPr defaultColWidth="9.140625" defaultRowHeight="21"/>
  <cols>
    <col min="1" max="1" width="4" style="2" customWidth="1"/>
    <col min="2" max="2" width="10.5703125" style="3" customWidth="1"/>
    <col min="3" max="3" width="42.140625" style="4" customWidth="1"/>
    <col min="4" max="4" width="9" style="5" customWidth="1"/>
    <col min="5" max="5" width="25.28515625" style="4" customWidth="1"/>
    <col min="6" max="6" width="11.42578125" style="5" customWidth="1"/>
    <col min="7" max="7" width="31.42578125" style="4" customWidth="1"/>
    <col min="8" max="16384" width="9.140625" style="6"/>
  </cols>
  <sheetData>
    <row r="1" spans="1:7" s="1" customFormat="1">
      <c r="A1" s="7" t="s">
        <v>601</v>
      </c>
      <c r="B1" s="8"/>
      <c r="C1" s="9"/>
      <c r="D1" s="10" t="s">
        <v>602</v>
      </c>
      <c r="E1" s="11" t="s">
        <v>603</v>
      </c>
      <c r="F1" s="10" t="s">
        <v>604</v>
      </c>
      <c r="G1" s="11" t="s">
        <v>605</v>
      </c>
    </row>
    <row r="2" spans="1:7">
      <c r="A2" s="12">
        <v>1</v>
      </c>
      <c r="B2" s="13" t="s">
        <v>606</v>
      </c>
      <c r="C2" s="14" t="s">
        <v>607</v>
      </c>
      <c r="D2" s="15"/>
      <c r="E2" s="14"/>
      <c r="F2" s="15"/>
      <c r="G2" s="14"/>
    </row>
    <row r="3" spans="1:7" ht="24" customHeight="1">
      <c r="A3" s="12">
        <v>1</v>
      </c>
      <c r="B3" s="16" t="s">
        <v>606</v>
      </c>
      <c r="C3" s="17" t="s">
        <v>608</v>
      </c>
      <c r="D3" s="18" t="s">
        <v>609</v>
      </c>
      <c r="E3" s="17" t="s">
        <v>610</v>
      </c>
      <c r="F3" s="19" t="s">
        <v>611</v>
      </c>
      <c r="G3" s="20" t="s">
        <v>612</v>
      </c>
    </row>
    <row r="4" spans="1:7" ht="24" customHeight="1">
      <c r="A4" s="12">
        <v>1</v>
      </c>
      <c r="B4" s="16" t="s">
        <v>606</v>
      </c>
      <c r="C4" s="17" t="s">
        <v>613</v>
      </c>
      <c r="D4" s="18" t="s">
        <v>609</v>
      </c>
      <c r="E4" s="17" t="s">
        <v>610</v>
      </c>
      <c r="F4" s="19" t="s">
        <v>611</v>
      </c>
      <c r="G4" s="20" t="s">
        <v>612</v>
      </c>
    </row>
    <row r="5" spans="1:7" ht="24" customHeight="1">
      <c r="A5" s="12">
        <v>1</v>
      </c>
      <c r="B5" s="16" t="s">
        <v>606</v>
      </c>
      <c r="C5" s="17" t="s">
        <v>614</v>
      </c>
      <c r="D5" s="18" t="s">
        <v>609</v>
      </c>
      <c r="E5" s="17" t="s">
        <v>610</v>
      </c>
      <c r="F5" s="19" t="s">
        <v>611</v>
      </c>
      <c r="G5" s="20" t="s">
        <v>612</v>
      </c>
    </row>
    <row r="6" spans="1:7" ht="24" customHeight="1">
      <c r="A6" s="12">
        <v>1</v>
      </c>
      <c r="B6" s="16" t="s">
        <v>606</v>
      </c>
      <c r="C6" s="17" t="s">
        <v>615</v>
      </c>
      <c r="D6" s="18" t="s">
        <v>609</v>
      </c>
      <c r="E6" s="17" t="s">
        <v>610</v>
      </c>
      <c r="F6" s="19" t="s">
        <v>611</v>
      </c>
      <c r="G6" s="20" t="s">
        <v>612</v>
      </c>
    </row>
    <row r="7" spans="1:7" ht="24" customHeight="1">
      <c r="A7" s="12">
        <v>1</v>
      </c>
      <c r="B7" s="16" t="s">
        <v>606</v>
      </c>
      <c r="C7" s="17" t="s">
        <v>616</v>
      </c>
      <c r="D7" s="18" t="s">
        <v>609</v>
      </c>
      <c r="E7" s="17" t="s">
        <v>610</v>
      </c>
      <c r="F7" s="19" t="s">
        <v>611</v>
      </c>
      <c r="G7" s="20" t="s">
        <v>612</v>
      </c>
    </row>
    <row r="8" spans="1:7">
      <c r="A8" s="21">
        <v>2</v>
      </c>
      <c r="B8" s="13" t="s">
        <v>617</v>
      </c>
      <c r="C8" s="14" t="s">
        <v>618</v>
      </c>
      <c r="D8" s="15"/>
      <c r="E8" s="14"/>
      <c r="F8" s="15"/>
      <c r="G8" s="14"/>
    </row>
    <row r="9" spans="1:7">
      <c r="A9" s="21">
        <v>2</v>
      </c>
      <c r="B9" s="22" t="s">
        <v>617</v>
      </c>
      <c r="C9" s="23" t="s">
        <v>613</v>
      </c>
      <c r="D9" s="24" t="s">
        <v>609</v>
      </c>
      <c r="E9" s="23" t="s">
        <v>610</v>
      </c>
      <c r="F9" s="19" t="s">
        <v>619</v>
      </c>
      <c r="G9" s="25" t="s">
        <v>620</v>
      </c>
    </row>
    <row r="10" spans="1:7">
      <c r="A10" s="21">
        <v>2</v>
      </c>
      <c r="B10" s="22" t="s">
        <v>617</v>
      </c>
      <c r="C10" s="23" t="s">
        <v>621</v>
      </c>
      <c r="D10" s="24" t="s">
        <v>609</v>
      </c>
      <c r="E10" s="23" t="s">
        <v>610</v>
      </c>
      <c r="F10" s="19" t="s">
        <v>619</v>
      </c>
      <c r="G10" s="25" t="s">
        <v>620</v>
      </c>
    </row>
    <row r="11" spans="1:7">
      <c r="A11" s="21">
        <v>2</v>
      </c>
      <c r="B11" s="22" t="s">
        <v>617</v>
      </c>
      <c r="C11" s="23" t="s">
        <v>622</v>
      </c>
      <c r="D11" s="24" t="s">
        <v>609</v>
      </c>
      <c r="E11" s="23" t="s">
        <v>610</v>
      </c>
      <c r="F11" s="19" t="s">
        <v>619</v>
      </c>
      <c r="G11" s="25" t="s">
        <v>620</v>
      </c>
    </row>
    <row r="12" spans="1:7" ht="24" customHeight="1">
      <c r="A12" s="21">
        <v>2</v>
      </c>
      <c r="B12" s="22" t="s">
        <v>617</v>
      </c>
      <c r="C12" s="26" t="s">
        <v>623</v>
      </c>
      <c r="D12" s="27" t="s">
        <v>609</v>
      </c>
      <c r="E12" s="26" t="s">
        <v>610</v>
      </c>
      <c r="F12" s="28" t="s">
        <v>619</v>
      </c>
      <c r="G12" s="29" t="s">
        <v>620</v>
      </c>
    </row>
    <row r="13" spans="1:7" ht="63">
      <c r="A13" s="21">
        <v>2</v>
      </c>
      <c r="B13" s="22" t="s">
        <v>617</v>
      </c>
      <c r="C13" s="23" t="s">
        <v>624</v>
      </c>
      <c r="D13" s="24" t="s">
        <v>609</v>
      </c>
      <c r="E13" s="23" t="s">
        <v>610</v>
      </c>
      <c r="F13" s="19" t="s">
        <v>619</v>
      </c>
      <c r="G13" s="25" t="s">
        <v>620</v>
      </c>
    </row>
    <row r="14" spans="1:7" ht="24" customHeight="1">
      <c r="A14" s="30">
        <v>3</v>
      </c>
      <c r="B14" s="13" t="s">
        <v>625</v>
      </c>
      <c r="C14" s="14" t="s">
        <v>626</v>
      </c>
      <c r="D14" s="15"/>
      <c r="E14" s="14"/>
      <c r="F14" s="15" t="s">
        <v>627</v>
      </c>
      <c r="G14" s="14" t="s">
        <v>628</v>
      </c>
    </row>
    <row r="15" spans="1:7" ht="24" customHeight="1">
      <c r="A15" s="30">
        <v>3</v>
      </c>
      <c r="B15" s="31" t="s">
        <v>625</v>
      </c>
      <c r="C15" s="32" t="s">
        <v>629</v>
      </c>
      <c r="D15" s="33" t="s">
        <v>630</v>
      </c>
      <c r="E15" s="32" t="s">
        <v>631</v>
      </c>
      <c r="F15" s="34" t="s">
        <v>632</v>
      </c>
      <c r="G15" s="35" t="s">
        <v>633</v>
      </c>
    </row>
    <row r="16" spans="1:7">
      <c r="A16" s="30">
        <v>3</v>
      </c>
      <c r="B16" s="31" t="s">
        <v>625</v>
      </c>
      <c r="C16" s="36"/>
      <c r="D16" s="37"/>
      <c r="E16" s="36"/>
      <c r="F16" s="34" t="s">
        <v>634</v>
      </c>
      <c r="G16" s="38" t="s">
        <v>635</v>
      </c>
    </row>
    <row r="17" spans="1:7">
      <c r="A17" s="30">
        <v>4</v>
      </c>
      <c r="B17" s="13" t="s">
        <v>636</v>
      </c>
      <c r="C17" s="14" t="s">
        <v>637</v>
      </c>
      <c r="D17" s="15"/>
      <c r="E17" s="14"/>
      <c r="F17" s="15" t="s">
        <v>638</v>
      </c>
      <c r="G17" s="14" t="s">
        <v>639</v>
      </c>
    </row>
    <row r="18" spans="1:7" ht="42">
      <c r="A18" s="30">
        <v>4</v>
      </c>
      <c r="B18" s="31" t="s">
        <v>636</v>
      </c>
      <c r="C18" s="39" t="s">
        <v>640</v>
      </c>
      <c r="D18" s="40" t="s">
        <v>641</v>
      </c>
      <c r="E18" s="39" t="s">
        <v>642</v>
      </c>
      <c r="F18" s="41" t="s">
        <v>546</v>
      </c>
      <c r="G18" s="42" t="s">
        <v>643</v>
      </c>
    </row>
    <row r="19" spans="1:7">
      <c r="A19" s="30">
        <v>4</v>
      </c>
      <c r="B19" s="31" t="s">
        <v>636</v>
      </c>
      <c r="C19" s="39" t="s">
        <v>644</v>
      </c>
      <c r="D19" s="40" t="s">
        <v>609</v>
      </c>
      <c r="E19" s="39" t="s">
        <v>610</v>
      </c>
      <c r="F19" s="41" t="s">
        <v>645</v>
      </c>
      <c r="G19" s="35" t="s">
        <v>646</v>
      </c>
    </row>
    <row r="20" spans="1:7">
      <c r="A20" s="30">
        <v>4</v>
      </c>
      <c r="B20" s="31" t="s">
        <v>636</v>
      </c>
      <c r="C20" s="32" t="s">
        <v>647</v>
      </c>
      <c r="D20" s="33" t="s">
        <v>648</v>
      </c>
      <c r="E20" s="32" t="s">
        <v>649</v>
      </c>
      <c r="F20" s="34" t="s">
        <v>634</v>
      </c>
      <c r="G20" s="35" t="s">
        <v>635</v>
      </c>
    </row>
    <row r="21" spans="1:7">
      <c r="A21" s="30">
        <v>4</v>
      </c>
      <c r="B21" s="31" t="s">
        <v>636</v>
      </c>
      <c r="C21" s="36"/>
      <c r="D21" s="37"/>
      <c r="E21" s="36"/>
      <c r="F21" s="34" t="s">
        <v>650</v>
      </c>
      <c r="G21" s="35" t="s">
        <v>651</v>
      </c>
    </row>
    <row r="22" spans="1:7">
      <c r="A22" s="30">
        <v>4</v>
      </c>
      <c r="B22" s="31" t="s">
        <v>636</v>
      </c>
      <c r="C22" s="39" t="s">
        <v>652</v>
      </c>
      <c r="D22" s="40" t="s">
        <v>653</v>
      </c>
      <c r="E22" s="39" t="s">
        <v>654</v>
      </c>
      <c r="F22" s="34" t="s">
        <v>655</v>
      </c>
      <c r="G22" s="35" t="s">
        <v>656</v>
      </c>
    </row>
    <row r="23" spans="1:7">
      <c r="A23" s="30">
        <v>4</v>
      </c>
      <c r="B23" s="31" t="s">
        <v>636</v>
      </c>
      <c r="C23" s="32" t="s">
        <v>657</v>
      </c>
      <c r="D23" s="33" t="s">
        <v>650</v>
      </c>
      <c r="E23" s="32" t="s">
        <v>658</v>
      </c>
      <c r="F23" s="43" t="s">
        <v>659</v>
      </c>
      <c r="G23" s="38" t="s">
        <v>660</v>
      </c>
    </row>
    <row r="24" spans="1:7" ht="24" customHeight="1">
      <c r="A24" s="30">
        <v>4</v>
      </c>
      <c r="B24" s="31" t="s">
        <v>636</v>
      </c>
      <c r="C24" s="36"/>
      <c r="D24" s="37"/>
      <c r="E24" s="36"/>
      <c r="F24" s="34" t="s">
        <v>661</v>
      </c>
      <c r="G24" s="35" t="s">
        <v>662</v>
      </c>
    </row>
    <row r="25" spans="1:7">
      <c r="A25" s="30">
        <v>4</v>
      </c>
      <c r="B25" s="31" t="s">
        <v>636</v>
      </c>
      <c r="C25" s="39" t="s">
        <v>663</v>
      </c>
      <c r="D25" s="40" t="s">
        <v>664</v>
      </c>
      <c r="E25" s="39" t="s">
        <v>665</v>
      </c>
      <c r="F25" s="34" t="s">
        <v>560</v>
      </c>
      <c r="G25" s="35" t="s">
        <v>666</v>
      </c>
    </row>
    <row r="26" spans="1:7">
      <c r="A26" s="30">
        <v>4</v>
      </c>
      <c r="B26" s="31" t="s">
        <v>636</v>
      </c>
      <c r="C26" s="39" t="s">
        <v>667</v>
      </c>
      <c r="D26" s="40" t="s">
        <v>668</v>
      </c>
      <c r="E26" s="39" t="s">
        <v>669</v>
      </c>
      <c r="F26" s="34" t="s">
        <v>670</v>
      </c>
      <c r="G26" s="44" t="s">
        <v>671</v>
      </c>
    </row>
    <row r="27" spans="1:7" ht="24" customHeight="1">
      <c r="A27" s="30">
        <v>4</v>
      </c>
      <c r="B27" s="31" t="s">
        <v>636</v>
      </c>
      <c r="C27" s="39" t="s">
        <v>672</v>
      </c>
      <c r="D27" s="40" t="s">
        <v>673</v>
      </c>
      <c r="E27" s="39" t="s">
        <v>674</v>
      </c>
      <c r="F27" s="34" t="s">
        <v>563</v>
      </c>
      <c r="G27" s="44" t="s">
        <v>675</v>
      </c>
    </row>
    <row r="28" spans="1:7">
      <c r="A28" s="30">
        <v>4</v>
      </c>
      <c r="B28" s="31" t="s">
        <v>636</v>
      </c>
      <c r="C28" s="39" t="s">
        <v>676</v>
      </c>
      <c r="D28" s="40" t="s">
        <v>677</v>
      </c>
      <c r="E28" s="39" t="s">
        <v>678</v>
      </c>
      <c r="F28" s="34" t="s">
        <v>679</v>
      </c>
      <c r="G28" s="35" t="s">
        <v>680</v>
      </c>
    </row>
    <row r="29" spans="1:7">
      <c r="A29" s="30">
        <v>5</v>
      </c>
      <c r="B29" s="13" t="s">
        <v>681</v>
      </c>
      <c r="C29" s="14" t="s">
        <v>682</v>
      </c>
      <c r="D29" s="15"/>
      <c r="E29" s="14"/>
      <c r="F29" s="15" t="s">
        <v>683</v>
      </c>
      <c r="G29" s="14" t="s">
        <v>684</v>
      </c>
    </row>
    <row r="30" spans="1:7" ht="42">
      <c r="A30" s="30">
        <v>5</v>
      </c>
      <c r="B30" s="31" t="s">
        <v>681</v>
      </c>
      <c r="C30" s="39" t="s">
        <v>685</v>
      </c>
      <c r="D30" s="40" t="s">
        <v>686</v>
      </c>
      <c r="E30" s="39" t="s">
        <v>687</v>
      </c>
      <c r="F30" s="45" t="s">
        <v>632</v>
      </c>
      <c r="G30" s="46" t="s">
        <v>633</v>
      </c>
    </row>
    <row r="31" spans="1:7">
      <c r="A31" s="30">
        <v>5</v>
      </c>
      <c r="B31" s="31" t="s">
        <v>681</v>
      </c>
      <c r="C31" s="36"/>
      <c r="D31" s="37"/>
      <c r="E31" s="47"/>
      <c r="F31" s="45" t="s">
        <v>546</v>
      </c>
      <c r="G31" s="48" t="s">
        <v>643</v>
      </c>
    </row>
    <row r="32" spans="1:7" ht="42">
      <c r="A32" s="30">
        <v>5</v>
      </c>
      <c r="B32" s="31" t="s">
        <v>681</v>
      </c>
      <c r="C32" s="39" t="s">
        <v>688</v>
      </c>
      <c r="D32" s="40" t="s">
        <v>689</v>
      </c>
      <c r="E32" s="39" t="s">
        <v>690</v>
      </c>
      <c r="F32" s="45" t="s">
        <v>691</v>
      </c>
      <c r="G32" s="48" t="s">
        <v>688</v>
      </c>
    </row>
    <row r="33" spans="1:7" ht="42">
      <c r="A33" s="30">
        <v>5</v>
      </c>
      <c r="B33" s="31" t="s">
        <v>681</v>
      </c>
      <c r="C33" s="39" t="s">
        <v>692</v>
      </c>
      <c r="D33" s="40" t="s">
        <v>693</v>
      </c>
      <c r="E33" s="39" t="s">
        <v>694</v>
      </c>
      <c r="F33" s="45" t="s">
        <v>695</v>
      </c>
      <c r="G33" s="48" t="s">
        <v>692</v>
      </c>
    </row>
    <row r="34" spans="1:7" ht="63">
      <c r="A34" s="30">
        <v>5</v>
      </c>
      <c r="B34" s="31" t="s">
        <v>681</v>
      </c>
      <c r="C34" s="39" t="s">
        <v>696</v>
      </c>
      <c r="D34" s="40" t="s">
        <v>697</v>
      </c>
      <c r="E34" s="39" t="s">
        <v>698</v>
      </c>
      <c r="F34" s="45" t="s">
        <v>699</v>
      </c>
      <c r="G34" s="48" t="s">
        <v>696</v>
      </c>
    </row>
    <row r="35" spans="1:7" ht="63">
      <c r="A35" s="30">
        <v>5</v>
      </c>
      <c r="B35" s="31" t="s">
        <v>681</v>
      </c>
      <c r="C35" s="39" t="s">
        <v>700</v>
      </c>
      <c r="D35" s="40" t="s">
        <v>701</v>
      </c>
      <c r="E35" s="39" t="s">
        <v>702</v>
      </c>
      <c r="F35" s="45" t="s">
        <v>703</v>
      </c>
      <c r="G35" s="48" t="s">
        <v>700</v>
      </c>
    </row>
    <row r="36" spans="1:7" ht="63">
      <c r="A36" s="30">
        <v>5</v>
      </c>
      <c r="B36" s="31" t="s">
        <v>681</v>
      </c>
      <c r="C36" s="47" t="s">
        <v>704</v>
      </c>
      <c r="D36" s="49" t="s">
        <v>705</v>
      </c>
      <c r="E36" s="47" t="s">
        <v>706</v>
      </c>
      <c r="F36" s="50" t="s">
        <v>707</v>
      </c>
      <c r="G36" s="51" t="s">
        <v>704</v>
      </c>
    </row>
    <row r="37" spans="1:7" ht="42">
      <c r="A37" s="30">
        <v>5</v>
      </c>
      <c r="B37" s="31" t="s">
        <v>681</v>
      </c>
      <c r="C37" s="39" t="s">
        <v>708</v>
      </c>
      <c r="D37" s="40" t="s">
        <v>709</v>
      </c>
      <c r="E37" s="39" t="s">
        <v>710</v>
      </c>
      <c r="F37" s="45" t="s">
        <v>711</v>
      </c>
      <c r="G37" s="48" t="s">
        <v>708</v>
      </c>
    </row>
    <row r="38" spans="1:7" ht="42">
      <c r="A38" s="30">
        <v>5</v>
      </c>
      <c r="B38" s="31" t="s">
        <v>681</v>
      </c>
      <c r="C38" s="47" t="s">
        <v>712</v>
      </c>
      <c r="D38" s="49" t="s">
        <v>713</v>
      </c>
      <c r="E38" s="47" t="s">
        <v>714</v>
      </c>
      <c r="F38" s="52" t="s">
        <v>715</v>
      </c>
      <c r="G38" s="53" t="s">
        <v>712</v>
      </c>
    </row>
    <row r="39" spans="1:7" ht="42">
      <c r="A39" s="30">
        <v>5</v>
      </c>
      <c r="B39" s="31" t="s">
        <v>681</v>
      </c>
      <c r="C39" s="39" t="s">
        <v>716</v>
      </c>
      <c r="D39" s="40" t="s">
        <v>717</v>
      </c>
      <c r="E39" s="39" t="s">
        <v>718</v>
      </c>
      <c r="F39" s="45" t="s">
        <v>719</v>
      </c>
      <c r="G39" s="48" t="s">
        <v>720</v>
      </c>
    </row>
    <row r="40" spans="1:7" ht="24" customHeight="1">
      <c r="A40" s="30">
        <v>5</v>
      </c>
      <c r="B40" s="31" t="s">
        <v>681</v>
      </c>
      <c r="C40" s="39" t="s">
        <v>721</v>
      </c>
      <c r="D40" s="40" t="s">
        <v>722</v>
      </c>
      <c r="E40" s="39" t="s">
        <v>723</v>
      </c>
      <c r="F40" s="45" t="s">
        <v>724</v>
      </c>
      <c r="G40" s="48" t="s">
        <v>725</v>
      </c>
    </row>
    <row r="41" spans="1:7" ht="63">
      <c r="A41" s="30">
        <v>5</v>
      </c>
      <c r="B41" s="31" t="s">
        <v>681</v>
      </c>
      <c r="C41" s="39" t="s">
        <v>726</v>
      </c>
      <c r="D41" s="40" t="s">
        <v>727</v>
      </c>
      <c r="E41" s="39" t="s">
        <v>728</v>
      </c>
      <c r="F41" s="45" t="s">
        <v>729</v>
      </c>
      <c r="G41" s="48" t="s">
        <v>726</v>
      </c>
    </row>
    <row r="42" spans="1:7" ht="42">
      <c r="A42" s="30">
        <v>5</v>
      </c>
      <c r="B42" s="31" t="s">
        <v>681</v>
      </c>
      <c r="C42" s="39" t="s">
        <v>730</v>
      </c>
      <c r="D42" s="40" t="s">
        <v>731</v>
      </c>
      <c r="E42" s="39" t="s">
        <v>732</v>
      </c>
      <c r="F42" s="45" t="s">
        <v>733</v>
      </c>
      <c r="G42" s="48" t="s">
        <v>730</v>
      </c>
    </row>
    <row r="43" spans="1:7" ht="24" customHeight="1">
      <c r="A43" s="30">
        <v>5</v>
      </c>
      <c r="B43" s="31" t="s">
        <v>681</v>
      </c>
      <c r="C43" s="39" t="s">
        <v>734</v>
      </c>
      <c r="D43" s="40" t="s">
        <v>735</v>
      </c>
      <c r="E43" s="39" t="s">
        <v>736</v>
      </c>
      <c r="F43" s="45" t="s">
        <v>737</v>
      </c>
      <c r="G43" s="48" t="s">
        <v>734</v>
      </c>
    </row>
    <row r="44" spans="1:7">
      <c r="A44" s="54">
        <v>6</v>
      </c>
      <c r="B44" s="13" t="s">
        <v>738</v>
      </c>
      <c r="C44" s="14" t="s">
        <v>739</v>
      </c>
      <c r="D44" s="15"/>
      <c r="E44" s="14"/>
      <c r="F44" s="15" t="s">
        <v>740</v>
      </c>
      <c r="G44" s="14" t="s">
        <v>741</v>
      </c>
    </row>
    <row r="45" spans="1:7" ht="24" customHeight="1">
      <c r="A45" s="54">
        <v>6</v>
      </c>
      <c r="B45" s="55" t="s">
        <v>738</v>
      </c>
      <c r="C45" s="32" t="s">
        <v>685</v>
      </c>
      <c r="D45" s="33" t="s">
        <v>686</v>
      </c>
      <c r="E45" s="712" t="s">
        <v>687</v>
      </c>
      <c r="F45" s="45" t="s">
        <v>632</v>
      </c>
      <c r="G45" s="46" t="s">
        <v>633</v>
      </c>
    </row>
    <row r="46" spans="1:7">
      <c r="A46" s="54">
        <v>6</v>
      </c>
      <c r="B46" s="55" t="s">
        <v>738</v>
      </c>
      <c r="C46" s="36"/>
      <c r="D46" s="37"/>
      <c r="E46" s="711"/>
      <c r="F46" s="45" t="s">
        <v>742</v>
      </c>
      <c r="G46" s="48" t="s">
        <v>743</v>
      </c>
    </row>
    <row r="47" spans="1:7" ht="24" customHeight="1">
      <c r="A47" s="54">
        <v>6</v>
      </c>
      <c r="B47" s="55" t="s">
        <v>738</v>
      </c>
      <c r="C47" s="36"/>
      <c r="D47" s="37"/>
      <c r="E47" s="47"/>
      <c r="F47" s="50" t="s">
        <v>744</v>
      </c>
      <c r="G47" s="51" t="s">
        <v>745</v>
      </c>
    </row>
    <row r="48" spans="1:7" ht="24" customHeight="1">
      <c r="A48" s="54"/>
      <c r="B48" s="55"/>
      <c r="C48" s="36"/>
      <c r="D48" s="37"/>
      <c r="E48" s="47"/>
      <c r="F48" s="56" t="s">
        <v>746</v>
      </c>
      <c r="G48" s="57" t="s">
        <v>747</v>
      </c>
    </row>
    <row r="49" spans="1:7" ht="24" customHeight="1">
      <c r="A49" s="54">
        <v>6</v>
      </c>
      <c r="B49" s="55" t="s">
        <v>738</v>
      </c>
      <c r="C49" s="32" t="s">
        <v>748</v>
      </c>
      <c r="D49" s="33" t="s">
        <v>749</v>
      </c>
      <c r="E49" s="32" t="s">
        <v>750</v>
      </c>
      <c r="F49" s="45" t="s">
        <v>632</v>
      </c>
      <c r="G49" s="46" t="s">
        <v>633</v>
      </c>
    </row>
    <row r="50" spans="1:7" ht="24" customHeight="1">
      <c r="A50" s="54">
        <v>6</v>
      </c>
      <c r="B50" s="55" t="s">
        <v>738</v>
      </c>
      <c r="C50" s="36"/>
      <c r="D50" s="37"/>
      <c r="E50" s="36"/>
      <c r="F50" s="45" t="s">
        <v>751</v>
      </c>
      <c r="G50" s="48" t="s">
        <v>752</v>
      </c>
    </row>
    <row r="51" spans="1:7">
      <c r="A51" s="54">
        <v>6</v>
      </c>
      <c r="B51" s="55" t="s">
        <v>738</v>
      </c>
      <c r="C51" s="36"/>
      <c r="D51" s="37"/>
      <c r="E51" s="47"/>
      <c r="F51" s="50" t="s">
        <v>753</v>
      </c>
      <c r="G51" s="51" t="s">
        <v>754</v>
      </c>
    </row>
    <row r="52" spans="1:7">
      <c r="A52" s="54"/>
      <c r="B52" s="55"/>
      <c r="C52" s="36"/>
      <c r="D52" s="37"/>
      <c r="E52" s="47"/>
      <c r="F52" s="56" t="s">
        <v>755</v>
      </c>
      <c r="G52" s="57" t="s">
        <v>756</v>
      </c>
    </row>
    <row r="53" spans="1:7">
      <c r="A53" s="54">
        <v>6</v>
      </c>
      <c r="B53" s="55" t="s">
        <v>738</v>
      </c>
      <c r="C53" s="36" t="s">
        <v>757</v>
      </c>
      <c r="D53" s="37" t="s">
        <v>758</v>
      </c>
      <c r="E53" s="36" t="s">
        <v>759</v>
      </c>
      <c r="F53" s="50" t="s">
        <v>650</v>
      </c>
      <c r="G53" s="51" t="s">
        <v>651</v>
      </c>
    </row>
    <row r="54" spans="1:7">
      <c r="A54" s="54">
        <v>6</v>
      </c>
      <c r="B54" s="55" t="s">
        <v>738</v>
      </c>
      <c r="C54" s="36"/>
      <c r="D54" s="37"/>
      <c r="E54" s="36"/>
      <c r="F54" s="45" t="s">
        <v>632</v>
      </c>
      <c r="G54" s="46" t="s">
        <v>633</v>
      </c>
    </row>
    <row r="55" spans="1:7">
      <c r="A55" s="54">
        <v>6</v>
      </c>
      <c r="B55" s="55" t="s">
        <v>738</v>
      </c>
      <c r="C55" s="36"/>
      <c r="D55" s="37"/>
      <c r="E55" s="36"/>
      <c r="F55" s="45" t="s">
        <v>686</v>
      </c>
      <c r="G55" s="48" t="s">
        <v>760</v>
      </c>
    </row>
    <row r="56" spans="1:7" ht="42">
      <c r="A56" s="54">
        <v>6</v>
      </c>
      <c r="B56" s="55" t="s">
        <v>738</v>
      </c>
      <c r="C56" s="36"/>
      <c r="D56" s="37"/>
      <c r="E56" s="36"/>
      <c r="F56" s="45" t="s">
        <v>761</v>
      </c>
      <c r="G56" s="48" t="s">
        <v>762</v>
      </c>
    </row>
    <row r="57" spans="1:7">
      <c r="A57" s="54">
        <v>6</v>
      </c>
      <c r="B57" s="55" t="s">
        <v>738</v>
      </c>
      <c r="C57" s="36"/>
      <c r="D57" s="37"/>
      <c r="E57" s="36"/>
      <c r="F57" s="45" t="s">
        <v>763</v>
      </c>
      <c r="G57" s="48" t="s">
        <v>764</v>
      </c>
    </row>
    <row r="58" spans="1:7">
      <c r="A58" s="54">
        <v>6</v>
      </c>
      <c r="B58" s="55" t="s">
        <v>738</v>
      </c>
      <c r="C58" s="36"/>
      <c r="D58" s="37"/>
      <c r="E58" s="36"/>
      <c r="F58" s="45" t="s">
        <v>765</v>
      </c>
      <c r="G58" s="46" t="s">
        <v>766</v>
      </c>
    </row>
    <row r="59" spans="1:7">
      <c r="A59" s="54">
        <v>6</v>
      </c>
      <c r="B59" s="55" t="s">
        <v>738</v>
      </c>
      <c r="C59" s="36"/>
      <c r="D59" s="37"/>
      <c r="E59" s="36"/>
      <c r="F59" s="45" t="s">
        <v>753</v>
      </c>
      <c r="G59" s="48" t="s">
        <v>754</v>
      </c>
    </row>
    <row r="60" spans="1:7" ht="24" customHeight="1">
      <c r="A60" s="54">
        <v>6</v>
      </c>
      <c r="B60" s="55" t="s">
        <v>738</v>
      </c>
      <c r="C60" s="36"/>
      <c r="D60" s="37"/>
      <c r="E60" s="36"/>
      <c r="F60" s="50" t="s">
        <v>744</v>
      </c>
      <c r="G60" s="51" t="s">
        <v>745</v>
      </c>
    </row>
    <row r="61" spans="1:7" ht="24" customHeight="1">
      <c r="A61" s="54"/>
      <c r="B61" s="55"/>
      <c r="C61" s="36"/>
      <c r="D61" s="37"/>
      <c r="E61" s="36"/>
      <c r="F61" s="56" t="s">
        <v>767</v>
      </c>
      <c r="G61" s="57" t="s">
        <v>768</v>
      </c>
    </row>
    <row r="62" spans="1:7">
      <c r="A62" s="54">
        <v>6</v>
      </c>
      <c r="B62" s="55" t="s">
        <v>738</v>
      </c>
      <c r="C62" s="47" t="s">
        <v>769</v>
      </c>
      <c r="D62" s="49" t="s">
        <v>770</v>
      </c>
      <c r="E62" s="47" t="s">
        <v>771</v>
      </c>
      <c r="F62" s="50" t="s">
        <v>632</v>
      </c>
      <c r="G62" s="58" t="s">
        <v>633</v>
      </c>
    </row>
    <row r="63" spans="1:7">
      <c r="A63" s="54">
        <v>6</v>
      </c>
      <c r="B63" s="55" t="s">
        <v>738</v>
      </c>
      <c r="C63" s="47"/>
      <c r="D63" s="49"/>
      <c r="E63" s="47"/>
      <c r="F63" s="45" t="s">
        <v>772</v>
      </c>
      <c r="G63" s="48" t="s">
        <v>773</v>
      </c>
    </row>
    <row r="64" spans="1:7" ht="42">
      <c r="A64" s="54">
        <v>6</v>
      </c>
      <c r="B64" s="55" t="s">
        <v>738</v>
      </c>
      <c r="C64" s="47"/>
      <c r="D64" s="49"/>
      <c r="E64" s="47"/>
      <c r="F64" s="50" t="s">
        <v>774</v>
      </c>
      <c r="G64" s="51" t="s">
        <v>775</v>
      </c>
    </row>
    <row r="65" spans="1:7">
      <c r="A65" s="54">
        <v>6</v>
      </c>
      <c r="B65" s="55" t="s">
        <v>738</v>
      </c>
      <c r="C65" s="47"/>
      <c r="D65" s="49"/>
      <c r="E65" s="47"/>
      <c r="F65" s="45" t="s">
        <v>776</v>
      </c>
      <c r="G65" s="46" t="s">
        <v>777</v>
      </c>
    </row>
    <row r="66" spans="1:7">
      <c r="A66" s="54">
        <v>6</v>
      </c>
      <c r="B66" s="55" t="s">
        <v>738</v>
      </c>
      <c r="C66" s="47"/>
      <c r="D66" s="49"/>
      <c r="E66" s="47"/>
      <c r="F66" s="50" t="s">
        <v>778</v>
      </c>
      <c r="G66" s="51" t="s">
        <v>779</v>
      </c>
    </row>
    <row r="67" spans="1:7">
      <c r="A67" s="54"/>
      <c r="B67" s="55"/>
      <c r="C67" s="47"/>
      <c r="D67" s="49"/>
      <c r="E67" s="47"/>
      <c r="F67" s="56" t="s">
        <v>780</v>
      </c>
      <c r="G67" s="57" t="s">
        <v>781</v>
      </c>
    </row>
    <row r="68" spans="1:7">
      <c r="A68" s="54">
        <v>6</v>
      </c>
      <c r="B68" s="55" t="s">
        <v>738</v>
      </c>
      <c r="C68" s="711" t="s">
        <v>782</v>
      </c>
      <c r="D68" s="37" t="s">
        <v>783</v>
      </c>
      <c r="E68" s="711" t="s">
        <v>784</v>
      </c>
      <c r="F68" s="50" t="s">
        <v>632</v>
      </c>
      <c r="G68" s="58" t="s">
        <v>633</v>
      </c>
    </row>
    <row r="69" spans="1:7">
      <c r="A69" s="54">
        <v>6</v>
      </c>
      <c r="B69" s="55" t="s">
        <v>738</v>
      </c>
      <c r="C69" s="711"/>
      <c r="D69" s="37"/>
      <c r="E69" s="711"/>
      <c r="F69" s="59" t="s">
        <v>650</v>
      </c>
      <c r="G69" s="48" t="s">
        <v>651</v>
      </c>
    </row>
    <row r="70" spans="1:7" ht="48" customHeight="1">
      <c r="A70" s="54">
        <v>6</v>
      </c>
      <c r="B70" s="55" t="s">
        <v>738</v>
      </c>
      <c r="C70" s="47"/>
      <c r="D70" s="37"/>
      <c r="E70" s="47"/>
      <c r="F70" s="50" t="s">
        <v>785</v>
      </c>
      <c r="G70" s="48" t="s">
        <v>786</v>
      </c>
    </row>
    <row r="71" spans="1:7">
      <c r="A71" s="54">
        <v>6</v>
      </c>
      <c r="B71" s="55" t="s">
        <v>738</v>
      </c>
      <c r="C71" s="47"/>
      <c r="D71" s="37"/>
      <c r="E71" s="47"/>
      <c r="F71" s="45" t="s">
        <v>787</v>
      </c>
      <c r="G71" s="48" t="s">
        <v>788</v>
      </c>
    </row>
    <row r="72" spans="1:7">
      <c r="A72" s="54"/>
      <c r="B72" s="55"/>
      <c r="C72" s="47"/>
      <c r="D72" s="37"/>
      <c r="E72" s="47"/>
      <c r="F72" s="56" t="s">
        <v>789</v>
      </c>
      <c r="G72" s="57" t="s">
        <v>790</v>
      </c>
    </row>
    <row r="73" spans="1:7" ht="24" customHeight="1">
      <c r="A73" s="54">
        <v>6</v>
      </c>
      <c r="B73" s="55" t="s">
        <v>738</v>
      </c>
      <c r="C73" s="39" t="s">
        <v>791</v>
      </c>
      <c r="D73" s="33" t="s">
        <v>792</v>
      </c>
      <c r="E73" s="712" t="s">
        <v>793</v>
      </c>
      <c r="F73" s="45" t="s">
        <v>632</v>
      </c>
      <c r="G73" s="46" t="s">
        <v>633</v>
      </c>
    </row>
    <row r="74" spans="1:7" ht="24" customHeight="1">
      <c r="A74" s="54">
        <v>6</v>
      </c>
      <c r="B74" s="55" t="s">
        <v>738</v>
      </c>
      <c r="C74" s="47"/>
      <c r="D74" s="37"/>
      <c r="E74" s="711"/>
      <c r="F74" s="45" t="s">
        <v>794</v>
      </c>
      <c r="G74" s="48" t="s">
        <v>795</v>
      </c>
    </row>
    <row r="75" spans="1:7" ht="24" customHeight="1">
      <c r="A75" s="54">
        <v>6</v>
      </c>
      <c r="B75" s="55" t="s">
        <v>738</v>
      </c>
      <c r="C75" s="47"/>
      <c r="D75" s="37"/>
      <c r="E75" s="47"/>
      <c r="F75" s="50" t="s">
        <v>796</v>
      </c>
      <c r="G75" s="51" t="s">
        <v>797</v>
      </c>
    </row>
    <row r="76" spans="1:7" ht="24" customHeight="1">
      <c r="A76" s="54">
        <v>6</v>
      </c>
      <c r="B76" s="55" t="s">
        <v>738</v>
      </c>
      <c r="C76" s="47"/>
      <c r="D76" s="37"/>
      <c r="E76" s="47"/>
      <c r="F76" s="50" t="s">
        <v>798</v>
      </c>
      <c r="G76" s="51" t="s">
        <v>799</v>
      </c>
    </row>
    <row r="77" spans="1:7" ht="24" customHeight="1">
      <c r="A77" s="54"/>
      <c r="B77" s="55"/>
      <c r="C77" s="47"/>
      <c r="D77" s="37"/>
      <c r="E77" s="47"/>
      <c r="F77" s="56" t="s">
        <v>800</v>
      </c>
      <c r="G77" s="57" t="s">
        <v>801</v>
      </c>
    </row>
    <row r="78" spans="1:7">
      <c r="A78" s="54">
        <v>6</v>
      </c>
      <c r="B78" s="55" t="s">
        <v>738</v>
      </c>
      <c r="C78" s="36" t="s">
        <v>802</v>
      </c>
      <c r="D78" s="37" t="s">
        <v>803</v>
      </c>
      <c r="E78" s="36" t="s">
        <v>804</v>
      </c>
      <c r="F78" s="50" t="s">
        <v>632</v>
      </c>
      <c r="G78" s="58" t="s">
        <v>633</v>
      </c>
    </row>
    <row r="79" spans="1:7">
      <c r="A79" s="54">
        <v>6</v>
      </c>
      <c r="B79" s="55" t="s">
        <v>738</v>
      </c>
      <c r="C79" s="36"/>
      <c r="D79" s="37"/>
      <c r="E79" s="36"/>
      <c r="F79" s="45" t="s">
        <v>805</v>
      </c>
      <c r="G79" s="48" t="s">
        <v>806</v>
      </c>
    </row>
    <row r="80" spans="1:7">
      <c r="A80" s="54"/>
      <c r="B80" s="55"/>
      <c r="C80" s="36"/>
      <c r="D80" s="37"/>
      <c r="E80" s="36"/>
      <c r="F80" s="56" t="s">
        <v>807</v>
      </c>
      <c r="G80" s="57" t="s">
        <v>808</v>
      </c>
    </row>
    <row r="81" spans="1:7">
      <c r="A81" s="54">
        <v>6</v>
      </c>
      <c r="B81" s="55" t="s">
        <v>738</v>
      </c>
      <c r="C81" s="47" t="s">
        <v>809</v>
      </c>
      <c r="D81" s="49" t="s">
        <v>810</v>
      </c>
      <c r="E81" s="47" t="s">
        <v>811</v>
      </c>
      <c r="F81" s="50" t="s">
        <v>632</v>
      </c>
      <c r="G81" s="58" t="s">
        <v>633</v>
      </c>
    </row>
    <row r="82" spans="1:7">
      <c r="A82" s="54">
        <v>6</v>
      </c>
      <c r="B82" s="55" t="s">
        <v>738</v>
      </c>
      <c r="C82" s="47"/>
      <c r="D82" s="49"/>
      <c r="E82" s="47"/>
      <c r="F82" s="45" t="s">
        <v>805</v>
      </c>
      <c r="G82" s="48" t="s">
        <v>806</v>
      </c>
    </row>
    <row r="83" spans="1:7">
      <c r="A83" s="54">
        <v>6</v>
      </c>
      <c r="B83" s="55" t="s">
        <v>738</v>
      </c>
      <c r="C83" s="47"/>
      <c r="D83" s="49"/>
      <c r="E83" s="47"/>
      <c r="F83" s="45" t="s">
        <v>812</v>
      </c>
      <c r="G83" s="48" t="s">
        <v>813</v>
      </c>
    </row>
    <row r="84" spans="1:7" ht="24" customHeight="1">
      <c r="A84" s="54">
        <v>6</v>
      </c>
      <c r="B84" s="55" t="s">
        <v>738</v>
      </c>
      <c r="C84" s="47"/>
      <c r="D84" s="49"/>
      <c r="E84" s="47"/>
      <c r="F84" s="50" t="s">
        <v>814</v>
      </c>
      <c r="G84" s="51" t="s">
        <v>815</v>
      </c>
    </row>
    <row r="85" spans="1:7">
      <c r="A85" s="54">
        <v>6</v>
      </c>
      <c r="B85" s="55" t="s">
        <v>738</v>
      </c>
      <c r="C85" s="47"/>
      <c r="D85" s="49"/>
      <c r="E85" s="47"/>
      <c r="F85" s="50" t="s">
        <v>778</v>
      </c>
      <c r="G85" s="51" t="s">
        <v>779</v>
      </c>
    </row>
    <row r="86" spans="1:7">
      <c r="A86" s="54">
        <v>6</v>
      </c>
      <c r="B86" s="55" t="s">
        <v>738</v>
      </c>
      <c r="F86" s="56" t="s">
        <v>816</v>
      </c>
      <c r="G86" s="57" t="s">
        <v>817</v>
      </c>
    </row>
    <row r="87" spans="1:7">
      <c r="A87" s="54">
        <v>6</v>
      </c>
      <c r="B87" s="55" t="s">
        <v>738</v>
      </c>
      <c r="C87" s="36" t="s">
        <v>818</v>
      </c>
      <c r="D87" s="37" t="s">
        <v>819</v>
      </c>
      <c r="E87" s="36" t="s">
        <v>820</v>
      </c>
      <c r="F87" s="50" t="s">
        <v>632</v>
      </c>
      <c r="G87" s="58" t="s">
        <v>633</v>
      </c>
    </row>
    <row r="88" spans="1:7">
      <c r="A88" s="54">
        <v>6</v>
      </c>
      <c r="B88" s="55" t="s">
        <v>738</v>
      </c>
      <c r="C88" s="36"/>
      <c r="D88" s="37"/>
      <c r="E88" s="36"/>
      <c r="F88" s="45" t="s">
        <v>650</v>
      </c>
      <c r="G88" s="48" t="s">
        <v>651</v>
      </c>
    </row>
    <row r="89" spans="1:7" ht="42">
      <c r="A89" s="54">
        <v>6</v>
      </c>
      <c r="B89" s="55" t="s">
        <v>738</v>
      </c>
      <c r="C89" s="36"/>
      <c r="D89" s="37"/>
      <c r="E89" s="36"/>
      <c r="F89" s="45" t="s">
        <v>821</v>
      </c>
      <c r="G89" s="48" t="s">
        <v>822</v>
      </c>
    </row>
    <row r="90" spans="1:7" ht="24" customHeight="1">
      <c r="A90" s="54">
        <v>6</v>
      </c>
      <c r="B90" s="55" t="s">
        <v>738</v>
      </c>
      <c r="C90" s="36"/>
      <c r="D90" s="37"/>
      <c r="E90" s="36"/>
      <c r="F90" s="45" t="s">
        <v>823</v>
      </c>
      <c r="G90" s="48" t="s">
        <v>824</v>
      </c>
    </row>
    <row r="91" spans="1:7" ht="24" customHeight="1">
      <c r="A91" s="54"/>
      <c r="B91" s="55"/>
      <c r="C91" s="36"/>
      <c r="D91" s="37"/>
      <c r="E91" s="36"/>
      <c r="F91" s="56" t="s">
        <v>825</v>
      </c>
      <c r="G91" s="57" t="s">
        <v>826</v>
      </c>
    </row>
    <row r="92" spans="1:7" ht="24" customHeight="1">
      <c r="A92" s="54">
        <v>6</v>
      </c>
      <c r="B92" s="55" t="s">
        <v>738</v>
      </c>
      <c r="C92" s="32" t="s">
        <v>827</v>
      </c>
      <c r="D92" s="33" t="s">
        <v>828</v>
      </c>
      <c r="E92" s="32" t="s">
        <v>829</v>
      </c>
      <c r="F92" s="45" t="s">
        <v>632</v>
      </c>
      <c r="G92" s="46" t="s">
        <v>633</v>
      </c>
    </row>
    <row r="93" spans="1:7" ht="24" customHeight="1">
      <c r="A93" s="54">
        <v>6</v>
      </c>
      <c r="B93" s="55" t="s">
        <v>738</v>
      </c>
      <c r="C93" s="36"/>
      <c r="D93" s="37"/>
      <c r="E93" s="36"/>
      <c r="F93" s="45" t="s">
        <v>830</v>
      </c>
      <c r="G93" s="48" t="s">
        <v>831</v>
      </c>
    </row>
    <row r="94" spans="1:7">
      <c r="A94" s="54">
        <v>6</v>
      </c>
      <c r="B94" s="55" t="s">
        <v>738</v>
      </c>
      <c r="C94" s="36"/>
      <c r="D94" s="37"/>
      <c r="E94" s="47"/>
      <c r="F94" s="45" t="s">
        <v>778</v>
      </c>
      <c r="G94" s="48" t="s">
        <v>779</v>
      </c>
    </row>
    <row r="95" spans="1:7">
      <c r="A95" s="54">
        <v>6</v>
      </c>
      <c r="B95" s="55" t="s">
        <v>738</v>
      </c>
      <c r="C95" s="36"/>
      <c r="D95" s="37"/>
      <c r="E95" s="47"/>
      <c r="F95" s="50" t="s">
        <v>832</v>
      </c>
      <c r="G95" s="51" t="s">
        <v>833</v>
      </c>
    </row>
    <row r="96" spans="1:7">
      <c r="A96" s="54">
        <v>6</v>
      </c>
      <c r="B96" s="55" t="s">
        <v>738</v>
      </c>
      <c r="C96" s="36"/>
      <c r="D96" s="37"/>
      <c r="E96" s="47"/>
      <c r="F96" s="50" t="s">
        <v>834</v>
      </c>
      <c r="G96" s="58" t="s">
        <v>835</v>
      </c>
    </row>
    <row r="97" spans="1:7">
      <c r="A97" s="54"/>
      <c r="B97" s="55"/>
      <c r="C97" s="36"/>
      <c r="D97" s="37"/>
      <c r="E97" s="47"/>
      <c r="F97" s="56" t="s">
        <v>836</v>
      </c>
      <c r="G97" s="57" t="s">
        <v>837</v>
      </c>
    </row>
    <row r="98" spans="1:7">
      <c r="A98" s="54">
        <v>6</v>
      </c>
      <c r="B98" s="55" t="s">
        <v>738</v>
      </c>
      <c r="C98" s="36" t="s">
        <v>838</v>
      </c>
      <c r="D98" s="37" t="s">
        <v>839</v>
      </c>
      <c r="E98" s="36" t="s">
        <v>840</v>
      </c>
      <c r="F98" s="50" t="s">
        <v>632</v>
      </c>
      <c r="G98" s="58" t="s">
        <v>633</v>
      </c>
    </row>
    <row r="99" spans="1:7">
      <c r="A99" s="54">
        <v>6</v>
      </c>
      <c r="B99" s="55" t="s">
        <v>738</v>
      </c>
      <c r="C99" s="36"/>
      <c r="D99" s="37"/>
      <c r="E99" s="36"/>
      <c r="F99" s="60" t="s">
        <v>841</v>
      </c>
      <c r="G99" s="51" t="s">
        <v>842</v>
      </c>
    </row>
    <row r="100" spans="1:7">
      <c r="A100" s="54">
        <v>6</v>
      </c>
      <c r="B100" s="55" t="s">
        <v>738</v>
      </c>
      <c r="C100" s="36"/>
      <c r="D100" s="37"/>
      <c r="E100" s="36"/>
      <c r="F100" s="61" t="s">
        <v>742</v>
      </c>
      <c r="G100" s="48" t="s">
        <v>743</v>
      </c>
    </row>
    <row r="101" spans="1:7" ht="42">
      <c r="A101" s="54">
        <v>6</v>
      </c>
      <c r="B101" s="55" t="s">
        <v>738</v>
      </c>
      <c r="C101" s="36"/>
      <c r="D101" s="37"/>
      <c r="E101" s="36"/>
      <c r="F101" s="60" t="s">
        <v>843</v>
      </c>
      <c r="G101" s="51" t="s">
        <v>844</v>
      </c>
    </row>
    <row r="102" spans="1:7">
      <c r="A102" s="54"/>
      <c r="B102" s="55"/>
      <c r="C102" s="36"/>
      <c r="D102" s="37"/>
      <c r="E102" s="36"/>
      <c r="F102" s="56" t="s">
        <v>845</v>
      </c>
      <c r="G102" s="57" t="s">
        <v>846</v>
      </c>
    </row>
    <row r="103" spans="1:7">
      <c r="A103" s="54">
        <v>6</v>
      </c>
      <c r="B103" s="55" t="s">
        <v>738</v>
      </c>
      <c r="C103" s="47" t="s">
        <v>847</v>
      </c>
      <c r="D103" s="49" t="s">
        <v>848</v>
      </c>
      <c r="E103" s="47" t="s">
        <v>849</v>
      </c>
      <c r="F103" s="60" t="s">
        <v>650</v>
      </c>
      <c r="G103" s="51" t="s">
        <v>651</v>
      </c>
    </row>
    <row r="104" spans="1:7">
      <c r="A104" s="54">
        <v>6</v>
      </c>
      <c r="B104" s="55" t="s">
        <v>738</v>
      </c>
      <c r="C104" s="47"/>
      <c r="D104" s="49"/>
      <c r="E104" s="47"/>
      <c r="F104" s="50" t="s">
        <v>632</v>
      </c>
      <c r="G104" s="58" t="s">
        <v>633</v>
      </c>
    </row>
    <row r="105" spans="1:7">
      <c r="A105" s="54">
        <v>6</v>
      </c>
      <c r="B105" s="55" t="s">
        <v>738</v>
      </c>
      <c r="C105" s="47"/>
      <c r="D105" s="49"/>
      <c r="E105" s="47"/>
      <c r="F105" s="61" t="s">
        <v>850</v>
      </c>
      <c r="G105" s="48" t="s">
        <v>851</v>
      </c>
    </row>
    <row r="106" spans="1:7">
      <c r="A106" s="54"/>
      <c r="B106" s="55"/>
      <c r="C106" s="47"/>
      <c r="D106" s="49"/>
      <c r="E106" s="47"/>
      <c r="F106" s="56" t="s">
        <v>852</v>
      </c>
      <c r="G106" s="57" t="s">
        <v>853</v>
      </c>
    </row>
    <row r="107" spans="1:7">
      <c r="A107" s="54">
        <v>6</v>
      </c>
      <c r="B107" s="55" t="s">
        <v>738</v>
      </c>
      <c r="C107" s="32" t="s">
        <v>854</v>
      </c>
      <c r="D107" s="33" t="s">
        <v>855</v>
      </c>
      <c r="E107" s="32" t="s">
        <v>856</v>
      </c>
      <c r="F107" s="45" t="s">
        <v>632</v>
      </c>
      <c r="G107" s="46" t="s">
        <v>633</v>
      </c>
    </row>
    <row r="108" spans="1:7" ht="24" customHeight="1">
      <c r="A108" s="54">
        <v>6</v>
      </c>
      <c r="B108" s="55" t="s">
        <v>738</v>
      </c>
      <c r="C108" s="36"/>
      <c r="D108" s="37"/>
      <c r="E108" s="36"/>
      <c r="F108" s="45" t="s">
        <v>857</v>
      </c>
      <c r="G108" s="48" t="s">
        <v>858</v>
      </c>
    </row>
    <row r="109" spans="1:7" ht="24" customHeight="1">
      <c r="A109" s="54"/>
      <c r="B109" s="55"/>
      <c r="C109" s="36"/>
      <c r="D109" s="37"/>
      <c r="E109" s="36"/>
      <c r="F109" s="56" t="s">
        <v>859</v>
      </c>
      <c r="G109" s="57" t="s">
        <v>860</v>
      </c>
    </row>
    <row r="110" spans="1:7">
      <c r="A110" s="54">
        <v>6</v>
      </c>
      <c r="B110" s="55" t="s">
        <v>738</v>
      </c>
      <c r="C110" s="39" t="s">
        <v>861</v>
      </c>
      <c r="D110" s="40" t="s">
        <v>862</v>
      </c>
      <c r="E110" s="39" t="s">
        <v>863</v>
      </c>
      <c r="F110" s="45" t="s">
        <v>632</v>
      </c>
      <c r="G110" s="46" t="s">
        <v>633</v>
      </c>
    </row>
    <row r="111" spans="1:7" ht="24" customHeight="1">
      <c r="A111" s="54">
        <v>6</v>
      </c>
      <c r="B111" s="55" t="s">
        <v>738</v>
      </c>
      <c r="C111" s="47"/>
      <c r="D111" s="49"/>
      <c r="E111" s="47"/>
      <c r="F111" s="45" t="s">
        <v>686</v>
      </c>
      <c r="G111" s="48" t="s">
        <v>760</v>
      </c>
    </row>
    <row r="112" spans="1:7" ht="42">
      <c r="A112" s="54">
        <v>6</v>
      </c>
      <c r="B112" s="55" t="s">
        <v>738</v>
      </c>
      <c r="C112" s="47"/>
      <c r="D112" s="49"/>
      <c r="E112" s="47"/>
      <c r="F112" s="45" t="s">
        <v>761</v>
      </c>
      <c r="G112" s="48" t="s">
        <v>762</v>
      </c>
    </row>
    <row r="113" spans="1:7">
      <c r="A113" s="54">
        <v>6</v>
      </c>
      <c r="B113" s="55" t="s">
        <v>738</v>
      </c>
      <c r="C113" s="47"/>
      <c r="D113" s="49"/>
      <c r="E113" s="47"/>
      <c r="F113" s="50" t="s">
        <v>763</v>
      </c>
      <c r="G113" s="51" t="s">
        <v>764</v>
      </c>
    </row>
    <row r="114" spans="1:7">
      <c r="A114" s="54">
        <v>6</v>
      </c>
      <c r="B114" s="55" t="s">
        <v>738</v>
      </c>
      <c r="C114" s="47"/>
      <c r="D114" s="49"/>
      <c r="E114" s="47"/>
      <c r="F114" s="45" t="s">
        <v>772</v>
      </c>
      <c r="G114" s="48" t="s">
        <v>773</v>
      </c>
    </row>
    <row r="115" spans="1:7">
      <c r="A115" s="54">
        <v>6</v>
      </c>
      <c r="B115" s="55" t="s">
        <v>738</v>
      </c>
      <c r="C115" s="47"/>
      <c r="D115" s="49"/>
      <c r="E115" s="47"/>
      <c r="F115" s="45" t="s">
        <v>776</v>
      </c>
      <c r="G115" s="46" t="s">
        <v>777</v>
      </c>
    </row>
    <row r="116" spans="1:7" ht="48" customHeight="1">
      <c r="A116" s="54">
        <v>6</v>
      </c>
      <c r="B116" s="55" t="s">
        <v>738</v>
      </c>
      <c r="C116" s="47"/>
      <c r="D116" s="49"/>
      <c r="E116" s="47"/>
      <c r="F116" s="50" t="s">
        <v>785</v>
      </c>
      <c r="G116" s="51" t="s">
        <v>786</v>
      </c>
    </row>
    <row r="117" spans="1:7" ht="24" customHeight="1">
      <c r="A117" s="54">
        <v>6</v>
      </c>
      <c r="B117" s="55" t="s">
        <v>738</v>
      </c>
      <c r="C117" s="47"/>
      <c r="D117" s="49"/>
      <c r="E117" s="47"/>
      <c r="F117" s="50" t="s">
        <v>751</v>
      </c>
      <c r="G117" s="51" t="s">
        <v>752</v>
      </c>
    </row>
    <row r="118" spans="1:7">
      <c r="A118" s="54">
        <v>6</v>
      </c>
      <c r="B118" s="55" t="s">
        <v>738</v>
      </c>
      <c r="C118" s="47"/>
      <c r="D118" s="49"/>
      <c r="E118" s="47"/>
      <c r="F118" s="45" t="s">
        <v>841</v>
      </c>
      <c r="G118" s="48" t="s">
        <v>842</v>
      </c>
    </row>
    <row r="119" spans="1:7" ht="24" customHeight="1">
      <c r="A119" s="54">
        <v>6</v>
      </c>
      <c r="B119" s="55" t="s">
        <v>738</v>
      </c>
      <c r="C119" s="47"/>
      <c r="D119" s="49"/>
      <c r="E119" s="47"/>
      <c r="F119" s="45" t="s">
        <v>796</v>
      </c>
      <c r="G119" s="48" t="s">
        <v>797</v>
      </c>
    </row>
    <row r="120" spans="1:7">
      <c r="A120" s="54">
        <v>6</v>
      </c>
      <c r="B120" s="55" t="s">
        <v>738</v>
      </c>
      <c r="C120" s="47"/>
      <c r="D120" s="49"/>
      <c r="E120" s="47"/>
      <c r="F120" s="45" t="s">
        <v>742</v>
      </c>
      <c r="G120" s="48" t="s">
        <v>743</v>
      </c>
    </row>
    <row r="121" spans="1:7">
      <c r="A121" s="54">
        <v>6</v>
      </c>
      <c r="B121" s="55" t="s">
        <v>738</v>
      </c>
      <c r="C121" s="47"/>
      <c r="D121" s="49"/>
      <c r="E121" s="47"/>
      <c r="F121" s="50" t="s">
        <v>765</v>
      </c>
      <c r="G121" s="58" t="s">
        <v>766</v>
      </c>
    </row>
    <row r="122" spans="1:7" ht="42">
      <c r="A122" s="54">
        <v>6</v>
      </c>
      <c r="B122" s="55" t="s">
        <v>738</v>
      </c>
      <c r="C122" s="47"/>
      <c r="D122" s="49"/>
      <c r="E122" s="47"/>
      <c r="F122" s="50" t="s">
        <v>843</v>
      </c>
      <c r="G122" s="51" t="s">
        <v>844</v>
      </c>
    </row>
    <row r="123" spans="1:7">
      <c r="A123" s="54">
        <v>6</v>
      </c>
      <c r="B123" s="55" t="s">
        <v>738</v>
      </c>
      <c r="C123" s="47"/>
      <c r="D123" s="49"/>
      <c r="E123" s="47"/>
      <c r="F123" s="45" t="s">
        <v>753</v>
      </c>
      <c r="G123" s="48" t="s">
        <v>754</v>
      </c>
    </row>
    <row r="124" spans="1:7" ht="24" customHeight="1">
      <c r="A124" s="54">
        <v>6</v>
      </c>
      <c r="B124" s="55" t="s">
        <v>738</v>
      </c>
      <c r="C124" s="47"/>
      <c r="D124" s="49"/>
      <c r="E124" s="47"/>
      <c r="F124" s="45" t="s">
        <v>744</v>
      </c>
      <c r="G124" s="48" t="s">
        <v>745</v>
      </c>
    </row>
    <row r="125" spans="1:7">
      <c r="A125" s="54">
        <v>7</v>
      </c>
      <c r="B125" s="13" t="s">
        <v>864</v>
      </c>
      <c r="C125" s="14" t="s">
        <v>865</v>
      </c>
      <c r="D125" s="15"/>
      <c r="E125" s="14"/>
      <c r="F125" s="15" t="s">
        <v>866</v>
      </c>
      <c r="G125" s="14" t="s">
        <v>867</v>
      </c>
    </row>
    <row r="126" spans="1:7" ht="42">
      <c r="A126" s="54">
        <v>7</v>
      </c>
      <c r="B126" s="55" t="s">
        <v>864</v>
      </c>
      <c r="C126" s="39" t="s">
        <v>685</v>
      </c>
      <c r="D126" s="40" t="s">
        <v>868</v>
      </c>
      <c r="E126" s="32" t="s">
        <v>869</v>
      </c>
      <c r="F126" s="45" t="s">
        <v>632</v>
      </c>
      <c r="G126" s="46" t="s">
        <v>633</v>
      </c>
    </row>
    <row r="127" spans="1:7" ht="42">
      <c r="A127" s="54">
        <v>7</v>
      </c>
      <c r="B127" s="55" t="s">
        <v>864</v>
      </c>
      <c r="C127" s="47"/>
      <c r="D127" s="49"/>
      <c r="E127" s="36"/>
      <c r="F127" s="45" t="s">
        <v>870</v>
      </c>
      <c r="G127" s="48" t="s">
        <v>871</v>
      </c>
    </row>
    <row r="128" spans="1:7" ht="24" customHeight="1">
      <c r="A128" s="54">
        <v>7</v>
      </c>
      <c r="B128" s="55" t="s">
        <v>864</v>
      </c>
      <c r="C128" s="36"/>
      <c r="D128" s="49"/>
      <c r="E128" s="36"/>
      <c r="F128" s="45" t="s">
        <v>872</v>
      </c>
      <c r="G128" s="46" t="s">
        <v>873</v>
      </c>
    </row>
    <row r="129" spans="1:7">
      <c r="A129" s="54">
        <v>7</v>
      </c>
      <c r="B129" s="55" t="s">
        <v>864</v>
      </c>
      <c r="C129" s="47"/>
      <c r="D129" s="49"/>
      <c r="E129" s="47"/>
      <c r="F129" s="45" t="s">
        <v>874</v>
      </c>
      <c r="G129" s="48" t="s">
        <v>875</v>
      </c>
    </row>
    <row r="130" spans="1:7">
      <c r="A130" s="54">
        <v>7</v>
      </c>
      <c r="B130" s="55" t="s">
        <v>864</v>
      </c>
      <c r="C130" s="47"/>
      <c r="D130" s="49"/>
      <c r="E130" s="47"/>
      <c r="F130" s="45" t="s">
        <v>876</v>
      </c>
      <c r="G130" s="46" t="s">
        <v>877</v>
      </c>
    </row>
    <row r="131" spans="1:7">
      <c r="A131" s="30">
        <v>8</v>
      </c>
      <c r="B131" s="13">
        <v>10000000</v>
      </c>
      <c r="C131" s="14" t="s">
        <v>878</v>
      </c>
      <c r="D131" s="15"/>
      <c r="E131" s="14"/>
      <c r="F131" s="15" t="s">
        <v>879</v>
      </c>
      <c r="G131" s="14" t="s">
        <v>880</v>
      </c>
    </row>
    <row r="132" spans="1:7" ht="42">
      <c r="A132" s="30">
        <v>8</v>
      </c>
      <c r="B132" s="30">
        <v>10000000</v>
      </c>
      <c r="C132" s="39" t="s">
        <v>685</v>
      </c>
      <c r="D132" s="40" t="s">
        <v>881</v>
      </c>
      <c r="E132" s="39" t="s">
        <v>882</v>
      </c>
      <c r="F132" s="45" t="s">
        <v>632</v>
      </c>
      <c r="G132" s="46" t="s">
        <v>633</v>
      </c>
    </row>
    <row r="133" spans="1:7">
      <c r="A133" s="30">
        <v>8</v>
      </c>
      <c r="B133" s="30">
        <v>10000000</v>
      </c>
      <c r="C133" s="47"/>
      <c r="D133" s="49"/>
      <c r="E133" s="47"/>
      <c r="F133" s="45" t="s">
        <v>883</v>
      </c>
      <c r="G133" s="46" t="s">
        <v>884</v>
      </c>
    </row>
    <row r="134" spans="1:7">
      <c r="A134" s="30">
        <v>8</v>
      </c>
      <c r="B134" s="30">
        <v>10000000</v>
      </c>
      <c r="C134" s="47"/>
      <c r="D134" s="49"/>
      <c r="E134" s="47"/>
      <c r="F134" s="50" t="s">
        <v>885</v>
      </c>
      <c r="G134" s="51" t="s">
        <v>886</v>
      </c>
    </row>
    <row r="135" spans="1:7">
      <c r="A135" s="30">
        <v>8</v>
      </c>
      <c r="B135" s="30">
        <v>10000000</v>
      </c>
      <c r="C135" s="36"/>
      <c r="D135" s="37"/>
      <c r="E135" s="36"/>
      <c r="F135" s="45" t="s">
        <v>887</v>
      </c>
      <c r="G135" s="48" t="s">
        <v>888</v>
      </c>
    </row>
    <row r="136" spans="1:7" ht="24" customHeight="1">
      <c r="A136" s="30">
        <v>8</v>
      </c>
      <c r="B136" s="30">
        <v>10000000</v>
      </c>
      <c r="C136" s="36"/>
      <c r="D136" s="37"/>
      <c r="E136" s="36"/>
      <c r="F136" s="45" t="s">
        <v>889</v>
      </c>
      <c r="G136" s="48" t="s">
        <v>890</v>
      </c>
    </row>
    <row r="137" spans="1:7">
      <c r="A137" s="30">
        <v>8</v>
      </c>
      <c r="B137" s="30">
        <v>10000000</v>
      </c>
      <c r="C137" s="36"/>
      <c r="D137" s="37"/>
      <c r="E137" s="36"/>
      <c r="F137" s="45" t="s">
        <v>891</v>
      </c>
      <c r="G137" s="48" t="s">
        <v>892</v>
      </c>
    </row>
    <row r="138" spans="1:7">
      <c r="A138" s="30">
        <v>9</v>
      </c>
      <c r="B138" s="13">
        <v>11000000</v>
      </c>
      <c r="C138" s="14" t="s">
        <v>893</v>
      </c>
      <c r="D138" s="15"/>
      <c r="E138" s="14"/>
      <c r="F138" s="15" t="s">
        <v>894</v>
      </c>
      <c r="G138" s="14" t="s">
        <v>895</v>
      </c>
    </row>
    <row r="139" spans="1:7" ht="42">
      <c r="A139" s="30">
        <v>9</v>
      </c>
      <c r="B139" s="30">
        <v>11000000</v>
      </c>
      <c r="C139" s="39" t="s">
        <v>685</v>
      </c>
      <c r="D139" s="40" t="s">
        <v>896</v>
      </c>
      <c r="E139" s="39" t="s">
        <v>897</v>
      </c>
      <c r="F139" s="45" t="s">
        <v>632</v>
      </c>
      <c r="G139" s="46" t="s">
        <v>633</v>
      </c>
    </row>
    <row r="140" spans="1:7" ht="24" customHeight="1">
      <c r="A140" s="30">
        <v>9</v>
      </c>
      <c r="B140" s="30">
        <v>11000000</v>
      </c>
      <c r="C140" s="47"/>
      <c r="D140" s="49"/>
      <c r="E140" s="36"/>
      <c r="F140" s="45" t="s">
        <v>898</v>
      </c>
      <c r="G140" s="48" t="s">
        <v>899</v>
      </c>
    </row>
    <row r="141" spans="1:7">
      <c r="A141" s="30">
        <v>9</v>
      </c>
      <c r="B141" s="30">
        <v>11000000</v>
      </c>
      <c r="C141" s="47"/>
      <c r="D141" s="49"/>
      <c r="E141" s="47"/>
      <c r="F141" s="50" t="s">
        <v>900</v>
      </c>
      <c r="G141" s="51" t="s">
        <v>901</v>
      </c>
    </row>
    <row r="142" spans="1:7" ht="24" customHeight="1">
      <c r="A142" s="30">
        <v>9</v>
      </c>
      <c r="B142" s="30">
        <v>11000000</v>
      </c>
      <c r="C142" s="47"/>
      <c r="D142" s="49"/>
      <c r="E142" s="47"/>
      <c r="F142" s="50" t="s">
        <v>902</v>
      </c>
      <c r="G142" s="58" t="s">
        <v>903</v>
      </c>
    </row>
    <row r="143" spans="1:7">
      <c r="A143" s="30">
        <v>9</v>
      </c>
      <c r="B143" s="30">
        <v>11000000</v>
      </c>
      <c r="C143" s="62"/>
      <c r="D143" s="37"/>
      <c r="E143" s="36"/>
      <c r="F143" s="45" t="s">
        <v>904</v>
      </c>
      <c r="G143" s="63" t="s">
        <v>905</v>
      </c>
    </row>
    <row r="144" spans="1:7">
      <c r="A144" s="30">
        <v>9</v>
      </c>
      <c r="B144" s="30">
        <v>11000000</v>
      </c>
      <c r="C144" s="62"/>
      <c r="D144" s="37"/>
      <c r="E144" s="36"/>
      <c r="F144" s="45" t="s">
        <v>906</v>
      </c>
      <c r="G144" s="64" t="s">
        <v>907</v>
      </c>
    </row>
    <row r="145" spans="1:7">
      <c r="A145" s="30">
        <v>9</v>
      </c>
      <c r="B145" s="30">
        <v>11000000</v>
      </c>
      <c r="C145" s="62"/>
      <c r="D145" s="37"/>
      <c r="E145" s="36"/>
      <c r="F145" s="65" t="s">
        <v>908</v>
      </c>
      <c r="G145" s="66" t="s">
        <v>909</v>
      </c>
    </row>
    <row r="146" spans="1:7">
      <c r="A146" s="30">
        <v>9</v>
      </c>
      <c r="B146" s="30">
        <v>11000000</v>
      </c>
      <c r="C146" s="36"/>
      <c r="D146" s="37"/>
      <c r="E146" s="36"/>
      <c r="F146" s="50" t="s">
        <v>910</v>
      </c>
      <c r="G146" s="51" t="s">
        <v>911</v>
      </c>
    </row>
    <row r="147" spans="1:7">
      <c r="A147" s="30">
        <v>9</v>
      </c>
      <c r="B147" s="30">
        <v>11000000</v>
      </c>
      <c r="C147" s="36"/>
      <c r="D147" s="37"/>
      <c r="E147" s="36"/>
      <c r="F147" s="50" t="s">
        <v>912</v>
      </c>
      <c r="G147" s="51" t="s">
        <v>913</v>
      </c>
    </row>
    <row r="148" spans="1:7" ht="24" customHeight="1">
      <c r="A148" s="30">
        <v>9</v>
      </c>
      <c r="B148" s="30">
        <v>11000000</v>
      </c>
      <c r="C148" s="47"/>
      <c r="D148" s="49"/>
      <c r="E148" s="47"/>
      <c r="F148" s="50" t="s">
        <v>914</v>
      </c>
      <c r="G148" s="51" t="s">
        <v>915</v>
      </c>
    </row>
    <row r="149" spans="1:7">
      <c r="A149" s="54">
        <v>10</v>
      </c>
      <c r="B149" s="13">
        <v>14000000</v>
      </c>
      <c r="C149" s="14" t="s">
        <v>916</v>
      </c>
      <c r="D149" s="15"/>
      <c r="E149" s="14"/>
      <c r="F149" s="15" t="s">
        <v>917</v>
      </c>
      <c r="G149" s="14" t="s">
        <v>918</v>
      </c>
    </row>
    <row r="150" spans="1:7">
      <c r="A150" s="54">
        <v>10</v>
      </c>
      <c r="B150" s="54">
        <v>14000000</v>
      </c>
      <c r="C150" s="39" t="s">
        <v>685</v>
      </c>
      <c r="D150" s="40" t="s">
        <v>609</v>
      </c>
      <c r="E150" s="39" t="s">
        <v>610</v>
      </c>
      <c r="F150" s="45" t="s">
        <v>632</v>
      </c>
      <c r="G150" s="46" t="s">
        <v>633</v>
      </c>
    </row>
    <row r="151" spans="1:7">
      <c r="A151" s="54">
        <v>10</v>
      </c>
      <c r="B151" s="54">
        <v>14000000</v>
      </c>
      <c r="C151" s="36"/>
      <c r="D151" s="37"/>
      <c r="E151" s="36"/>
      <c r="F151" s="67" t="s">
        <v>919</v>
      </c>
      <c r="G151" s="68" t="s">
        <v>920</v>
      </c>
    </row>
    <row r="152" spans="1:7" ht="72.2" customHeight="1">
      <c r="A152" s="54">
        <v>10</v>
      </c>
      <c r="B152" s="54">
        <v>14000000</v>
      </c>
      <c r="C152" s="36"/>
      <c r="D152" s="37"/>
      <c r="E152" s="36"/>
      <c r="F152" s="45" t="s">
        <v>921</v>
      </c>
      <c r="G152" s="48" t="s">
        <v>922</v>
      </c>
    </row>
    <row r="153" spans="1:7">
      <c r="A153" s="54">
        <v>10</v>
      </c>
      <c r="B153" s="54">
        <v>14000000</v>
      </c>
      <c r="C153" s="36"/>
      <c r="D153" s="37"/>
      <c r="E153" s="36"/>
      <c r="F153" s="45" t="s">
        <v>923</v>
      </c>
      <c r="G153" s="48" t="s">
        <v>924</v>
      </c>
    </row>
    <row r="154" spans="1:7">
      <c r="A154" s="54">
        <v>10</v>
      </c>
      <c r="B154" s="54">
        <v>14000000</v>
      </c>
      <c r="C154" s="36"/>
      <c r="D154" s="37"/>
      <c r="E154" s="36"/>
      <c r="F154" s="50" t="s">
        <v>925</v>
      </c>
      <c r="G154" s="51" t="s">
        <v>926</v>
      </c>
    </row>
    <row r="155" spans="1:7">
      <c r="A155" s="54">
        <v>10</v>
      </c>
      <c r="B155" s="54">
        <v>14000000</v>
      </c>
      <c r="C155" s="36"/>
      <c r="D155" s="37"/>
      <c r="E155" s="36"/>
      <c r="F155" s="45" t="s">
        <v>609</v>
      </c>
      <c r="G155" s="48" t="s">
        <v>927</v>
      </c>
    </row>
    <row r="156" spans="1:7" ht="24" customHeight="1">
      <c r="A156" s="54">
        <v>10</v>
      </c>
      <c r="B156" s="54">
        <v>14000000</v>
      </c>
      <c r="C156" s="36"/>
      <c r="D156" s="37"/>
      <c r="E156" s="36"/>
      <c r="F156" s="50" t="s">
        <v>928</v>
      </c>
      <c r="G156" s="51" t="s">
        <v>929</v>
      </c>
    </row>
    <row r="157" spans="1:7" ht="24" customHeight="1">
      <c r="A157" s="54">
        <v>10</v>
      </c>
      <c r="B157" s="54">
        <v>14000000</v>
      </c>
      <c r="C157" s="47"/>
      <c r="D157" s="49"/>
      <c r="E157" s="47"/>
      <c r="F157" s="50" t="s">
        <v>664</v>
      </c>
      <c r="G157" s="51" t="s">
        <v>930</v>
      </c>
    </row>
    <row r="158" spans="1:7">
      <c r="A158" s="54">
        <v>10</v>
      </c>
      <c r="B158" s="54">
        <v>14000000</v>
      </c>
      <c r="C158" s="36"/>
      <c r="D158" s="37"/>
      <c r="E158" s="36"/>
      <c r="F158" s="45" t="s">
        <v>931</v>
      </c>
      <c r="G158" s="48" t="s">
        <v>932</v>
      </c>
    </row>
    <row r="159" spans="1:7">
      <c r="A159" s="54">
        <v>10</v>
      </c>
      <c r="B159" s="54">
        <v>14000000</v>
      </c>
      <c r="C159" s="36"/>
      <c r="D159" s="37"/>
      <c r="E159" s="36"/>
      <c r="F159" s="45" t="s">
        <v>554</v>
      </c>
      <c r="G159" s="48" t="s">
        <v>933</v>
      </c>
    </row>
    <row r="160" spans="1:7">
      <c r="A160" s="30">
        <v>11</v>
      </c>
      <c r="B160" s="13">
        <v>15000000</v>
      </c>
      <c r="C160" s="14" t="s">
        <v>934</v>
      </c>
      <c r="D160" s="15"/>
      <c r="E160" s="14"/>
      <c r="F160" s="15" t="s">
        <v>935</v>
      </c>
      <c r="G160" s="14" t="s">
        <v>936</v>
      </c>
    </row>
    <row r="161" spans="1:7" ht="24" customHeight="1">
      <c r="A161" s="30">
        <v>11</v>
      </c>
      <c r="B161" s="30">
        <v>15000000</v>
      </c>
      <c r="C161" s="32" t="s">
        <v>685</v>
      </c>
      <c r="D161" s="33" t="s">
        <v>937</v>
      </c>
      <c r="E161" s="712" t="s">
        <v>938</v>
      </c>
      <c r="F161" s="45" t="s">
        <v>632</v>
      </c>
      <c r="G161" s="46" t="s">
        <v>633</v>
      </c>
    </row>
    <row r="162" spans="1:7" ht="42">
      <c r="A162" s="30">
        <v>11</v>
      </c>
      <c r="B162" s="30">
        <v>15000000</v>
      </c>
      <c r="C162" s="36"/>
      <c r="D162" s="37"/>
      <c r="E162" s="711"/>
      <c r="F162" s="50" t="s">
        <v>939</v>
      </c>
      <c r="G162" s="51" t="s">
        <v>940</v>
      </c>
    </row>
    <row r="163" spans="1:7">
      <c r="A163" s="30">
        <v>11</v>
      </c>
      <c r="B163" s="30">
        <v>15000000</v>
      </c>
      <c r="C163" s="36"/>
      <c r="D163" s="37"/>
      <c r="E163" s="36"/>
      <c r="F163" s="45" t="s">
        <v>941</v>
      </c>
      <c r="G163" s="48" t="s">
        <v>942</v>
      </c>
    </row>
    <row r="164" spans="1:7">
      <c r="A164" s="30">
        <v>11</v>
      </c>
      <c r="B164" s="30">
        <v>15000000</v>
      </c>
      <c r="C164" s="36"/>
      <c r="D164" s="37"/>
      <c r="E164" s="36"/>
      <c r="F164" s="45" t="s">
        <v>943</v>
      </c>
      <c r="G164" s="48" t="s">
        <v>944</v>
      </c>
    </row>
    <row r="165" spans="1:7">
      <c r="A165" s="30">
        <v>11</v>
      </c>
      <c r="B165" s="30">
        <v>15000000</v>
      </c>
      <c r="C165" s="47"/>
      <c r="D165" s="49"/>
      <c r="E165" s="47"/>
      <c r="F165" s="45" t="s">
        <v>945</v>
      </c>
      <c r="G165" s="48" t="s">
        <v>237</v>
      </c>
    </row>
    <row r="166" spans="1:7">
      <c r="A166" s="30">
        <v>12</v>
      </c>
      <c r="B166" s="13">
        <v>17000000</v>
      </c>
      <c r="C166" s="14" t="s">
        <v>946</v>
      </c>
      <c r="D166" s="15"/>
      <c r="E166" s="14"/>
      <c r="F166" s="15" t="s">
        <v>947</v>
      </c>
      <c r="G166" s="14" t="s">
        <v>948</v>
      </c>
    </row>
    <row r="167" spans="1:7" ht="42">
      <c r="A167" s="30">
        <v>12</v>
      </c>
      <c r="B167" s="30">
        <v>17000000</v>
      </c>
      <c r="C167" s="39" t="s">
        <v>685</v>
      </c>
      <c r="D167" s="40" t="s">
        <v>881</v>
      </c>
      <c r="E167" s="68" t="s">
        <v>949</v>
      </c>
      <c r="F167" s="45" t="s">
        <v>632</v>
      </c>
      <c r="G167" s="46" t="s">
        <v>633</v>
      </c>
    </row>
    <row r="168" spans="1:7" ht="24" customHeight="1">
      <c r="A168" s="30">
        <v>12</v>
      </c>
      <c r="B168" s="30">
        <v>17000000</v>
      </c>
      <c r="C168" s="53"/>
      <c r="D168" s="69" t="s">
        <v>950</v>
      </c>
      <c r="E168" s="70" t="s">
        <v>951</v>
      </c>
      <c r="F168" s="71" t="s">
        <v>952</v>
      </c>
      <c r="G168" s="72" t="s">
        <v>953</v>
      </c>
    </row>
    <row r="169" spans="1:7" ht="72.2" customHeight="1">
      <c r="A169" s="30">
        <v>12</v>
      </c>
      <c r="B169" s="30">
        <v>17000000</v>
      </c>
      <c r="C169" s="36"/>
      <c r="D169" s="37"/>
      <c r="E169" s="36"/>
      <c r="F169" s="45" t="s">
        <v>921</v>
      </c>
      <c r="G169" s="48" t="s">
        <v>922</v>
      </c>
    </row>
    <row r="170" spans="1:7">
      <c r="A170" s="30">
        <v>12</v>
      </c>
      <c r="B170" s="30">
        <v>17000000</v>
      </c>
      <c r="C170" s="36"/>
      <c r="D170" s="37"/>
      <c r="E170" s="36"/>
      <c r="F170" s="45" t="s">
        <v>954</v>
      </c>
      <c r="G170" s="48" t="s">
        <v>955</v>
      </c>
    </row>
    <row r="171" spans="1:7">
      <c r="A171" s="30">
        <v>13</v>
      </c>
      <c r="B171" s="13">
        <v>19000000</v>
      </c>
      <c r="C171" s="14" t="s">
        <v>956</v>
      </c>
      <c r="D171" s="15"/>
      <c r="E171" s="14"/>
      <c r="F171" s="15" t="s">
        <v>957</v>
      </c>
      <c r="G171" s="14" t="s">
        <v>958</v>
      </c>
    </row>
    <row r="172" spans="1:7" ht="42">
      <c r="A172" s="30">
        <v>13</v>
      </c>
      <c r="B172" s="30">
        <v>19000000</v>
      </c>
      <c r="C172" s="39" t="s">
        <v>685</v>
      </c>
      <c r="D172" s="40" t="s">
        <v>959</v>
      </c>
      <c r="E172" s="39" t="s">
        <v>960</v>
      </c>
      <c r="F172" s="45" t="s">
        <v>632</v>
      </c>
      <c r="G172" s="46" t="s">
        <v>633</v>
      </c>
    </row>
    <row r="173" spans="1:7">
      <c r="A173" s="30">
        <v>13</v>
      </c>
      <c r="B173" s="30">
        <v>19000000</v>
      </c>
      <c r="C173" s="36"/>
      <c r="D173" s="37"/>
      <c r="E173" s="47"/>
      <c r="F173" s="45" t="s">
        <v>937</v>
      </c>
      <c r="G173" s="48" t="s">
        <v>961</v>
      </c>
    </row>
    <row r="174" spans="1:7">
      <c r="A174" s="30">
        <v>13</v>
      </c>
      <c r="B174" s="30">
        <v>19000000</v>
      </c>
      <c r="C174" s="36"/>
      <c r="D174" s="37"/>
      <c r="E174" s="36"/>
      <c r="F174" s="45" t="s">
        <v>962</v>
      </c>
      <c r="G174" s="48" t="s">
        <v>963</v>
      </c>
    </row>
    <row r="175" spans="1:7">
      <c r="A175" s="30">
        <v>13</v>
      </c>
      <c r="B175" s="30">
        <v>19000000</v>
      </c>
      <c r="C175" s="36"/>
      <c r="D175" s="37"/>
      <c r="E175" s="36"/>
      <c r="F175" s="45" t="s">
        <v>964</v>
      </c>
      <c r="G175" s="48" t="s">
        <v>965</v>
      </c>
    </row>
    <row r="176" spans="1:7">
      <c r="A176" s="30">
        <v>14</v>
      </c>
      <c r="B176" s="13">
        <v>20000000</v>
      </c>
      <c r="C176" s="14" t="s">
        <v>966</v>
      </c>
      <c r="D176" s="15"/>
      <c r="E176" s="14"/>
      <c r="F176" s="15" t="s">
        <v>967</v>
      </c>
      <c r="G176" s="14" t="s">
        <v>968</v>
      </c>
    </row>
    <row r="177" spans="1:7">
      <c r="A177" s="30">
        <v>14</v>
      </c>
      <c r="B177" s="30">
        <v>20000000</v>
      </c>
      <c r="C177" s="39" t="s">
        <v>685</v>
      </c>
      <c r="D177" s="40" t="s">
        <v>609</v>
      </c>
      <c r="E177" s="39" t="s">
        <v>610</v>
      </c>
      <c r="F177" s="45" t="s">
        <v>632</v>
      </c>
      <c r="G177" s="46" t="s">
        <v>633</v>
      </c>
    </row>
    <row r="178" spans="1:7">
      <c r="A178" s="30">
        <v>14</v>
      </c>
      <c r="B178" s="30">
        <v>20000000</v>
      </c>
      <c r="C178" s="36"/>
      <c r="D178" s="37"/>
      <c r="E178" s="36"/>
      <c r="F178" s="45" t="s">
        <v>969</v>
      </c>
      <c r="G178" s="48" t="s">
        <v>135</v>
      </c>
    </row>
    <row r="179" spans="1:7">
      <c r="A179" s="54">
        <v>15</v>
      </c>
      <c r="B179" s="13">
        <v>21000000</v>
      </c>
      <c r="C179" s="14" t="s">
        <v>970</v>
      </c>
      <c r="D179" s="15"/>
      <c r="E179" s="14"/>
      <c r="F179" s="15" t="s">
        <v>971</v>
      </c>
      <c r="G179" s="14" t="s">
        <v>972</v>
      </c>
    </row>
    <row r="180" spans="1:7">
      <c r="A180" s="54">
        <v>15</v>
      </c>
      <c r="B180" s="54">
        <v>21000000</v>
      </c>
      <c r="C180" s="39" t="s">
        <v>685</v>
      </c>
      <c r="D180" s="40" t="s">
        <v>609</v>
      </c>
      <c r="E180" s="39" t="s">
        <v>610</v>
      </c>
      <c r="F180" s="45" t="s">
        <v>632</v>
      </c>
      <c r="G180" s="46" t="s">
        <v>633</v>
      </c>
    </row>
    <row r="181" spans="1:7">
      <c r="A181" s="54">
        <v>15</v>
      </c>
      <c r="B181" s="54">
        <v>21000000</v>
      </c>
      <c r="C181" s="36"/>
      <c r="D181" s="37"/>
      <c r="E181" s="36"/>
      <c r="F181" s="45" t="s">
        <v>973</v>
      </c>
      <c r="G181" s="46" t="s">
        <v>974</v>
      </c>
    </row>
    <row r="182" spans="1:7" ht="42">
      <c r="A182" s="54">
        <v>15</v>
      </c>
      <c r="B182" s="54">
        <v>21000000</v>
      </c>
      <c r="C182" s="36"/>
      <c r="D182" s="37"/>
      <c r="E182" s="36"/>
      <c r="F182" s="45" t="s">
        <v>939</v>
      </c>
      <c r="G182" s="48" t="s">
        <v>940</v>
      </c>
    </row>
    <row r="183" spans="1:7">
      <c r="A183" s="30">
        <v>16</v>
      </c>
      <c r="B183" s="13">
        <v>22000000</v>
      </c>
      <c r="C183" s="14" t="s">
        <v>975</v>
      </c>
      <c r="D183" s="15"/>
      <c r="E183" s="14"/>
      <c r="F183" s="15" t="s">
        <v>976</v>
      </c>
      <c r="G183" s="14" t="s">
        <v>977</v>
      </c>
    </row>
    <row r="184" spans="1:7" ht="42">
      <c r="A184" s="30">
        <v>16</v>
      </c>
      <c r="B184" s="30">
        <v>22000000</v>
      </c>
      <c r="C184" s="39" t="s">
        <v>685</v>
      </c>
      <c r="D184" s="40" t="s">
        <v>937</v>
      </c>
      <c r="E184" s="39" t="s">
        <v>938</v>
      </c>
      <c r="F184" s="45" t="s">
        <v>632</v>
      </c>
      <c r="G184" s="46" t="s">
        <v>633</v>
      </c>
    </row>
    <row r="185" spans="1:7">
      <c r="A185" s="30">
        <v>16</v>
      </c>
      <c r="B185" s="30">
        <v>22000000</v>
      </c>
      <c r="C185" s="36"/>
      <c r="D185" s="37"/>
      <c r="E185" s="36"/>
      <c r="F185" s="45" t="s">
        <v>978</v>
      </c>
      <c r="G185" s="48" t="s">
        <v>979</v>
      </c>
    </row>
    <row r="186" spans="1:7">
      <c r="A186" s="30">
        <v>16</v>
      </c>
      <c r="B186" s="30">
        <v>22000000</v>
      </c>
      <c r="C186" s="36"/>
      <c r="D186" s="37"/>
      <c r="E186" s="47"/>
      <c r="F186" s="45" t="s">
        <v>959</v>
      </c>
      <c r="G186" s="48" t="s">
        <v>980</v>
      </c>
    </row>
    <row r="187" spans="1:7">
      <c r="A187" s="30">
        <v>16</v>
      </c>
      <c r="B187" s="30">
        <v>22000000</v>
      </c>
      <c r="C187" s="36"/>
      <c r="D187" s="37"/>
      <c r="E187" s="47"/>
      <c r="F187" s="45" t="s">
        <v>981</v>
      </c>
      <c r="G187" s="48" t="s">
        <v>982</v>
      </c>
    </row>
    <row r="188" spans="1:7" ht="48.2" customHeight="1">
      <c r="A188" s="30">
        <v>16</v>
      </c>
      <c r="B188" s="30">
        <v>22000000</v>
      </c>
      <c r="C188" s="36"/>
      <c r="D188" s="37"/>
      <c r="E188" s="47"/>
      <c r="F188" s="45" t="s">
        <v>983</v>
      </c>
      <c r="G188" s="48" t="s">
        <v>984</v>
      </c>
    </row>
    <row r="189" spans="1:7" ht="42">
      <c r="A189" s="30">
        <v>16</v>
      </c>
      <c r="B189" s="30">
        <v>22000000</v>
      </c>
      <c r="C189" s="36"/>
      <c r="D189" s="37"/>
      <c r="E189" s="36"/>
      <c r="F189" s="45" t="s">
        <v>985</v>
      </c>
      <c r="G189" s="73" t="s">
        <v>986</v>
      </c>
    </row>
    <row r="190" spans="1:7" ht="42">
      <c r="A190" s="30">
        <v>16</v>
      </c>
      <c r="B190" s="30">
        <v>22000000</v>
      </c>
      <c r="C190" s="36"/>
      <c r="D190" s="37"/>
      <c r="E190" s="36"/>
      <c r="F190" s="45" t="s">
        <v>987</v>
      </c>
      <c r="G190" s="48" t="s">
        <v>988</v>
      </c>
    </row>
    <row r="191" spans="1:7">
      <c r="A191" s="30">
        <v>16</v>
      </c>
      <c r="B191" s="30">
        <v>22000000</v>
      </c>
      <c r="C191" s="36"/>
      <c r="D191" s="37"/>
      <c r="E191" s="47"/>
      <c r="F191" s="45" t="s">
        <v>989</v>
      </c>
      <c r="G191" s="48" t="s">
        <v>990</v>
      </c>
    </row>
    <row r="192" spans="1:7">
      <c r="A192" s="30">
        <v>16</v>
      </c>
      <c r="B192" s="30">
        <v>22000000</v>
      </c>
      <c r="C192" s="36"/>
      <c r="D192" s="37"/>
      <c r="E192" s="47"/>
      <c r="F192" s="50" t="s">
        <v>991</v>
      </c>
      <c r="G192" s="51" t="s">
        <v>992</v>
      </c>
    </row>
    <row r="193" spans="1:7" ht="42">
      <c r="A193" s="30">
        <v>16</v>
      </c>
      <c r="B193" s="30">
        <v>22000000</v>
      </c>
      <c r="C193" s="36"/>
      <c r="D193" s="37"/>
      <c r="E193" s="36"/>
      <c r="F193" s="45" t="s">
        <v>993</v>
      </c>
      <c r="G193" s="48" t="s">
        <v>994</v>
      </c>
    </row>
    <row r="194" spans="1:7">
      <c r="A194" s="30">
        <v>16</v>
      </c>
      <c r="B194" s="30">
        <v>22000000</v>
      </c>
      <c r="C194" s="36"/>
      <c r="D194" s="37"/>
      <c r="E194" s="36"/>
      <c r="F194" s="45" t="s">
        <v>902</v>
      </c>
      <c r="G194" s="46" t="s">
        <v>903</v>
      </c>
    </row>
    <row r="195" spans="1:7">
      <c r="A195" s="30">
        <v>17</v>
      </c>
      <c r="B195" s="13">
        <v>23000000</v>
      </c>
      <c r="C195" s="14" t="s">
        <v>995</v>
      </c>
      <c r="D195" s="15"/>
      <c r="E195" s="14"/>
      <c r="F195" s="15" t="s">
        <v>996</v>
      </c>
      <c r="G195" s="14" t="s">
        <v>997</v>
      </c>
    </row>
    <row r="196" spans="1:7" ht="42">
      <c r="A196" s="30">
        <v>17</v>
      </c>
      <c r="B196" s="30">
        <v>23000000</v>
      </c>
      <c r="C196" s="39" t="s">
        <v>685</v>
      </c>
      <c r="D196" s="40" t="s">
        <v>959</v>
      </c>
      <c r="E196" s="39" t="s">
        <v>960</v>
      </c>
      <c r="F196" s="45" t="s">
        <v>632</v>
      </c>
      <c r="G196" s="46" t="s">
        <v>633</v>
      </c>
    </row>
    <row r="197" spans="1:7" ht="24" customHeight="1">
      <c r="A197" s="30">
        <v>17</v>
      </c>
      <c r="B197" s="30">
        <v>23000000</v>
      </c>
      <c r="C197" s="36"/>
      <c r="D197" s="37"/>
      <c r="E197" s="47"/>
      <c r="F197" s="45" t="s">
        <v>998</v>
      </c>
      <c r="G197" s="48" t="s">
        <v>999</v>
      </c>
    </row>
    <row r="198" spans="1:7" ht="24" customHeight="1">
      <c r="A198" s="30">
        <v>17</v>
      </c>
      <c r="B198" s="30">
        <v>23000000</v>
      </c>
      <c r="C198" s="36"/>
      <c r="D198" s="37"/>
      <c r="E198" s="47"/>
      <c r="F198" s="45" t="s">
        <v>1000</v>
      </c>
      <c r="G198" s="48" t="s">
        <v>1001</v>
      </c>
    </row>
    <row r="199" spans="1:7" ht="42">
      <c r="A199" s="30">
        <v>17</v>
      </c>
      <c r="B199" s="30">
        <v>23000000</v>
      </c>
      <c r="C199" s="36"/>
      <c r="D199" s="37"/>
      <c r="E199" s="47"/>
      <c r="F199" s="50" t="s">
        <v>1002</v>
      </c>
      <c r="G199" s="51" t="s">
        <v>1003</v>
      </c>
    </row>
    <row r="200" spans="1:7">
      <c r="A200" s="30">
        <v>17</v>
      </c>
      <c r="B200" s="30">
        <v>23000000</v>
      </c>
      <c r="C200" s="36"/>
      <c r="D200" s="37"/>
      <c r="E200" s="36"/>
      <c r="F200" s="45" t="s">
        <v>1004</v>
      </c>
      <c r="G200" s="48" t="s">
        <v>1005</v>
      </c>
    </row>
    <row r="201" spans="1:7">
      <c r="A201" s="30">
        <v>17</v>
      </c>
      <c r="B201" s="30">
        <v>23000000</v>
      </c>
      <c r="C201" s="36"/>
      <c r="D201" s="37"/>
      <c r="E201" s="36"/>
      <c r="F201" s="50" t="s">
        <v>1006</v>
      </c>
      <c r="G201" s="58" t="s">
        <v>1007</v>
      </c>
    </row>
    <row r="202" spans="1:7">
      <c r="A202" s="30">
        <v>17</v>
      </c>
      <c r="B202" s="30">
        <v>23000000</v>
      </c>
      <c r="C202" s="36"/>
      <c r="D202" s="37"/>
      <c r="E202" s="36"/>
      <c r="F202" s="45" t="s">
        <v>1008</v>
      </c>
      <c r="G202" s="48" t="s">
        <v>1009</v>
      </c>
    </row>
    <row r="203" spans="1:7">
      <c r="A203" s="30">
        <v>17</v>
      </c>
      <c r="B203" s="30">
        <v>23000000</v>
      </c>
      <c r="C203" s="36"/>
      <c r="D203" s="37"/>
      <c r="E203" s="36"/>
      <c r="F203" s="45" t="s">
        <v>1010</v>
      </c>
      <c r="G203" s="48" t="s">
        <v>1011</v>
      </c>
    </row>
    <row r="204" spans="1:7">
      <c r="A204" s="30">
        <v>17</v>
      </c>
      <c r="B204" s="30">
        <v>23000000</v>
      </c>
      <c r="C204" s="47"/>
      <c r="D204" s="49"/>
      <c r="E204" s="47"/>
      <c r="F204" s="45" t="s">
        <v>881</v>
      </c>
      <c r="G204" s="48" t="s">
        <v>1012</v>
      </c>
    </row>
    <row r="205" spans="1:7">
      <c r="A205" s="30">
        <v>17</v>
      </c>
      <c r="B205" s="30">
        <v>23000000</v>
      </c>
      <c r="C205" s="47"/>
      <c r="D205" s="49"/>
      <c r="E205" s="47"/>
      <c r="F205" s="50" t="s">
        <v>1013</v>
      </c>
      <c r="G205" s="51" t="s">
        <v>1014</v>
      </c>
    </row>
    <row r="206" spans="1:7" ht="24" customHeight="1">
      <c r="A206" s="30">
        <v>17</v>
      </c>
      <c r="B206" s="30">
        <v>23000000</v>
      </c>
      <c r="C206" s="47"/>
      <c r="D206" s="49"/>
      <c r="E206" s="47"/>
      <c r="F206" s="50" t="s">
        <v>868</v>
      </c>
      <c r="G206" s="51" t="s">
        <v>1015</v>
      </c>
    </row>
    <row r="207" spans="1:7">
      <c r="A207" s="30">
        <v>17</v>
      </c>
      <c r="B207" s="30">
        <v>23000000</v>
      </c>
      <c r="C207" s="47"/>
      <c r="D207" s="49"/>
      <c r="E207" s="47"/>
      <c r="F207" s="45" t="s">
        <v>1016</v>
      </c>
      <c r="G207" s="48" t="s">
        <v>1017</v>
      </c>
    </row>
    <row r="208" spans="1:7">
      <c r="A208" s="54">
        <v>18</v>
      </c>
      <c r="B208" s="13">
        <v>24000000</v>
      </c>
      <c r="C208" s="14" t="s">
        <v>1018</v>
      </c>
      <c r="D208" s="15"/>
      <c r="E208" s="14"/>
      <c r="F208" s="15" t="s">
        <v>1019</v>
      </c>
      <c r="G208" s="14" t="s">
        <v>1020</v>
      </c>
    </row>
    <row r="209" spans="1:7" ht="42">
      <c r="A209" s="54">
        <v>18</v>
      </c>
      <c r="B209" s="54">
        <v>24000000</v>
      </c>
      <c r="C209" s="39" t="s">
        <v>685</v>
      </c>
      <c r="D209" s="40" t="s">
        <v>959</v>
      </c>
      <c r="E209" s="39" t="s">
        <v>960</v>
      </c>
      <c r="F209" s="45" t="s">
        <v>632</v>
      </c>
      <c r="G209" s="48" t="s">
        <v>633</v>
      </c>
    </row>
    <row r="210" spans="1:7">
      <c r="A210" s="54">
        <v>18</v>
      </c>
      <c r="B210" s="54">
        <v>24000000</v>
      </c>
      <c r="C210" s="36"/>
      <c r="D210" s="37"/>
      <c r="E210" s="36"/>
      <c r="F210" s="45" t="s">
        <v>1021</v>
      </c>
      <c r="G210" s="48" t="s">
        <v>1022</v>
      </c>
    </row>
    <row r="211" spans="1:7">
      <c r="A211" s="54">
        <v>18</v>
      </c>
      <c r="B211" s="54">
        <v>24000000</v>
      </c>
      <c r="C211" s="36"/>
      <c r="D211" s="37"/>
      <c r="E211" s="36"/>
      <c r="F211" s="45" t="s">
        <v>1023</v>
      </c>
      <c r="G211" s="48" t="s">
        <v>1024</v>
      </c>
    </row>
    <row r="212" spans="1:7">
      <c r="A212" s="54">
        <v>18</v>
      </c>
      <c r="B212" s="54">
        <v>24000000</v>
      </c>
      <c r="C212" s="36"/>
      <c r="D212" s="37"/>
      <c r="E212" s="36"/>
      <c r="F212" s="45" t="s">
        <v>1025</v>
      </c>
      <c r="G212" s="48" t="s">
        <v>1026</v>
      </c>
    </row>
    <row r="213" spans="1:7">
      <c r="A213" s="54">
        <v>18</v>
      </c>
      <c r="B213" s="54">
        <v>24000000</v>
      </c>
      <c r="C213" s="36"/>
      <c r="D213" s="37"/>
      <c r="E213" s="36"/>
      <c r="F213" s="50" t="s">
        <v>1027</v>
      </c>
      <c r="G213" s="58" t="s">
        <v>1028</v>
      </c>
    </row>
    <row r="214" spans="1:7">
      <c r="A214" s="54">
        <v>18</v>
      </c>
      <c r="B214" s="54">
        <v>24000000</v>
      </c>
      <c r="C214" s="36"/>
      <c r="D214" s="37"/>
      <c r="E214" s="36"/>
      <c r="F214" s="45" t="s">
        <v>1029</v>
      </c>
      <c r="G214" s="46" t="s">
        <v>1030</v>
      </c>
    </row>
    <row r="215" spans="1:7">
      <c r="A215" s="54">
        <v>18</v>
      </c>
      <c r="B215" s="54">
        <v>24000000</v>
      </c>
      <c r="C215" s="36"/>
      <c r="D215" s="37"/>
      <c r="E215" s="36"/>
      <c r="F215" s="45" t="s">
        <v>1031</v>
      </c>
      <c r="G215" s="48" t="s">
        <v>1032</v>
      </c>
    </row>
    <row r="216" spans="1:7">
      <c r="A216" s="54">
        <v>19</v>
      </c>
      <c r="B216" s="13">
        <v>25000000</v>
      </c>
      <c r="C216" s="14" t="s">
        <v>1033</v>
      </c>
      <c r="D216" s="15"/>
      <c r="E216" s="14"/>
      <c r="F216" s="15" t="s">
        <v>1034</v>
      </c>
      <c r="G216" s="14" t="s">
        <v>1035</v>
      </c>
    </row>
    <row r="217" spans="1:7" ht="42">
      <c r="A217" s="54">
        <v>19</v>
      </c>
      <c r="B217" s="54">
        <v>25000000</v>
      </c>
      <c r="C217" s="39" t="s">
        <v>685</v>
      </c>
      <c r="D217" s="40" t="s">
        <v>881</v>
      </c>
      <c r="E217" s="39" t="s">
        <v>882</v>
      </c>
      <c r="F217" s="45" t="s">
        <v>632</v>
      </c>
      <c r="G217" s="48" t="s">
        <v>633</v>
      </c>
    </row>
    <row r="218" spans="1:7">
      <c r="A218" s="54">
        <v>19</v>
      </c>
      <c r="B218" s="54">
        <v>25000000</v>
      </c>
      <c r="C218" s="36"/>
      <c r="D218" s="37"/>
      <c r="E218" s="36"/>
      <c r="F218" s="45" t="s">
        <v>896</v>
      </c>
      <c r="G218" s="48" t="s">
        <v>1036</v>
      </c>
    </row>
    <row r="219" spans="1:7">
      <c r="A219" s="54">
        <v>19</v>
      </c>
      <c r="B219" s="54">
        <v>25000000</v>
      </c>
      <c r="C219" s="47"/>
      <c r="D219" s="49"/>
      <c r="E219" s="47"/>
      <c r="F219" s="45" t="s">
        <v>1037</v>
      </c>
      <c r="G219" s="48" t="s">
        <v>1038</v>
      </c>
    </row>
    <row r="220" spans="1:7">
      <c r="A220" s="54">
        <v>19</v>
      </c>
      <c r="B220" s="54">
        <v>25000000</v>
      </c>
      <c r="C220" s="47"/>
      <c r="D220" s="49"/>
      <c r="E220" s="47"/>
      <c r="F220" s="45" t="s">
        <v>1039</v>
      </c>
      <c r="G220" s="48" t="s">
        <v>1040</v>
      </c>
    </row>
    <row r="221" spans="1:7">
      <c r="A221" s="54">
        <v>19</v>
      </c>
      <c r="B221" s="54">
        <v>25000000</v>
      </c>
      <c r="C221" s="47"/>
      <c r="D221" s="49"/>
      <c r="E221" s="47"/>
      <c r="F221" s="50" t="s">
        <v>891</v>
      </c>
      <c r="G221" s="51" t="s">
        <v>892</v>
      </c>
    </row>
    <row r="222" spans="1:7">
      <c r="A222" s="74"/>
      <c r="B222" s="13">
        <v>81000000</v>
      </c>
      <c r="C222" s="14" t="s">
        <v>1041</v>
      </c>
      <c r="D222" s="15">
        <v>101002</v>
      </c>
      <c r="E222" s="14" t="s">
        <v>1042</v>
      </c>
      <c r="F222" s="15"/>
      <c r="G222" s="14"/>
    </row>
  </sheetData>
  <autoFilter ref="A1:G222" xr:uid="{00000000-0009-0000-0000-00000E000000}"/>
  <mergeCells count="5">
    <mergeCell ref="C68:C69"/>
    <mergeCell ref="E45:E46"/>
    <mergeCell ref="E68:E69"/>
    <mergeCell ref="E73:E74"/>
    <mergeCell ref="E161:E162"/>
  </mergeCells>
  <pageMargins left="0.28740157500000002" right="9.0551180999999994E-2" top="0.39370078740157499" bottom="0.39370078740157499" header="0" footer="0"/>
  <pageSetup paperSize="9" scale="65" orientation="portrait" r:id="rId1"/>
  <headerFooter>
    <oddHeader>&amp;Rหน้าที่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63</vt:i4>
      </vt:variant>
    </vt:vector>
  </HeadingPairs>
  <TitlesOfParts>
    <vt:vector size="77" baseType="lpstr">
      <vt:lpstr>คำนำ </vt:lpstr>
      <vt:lpstr>1 คำนำ</vt:lpstr>
      <vt:lpstr>2 โครงสร้าง</vt:lpstr>
      <vt:lpstr>3 สังเขป-สนขP1</vt:lpstr>
      <vt:lpstr>สังเขป</vt:lpstr>
      <vt:lpstr>3 สังเขป-สนขP2</vt:lpstr>
      <vt:lpstr>4 งบประมาณ-สนข </vt:lpstr>
      <vt:lpstr>4 งบประมาณ-สนข</vt:lpstr>
      <vt:lpstr>รายละเอียดตามงบรายจ่าย </vt:lpstr>
      <vt:lpstr>รายละเอียดตามงบรายจ่าย  (แก้ไข)</vt:lpstr>
      <vt:lpstr>(ล่าสุด) รายละเอียดงบ</vt:lpstr>
      <vt:lpstr>รายจ่ายบุคลากร</vt:lpstr>
      <vt:lpstr>แผนบูรณาการ</vt:lpstr>
      <vt:lpstr>สำนัก</vt:lpstr>
      <vt:lpstr>code03</vt:lpstr>
      <vt:lpstr>code04</vt:lpstr>
      <vt:lpstr>code07</vt:lpstr>
      <vt:lpstr>code081</vt:lpstr>
      <vt:lpstr>code0810</vt:lpstr>
      <vt:lpstr>code0811</vt:lpstr>
      <vt:lpstr>code0812</vt:lpstr>
      <vt:lpstr>code0813</vt:lpstr>
      <vt:lpstr>code0814</vt:lpstr>
      <vt:lpstr>code082</vt:lpstr>
      <vt:lpstr>code083</vt:lpstr>
      <vt:lpstr>code084</vt:lpstr>
      <vt:lpstr>code085</vt:lpstr>
      <vt:lpstr>code086</vt:lpstr>
      <vt:lpstr>code087</vt:lpstr>
      <vt:lpstr>code088</vt:lpstr>
      <vt:lpstr>code089</vt:lpstr>
      <vt:lpstr>code09</vt:lpstr>
      <vt:lpstr>code10</vt:lpstr>
      <vt:lpstr>code14</vt:lpstr>
      <vt:lpstr>code15</vt:lpstr>
      <vt:lpstr>code17</vt:lpstr>
      <vt:lpstr>code19</vt:lpstr>
      <vt:lpstr>code20</vt:lpstr>
      <vt:lpstr>code21</vt:lpstr>
      <vt:lpstr>code22</vt:lpstr>
      <vt:lpstr>code23</vt:lpstr>
      <vt:lpstr>code24</vt:lpstr>
      <vt:lpstr>code25</vt:lpstr>
      <vt:lpstr>desc03</vt:lpstr>
      <vt:lpstr>desc04</vt:lpstr>
      <vt:lpstr>desc07</vt:lpstr>
      <vt:lpstr>desc081</vt:lpstr>
      <vt:lpstr>desc0810</vt:lpstr>
      <vt:lpstr>desc0811</vt:lpstr>
      <vt:lpstr>desc0812</vt:lpstr>
      <vt:lpstr>desc0813</vt:lpstr>
      <vt:lpstr>desc0814</vt:lpstr>
      <vt:lpstr>desc082</vt:lpstr>
      <vt:lpstr>desc083</vt:lpstr>
      <vt:lpstr>desc084</vt:lpstr>
      <vt:lpstr>desc085</vt:lpstr>
      <vt:lpstr>desc086</vt:lpstr>
      <vt:lpstr>desc087</vt:lpstr>
      <vt:lpstr>desc088</vt:lpstr>
      <vt:lpstr>desc089</vt:lpstr>
      <vt:lpstr>desc09</vt:lpstr>
      <vt:lpstr>desc10</vt:lpstr>
      <vt:lpstr>desc14</vt:lpstr>
      <vt:lpstr>desc15</vt:lpstr>
      <vt:lpstr>desc17</vt:lpstr>
      <vt:lpstr>desc19</vt:lpstr>
      <vt:lpstr>desc20</vt:lpstr>
      <vt:lpstr>desc21</vt:lpstr>
      <vt:lpstr>desc22</vt:lpstr>
      <vt:lpstr>desc23</vt:lpstr>
      <vt:lpstr>desc24</vt:lpstr>
      <vt:lpstr>desc25</vt:lpstr>
      <vt:lpstr>'(ล่าสุด) รายละเอียดงบ'!Print_Area</vt:lpstr>
      <vt:lpstr>'รายละเอียดตามงบรายจ่าย '!Print_Area</vt:lpstr>
      <vt:lpstr>'รายละเอียดตามงบรายจ่าย  (แก้ไข)'!Print_Area</vt:lpstr>
      <vt:lpstr>สำนัก!Print_Titles</vt:lpstr>
      <vt:lpstr>proj01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</dc:creator>
  <cp:lastModifiedBy>bma00085</cp:lastModifiedBy>
  <cp:lastPrinted>2024-06-07T02:55:20Z</cp:lastPrinted>
  <dcterms:created xsi:type="dcterms:W3CDTF">2022-03-06T17:48:00Z</dcterms:created>
  <dcterms:modified xsi:type="dcterms:W3CDTF">2024-06-08T07:52:44Z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54C3DA1242A648E1867C85CFA57C1182</vt:lpwstr>
  </property>
  <property fmtid="{D5CDD505-2E9C-101B-9397-08002B2CF9AE}" pid="3" name="KSOProductBuildVer">
    <vt:lpwstr>1054-11.2.0.11191</vt:lpwstr>
  </property>
</Properties>
</file>