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กอง 3\11สวท\ตั้งงบประมาณ 2568\ร่างข้อบัญญัติ 68\"/>
    </mc:Choice>
  </mc:AlternateContent>
  <xr:revisionPtr revIDLastSave="0" documentId="13_ncr:1_{82BE6A0E-C135-43F1-9CE0-7DEB2A536FA1}" xr6:coauthVersionLast="47" xr6:coauthVersionMax="47" xr10:uidLastSave="{00000000-0000-0000-0000-000000000000}"/>
  <bookViews>
    <workbookView xWindow="-120" yWindow="-120" windowWidth="21840" windowHeight="13140" tabRatio="648" activeTab="4" xr2:uid="{97275C27-8391-491F-993F-24E01A807689}"/>
  </bookViews>
  <sheets>
    <sheet name="โครงสร้าง" sheetId="6" r:id="rId1"/>
    <sheet name="คำนำ" sheetId="7" r:id="rId2"/>
    <sheet name="งบสังเขป" sheetId="9" r:id="rId3"/>
    <sheet name="เฉพาะ ฉ" sheetId="10" r:id="rId4"/>
    <sheet name="งบหน้างบประมาณตัวชี้วัด" sheetId="8" r:id="rId5"/>
    <sheet name="รายละเอียด" sheetId="2" r:id="rId6"/>
  </sheets>
  <externalReferences>
    <externalReference r:id="rId7"/>
    <externalReference r:id="rId8"/>
  </externalReferences>
  <definedNames>
    <definedName name="_xlnm._FilterDatabase" localSheetId="5" hidden="1">รายละเอียด!#REF!</definedName>
    <definedName name="code01r">#REF!</definedName>
    <definedName name="code02r">#REF!</definedName>
    <definedName name="code03">#REF!</definedName>
    <definedName name="code03r">#REF!</definedName>
    <definedName name="code04">#REF!</definedName>
    <definedName name="code04r">#REF!</definedName>
    <definedName name="code05r">#REF!</definedName>
    <definedName name="code06r">#REF!</definedName>
    <definedName name="code07">#REF!</definedName>
    <definedName name="code07r">#REF!</definedName>
    <definedName name="code07r1">#REF!</definedName>
    <definedName name="code07r2">#REF!</definedName>
    <definedName name="code081">#REF!</definedName>
    <definedName name="code0810">#REF!</definedName>
    <definedName name="code0811">#REF!</definedName>
    <definedName name="code0812">#REF!</definedName>
    <definedName name="code0813">#REF!</definedName>
    <definedName name="code0814">#REF!</definedName>
    <definedName name="code082">#REF!</definedName>
    <definedName name="code083">#REF!</definedName>
    <definedName name="code084">#REF!</definedName>
    <definedName name="code085">#REF!</definedName>
    <definedName name="code086">#REF!</definedName>
    <definedName name="code087">#REF!</definedName>
    <definedName name="code088">#REF!</definedName>
    <definedName name="code089">#REF!</definedName>
    <definedName name="code08r">#REF!</definedName>
    <definedName name="code08r1">#REF!</definedName>
    <definedName name="code08r2">#REF!</definedName>
    <definedName name="code09">#REF!</definedName>
    <definedName name="code09r">#REF!</definedName>
    <definedName name="code10">#REF!</definedName>
    <definedName name="code10r">#REF!</definedName>
    <definedName name="code14">#REF!</definedName>
    <definedName name="code15">#REF!</definedName>
    <definedName name="code17">#REF!</definedName>
    <definedName name="code19">#REF!</definedName>
    <definedName name="code20">#REF!</definedName>
    <definedName name="code21">#REF!</definedName>
    <definedName name="code22">#REF!</definedName>
    <definedName name="code23">#REF!</definedName>
    <definedName name="code24">#REF!</definedName>
    <definedName name="code25">#REF!</definedName>
    <definedName name="desc01r">#REF!</definedName>
    <definedName name="desc02r">#REF!</definedName>
    <definedName name="desc03">#REF!</definedName>
    <definedName name="desc03r">#REF!</definedName>
    <definedName name="desc04">#REF!</definedName>
    <definedName name="desc04r">#REF!</definedName>
    <definedName name="desc05r">#REF!</definedName>
    <definedName name="desc06r">#REF!</definedName>
    <definedName name="desc07">#REF!</definedName>
    <definedName name="desc07r">#REF!</definedName>
    <definedName name="desc07r1">#REF!</definedName>
    <definedName name="desc07r2">#REF!</definedName>
    <definedName name="desc081">#REF!</definedName>
    <definedName name="desc0810">#REF!</definedName>
    <definedName name="desc0811">#REF!</definedName>
    <definedName name="desc0812">#REF!</definedName>
    <definedName name="desc0813">#REF!</definedName>
    <definedName name="desc0814">#REF!</definedName>
    <definedName name="desc082">#REF!</definedName>
    <definedName name="desc083">#REF!</definedName>
    <definedName name="desc084">#REF!</definedName>
    <definedName name="desc085">#REF!</definedName>
    <definedName name="desc086">#REF!</definedName>
    <definedName name="desc087">#REF!</definedName>
    <definedName name="desc088">#REF!</definedName>
    <definedName name="desc089">#REF!</definedName>
    <definedName name="desc08r1">#REF!</definedName>
    <definedName name="desc08r2">#REF!</definedName>
    <definedName name="desc09">#REF!</definedName>
    <definedName name="desc09r">#REF!</definedName>
    <definedName name="desc10">#REF!</definedName>
    <definedName name="desc10r">#REF!</definedName>
    <definedName name="desc14">#REF!</definedName>
    <definedName name="desc15">#REF!</definedName>
    <definedName name="desc17">#REF!</definedName>
    <definedName name="desc19">#REF!</definedName>
    <definedName name="desc20">#REF!</definedName>
    <definedName name="desc21">#REF!</definedName>
    <definedName name="desc22">#REF!</definedName>
    <definedName name="desc23">#REF!</definedName>
    <definedName name="desc24">#REF!</definedName>
    <definedName name="desc25">#REF!</definedName>
    <definedName name="descr">#REF!</definedName>
    <definedName name="descr08r">#REF!</definedName>
    <definedName name="goal01">#REF!</definedName>
    <definedName name="list">#REF!</definedName>
    <definedName name="lista">[1]!Table24[Column1]</definedName>
    <definedName name="output">#REF!</definedName>
    <definedName name="_xlnm.Print_Area" localSheetId="2">งบสังเขป!$A$1:$J$71</definedName>
    <definedName name="_xlnm.Print_Area" localSheetId="4">งบหน้างบประมาณตัวชี้วัด!$A$1:$H$645</definedName>
    <definedName name="_xlnm.Print_Area" localSheetId="3">'เฉพาะ ฉ'!$A$1:$K$11</definedName>
    <definedName name="_xlnm.Print_Area" localSheetId="5">รายละเอียด!$A$1:$J$833</definedName>
    <definedName name="proj01">#REF!</definedName>
    <definedName name="set">[1]!Table24[เป้าประสงค์]</definedName>
    <definedName name="seta">[1]!Table24[เป้าประสงค์]</definedName>
    <definedName name="setb">[1]!Table24[Column1]</definedName>
    <definedName name="กทศ">#REF!</definedName>
    <definedName name="ร่างรายละเอียดงบรายยจ่าย2566">#REF!</definedName>
    <definedName name="สังเขปสภ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9" l="1"/>
  <c r="I52" i="9" s="1"/>
  <c r="E644" i="8"/>
  <c r="D644" i="8"/>
  <c r="G831" i="2"/>
  <c r="D591" i="8"/>
  <c r="D592" i="8" s="1"/>
  <c r="D573" i="8"/>
  <c r="D574" i="8" s="1"/>
  <c r="D552" i="8"/>
  <c r="D553" i="8" s="1"/>
  <c r="D534" i="8"/>
  <c r="D535" i="8" s="1"/>
  <c r="D507" i="8"/>
  <c r="D508" i="8" s="1"/>
  <c r="C490" i="8"/>
  <c r="D489" i="8"/>
  <c r="D490" i="8" s="1"/>
  <c r="C471" i="8"/>
  <c r="C454" i="8"/>
  <c r="C433" i="8"/>
  <c r="D432" i="8"/>
  <c r="D433" i="8" s="1"/>
  <c r="C408" i="8"/>
  <c r="D377" i="8"/>
  <c r="D378" i="8" s="1"/>
  <c r="D343" i="8"/>
  <c r="C323" i="8"/>
  <c r="D322" i="8"/>
  <c r="D323" i="8" s="1"/>
  <c r="C299" i="8"/>
  <c r="D298" i="8"/>
  <c r="D299" i="8" s="1"/>
  <c r="C281" i="8"/>
  <c r="D280" i="8"/>
  <c r="D281" i="8" s="1"/>
  <c r="D255" i="8"/>
  <c r="D256" i="8" s="1"/>
  <c r="D235" i="8"/>
  <c r="D236" i="8" s="1"/>
  <c r="C211" i="8"/>
  <c r="D210" i="8"/>
  <c r="D211" i="8" s="1"/>
  <c r="C177" i="8"/>
  <c r="D176" i="8"/>
  <c r="D177" i="8" s="1"/>
  <c r="C144" i="8"/>
  <c r="D143" i="8"/>
  <c r="D144" i="8" s="1"/>
  <c r="C111" i="8"/>
  <c r="C68" i="8"/>
  <c r="D67" i="8"/>
  <c r="D68" i="8" s="1"/>
  <c r="C17" i="8"/>
  <c r="D16" i="8"/>
  <c r="D17" i="8" s="1"/>
  <c r="G8" i="10"/>
  <c r="I8" i="10" s="1"/>
  <c r="E6" i="10"/>
  <c r="E10" i="10" s="1"/>
  <c r="G782" i="2"/>
  <c r="H781" i="2" s="1"/>
  <c r="G49" i="9" s="1"/>
  <c r="I49" i="9" s="1"/>
  <c r="G791" i="2"/>
  <c r="H790" i="2" s="1"/>
  <c r="G51" i="9" s="1"/>
  <c r="I51" i="9" s="1"/>
  <c r="G778" i="2"/>
  <c r="H777" i="2" s="1"/>
  <c r="G48" i="9" s="1"/>
  <c r="I48" i="9" s="1"/>
  <c r="G774" i="2"/>
  <c r="H773" i="2" s="1"/>
  <c r="G47" i="9" s="1"/>
  <c r="I47" i="9" s="1"/>
  <c r="G786" i="2"/>
  <c r="H785" i="2" s="1"/>
  <c r="G50" i="9" s="1"/>
  <c r="I50" i="9" s="1"/>
  <c r="G305" i="2"/>
  <c r="H304" i="2" s="1"/>
  <c r="G38" i="9" s="1"/>
  <c r="I38" i="9" s="1"/>
  <c r="G317" i="2"/>
  <c r="H316" i="2" s="1"/>
  <c r="G40" i="9" s="1"/>
  <c r="I40" i="9" s="1"/>
  <c r="G311" i="2"/>
  <c r="H310" i="2" s="1"/>
  <c r="G39" i="9" s="1"/>
  <c r="I39" i="9" s="1"/>
  <c r="G179" i="2"/>
  <c r="H178" i="2" s="1"/>
  <c r="G32" i="9" s="1"/>
  <c r="I32" i="9" s="1"/>
  <c r="G165" i="2"/>
  <c r="H164" i="2" s="1"/>
  <c r="G30" i="9" s="1"/>
  <c r="I30" i="9" s="1"/>
  <c r="G172" i="2"/>
  <c r="H171" i="2" s="1"/>
  <c r="G31" i="9" s="1"/>
  <c r="I31" i="9" s="1"/>
  <c r="G158" i="2"/>
  <c r="H157" i="2" s="1"/>
  <c r="G29" i="9" s="1"/>
  <c r="I29" i="9" s="1"/>
  <c r="G391" i="2"/>
  <c r="G554" i="2"/>
  <c r="G674" i="2"/>
  <c r="G10" i="10" l="1"/>
  <c r="H16" i="9"/>
  <c r="G15" i="9" s="1"/>
  <c r="G390" i="2"/>
  <c r="G339" i="2"/>
  <c r="G338" i="2" s="1"/>
  <c r="G337" i="2" s="1"/>
  <c r="G294" i="2"/>
  <c r="G274" i="2"/>
  <c r="G273" i="2" s="1"/>
  <c r="G272" i="2" s="1"/>
  <c r="G147" i="2"/>
  <c r="G139" i="2"/>
  <c r="G138" i="2" s="1"/>
  <c r="G137" i="2" s="1"/>
  <c r="G118" i="2"/>
  <c r="G110" i="2"/>
  <c r="G109" i="2" s="1"/>
  <c r="G108" i="2" s="1"/>
  <c r="G55" i="2"/>
  <c r="G54" i="2" s="1"/>
  <c r="G53" i="2" s="1"/>
  <c r="G768" i="2"/>
  <c r="G636" i="2"/>
  <c r="G610" i="2"/>
  <c r="G352" i="2"/>
  <c r="G215" i="2"/>
  <c r="G73" i="2"/>
  <c r="G752" i="2"/>
  <c r="G125" i="2"/>
  <c r="G124" i="2" s="1"/>
  <c r="G656" i="2"/>
  <c r="G655" i="2" s="1"/>
  <c r="G626" i="2"/>
  <c r="G625" i="2" s="1"/>
  <c r="G372" i="2"/>
  <c r="G371" i="2" s="1"/>
  <c r="G358" i="2"/>
  <c r="G357" i="2" s="1"/>
  <c r="H356" i="2" s="1"/>
  <c r="G324" i="2"/>
  <c r="G323" i="2" s="1"/>
  <c r="G258" i="2"/>
  <c r="G257" i="2" s="1"/>
  <c r="G227" i="2"/>
  <c r="G226" i="2" s="1"/>
  <c r="G188" i="2"/>
  <c r="G187" i="2" s="1"/>
  <c r="G93" i="2"/>
  <c r="G92" i="2" s="1"/>
  <c r="G35" i="2"/>
  <c r="G9" i="2"/>
  <c r="G43" i="9" l="1"/>
  <c r="I43" i="9" s="1"/>
  <c r="G34" i="2"/>
  <c r="H33" i="2" s="1"/>
  <c r="D6" i="10"/>
  <c r="I6" i="10" s="1"/>
  <c r="H9" i="10"/>
  <c r="H123" i="2"/>
  <c r="G28" i="9" s="1"/>
  <c r="I28" i="9" s="1"/>
  <c r="H256" i="2"/>
  <c r="H624" i="2"/>
  <c r="D470" i="8" s="1"/>
  <c r="D471" i="8" s="1"/>
  <c r="H91" i="2"/>
  <c r="H322" i="2"/>
  <c r="D407" i="8" s="1"/>
  <c r="D408" i="8" s="1"/>
  <c r="H186" i="2"/>
  <c r="G673" i="2"/>
  <c r="G672" i="2" s="1"/>
  <c r="H654" i="2" s="1"/>
  <c r="G389" i="2"/>
  <c r="H370" i="2" s="1"/>
  <c r="G44" i="9" l="1"/>
  <c r="I44" i="9" s="1"/>
  <c r="D453" i="8"/>
  <c r="D454" i="8" s="1"/>
  <c r="G27" i="9"/>
  <c r="D110" i="8"/>
  <c r="D111" i="8" s="1"/>
  <c r="H321" i="2"/>
  <c r="F7" i="10"/>
  <c r="H32" i="2"/>
  <c r="G24" i="9"/>
  <c r="G42" i="9"/>
  <c r="I9" i="10"/>
  <c r="H10" i="10"/>
  <c r="I27" i="9"/>
  <c r="I26" i="9" s="1"/>
  <c r="I25" i="9" s="1"/>
  <c r="G26" i="9"/>
  <c r="G25" i="9" s="1"/>
  <c r="G46" i="9"/>
  <c r="I46" i="9" s="1"/>
  <c r="G45" i="9"/>
  <c r="I45" i="9" s="1"/>
  <c r="G35" i="9"/>
  <c r="G37" i="9"/>
  <c r="I37" i="9" s="1"/>
  <c r="H90" i="2"/>
  <c r="H89" i="2" s="1"/>
  <c r="H225" i="2"/>
  <c r="G36" i="9" s="1"/>
  <c r="I36" i="9" s="1"/>
  <c r="I35" i="9" l="1"/>
  <c r="I34" i="9" s="1"/>
  <c r="G34" i="9"/>
  <c r="I24" i="9"/>
  <c r="I23" i="9" s="1"/>
  <c r="G23" i="9"/>
  <c r="I42" i="9"/>
  <c r="I41" i="9" s="1"/>
  <c r="G41" i="9"/>
  <c r="F10" i="10"/>
  <c r="I7" i="10"/>
  <c r="H185" i="2"/>
  <c r="H184" i="2" s="1"/>
  <c r="G25" i="2"/>
  <c r="D5" i="10" s="1"/>
  <c r="D10" i="10" s="1"/>
  <c r="G33" i="9" l="1"/>
  <c r="I33" i="9"/>
  <c r="G21" i="2"/>
  <c r="C5" i="10" s="1"/>
  <c r="C10" i="10" s="1"/>
  <c r="G16" i="2"/>
  <c r="B5" i="10" s="1"/>
  <c r="B10" i="10" l="1"/>
  <c r="I5" i="10"/>
  <c r="I10" i="10" s="1"/>
  <c r="G8" i="2"/>
  <c r="H7" i="2" l="1"/>
  <c r="H6" i="2" s="1"/>
  <c r="H5" i="2" s="1"/>
  <c r="H3" i="2" s="1"/>
  <c r="G22" i="9"/>
  <c r="I22" i="9" l="1"/>
  <c r="G21" i="9"/>
  <c r="I21" i="9" l="1"/>
  <c r="I20" i="9" s="1"/>
  <c r="I53" i="9" s="1"/>
  <c r="G14" i="9" s="1"/>
  <c r="G11" i="9" s="1"/>
  <c r="G20" i="9"/>
  <c r="G53" i="9" s="1"/>
  <c r="G7" i="9" l="1"/>
  <c r="I7" i="9" s="1"/>
  <c r="I11" i="9" s="1"/>
</calcChain>
</file>

<file path=xl/sharedStrings.xml><?xml version="1.0" encoding="utf-8"?>
<sst xmlns="http://schemas.openxmlformats.org/spreadsheetml/2006/main" count="2750" uniqueCount="1161">
  <si>
    <t>งบประมาณตามโครงสร้างผลผลิต</t>
  </si>
  <si>
    <t>บาท</t>
  </si>
  <si>
    <t>รายละเอียดงบประมาณจำแนกตามประเภทงบรายจ่าย</t>
  </si>
  <si>
    <t>ด้านการบริหารจัดการและบริหารราชการกรุงเทพมหานคร</t>
  </si>
  <si>
    <t>แผนงานบริหารทรัพยากรบุคคล</t>
  </si>
  <si>
    <t>ผลผลิตรายจ่ายบุคลากร</t>
  </si>
  <si>
    <t>01101-1</t>
  </si>
  <si>
    <t>(1)</t>
  </si>
  <si>
    <t>เงินเดือน</t>
  </si>
  <si>
    <t>01102-1</t>
  </si>
  <si>
    <t>(2)</t>
  </si>
  <si>
    <t>เงินเลื่อนขั้นเลื่อนระดับ</t>
  </si>
  <si>
    <t>(3)</t>
  </si>
  <si>
    <t>(4)</t>
  </si>
  <si>
    <t>(5)</t>
  </si>
  <si>
    <t>01106-1</t>
  </si>
  <si>
    <t>(6)</t>
  </si>
  <si>
    <t>เงินประจำตำแหน่งของข้าราชการ</t>
  </si>
  <si>
    <t>01107-1</t>
  </si>
  <si>
    <t>(7)</t>
  </si>
  <si>
    <t>เงินค่าตอบแทนเป็นรายเดือนของข้าราชการ</t>
  </si>
  <si>
    <t>01108-1</t>
  </si>
  <si>
    <t>(8)</t>
  </si>
  <si>
    <t>เงินเพิ่มการครองชีพชั่วคราวของข้าราชการ</t>
  </si>
  <si>
    <t>01109-1</t>
  </si>
  <si>
    <t>เงินช่วยเหลือค่าครองชีพของข้าราชการ</t>
  </si>
  <si>
    <t>01201-1</t>
  </si>
  <si>
    <t>ค่าจ้างประจำ</t>
  </si>
  <si>
    <t>01202-1</t>
  </si>
  <si>
    <t>เงินเพิ่มค่าจ้างประจำ</t>
  </si>
  <si>
    <t>01205-1</t>
  </si>
  <si>
    <t>เงินเพิ่มการครองชีพชั่วคราวของลูกจ้างประจำ</t>
  </si>
  <si>
    <t>01206-1</t>
  </si>
  <si>
    <t>เงินช่วยเหลือค่าครองชีพของลูกจ้างประจำ</t>
  </si>
  <si>
    <t>02101-1</t>
  </si>
  <si>
    <t>ค่าจ้างชั่วคราว</t>
  </si>
  <si>
    <t>02102-1</t>
  </si>
  <si>
    <t>เงินเพิ่มการครองชีพชั่วคราวของลูกจ้างชั่วคราว</t>
  </si>
  <si>
    <t>02103-1</t>
  </si>
  <si>
    <t>เงินช่วยเหลือค่าครองชีพของลูกจ้างชั่วคราว</t>
  </si>
  <si>
    <t>03122-1</t>
  </si>
  <si>
    <t>เงินตอบแทนพิเศษของข้าราชการ</t>
  </si>
  <si>
    <t>03128-1</t>
  </si>
  <si>
    <t>เงินตอบแทนพิเศษของลูกจ้างประจำ</t>
  </si>
  <si>
    <t>03217-1</t>
  </si>
  <si>
    <t>เงินสมทบกองทุนประกันสังคม</t>
  </si>
  <si>
    <t>03293-1</t>
  </si>
  <si>
    <t>เงินสมทบเข้ากองทุนเงินทดแทน</t>
  </si>
  <si>
    <t>1. งบดำเนินงาน</t>
  </si>
  <si>
    <t>1.1 ค่าตอบแทน ใช้สอยและวัสดุ</t>
  </si>
  <si>
    <t>1.1.1 ค่าตอบแทน</t>
  </si>
  <si>
    <t>1.1.2 ค่าใช้สอย</t>
  </si>
  <si>
    <t>1.1.3 ค่าวัสดุ</t>
  </si>
  <si>
    <t>1.2 ค่าสาธารณูปโภค</t>
  </si>
  <si>
    <t>2. งบลงทุน</t>
  </si>
  <si>
    <t>2.1 ค่าครุภัณฑ์ ที่ดินและสิ่งก่อสร้าง</t>
  </si>
  <si>
    <t>2.1.1 ค่าครุภัณฑ์</t>
  </si>
  <si>
    <t>2.1.2 ค่าที่ดินและสิ่งก่อสร้าง</t>
  </si>
  <si>
    <t>โครงการตามแผนยุทธศาสตร์</t>
  </si>
  <si>
    <t>สำนักวัฒนธรรม กีฬา และการท่องเที่ยว</t>
  </si>
  <si>
    <t>แผนงานบริหารงานกรุงเทพมหานคร</t>
  </si>
  <si>
    <t>ผลผลิตอำนวยการและบริหารสำนัก</t>
  </si>
  <si>
    <t>05140-2</t>
  </si>
  <si>
    <t>2. งบรายจ่ายอื่น</t>
  </si>
  <si>
    <t>ผลผลิตส่งเสริมการท่องเที่ยว</t>
  </si>
  <si>
    <t>แผนงานส่งเสริมและพัฒนาการท่องเที่ยว</t>
  </si>
  <si>
    <t>ด้านเศรษฐกิจและการพาณิชย์</t>
  </si>
  <si>
    <t xml:space="preserve">ค่าอาหารทำการนอกเวลา และค่าเบี้ยประชุม
</t>
  </si>
  <si>
    <t>งบรายจ่ายอื่น</t>
  </si>
  <si>
    <t>ผลผลิตพัฒนาบริการและแหล่งท่องเที่ยว</t>
  </si>
  <si>
    <t xml:space="preserve">ค่าอาหารทำการนอกเวลา
</t>
  </si>
  <si>
    <t>1.1.2 ค่าวัสดุ</t>
  </si>
  <si>
    <t xml:space="preserve">ค่าไปรษณีย์
</t>
  </si>
  <si>
    <t>ด้านพัฒนาสังคมและชุมชนเมือง</t>
  </si>
  <si>
    <t>แผนงานส่งเสริมศิลปวัฒนธรรม</t>
  </si>
  <si>
    <t>05105-11</t>
  </si>
  <si>
    <t>06199-1</t>
  </si>
  <si>
    <t>07199-1</t>
  </si>
  <si>
    <t>07199-4</t>
  </si>
  <si>
    <t>07199-5</t>
  </si>
  <si>
    <t>07199-2</t>
  </si>
  <si>
    <t>ผลผลิตหอศิลป์กรุงเทพมหานคร</t>
  </si>
  <si>
    <t>2. งบเงินอุดหนุน</t>
  </si>
  <si>
    <t>06199-2</t>
  </si>
  <si>
    <t>ผลผลิตสังคีตกรุงเทพมหานคร</t>
  </si>
  <si>
    <t>05133-7</t>
  </si>
  <si>
    <t>05199-6</t>
  </si>
  <si>
    <t>07199-3</t>
  </si>
  <si>
    <t>แผนงานส่งเสริมนันทนาการและการกีฬา</t>
  </si>
  <si>
    <t>ผลผลิตส่งเสริมกีฬาเพื่อการแข่งขัน</t>
  </si>
  <si>
    <t>3. งบรายจ่ายอื่น</t>
  </si>
  <si>
    <t>ค่าใช้จ่ายในการส่งเสริมกีฬาเพื่อความเป็นเลิศ</t>
  </si>
  <si>
    <t>ผลผลิตสอนนันทนาการและกีฬาเพื่อสุขภาพ</t>
  </si>
  <si>
    <t>ค่าเครื่องแต่งกายนาฎศิลป์</t>
  </si>
  <si>
    <t>ผลผลิตศูนย์กีฬา ศูนย์เยาวชนและลานกีฬา</t>
  </si>
  <si>
    <t>- ครุภัณฑ์</t>
  </si>
  <si>
    <t>- ก่อสร้างหลังคาคลุมสนามกีฬา 1 รายการ</t>
  </si>
  <si>
    <t>05399-4</t>
  </si>
  <si>
    <t>05399-10</t>
  </si>
  <si>
    <t>07199-10</t>
  </si>
  <si>
    <t>ค่าใช้จ่ายในการส่งเสริมวิทยาศาสตร์และเทคโนโลยีการกีฬา</t>
  </si>
  <si>
    <t>ค่าใช้จ่ายในการส่งเสริมกีฬาขั้นพื้นฐาน</t>
  </si>
  <si>
    <t>ผลผลิตส่งเสริมกิจกรรมเด็ก เยาวชน และประชาชน</t>
  </si>
  <si>
    <t>ค่าใช้จ่ายในการส่งเสริมพัฒนานันทนาการเพื่อมวลชน</t>
  </si>
  <si>
    <t>ค่าใช้จ่ายในการส่งเสริมกีฬาเพื่อสุขภาพ</t>
  </si>
  <si>
    <t>ค่าใช้จ่ายในการส่งเสริมสภาเมืองคนรุ่นใหม่</t>
  </si>
  <si>
    <t>ผลผลิตส่งเสริมการเรียนรู้ตามอัธยาศัย</t>
  </si>
  <si>
    <t>05101-10</t>
  </si>
  <si>
    <t>05101-11</t>
  </si>
  <si>
    <t>05101-13</t>
  </si>
  <si>
    <t>05101-15</t>
  </si>
  <si>
    <t>05101-16</t>
  </si>
  <si>
    <t>05101-6</t>
  </si>
  <si>
    <t>05101-7</t>
  </si>
  <si>
    <t>05101-8</t>
  </si>
  <si>
    <t>05101-9</t>
  </si>
  <si>
    <t>05105-17</t>
  </si>
  <si>
    <t>05105-19</t>
  </si>
  <si>
    <t>07199-6</t>
  </si>
  <si>
    <t>07199-7</t>
  </si>
  <si>
    <t>03135-1</t>
  </si>
  <si>
    <t>ค่าตอบแทนเหมาจ่ายแทนการจัดหารถประจำตำแหน่ง</t>
  </si>
  <si>
    <t>ค่าใช้จ่ายในการเสริมสร้างสุขภาพและสมรรถภาพทางกาย</t>
  </si>
  <si>
    <t>โครงสร้างหน่วยงานและอัตรากำลัง</t>
  </si>
  <si>
    <t>อำนวยการ</t>
  </si>
  <si>
    <t>ผู้อำนวยการสำนัก (1)</t>
  </si>
  <si>
    <t>รองผู้อำนวยการสำนัก (2)</t>
  </si>
  <si>
    <t>สำนักงานเลขานุการ</t>
  </si>
  <si>
    <t>กองนโยบายและแผนงาน</t>
  </si>
  <si>
    <t>ศูนย์เยาวชนกรุงเทพมหานคร</t>
  </si>
  <si>
    <t>(ไทย-ญี่ปุ่น)</t>
  </si>
  <si>
    <t>เลขานุการสำนัก (1)</t>
  </si>
  <si>
    <t>ผู้อำนวยการกอง (1)</t>
  </si>
  <si>
    <t>หัวหน้าศูนย์ (1)</t>
  </si>
  <si>
    <t>ข้าราชการ (17)</t>
  </si>
  <si>
    <t>ข้าราชการ (36)</t>
  </si>
  <si>
    <t>ลูกจ้างประจำ (4)</t>
  </si>
  <si>
    <t>ลูกจ้างประจำ (28)</t>
  </si>
  <si>
    <t>ลูกจ้างชั่วคราว (4)</t>
  </si>
  <si>
    <t>ลูกจ้างชั่วคราว (-)</t>
  </si>
  <si>
    <t>ลูกจ้างชั่วคราว (19)</t>
  </si>
  <si>
    <t>ลูกจ้างโครงการ (-)</t>
  </si>
  <si>
    <t>กองการกีฬา</t>
  </si>
  <si>
    <t>กองการสังคีต</t>
  </si>
  <si>
    <t>สำนักงานนันทนาการ</t>
  </si>
  <si>
    <t>และส่งเสริมการเรียนรู้</t>
  </si>
  <si>
    <t>ผู้อำนวยการสำนักงาน (1)</t>
  </si>
  <si>
    <t>ข้าราชการ (72)</t>
  </si>
  <si>
    <t>ข้าราชการ (271)</t>
  </si>
  <si>
    <t>ลูกจ้างประจำ (16)</t>
  </si>
  <si>
    <t>ลูกจ้างประจำ (102)</t>
  </si>
  <si>
    <t>ลูกจ้างชั่วคราว (35)</t>
  </si>
  <si>
    <t>สำนักงานวัฒนธรรม</t>
  </si>
  <si>
    <t>และการท่องเที่ยว</t>
  </si>
  <si>
    <t>ข้าราชการ (54)</t>
  </si>
  <si>
    <t>ให้เข้าถึงประชาชนทุกกลุ่ม อนุรักษ์ ส่งเสริม สืบสาน ศิลปวัฒนธรรม ประเพณี ภูมิปัญญาท้องถิ่น มุ่งเสริมสร้างสังคม</t>
  </si>
  <si>
    <t>แห่งภูมิปัญญาและการเรียนรู้ ส่งเสริมและพัฒนาการท่องเที่ยวอย่างยั่งยืน สร้างสรรค์ให้กรุงเทพมหานครเป็นมหานคร</t>
  </si>
  <si>
    <t>แห่งดนตรี จัดแสดงดนตรี ส่งเสริมสนับสนุนให้เด็ก เยาวชน และประชาชน ได้เรียนรู้และมีการแข่งขันดนตรีทุกระดับ</t>
  </si>
  <si>
    <t xml:space="preserve">          สํานักวัฒนธรรม กีฬา และการท่องเที่ยวมีภารกิจหน้าที่ในการอนุรักษ์ ส่งเสริม เผยแพร่ ฟื้นฟู บํารุงศิลป-</t>
  </si>
  <si>
    <t xml:space="preserve">สนับสนุนการให้บริการและจัดกิจกรรมทั้งด้านดนตรีกีฬานันทนาการห้องสมุด เพื่อคุณภาพชีวิตที่ดีของประชาชน </t>
  </si>
  <si>
    <t>พัฒนาและส่งเสริมการท่องเที่ยว และแหล่งเรียนรู้ทางศิลปะและวัฒนธรรม ในรูปแบบต่าง ๆ โดยเน้นการมีส่วนร่วม</t>
  </si>
  <si>
    <t xml:space="preserve">ของประชาชน ศึกษา วิเคราะห์ วิจัยปัญหา แนวทางการดําเนินงานและการพัฒนาด้านดนตรี กีฬานันทนาการ </t>
  </si>
  <si>
    <t>ห้องสมุด การท่องเที่ยว ศิลปะ และวัฒนธรรม</t>
  </si>
  <si>
    <t>ผลสัมฤทธิ์และประโยชน์ที่คาดว่าจะได้รับจากการใช้จ่ายงบประมาณ</t>
  </si>
  <si>
    <t>หน่วยนับ</t>
  </si>
  <si>
    <t>ค่าเป้าหมาย</t>
  </si>
  <si>
    <t>ปี 2567</t>
  </si>
  <si>
    <t xml:space="preserve">ผลสัมฤทธิ์ : ประชาชนได้รับบริการและเข้าถึงกิจกรรมด้านส่งเสริมการเรียนรู้ </t>
  </si>
  <si>
    <t>กีฬานันทนาการ วัฒนธรรมและการท่องเที่ยวเพื่อคุณภาพชีวิตที่ดี</t>
  </si>
  <si>
    <t>- ร้อยละของผู้ใช้บริการมีความพึงพอใจจากการรับบริการในสถานบริการ</t>
  </si>
  <si>
    <t>ร้อยละ</t>
  </si>
  <si>
    <t>- ร้อยละของผู้เข้าร่วมกิจกรรมมีความพึงพอใจจากการเข้าร่วมกิจกรรม</t>
  </si>
  <si>
    <t>ด้านวัฒนธรรมและส่งเสริมการท่องเที่ยว</t>
  </si>
  <si>
    <t xml:space="preserve">ของกรุงเทพมหานครโดยรวมได้อย่างมีประสิทธิภาพ โดยจัดให้มีการกำหนดนโยบายและมาตรฐานการบริหารงานบุคคล การจัดให้มีสิ่งจูงใจ </t>
  </si>
  <si>
    <t>ข้อมูลข่าวสาร การพัฒนาประสิทธิภาพบุคลากร และการตรวจสอบผลการปฏิบัติงาน</t>
  </si>
  <si>
    <t>เช่น เงินเดือนและค่าจ้างประจำ ค่าจ้างชั่วคราว ค่าตอบแทน ใช้สอยและวัสดุ งบเงินอุดหนุน งบรายจ่ายอื่น และงบกลาง ซึ่งเบิกจ่ายในลักษณะงบดังกล่าว</t>
  </si>
  <si>
    <t>งบประมาณ</t>
  </si>
  <si>
    <t>งบประมาณ/ประมาณการรายจ่ายล่วงหน้า</t>
  </si>
  <si>
    <t>ปี 2568</t>
  </si>
  <si>
    <t>ปี 2569</t>
  </si>
  <si>
    <t>ปี 2570</t>
  </si>
  <si>
    <t>รวมทั้งสิ้น</t>
  </si>
  <si>
    <t>เงินงบประมาณ</t>
  </si>
  <si>
    <t>เงินนอกงบประมาณ</t>
  </si>
  <si>
    <t>-</t>
  </si>
  <si>
    <t>ประสบความสำเร็จอย่างมีประสิทธิภาพ โดยจัดให้มีการอำนวยประสานงาน และสนับสนุนการบริหารทั่วไปภายในหน่วยงานและส่วนราชการ</t>
  </si>
  <si>
    <t>เป้าหมายปฏิบัติงาน/ตัวชี้วัด</t>
  </si>
  <si>
    <t>งบประมาณ/ประมาณการรายจ่ายล่วงหน้า/ค่าเป้าหมายของตัวชี้วัด</t>
  </si>
  <si>
    <t>ร้อยละความสำเร็จของการรับเรื่อง</t>
  </si>
  <si>
    <t>และประสานส่งต่อเรื่องร้องเรียนในระบบ Traffy Fondue</t>
  </si>
  <si>
    <t>90</t>
  </si>
  <si>
    <t>ภายในระยะเวลาที่กำหนด</t>
  </si>
  <si>
    <t>100</t>
  </si>
  <si>
    <t>ร้อยละความสำเร็จของการจัดทำรายงานทรัพย์สินถูกต้อง</t>
  </si>
  <si>
    <t xml:space="preserve">ร้อยละความสำเร็จในการใช้จ่ายงบประมาณรายจ่ายประจำปี </t>
  </si>
  <si>
    <t>ตามข้อบัญญัติงบประมาณรายจ่ายประจำปีฯ</t>
  </si>
  <si>
    <t>70</t>
  </si>
  <si>
    <t xml:space="preserve">และสามารถตัดสินใจมาเยือนหรือเข้าร่วมงานและกิจกรรมต่างๆ ตลอดทั้งปี โดยการประสาน สนับสนุน การจัดงานและจัดกิจกรรมส่งเสริมการท่องเที่ยว </t>
  </si>
  <si>
    <t>การจัดทำสื่อเผยแพร่ประชาสัมพันธ์ การให้บริการข้อมูลของจุดบริการการท่องเที่ยว และการส่งเสริมตลาดการท่องเที่ยวทั้งในและต่างประเทศ</t>
  </si>
  <si>
    <t xml:space="preserve">ของเครือข่ายด้านการท่องเที่ยวทั้งในและต่างประเทศ บริการนำเที่ยวแก่นักท่องเที่ยวและอาคันตุกะของเมืองในรูปแบบต่าง ๆ (เช่น เดินหรือนั่งรถไฟ </t>
  </si>
  <si>
    <t xml:space="preserve">รถราง รถสองชั้นชมเมือง ฯลฯ) ประชาสัมพันธ์ข้อมูลข่าวสารด้านการท่องเที่ยวผ่านช่องทางต่าง ๆ เช่น (สื่อวิทยุโทรทัศน์ สื่อสิ่งพิมพ์ เว็บไซต์ สื่อออนไลน์ ฯลฯ ) </t>
  </si>
  <si>
    <t>ร้อยละของผู้มาใช้บริการมีความพึงพอใจต่อการประชาสัมพันธ์</t>
  </si>
  <si>
    <t>และการให้บริการการท่องเที่ยว</t>
  </si>
  <si>
    <t>จำนวนกิจกรรมที่กรุงเทพมหานครได้ดำเนินการร่วมกับ</t>
  </si>
  <si>
    <t>สำนักงานส่งเสริมการจัดประชุมและนิทรรศการ (TCEB)</t>
  </si>
  <si>
    <t>จำนวนของผู้ใช้บริการสื่อประชาสัมพันธ์ออนไลน์ของส่วนการท่องเที่ยว</t>
  </si>
  <si>
    <t>50</t>
  </si>
  <si>
    <t xml:space="preserve">กระตุ้นให้เกิดการสร้างเครือข่าย เชื่อมโยง บูรณาการภาครัฐและภาคประชาชนให้มีความเข้มแข็งในการบริหารจัดการการท่องเที่ยวในท้องถิ่นอย่างยั่งยืน </t>
  </si>
  <si>
    <t>สนับสนุนและส่งเสริมการพัฒนาแหล่งท่องเที่ยว โดยจัดให้มีสิ่งอำนวยความสะดวกและปลอดภัย หรือบริการในแหล่งท่องเที่ยว และพัฒนาศักยภาพบุคลากร</t>
  </si>
  <si>
    <t>ด้านการท่องเที่ยวของกรุงเทพมหานคร ผู้ประกอบการ และเครือข่ายภาคประชาชนที่เกี่ยวข้องกับการท่องเที่ยว</t>
  </si>
  <si>
    <t>และผู้ที่เกี่ยวข้อง การสนับสนุนส่งเสริมพัฒนาการบริการท่องเที่ยว การพัฒนาศักยภาพชุมชนท่องเที่ยวเพื่อให้เกิดความยั่งยืน</t>
  </si>
  <si>
    <t>จำนวนเครือข่ายด้านการท่องเที่ยวเพิ่มขึ้น</t>
  </si>
  <si>
    <t>เครือข่าย</t>
  </si>
  <si>
    <t>5</t>
  </si>
  <si>
    <t xml:space="preserve">ร้อยละของจำนวนประชาชนที่เข้าร่วมกิจกรรมในแหล่งท่องเที่ยว </t>
  </si>
  <si>
    <t>มีความพึงพอใจในด้านกายภาพ ระดับ 3</t>
  </si>
  <si>
    <t>80</t>
  </si>
  <si>
    <t>ครั้ง</t>
  </si>
  <si>
    <t>1 ครั้ง/ปี</t>
  </si>
  <si>
    <t>ครั้ง/ปี</t>
  </si>
  <si>
    <t>1</t>
  </si>
  <si>
    <t>บำรุงรักษา ศิลปวัฒนธรรม ค่านิยม เอกลักษณ์ความเป็นไทย และภูมิปัญญาท้องถิ่น การแลกเปลี่ยนศิลปวัฒนธรรม แหล่งเรียนรู้ทางวัฒนธรรม</t>
  </si>
  <si>
    <t>เอกลักษณ์ความเป็นไทยภูมิปัญญาท้องถิ่น และศิลปวัฒนธรรมร่วมสมัย โดยจัดให้มีการส่งเสริมและสนับสนุนกิจกรรมอันมีคุณค่า</t>
  </si>
  <si>
    <t>ทางศิลปวัฒธรรม การสืบสานภูมิปัญญาท้องถิ่น การส่งเสริมวัฒนธรรมประเพณีไทยและศิลปวัฒนธรรมร่วมสมัย</t>
  </si>
  <si>
    <t>ร้อยละของจำนวนเครือข่ายด้านพหุวัฒนธรรม</t>
  </si>
  <si>
    <t>ที่มีในกรุงเทพมหานครเพิ่มขึ้นจากปีที่ผ่านมา</t>
  </si>
  <si>
    <t>10</t>
  </si>
  <si>
    <t>ร้อยละของจำนวนผู้มีส่วนร่วมในการเผยแพร่ความรู้ความเข้าใจ</t>
  </si>
  <si>
    <t>ร้อยละของจำนวนผู้เข้าใช้บริการหอศิลปวัฒนธรรม</t>
  </si>
  <si>
    <t>แห่งกรุงเทพมหานครเพิ่มขึ้นจากปีที่ผ่านมา</t>
  </si>
  <si>
    <t xml:space="preserve">การจัดทำเอกสาร ตำรา คู่มือสื่อการสอนทางด้านวิชาการดนตรี งานอบรมดนตรีและขับร้อง โดยจัดให้มีวงดนตรีไทย วงดนตรีสากล วงดนตรีดุริยางค์ซิมโฟนี </t>
  </si>
  <si>
    <t>วงดนตรีคลาสสิก วิทยากรหรือผู้เชี่ยวชาญวิชาการทางด้านดนตรี อบรมดนตรีและขับร้อง</t>
  </si>
  <si>
    <t xml:space="preserve">การแสดงดนตรีสำหรับประชาชน การแสดงดนตรีที่ขอความอนุเคราะห์ การแต่งเพลง การเรียบเรียงเสียงประสาน และการบันทึกเสียง </t>
  </si>
  <si>
    <t>งานวิชาการทางด้านดนตรี และการอบรมดนตรีและขับร้อง</t>
  </si>
  <si>
    <t>ร้อยละของการนำวงดนตรีของกองการสังคีต</t>
  </si>
  <si>
    <t>ไปแสดงให้กับหน่วยงานที่ขอความอนุเคราะห์</t>
  </si>
  <si>
    <t xml:space="preserve">ร้อยละของผู้เข้าอบรมตามหลักสูตรและกิจกรรมของกองการสังคีต </t>
  </si>
  <si>
    <t>สามารถนำความรู้และทักษะทางดนตรีไปแสดงผลงานได้</t>
  </si>
  <si>
    <t>20</t>
  </si>
  <si>
    <t>แห่ง</t>
  </si>
  <si>
    <t>พัฒนาบุคลากรการกีฬา และสนับสนุนและจัดการแข่งขันกีฬาทั้งในระดับท้องถิ่นและระดับประเทศ</t>
  </si>
  <si>
    <t>ในการเข้าร่วมการแข่งขันกีฬาในระดับต่าง ๆ โดยจัดให้มีการคัดเลือกนักกีฬา การฝึกสอนและฝึกซ้อมกีฬาประเภทต่าง ๆ ภายใต้การดูแล</t>
  </si>
  <si>
    <t>ของผู้ฝึกสอนอย่างต่อเนื่อง และเพื่อให้กรุงเทพมหานครมีนักกีฬาระดับเยาวชนที่มีทักษะการเล่นกีฬาขั้นพื้นฐานที่ถูกต้องและพัฒนาไปสู่ขั้นก้าวหน้า</t>
  </si>
  <si>
    <t xml:space="preserve">เพื่อมุ่งสู่ความเป็นเลิศ และมีขีดความสามารถ เป็นตัวแทนของกรุงเทพมหานครเข้าร่วมการแข่งขันกีฬาในระดับต่าง ๆ โดยจัดให้มีการคัดเลือกนักกีฬา </t>
  </si>
  <si>
    <t>ผู้ฝึกสอน และการฝึกซ้อมกีฬาประเภทต่าง ๆ อย่างต่อเนื่อง พร้อมทั้งสนับสนุนให้นักกีฬาเกิดการเรียนรู้และสร้างเสริมคุณธรรม</t>
  </si>
  <si>
    <t xml:space="preserve">เพื่อเข้าร่วมการแข่งขัน ส่งนักกีฬาเข้าร่วมแข่งขัน จัดเงินสนับสนุนนักกีฬาและผู้เกี่ยวข้อง คัดเลือก/สรรหาเยาวชนที่มีความโดดเด่นด้านกีฬา </t>
  </si>
  <si>
    <t>เพื่อฝึกซ้อมทักษะการเล่นกีฬา ขั้นพื้นฐาน ขั้นก้าวหน้า มุ่งสู่ความเป็นเลิศทางด้านกีฬา เตรียมความพร้อมเยาวชนให้เป็นนักกีฬาตัวแทน</t>
  </si>
  <si>
    <t>ของกรุงเทพมหานครเพื่อเข้าร่วมการแข่งขัน ส่งนักกีฬาเข้าร่วมการแข่งขันในระดับเยาวชนและ/หรือระดับนักเรียน การบริหารจัดการศูนย์ฝึกกีฬาเยาวชน</t>
  </si>
  <si>
    <t>ร้อยละความสำเร็จในการจัดส่งนักกีฬาตัวแทนกรุงเทพมหานคร</t>
  </si>
  <si>
    <t>เข้าร่วมการแข่งขันกีฬาเพื่อความเป็นเลิศ</t>
  </si>
  <si>
    <t>ร้อยละความสำเร็จของนักเรียนศูนย์ฝึกกีฬาเยาวชนเป็นตัวแทน</t>
  </si>
  <si>
    <t>กรุงเทพมหานครเข้าร่วมการแข่งขันกีฬาในระดับเยาวชนและ</t>
  </si>
  <si>
    <t>/หรือระดับนักเรียน</t>
  </si>
  <si>
    <t>60</t>
  </si>
  <si>
    <t>ร้อยละความพึงพอใจของนักกีฬาตัวแทนกรุงเทพมหานคร</t>
  </si>
  <si>
    <t>ที่เข้าร่วมการแข่งขันกีฬาเพื่อความเป็นเลิศ</t>
  </si>
  <si>
    <t xml:space="preserve">เพื่อมีสุขภาพที่ดี ได้รับความเพลิดเพลิน ใช้เวลาว่างในการทำกิจกรรมที่มีประโยชน์ สร้างสรรค์โดยจัดให้มีสถานที่ทำกิจกรรมร่วมกัน สถานที่ออกกำลังกาย </t>
  </si>
  <si>
    <t xml:space="preserve">ลานกีฬา อุปกรณ์ สิ่งอำนวยความสะดวกที่สะอาดได้มาตรฐาน ปลอดภัย และจัดการแข่งขันกีฬา การสอนกีฬาประเภทต่าง ๆ สอนหลักสูตรนันทนาการ </t>
  </si>
  <si>
    <t>ส่งเสริมการเล่นกีฬา และออกกำลังกายเพื่อสุขภาพ และเพื่อให้ประชาชนทั่วไปได้เรียนรู้กิจกรรมนันทนาการตามความสนใจ อันเป็นการส่งเสริมพลานามัย</t>
  </si>
  <si>
    <t>และพัฒนาทักษะใหม่ๆ โดยจัดให้มีหลักสูตรการสอนและการเรียนนันทนาการ รวมถึงการจัดประกวดแข่งขันนันทนาการในศูนย์กีฬาและศูนย์เยาวชนต่างๆ</t>
  </si>
  <si>
    <t>การจัดกิจกรรมนันทนาการและเทศกาลงานแสดงต่าง ๆ รวมทั้งเพื่อให้ประชาชนและบุคลากรด้านการกีฬาของกรุงเทพมหานคร ได้พัฒนาความรู้</t>
  </si>
  <si>
    <t>และทักษะทางด้านกีฬา และสามารถนำความรู้ที่ได้รับไปใช้ได้อย่างถูกต้องเหมาะสม รวมถึงมีการเผยแพร่งานด้านกีฬาผ่านสื่อประชาสัมพันธ์ต่าง ๆ</t>
  </si>
  <si>
    <t>อบรม สัมมนา ศึกษาดูงานด้านการกีฬา</t>
  </si>
  <si>
    <t>ความพึงพอใจในกิจกรรมนันทนาการที่จัดให้บริการ</t>
  </si>
  <si>
    <t>ในศูนย์เยาวชนกรุงเทพมหานคร (ไทย-ญี่ปุ่น)</t>
  </si>
  <si>
    <t>ของศูนย์เยาวชนกรุงเทพมหานคร (ไทย-ญี่ปุ่น)</t>
  </si>
  <si>
    <t>ร้อยละความสำเร็จของการมีความรู้และทักษะในด้านกีฬา</t>
  </si>
  <si>
    <t>และทำกิจกรรมนันทนาการได้ตามอัธยาศัย โดยจัดให้มีสถานที่ อุปกรณ์และสิ่งอำนวยความสะดวกที่สะอาด ได้มาตรฐานและปลอดภัย รวมถึงบุคลากร</t>
  </si>
  <si>
    <t>ทางด้านกีฬาที่มีความรู้ ความสามารถให้คำแนะนำในการออกกำลังกายและเล่นกีฬา</t>
  </si>
  <si>
    <t>อบรมความรู้ทางวิทยาศาสตร์การกีฬาแก่บุคลากรด้านกีฬา เด็ก เยาวชน ประชาชน</t>
  </si>
  <si>
    <t>ร้อยละความพึงพอใจของผู้ใช้บริการศูนย์บริการ</t>
  </si>
  <si>
    <t>ของสำนักวัฒนธรรม กีฬา และการท่องเที่ยว</t>
  </si>
  <si>
    <t>จำนวนผู้เข้าร่วมกิจกรรมกีฬาและนันทนาการ</t>
  </si>
  <si>
    <t>เยาวชนและประชาชนได้ใช้เวลาว่างในการพบปะสังสรรค์และทำกิจกรรมที่เป็นประโยชน์ร่วมกัน</t>
  </si>
  <si>
    <t>กิจกรรมวันเด็กแห่งชาติ กิจการสภาเด็กและเยาวชน และกิจกรรมอื่น ๆ ที่เกี่ยวข้อง</t>
  </si>
  <si>
    <t>ผลงาน/ปี</t>
  </si>
  <si>
    <t>ความสำเร็จในการส่งเสริมกิจการสภาเด็กและเยาวชนกรุงเทพมหานคร</t>
  </si>
  <si>
    <t>4</t>
  </si>
  <si>
    <t>ความสำเร็จในการส่งเสริมงานฉลองวันเด็กแห่งชาติของกรุงเทพมหานคร</t>
  </si>
  <si>
    <t>ความสำเร็จในการส่งเสริมกิจกรรมดนตรีในศูนย์</t>
  </si>
  <si>
    <t>โดยจัดให้มีบริการและกิจกรรมส่งเสริมการเรียนรู้ตรงกับความต้องการของประชาชน</t>
  </si>
  <si>
    <t>ห้องสมุดเพื่อการเรียนรู้ ห้องสมุดเคลื่อนที่ พิพิธภัณฑ์เด็กกรุงเทพมหานคร และศูนย์การเรียนรู้ในรูปแบบอื่น</t>
  </si>
  <si>
    <t xml:space="preserve">จำนวนศูนย์การเรียนรู้กรุงเทพมหานครที่ได้รับการส่งเสริม พัฒนา </t>
  </si>
  <si>
    <t>ปรับปรุงให้ตอบสนองความต้องการการเรียนรู้ตามอัธยาศัย</t>
  </si>
  <si>
    <t>ระดับ</t>
  </si>
  <si>
    <t>ก) งบประมาณจำแนกตามประเภทงบประมาณ</t>
  </si>
  <si>
    <t>(บาท)</t>
  </si>
  <si>
    <t xml:space="preserve">ประเภทงบประมาณ </t>
  </si>
  <si>
    <t xml:space="preserve">เงินงบประมาณ </t>
  </si>
  <si>
    <t xml:space="preserve">เงินนอกงบประมาณ </t>
  </si>
  <si>
    <t>รวม</t>
  </si>
  <si>
    <t>งบประมาณเพื่อสนับสนุนช่วยเหลือ (Grant)</t>
  </si>
  <si>
    <t>งบประมาณเพื่อการชำระหนี้</t>
  </si>
  <si>
    <t>งบประมาณเพื่อชดใช้เงินยืมเงินสะสม</t>
  </si>
  <si>
    <t>รวมงบประมาณทั้งสิ้น</t>
  </si>
  <si>
    <t>ข) งบประมาณตามโครงสร้างผลผลิต</t>
  </si>
  <si>
    <t> งบประมาณภารกิจประจำพื้นฐาน</t>
  </si>
  <si>
    <t> งบประมาณภารกิจตามแผนยุทธศาสตร์</t>
  </si>
  <si>
    <t>    งบประมาณตามแผนยุทธศาสตร์</t>
  </si>
  <si>
    <t>    งบประมาณตามแผนยุทธศาสตร์บูรณาการ</t>
  </si>
  <si>
    <t xml:space="preserve">ด้าน/แผนงาน/ผลผลิต/โครงการ </t>
  </si>
  <si>
    <t> ผลผลิตรายจ่ายบุคลากร</t>
  </si>
  <si>
    <t> ผลผลิตอำนวยการและบริหารสำนัก</t>
  </si>
  <si>
    <t> ผลผลิตส่งเสริมการท่องเที่ยว</t>
  </si>
  <si>
    <t> ผลผลิตพัฒนาบริการและแหล่งท่องเที่ยว</t>
  </si>
  <si>
    <t> ผลผลิตส่งเสริมและอนุรักษ์ศิลปวัฒนธรรมไทย</t>
  </si>
  <si>
    <t> ผลผลิตหอศิลป์กรุงเทพมหานคร</t>
  </si>
  <si>
    <t> ผลผลิตสังคีตกรุงเทพมหานคร</t>
  </si>
  <si>
    <t> ผลผลิตส่งเสริมกีฬาเพื่อการแข่งขัน</t>
  </si>
  <si>
    <t> ผลผลิตสอนนันทนาการและการกีฬาเพื่อสุขภาพ</t>
  </si>
  <si>
    <t> ผลผลิตศูนย์กีฬา ศูนย์เยาวชนและลานกีฬา</t>
  </si>
  <si>
    <t> ผลผลิตส่งเสริมกิจกรรมเด็ก เยาวชน และประชาชน</t>
  </si>
  <si>
    <t> ผลผลิตส่งเสริมการเรียนรู้ตามอัธยาศัย</t>
  </si>
  <si>
    <t>รวมงบประมาณตามโครงสร้างผลผลิต</t>
  </si>
  <si>
    <t>ค) งบประมาณเพื่อสนับสนุนช่วยเหลือ (Grant)</t>
  </si>
  <si>
    <t xml:space="preserve">รายการ </t>
  </si>
  <si>
    <t>ง) งบประมาณเพื่อการชำระหนี้</t>
  </si>
  <si>
    <t>รวมงบประมาณเพื่อการชำระหนี้</t>
  </si>
  <si>
    <t>จ) งบประมาณเพื่อชดใช้เงินยืมเงินสะสม</t>
  </si>
  <si>
    <t>รวมงบประมาณเพื่อชดใช้เงินยืมเงินสะสม</t>
  </si>
  <si>
    <t>ฉ) งบประมาณจำแนกตามประเภทงบรายจ่าย</t>
  </si>
  <si>
    <t>เงินเดือนและค่าจ้างประจำ</t>
  </si>
  <si>
    <t>ค่าสาธารณูปโภค</t>
  </si>
  <si>
    <t>เงินอุดหนุน</t>
  </si>
  <si>
    <t>รายจ่ายอื่น</t>
  </si>
  <si>
    <t xml:space="preserve">งบบุคลากร </t>
  </si>
  <si>
    <t xml:space="preserve">งบดำเนินงาน </t>
  </si>
  <si>
    <t xml:space="preserve">งบลงทุน </t>
  </si>
  <si>
    <t xml:space="preserve">งบเงินอุดหนุน </t>
  </si>
  <si>
    <t xml:space="preserve">งบรายจ่ายอื่น </t>
  </si>
  <si>
    <t xml:space="preserve">รวมงบประมาณ </t>
  </si>
  <si>
    <t>- ปรับปรุงอาคารสระว่ายน้ำ 1 รายการ</t>
  </si>
  <si>
    <t>ค่าตอบแทน ใช้สอยและวัสดุ</t>
  </si>
  <si>
    <t>1. ค่าตอบแทน</t>
  </si>
  <si>
    <t>2. ค่าใช้สอย</t>
  </si>
  <si>
    <t>3. ค่าวัสดุ</t>
  </si>
  <si>
    <t>งบดำเนินงาน</t>
  </si>
  <si>
    <t>งบบุคลากร</t>
  </si>
  <si>
    <t>1. เงินเดือน</t>
  </si>
  <si>
    <t>2. ค่าจ้างประจำ</t>
  </si>
  <si>
    <t>3. ค่าจ้างชั่วคราว</t>
  </si>
  <si>
    <t>4. ค่าตอบแทน ใช้สอยและวัสดุ</t>
  </si>
  <si>
    <t>รวมงบประมาณเพื่อสนับสนุนช่วยเหลือ (Grant)</t>
  </si>
  <si>
    <t>ประเภทงบ
รายจ่าย</t>
  </si>
  <si>
    <t>ค่าตอบแทน
ใช้สอยและวัสดุ</t>
  </si>
  <si>
    <t>ค่าครุภัณฑ์
ที่ดินและสิ่งก่อสร้าง</t>
  </si>
  <si>
    <t>การจัดกิจกรรมประชาสัมพันธ์เผยแพร่บทบาทของกรุงเทพมหานครในการเป็นเมืองแห่งการจัดประชุม นิทรรศการ และการจัดงานนานาชาติ (MICE)</t>
  </si>
  <si>
    <t>เพื่อให้บริการข้อมูลแหล่งท่องเที่ยว สินค้าทางการท่องเที่ยว และความปลอดภัยสำหรับนักท่องเที่ยวผ่านจุดบริการการท่องเที่ยว และส่งเสริมสนับสนุน</t>
  </si>
  <si>
    <t>โครงการส่งเสริมการตลาดท่องเที่ยว (Roadshows/Trade shows)</t>
  </si>
  <si>
    <t xml:space="preserve">โครงการสนับสนุนการจัดประชุมและนิทรรศการนานาชาติ (MICE) ของกรุงเทพมหานครในฐานะเมืองเจ้าภาพการจัดงาน </t>
  </si>
  <si>
    <t>ด้านพหุวัฒนธรรมในกรุงเทพมหานครอย่างหลากหลาย</t>
  </si>
  <si>
    <t>คน</t>
  </si>
  <si>
    <t xml:space="preserve"> โครงการส่งเสริมการตลาดท่องเที่ยว (Roadshows/Trade shows) </t>
  </si>
  <si>
    <t> โครงการสนับสนุนการจัดประชุมและนิทรรศการนานาชาติ (MICE) 
  ของกรุงเทพมหานครในฐานะเมืองเจ้าภาพการจัดงาน</t>
  </si>
  <si>
    <t xml:space="preserve"> ค่าครุภัณฑ์ ที่ดินและสิ่งก่อสร้าง</t>
  </si>
  <si>
    <t xml:space="preserve"> ค่าครุภัณฑ์</t>
  </si>
  <si>
    <t xml:space="preserve"> ค่าตอบแทน ใช้สอยและวัสดุ</t>
  </si>
  <si>
    <t>1.1 ค่าตอบแทน</t>
  </si>
  <si>
    <t>1.2 ค่าใช้สอย</t>
  </si>
  <si>
    <t>1.3 ค่าวัสดุ</t>
  </si>
  <si>
    <t>2.1 ค่าครุภัณฑ์</t>
  </si>
  <si>
    <t>ปี 2571</t>
  </si>
  <si>
    <t>ด้านการกีฬา นันทนาการและส่งเสริมการเรียนรู้ของกรุงเทพมหานคร</t>
  </si>
  <si>
    <t>ความสำเร็จของการอนุรักษ์และเผยแพร่บทเพลงไทยเดิม</t>
  </si>
  <si>
    <t>สายครูกรุงเทพมหานคร</t>
  </si>
  <si>
    <t>สถานบริการด้านนันทนาการ (ศูนย์นันทนาการ) อยู่ในเกณฑ์มาตรฐาน</t>
  </si>
  <si>
    <t>ในศูนย์นันทนาการเพิ่มขึ้นจากปีที่ผ่านมา</t>
  </si>
  <si>
    <t>ร้อยละของผู้เข้าร่วมกิจกรรมมีความพึงพอใจ</t>
  </si>
  <si>
    <t>จากการเข้าร่วมโครงการส่งเสริมการอ่านและการเรียนรู้</t>
  </si>
  <si>
    <t>งบประมาณรายจ่ายประจำปีงบประมาณ พ.ศ. 2568 โดยสังเขป</t>
  </si>
  <si>
    <t>งบประมาณรายจ่ายประจำปีงบประมาณ พ.ศ. 2568</t>
  </si>
  <si>
    <t xml:space="preserve">ค่ารับรอง
</t>
  </si>
  <si>
    <t xml:space="preserve"> ค่าใช้สอย</t>
  </si>
  <si>
    <t>05101-1</t>
  </si>
  <si>
    <t>05105-1</t>
  </si>
  <si>
    <t>05199-1</t>
  </si>
  <si>
    <t>05105-4</t>
  </si>
  <si>
    <t>05140-1</t>
  </si>
  <si>
    <t>05144-1</t>
  </si>
  <si>
    <t>05198-2</t>
  </si>
  <si>
    <t>05198-3</t>
  </si>
  <si>
    <t>05198-1</t>
  </si>
  <si>
    <t>05198-4</t>
  </si>
  <si>
    <t>05199-3</t>
  </si>
  <si>
    <t>05199-4</t>
  </si>
  <si>
    <t>05199-5</t>
  </si>
  <si>
    <t>05101-2</t>
  </si>
  <si>
    <t>05101-3</t>
  </si>
  <si>
    <t>05101-4</t>
  </si>
  <si>
    <t>05101-14</t>
  </si>
  <si>
    <t>05101-17</t>
  </si>
  <si>
    <t>05105-2</t>
  </si>
  <si>
    <t>05105-3</t>
  </si>
  <si>
    <t>05105-6</t>
  </si>
  <si>
    <t>05105-7</t>
  </si>
  <si>
    <t>05105-8</t>
  </si>
  <si>
    <t>05105-10</t>
  </si>
  <si>
    <t>05105-12</t>
  </si>
  <si>
    <t>05105-14</t>
  </si>
  <si>
    <t>05105-15</t>
  </si>
  <si>
    <t>05131-6</t>
  </si>
  <si>
    <t>05131-7</t>
  </si>
  <si>
    <t>05133-31</t>
  </si>
  <si>
    <t>05133-32</t>
  </si>
  <si>
    <t>05133-33</t>
  </si>
  <si>
    <t>05133-34</t>
  </si>
  <si>
    <t>05133-57</t>
  </si>
  <si>
    <t>05133-58</t>
  </si>
  <si>
    <t>05133-59</t>
  </si>
  <si>
    <t>05135-3</t>
  </si>
  <si>
    <t>05135-4</t>
  </si>
  <si>
    <t>05136-1</t>
  </si>
  <si>
    <t>05143-1</t>
  </si>
  <si>
    <t>05147-1</t>
  </si>
  <si>
    <t>05152-1</t>
  </si>
  <si>
    <t>05199-2</t>
  </si>
  <si>
    <t>05199-7</t>
  </si>
  <si>
    <t>05199-8</t>
  </si>
  <si>
    <t>05399-5</t>
  </si>
  <si>
    <t>05399-9</t>
  </si>
  <si>
    <t>ปรับปรุงศูนย์กีฬาวชิรเบญจทัศ</t>
  </si>
  <si>
    <t>ปรับปรุงศูนย์นันทนาการบางกอกใหญ่</t>
  </si>
  <si>
    <t>ปรับปรุงศูนย์นันทนาการเกียกกาย</t>
  </si>
  <si>
    <t>05101-5</t>
  </si>
  <si>
    <t>05105-5</t>
  </si>
  <si>
    <t>05131-1</t>
  </si>
  <si>
    <t>ปรับปรุงห้องสมุดเพื่อการเรียนรู้บางบอน</t>
  </si>
  <si>
    <t>ปรับปรุงลานนันทนาการพิพิธภัณฑ์เด็ก</t>
  </si>
  <si>
    <t>กรุงเทพมหานครแห่งที่ 1 (จตุจักร)</t>
  </si>
  <si>
    <t xml:space="preserve">เครื่องปรับอากาศ แบบแยกส่วน (ราคารวมค่าติดตั้ง) </t>
  </si>
  <si>
    <t xml:space="preserve">แบบตั้งพื้นหรือแบบแขวน (ระบบ Inverter) </t>
  </si>
  <si>
    <t xml:space="preserve">ขนาด 24,000 บีทียู 3 เครื่อง </t>
  </si>
  <si>
    <t>ศูนย์นันทนาการอัมพวา</t>
  </si>
  <si>
    <t>- ปรับปรุงอาคารกิจกรรม 1 รายการ</t>
  </si>
  <si>
    <t>- งานสถาปัตยกรรม 1 รายการ</t>
  </si>
  <si>
    <t>- งานระบบไฟฟ้า และระบบเตือนอัคคีภัย 1 รายการ</t>
  </si>
  <si>
    <t>และรายละเอียดตามแบบเลขที่ สวท.711/1 - 711/19</t>
  </si>
  <si>
    <t>- ปรับปรุงสนามกีฬา 1 รายการ</t>
  </si>
  <si>
    <t>- ปรับปรุงระบบไฟฟ้าส่องสว่าง 1 รายการ</t>
  </si>
  <si>
    <t>- ปรับปรุงห้องกิจกรรมร้องเพลง 1 รายการ</t>
  </si>
  <si>
    <t>- ปรับปรุงห้องเทเบิลเทนนิส 1 รายการ</t>
  </si>
  <si>
    <t>และรายละเอียดตามแบบเลขที่ สวท.709/1-10</t>
  </si>
  <si>
    <t>- ปรับปรุงอาคารสำนักงาน 1 รายการ</t>
  </si>
  <si>
    <t>- ปรับปรุงห้องสุขาชาย-หญิง 1 รายการ</t>
  </si>
  <si>
    <t>- ปรับปรุงสนามเทนนิส 1 รายการ</t>
  </si>
  <si>
    <t>- ปรับปรุงรั้วทางเข้าสนามกีฬา</t>
  </si>
  <si>
    <t xml:space="preserve">  (บริเวณสนามบาสเกตบอล) 1 รายการ</t>
  </si>
  <si>
    <t>- ปรับปรุงอาคารสระว่ายน้ำเด็ก (Free Form) 1 รายการ</t>
  </si>
  <si>
    <t>- ครุภัณฑ์และนวัตกรรม</t>
  </si>
  <si>
    <t>และรายละเอียดตามแบบเลขที่ สวท.702/1-7</t>
  </si>
  <si>
    <t>- ปรับปรุงสนามฟุตบอล 1 รายการ</t>
  </si>
  <si>
    <t>- ปรับปรุงลานอเนกประสงค์ 1 รายการ</t>
  </si>
  <si>
    <t>- ปรับปรุงห้องสำนักงาน 1 รายการ</t>
  </si>
  <si>
    <t>และรายละเอียดตามแบบเลขที่ สวท.717/1-22</t>
  </si>
  <si>
    <t>- งานปรับปรุงสนามเด็กเล่น 1 รายการ</t>
  </si>
  <si>
    <t>- งานปรับปรุงหอผจญภัย 1 รายการ</t>
  </si>
  <si>
    <t>- ปรับปรุงอาคารห้องสมุด 1 รายการ</t>
  </si>
  <si>
    <t>- ปรับปรุงระบบไฟฟ้าอาคารห้องสมุด 1 รายการ</t>
  </si>
  <si>
    <t>- งานอื่นๆ 1 รายการ</t>
  </si>
  <si>
    <t>และรายละเอียดตามแบบเลขที่ สวท.716/1-8</t>
  </si>
  <si>
    <t>- ปรับปรุงลานกิจกรรมอเนกประสงค์</t>
  </si>
  <si>
    <t>และผนังด้านนอกของอาคารทั้งหมด 1 รายการ</t>
  </si>
  <si>
    <t xml:space="preserve">ขนาด 48,000 บีทียู 5 เครื่อง </t>
  </si>
  <si>
    <t xml:space="preserve">ขนาด 30,000 บีทียู 6 เครื่อง </t>
  </si>
  <si>
    <t xml:space="preserve">ชุดเครื่องขยายเสียง พร้อมอุปกรณ์ 1 ชุด </t>
  </si>
  <si>
    <t xml:space="preserve">ขนาด 30,000 บีทียู 7 เครื่อง </t>
  </si>
  <si>
    <t xml:space="preserve">ขนาด 36,000 บีทียู 6 เครื่อง </t>
  </si>
  <si>
    <t xml:space="preserve">ขนาด 18,000 บีทียู 1 เครื่อง </t>
  </si>
  <si>
    <t xml:space="preserve">ขนาด 24,000 บีทียู 4 เครื่อง </t>
  </si>
  <si>
    <t xml:space="preserve">ขนาด 30,000 บีทียู 8 เครื่อง </t>
  </si>
  <si>
    <t xml:space="preserve">ขนาด 36,000 บีทียู 3 เครื่อง </t>
  </si>
  <si>
    <t xml:space="preserve">ขนาด 40,000 บีทียู 3 เครื่อง </t>
  </si>
  <si>
    <t xml:space="preserve">เครื่องคอมพิวเตอร์ สำหรับงานสำนักงาน </t>
  </si>
  <si>
    <t xml:space="preserve">(จอแสดงภาพขนาดไม่น้อยกว่า 19 นิ้ว) </t>
  </si>
  <si>
    <t xml:space="preserve">พร้อมโปรแกรมระบบปฏิบัติการ (OS) แบบ OEM </t>
  </si>
  <si>
    <t xml:space="preserve">ที่มีลิขสิทธิ์ถูกต้องตามกฎหมาย 2 เครื่อง </t>
  </si>
  <si>
    <t xml:space="preserve">ที่มีลิขสิทธิ์ถูกต้องตามกฎหมาย 1 เครื่อง </t>
  </si>
  <si>
    <t xml:space="preserve">เครื่องคอมพิวเตอร์โน้ตบุ๊ก สำหรับงานประมวลผล </t>
  </si>
  <si>
    <t xml:space="preserve">โทรทัศน์ แอล อี ดี (LED TV) แบบ Smart TV </t>
  </si>
  <si>
    <t xml:space="preserve">ระดับความละเอียดจอภาพ 3840 x 2160 พิกเซล </t>
  </si>
  <si>
    <t xml:space="preserve">ขนาด 55 นิ้ว 4 เครื่อง </t>
  </si>
  <si>
    <t xml:space="preserve">ขนาด 55 นิ้ว 1 เครื่อง </t>
  </si>
  <si>
    <t xml:space="preserve">ระนาดเอก 1 ราง </t>
  </si>
  <si>
    <t xml:space="preserve">ระนาดทุ้ม 1 ราง </t>
  </si>
  <si>
    <t xml:space="preserve">ฆ้องวงใหญ่ 1 วง </t>
  </si>
  <si>
    <t xml:space="preserve">ตะโพน 1 ตัว </t>
  </si>
  <si>
    <t xml:space="preserve">ซอด้วง 7 ตัว </t>
  </si>
  <si>
    <t xml:space="preserve">กลองแขก 1 คู่ </t>
  </si>
  <si>
    <t xml:space="preserve">ซออู้ 2 ตัว </t>
  </si>
  <si>
    <t xml:space="preserve">ตู้แอมป์กีตาร์ไฟฟ้า 1 ตู้ </t>
  </si>
  <si>
    <t xml:space="preserve">ตู้แอมป์คีย์บอร์ด 1 ตู้ </t>
  </si>
  <si>
    <t xml:space="preserve">ตู้ทำน้ำเย็น แบบต่อท่อ 2 ก๊อก 2 เครื่อง </t>
  </si>
  <si>
    <t xml:space="preserve">รถโดยสารขนาด 12 ที่นั่ง (ดีเซล) </t>
  </si>
  <si>
    <t xml:space="preserve">ปริมาตรกระบอกสูบไม่ต่ำกว่า 2,400 ซีซี </t>
  </si>
  <si>
    <t xml:space="preserve">หรือกำลังเครื่องยนต์สูงสุดไม่ต่ำกว่า 90 กิโลวัตต์ 1 คัน </t>
  </si>
  <si>
    <t xml:space="preserve">ชำนาญงาน,อาวุโส,ชำนาญการ 3 ชุด </t>
  </si>
  <si>
    <t xml:space="preserve">โต๊ะอเนกประสงค์ 10 ตัว </t>
  </si>
  <si>
    <t xml:space="preserve">เครื่องโทรสารแบบใช้กระดาษธรรมดา </t>
  </si>
  <si>
    <t xml:space="preserve">ส่งเอกสารได้ครั้งละไม่น้อยกว่า 20 แผ่น 1 เครื่อง </t>
  </si>
  <si>
    <t>เครื่องพิมพ์ Multifunction แบบฉีดหมึกพร้อมติดตั้ง</t>
  </si>
  <si>
    <t xml:space="preserve">ถังหมึกพิมพ์ (Ink Tank Printer) 1 เครื่อง </t>
  </si>
  <si>
    <t xml:space="preserve">เต็นท์ผ้าใบทรงปิรามิด ขนาด 3 x 3 x 2 เมตร 20 หลัง </t>
  </si>
  <si>
    <t xml:space="preserve">เครื่องพิมพ์เลเซอร์ หรือ LED สี </t>
  </si>
  <si>
    <t xml:space="preserve">ชนิด Network แบบที่ 1 (20 หน้า/นาที) 1 เครื่อง </t>
  </si>
  <si>
    <t xml:space="preserve">เครื่องสูบน้ำ มอเตอร์ไฟฟ้า </t>
  </si>
  <si>
    <t xml:space="preserve">สูบน้ำได้ 1,130 ลิตรต่อนาที 1 เครื่อง </t>
  </si>
  <si>
    <t>เครื่องพิมพ์ Multifunction แบบฉีดหมึก</t>
  </si>
  <si>
    <t xml:space="preserve">พร้อมติดตั้งถังหมึกพิมพ์ (Ink Tank Printer) 1 เครื่อง </t>
  </si>
  <si>
    <t xml:space="preserve">ที่มีลิขสิทธิ์ถูกต้องตามกฎหมาย 5 เครื่อง </t>
  </si>
  <si>
    <t xml:space="preserve">ที่มีลิขสิทธิ์ถูกต้องตามกฎหมาย 10 เครื่อง </t>
  </si>
  <si>
    <t xml:space="preserve">ที่มีลิขสิทธิ์ถูกต้องตามกฎหมาย 14 เครื่อง </t>
  </si>
  <si>
    <t xml:space="preserve">ที่มีลิขสิทธิ์ถูกต้องตามกฎหมาย 18 เครื่อง </t>
  </si>
  <si>
    <t xml:space="preserve">ระดับความละเอียดจอภาพ 3840 X 2160 พิกเซล </t>
  </si>
  <si>
    <t xml:space="preserve">เก้าอี้บุนวม (โซฟา) ไม่มีพนักพิง 2 ตัว </t>
  </si>
  <si>
    <t xml:space="preserve">เก้าอี้คอมพิวเตอร์ 3 ตัว </t>
  </si>
  <si>
    <t xml:space="preserve">เก้าอี้คอมพิวเตอร์ 16 ตัว </t>
  </si>
  <si>
    <t xml:space="preserve">เครื่องฟอกอากาศ แบบฝังใต้เพดาน </t>
  </si>
  <si>
    <t xml:space="preserve">หรือ แบบติดผนัง (ราคารวมค่าติดตั้ง) </t>
  </si>
  <si>
    <t>ขนาดความเร็วของแรงลมระดับสูง</t>
  </si>
  <si>
    <t xml:space="preserve">ไม่ต่ำกว่า 1,000 ซีเอฟเอ็ม 3 เครื่อง </t>
  </si>
  <si>
    <t xml:space="preserve">เครื่องปั๊มน้ำอัตโนมัติ </t>
  </si>
  <si>
    <t xml:space="preserve">ขนาดไม่น้อยกว่า 350 วัตต์ 1 เครื่อง </t>
  </si>
  <si>
    <t xml:space="preserve">ขาแขวนโทรทัศน์แบบขาตั้งพื้น 1 ชุด </t>
  </si>
  <si>
    <t>07103-2</t>
  </si>
  <si>
    <t>07103-3</t>
  </si>
  <si>
    <t>ค่าใช้จ่ายในการฝึกอบรมเชิงปฏิบัติการ</t>
  </si>
  <si>
    <t>ด้านเทคโนโลยีดิจิทัลเพื่อการนำเสนอข้อมูล</t>
  </si>
  <si>
    <t xml:space="preserve">จินตทัศน์ (Data Visualization) </t>
  </si>
  <si>
    <t>โดยใช้ซอฟต์แวร์ Tableau Public</t>
  </si>
  <si>
    <t xml:space="preserve">ค่าใช้จ่ายในการจ้างที่ปรึกษาเพื่อสำรวจ </t>
  </si>
  <si>
    <t>ด้านสถาปัตยกรรมและวิศวกรรม</t>
  </si>
  <si>
    <t>ค่าใช้จ่ายในการจัดแสดงผลงาน</t>
  </si>
  <si>
    <t>นิทรรศการกรุงเทพมหานครของ</t>
  </si>
  <si>
    <t xml:space="preserve">โครงการสนับสนุนการจัดประชุมและนิทรรศการนานาชาติ (MICE) </t>
  </si>
  <si>
    <t>ของกรุงเทพมหานครในฐานะเมืองเจ้าภาพการจัดงาน</t>
  </si>
  <si>
    <t>ค่าใช้จ่ายในการสนับสนุนการจัดประชุม</t>
  </si>
  <si>
    <t xml:space="preserve">และนิทรรศการนานาชาติ (MICE) </t>
  </si>
  <si>
    <t xml:space="preserve">ค่าใช้จ่ายในการส่งเสริมการตลาดท่องเที่ยว </t>
  </si>
  <si>
    <t>(Roadshows/Trade shows)</t>
  </si>
  <si>
    <t>โครงการพัฒนาย่านสร้างสรรค์เพื่อส่งเสริมอัตลักษณ์</t>
  </si>
  <si>
    <t>ค่าใช้จ่ายในการพัฒนาย่านสร้างสรรค์</t>
  </si>
  <si>
    <t>เพื่อส่งเสริมอัตลักษณ์และกระตุ้นเศรษฐกิจ</t>
  </si>
  <si>
    <t>การท่องเที่ยวชุมชนในพื้นที่กรุงเทพมหานคร</t>
  </si>
  <si>
    <t>ค่าใช้จ่ายในการจัดกิจกรรมท่องเที่ยววัฒนธรรม</t>
  </si>
  <si>
    <t>นำความสุขสู่ผู้สูงวัยในกรุงเทพมหานคร</t>
  </si>
  <si>
    <t>ค่าใช้จ่ายในการพัฒนาศักยภาพ</t>
  </si>
  <si>
    <t>นักเล่าเรื่องท้องถิ่นกรุงเทพมหานคร</t>
  </si>
  <si>
    <t>ค่าใช้จ่ายในการพัฒนาศักยภาพบุคลากรการท่องเที่ยว</t>
  </si>
  <si>
    <t>ของกรุงเทพมหานครสู่ความเป็นมืออาชีพ</t>
  </si>
  <si>
    <t>ค่าใช้จ่ายในการอนุรักษ์ ส่งเสริม เผยแพร่ภูมิปัญญา</t>
  </si>
  <si>
    <t>และวัฒนธรรมท้องถิ่นกรุงเทพมหานคร</t>
  </si>
  <si>
    <t xml:space="preserve">ค่าใช้จ่ายในการส่งเสริมศิลปวัฒนธรรม 
</t>
  </si>
  <si>
    <t xml:space="preserve">ค่าใช้จ่ายในการสนับสนุนการดำเนินงาน
</t>
  </si>
  <si>
    <t>พิพิธภัณฑ์บ้านจิรายุ - พูนทรัพย์</t>
  </si>
  <si>
    <t>อดุลยเดชมหาราช บรมนาถบพิตร</t>
  </si>
  <si>
    <t>การแสดงดนตรีกรุงเทพมหานคร</t>
  </si>
  <si>
    <t>ค่าใช้จ่ายในการจัดกิจกรรมการประกวด</t>
  </si>
  <si>
    <t>ขับร้องเพลงพระราชนิพนธ์ของพระบาท</t>
  </si>
  <si>
    <t>สมเด็จพระบรมชนกาธิเบศร มหาภูมิพล-</t>
  </si>
  <si>
    <t>ค่าใช้จ่ายในการจัดกิจกรรม</t>
  </si>
  <si>
    <t>โครงการจัดกิจกรรมสนับสนุนเทศกาลแห่งความภาคภูมิใจ</t>
  </si>
  <si>
    <t xml:space="preserve">ค่าใช้จ่ายในการส่งเสริมศิลปวัฒนธรรม </t>
  </si>
  <si>
    <t>เนื่องในวันสำคัญทางประเพณี ประจำปี 2568</t>
  </si>
  <si>
    <t>ค่าใช้จ่ายในการจัดกิจกรรมสนับสนุนเทศกาล</t>
  </si>
  <si>
    <t>แห่งความภาคภูมิใจของความหลากหลายทางเพศ (Pride Month)</t>
  </si>
  <si>
    <t xml:space="preserve">โครงการสนับสนุนกิจกรรมแบงค์คอกสตรีทเพอร์ฟอร์เมอร์ </t>
  </si>
  <si>
    <t>ค่าใช้จ่ายในการสนับสนุนกิจกรรมแบงค์คอกสตรีท</t>
  </si>
  <si>
    <t>เพอร์ฟอร์เมอร์ (Bangkok Street Performer)</t>
  </si>
  <si>
    <t>ค่าใช้จ่ายในการพัฒนากีฬาเพื่อความเป็นเลิศสู่กีฬาเพื่ออาชีพ</t>
  </si>
  <si>
    <t>ค่าใช้จ่ายในการส่งเสริมสังคม</t>
  </si>
  <si>
    <t>และวัฒนธรรมในศูนย์นันทนาการ</t>
  </si>
  <si>
    <t>ค่าใช้จ่ายในการอบรมสัมมนาศึกษาดูงาน</t>
  </si>
  <si>
    <t>เพื่อพัฒนาศักยภาพบุคลากรทางด้านการกีฬา</t>
  </si>
  <si>
    <t>ค่าใช้จ่ายในการพัฒนาการบริหารจัดการกีฬา</t>
  </si>
  <si>
    <t>และการออกกำลังกาย</t>
  </si>
  <si>
    <t>07199-8</t>
  </si>
  <si>
    <t>07199-13</t>
  </si>
  <si>
    <t>(9)</t>
  </si>
  <si>
    <t>(10)</t>
  </si>
  <si>
    <t>(11)</t>
  </si>
  <si>
    <t>(12)</t>
  </si>
  <si>
    <t>07199-16</t>
  </si>
  <si>
    <t>ค่าใช้จ่ายในการจัดกิจกรรมดนตรีในศูนย์</t>
  </si>
  <si>
    <t>ค่าใช้จ่ายในการแข่งขันกีฬาวู้ดบอล</t>
  </si>
  <si>
    <t>ค่าใช้จ่ายในการจัดกิจกรรมพื้นที่ศิลปะ เมืองแห่งอนาคต</t>
  </si>
  <si>
    <t>ค่าใช้จ่ายในการจัดกิจกรรมเรียนรู้ผ่านธรรมชาติ</t>
  </si>
  <si>
    <t>(ประกายเพชร) ครั้งที่ 20 ประจำปี 2568</t>
  </si>
  <si>
    <t>ค่าใช้จ่ายในการส่งเสริมกิจการสภาเด็ก</t>
  </si>
  <si>
    <t>และเยาวชนกรุงเทพมหานคร</t>
  </si>
  <si>
    <t>ของกรุงเทพมหานคร ประจำปี 2568</t>
  </si>
  <si>
    <t>ค่าใช้จ่ายในการพัฒนาบุคลากร</t>
  </si>
  <si>
    <t>ด้านการให้บริการนันทนาการ</t>
  </si>
  <si>
    <t xml:space="preserve">ค่าใช้จ่ายในการจัดงานวันเด็กแห่งชาติ </t>
  </si>
  <si>
    <t>เขตพระราชฐานในพระองค์ ประจำปี 2568</t>
  </si>
  <si>
    <t>ค่าใช้จ่ายในการส่งเสริมการอ่านและการเรียนรู้</t>
  </si>
  <si>
    <t>เพื่อพัฒนาการเรียนรู้ตามอัธยาศัย</t>
  </si>
  <si>
    <t>ค่าใช้จ่ายในการจัดงานเทศกาลวิทยาศาสตร์และเทคโนโลยี</t>
  </si>
  <si>
    <t>ค่าใช้จ่ายในการจัดกิจกรรมส่งเสริม</t>
  </si>
  <si>
    <t>การอ่านเทศกาลหนังสือกรุงเทพฯ</t>
  </si>
  <si>
    <t xml:space="preserve">พร้อมติดตั้งถังหมึกพิมพ์ (Ink Tank Printer) </t>
  </si>
  <si>
    <t>สำหรับกระดาษขนาด A3 1 เครื่อง</t>
  </si>
  <si>
    <t>ตู้เหล็กประตูบานเลื่อนทึบ 4 ตู้</t>
  </si>
  <si>
    <t xml:space="preserve">โต๊ะทำงาน ระดับชำนาญการพิเศษ, </t>
  </si>
  <si>
    <t>อำนวยการต้น 1 ชุด</t>
  </si>
  <si>
    <t>สำนักงานนันทนาการและส่งเสริมการเรียนรู้</t>
  </si>
  <si>
    <t xml:space="preserve">รถบรรทุก (ดีเซล) ขนาด 1 ตัน </t>
  </si>
  <si>
    <t xml:space="preserve">หรือกำลังเครื่องยนต์สูงสุดไม่ต่ำกว่า 110 กิโลวัตต์ </t>
  </si>
  <si>
    <t>ขับเคลื่อน 2 ล้อ แบบดับเบิ้ลแค็บ 1 คัน</t>
  </si>
  <si>
    <t xml:space="preserve">ปริมาตรกระบอกสูบ ไม่ต่ำกว่า 2,400 ซีซี </t>
  </si>
  <si>
    <t>สำนักงานวัฒนธรรมและการท่องเที่ยว</t>
  </si>
  <si>
    <t xml:space="preserve">เครื่องพิมพ์ Multifunction เลเซอร์ </t>
  </si>
  <si>
    <t>หรือ LED สี 1 เครื่อง</t>
  </si>
  <si>
    <t xml:space="preserve">เครื่องพิมพ์เลเซอร์ หรือ LED ขาวดำ </t>
  </si>
  <si>
    <t>ส่งเอกสารได้ครั้งละไม่น้อยกว่า 20 แผ่น 1 เครื่อง</t>
  </si>
  <si>
    <t>ที่มีลิขสิทธิ์ถูกต้องตามกฎหมาย 2 เครื่อง</t>
  </si>
  <si>
    <t>ชนิด Network แบบที่ 1 (28หน้า/นาที) 1 เครื่อง</t>
  </si>
  <si>
    <t xml:space="preserve">ประจำกรุงเทพมหานคร เพื่อจัดการทดสอบกอรี
</t>
  </si>
  <si>
    <t xml:space="preserve">กรุงเทพมหานครและสนับสนุนการจัดงานเมาลิดกลาง
</t>
  </si>
  <si>
    <t xml:space="preserve">แห่งประเทศไทย ประจำปี พ.ศ. 2568
</t>
  </si>
  <si>
    <t>รวม 2 โครงการ ได้แก่</t>
  </si>
  <si>
    <t>เงินอุดหนุนให้สำนักงานคณะกรรมการอิสลาม</t>
  </si>
  <si>
    <t xml:space="preserve">- โครงการจัดการทดสอบกอรีกรุงเทพมหานคร  
  </t>
  </si>
  <si>
    <t>ประจำปี พ.ศ. 2568</t>
  </si>
  <si>
    <t>- โครงการสนับสนุนการจัดงานเมาลิดกลาง</t>
  </si>
  <si>
    <t>แห่งประเทศไทย ประจำปี พ.ศ. 2568</t>
  </si>
  <si>
    <t xml:space="preserve">- โครงการ Nan Scape Exchang Program </t>
  </si>
  <si>
    <t>- โครงการจัดแสดงผลงานของศิลปินอาวุโส สาขาทัศนศิลป์</t>
  </si>
  <si>
    <t>- โครงการนิทรรศการสภาวะความมั่นคง</t>
  </si>
  <si>
    <t>- โครงการพาน้องท่องหอศิลปกรุงเทพฯ ประจำปี 2568</t>
  </si>
  <si>
    <t xml:space="preserve">- โครงการ Dialogue with the Master : Nature's Matter </t>
  </si>
  <si>
    <t xml:space="preserve">(นักวาดภาพธรรมชาติวิทยาและนักออกแบบ Visual และนักออกแบบเสียง) </t>
  </si>
  <si>
    <t>- โครงการศิลปะการแสดง ครั้งที่ 14</t>
  </si>
  <si>
    <t>- โครงการห้องปฏิบัติการศิลปะเพื่อการเรียนรู้ ประจำปี 2568</t>
  </si>
  <si>
    <t xml:space="preserve">- โครงการจัดจ้างเจ้าหน้าที่นำชมนิทรรศการ </t>
  </si>
  <si>
    <t xml:space="preserve">อบรมเพื่อพัฒนาศักยภาพเจ้าหน้าที่นำชมนิทรรศการ </t>
  </si>
  <si>
    <t xml:space="preserve">และกิจกรรมพิเศษ (Decent) </t>
  </si>
  <si>
    <t xml:space="preserve">- โครงการดำเนินงานห้องสมุดศิลปะ </t>
  </si>
  <si>
    <t>หอศิลปวัฒนธรรมแห่งกรุงเทพมหานคร</t>
  </si>
  <si>
    <t>- โครงการค้นคว้าข้อมูลศิลปะ</t>
  </si>
  <si>
    <t>และศิลปินเสวนา (Borderless) ประจำปี 2568</t>
  </si>
  <si>
    <t>- โครงการความร่วมมือทางศิลปะ</t>
  </si>
  <si>
    <t>ระหว่างประเทศ (Multidisciplinary Art)</t>
  </si>
  <si>
    <t>- โครงการบ่มเพาะและสร้างเครือข่าย</t>
  </si>
  <si>
    <t xml:space="preserve">ศิลปินรุ่นใหม่ EARLY YEARS PROJECT </t>
  </si>
  <si>
    <t>แห่งกรุงเทพมหานคร
รวม 12 โครงการ ได้แก่</t>
  </si>
  <si>
    <t>เงินอุดหนุนให้มูลนิธิหอศิลปวัฒนธรรม</t>
  </si>
  <si>
    <t>ฝ่ายบริหารงานทั่วไป</t>
  </si>
  <si>
    <t>กลุ่มงานดุริยางค์สากล</t>
  </si>
  <si>
    <t>กลุ่มงานดุริยางค์ซิมโฟนี</t>
  </si>
  <si>
    <t>กลุ่มงานดุริยางค์ไทย</t>
  </si>
  <si>
    <t xml:space="preserve">ชุดเครื่องเสียงมีแบตเตอรี่ในตัว พร้อมอุปกรณ์ 1 ชุด </t>
  </si>
  <si>
    <t>ที่มีลิขสิทธิ์ถูกต้องตามกฎหมาย 1 เครื่อง</t>
  </si>
  <si>
    <t xml:space="preserve">เครื่องคอมพิวเตอร์ สำหรับงานประมวลผล </t>
  </si>
  <si>
    <t>ชุดกลองทิมปานีพร้อมกล่องสำหรับวงดุริยางค์ 1 ชุด</t>
  </si>
  <si>
    <t>มาริมบาสำหรับวงดุริยางค์ 1 ชุด</t>
  </si>
  <si>
    <t>ชุดเพอร์คัชชั่นสำหรับวงดุริยางค์ 1 ชุด</t>
  </si>
  <si>
    <t xml:space="preserve">รถบรรทุก (ดีเซล) ขนาด 4 ตัน 6 ล้อ </t>
  </si>
  <si>
    <t xml:space="preserve">ปริมาตรกระบอกสูบไม่ต่ำกว่า 4,000 ซีซี </t>
  </si>
  <si>
    <t xml:space="preserve">ติดตั้งตู้บรรทุกแบบตู้แห้ง พร้อมชุดยกไฮดรอลิค 1 คัน </t>
  </si>
  <si>
    <t xml:space="preserve"> ศูนย์ฝึกกีฬาเยาวชนมีนบุรี</t>
  </si>
  <si>
    <t>ศูนย์ฝึกกีฬาเยาวชนธนบุรี</t>
  </si>
  <si>
    <t xml:space="preserve">เครื่องซักผ้า แบบอุตสาหกรรม </t>
  </si>
  <si>
    <t>ขนาด 200 ปอนด์ 3 เครื่อง</t>
  </si>
  <si>
    <t>ขนาด 18,000 บีทียู 32 เครื่อง</t>
  </si>
  <si>
    <t>(13)</t>
  </si>
  <si>
    <t>(14)</t>
  </si>
  <si>
    <t>ห้องสมุดเพื่อการเรียนรู้ลาดกระบัง</t>
  </si>
  <si>
    <t>ห้องสมุดเพื่อการเรียนรู้บางกะปิ</t>
  </si>
  <si>
    <t>ห้องสมุดเพื่อการเรียนรู้บางขุนเทียน</t>
  </si>
  <si>
    <t>ห้องสมุดเพื่อการเรียนรู้สะพานสูง</t>
  </si>
  <si>
    <t>ห้องสมุดเพื่อการเรียนรู้อนงคาราม</t>
  </si>
  <si>
    <t>ห้องสมุดเพื่อการเรียนรู้วัดลาดปลาเค้า</t>
  </si>
  <si>
    <t>ห้องสมุดเพื่อการเรียนรู้หนองจอก</t>
  </si>
  <si>
    <t>ห้องสมุดวิชาการ</t>
  </si>
  <si>
    <t>ห้องสมุดเพื่อการเรียนรู้ทุ่งครุ</t>
  </si>
  <si>
    <t>ห้องสมุดสีเขียว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</si>
  <si>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</si>
  <si>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</si>
  <si>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</si>
  <si>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</si>
  <si>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</si>
  <si>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</si>
  <si>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</si>
  <si>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</si>
  <si>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</si>
  <si>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</si>
  <si>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ศูนย์นันทนาการสะพานพระราม 9</t>
  </si>
  <si>
    <t>ศูนย์นันทนาการวัดชัยพฤกษมาลา</t>
  </si>
  <si>
    <t>ศูนย์กีฬารามอินทรา</t>
  </si>
  <si>
    <t>ศูนย์กีฬาประชานิเวศน์</t>
  </si>
  <si>
    <t>ศูนย์กีฬาเฉลิมพระเกียรติ 72 พรรษา</t>
  </si>
  <si>
    <t>กลุ่มงานนันทนาการ 3</t>
  </si>
  <si>
    <t>ศูนย์นันทนาการบ่อนไก่</t>
  </si>
  <si>
    <t>ศูนย์นันทนาการวัดฉัตรแก้วจงกลณี</t>
  </si>
  <si>
    <t>ศูนย์กีฬาเฉลิมพระเกียรติ</t>
  </si>
  <si>
    <t>ศูนย์กีฬาอ่อนนุช</t>
  </si>
  <si>
    <t>ศูนย์กีฬาเฉลิมพระเกียรติ 84 พรรษา (บางบอน)</t>
  </si>
  <si>
    <t>ศูนย์กีฬาบางกอกอารีน่า</t>
  </si>
  <si>
    <t>กลุ่มงานวิชาการและพัฒนาเทคนิค</t>
  </si>
  <si>
    <t>ศูนย์นันทนาการบางนา</t>
  </si>
  <si>
    <t>ศูนย์นันทนาการวัดเวฬุราชิณ</t>
  </si>
  <si>
    <t>ศูนย์นันทนาการบางกอกใหญ่</t>
  </si>
  <si>
    <t>ศูนย์นันทนาการดอนเมือง</t>
  </si>
  <si>
    <t>ศูนย์นันทนาการบางขุนเทียน</t>
  </si>
  <si>
    <t>ศูนย์นันทนาการจอมทอง</t>
  </si>
  <si>
    <t>ศูนย์นันทนาการวัดดอกไม้</t>
  </si>
  <si>
    <t>ศูนย์นันทนาการคลองเตย</t>
  </si>
  <si>
    <t>ศูนย์นันทนาการทุ่งครุ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</si>
  <si>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</si>
  <si>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</si>
  <si>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</si>
  <si>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</si>
  <si>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</si>
  <si>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</si>
  <si>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</si>
  <si>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</si>
  <si>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</si>
  <si>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</si>
  <si>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</si>
  <si>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</si>
  <si>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</si>
  <si>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</si>
  <si>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</si>
  <si>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</si>
  <si>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</si>
  <si>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</si>
  <si>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</si>
  <si>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</si>
  <si>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</si>
  <si>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</si>
  <si>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</si>
  <si>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</si>
  <si>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</si>
  <si>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</si>
  <si>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</si>
  <si>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</si>
  <si>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</si>
  <si>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</si>
  <si>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</si>
  <si>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รายการผูกพัน</t>
  </si>
  <si>
    <t>0702003-68-02</t>
  </si>
  <si>
    <t>วัตถุประสงค์</t>
  </si>
  <si>
    <t>ระยะเวลาดำเนินการ 2 ปี (2568 - 2569)</t>
  </si>
  <si>
    <t>เป้าหมายของโครงการ</t>
  </si>
  <si>
    <t>งานที่จะทำ</t>
  </si>
  <si>
    <t>งบประมาณทั้งสิ้น</t>
  </si>
  <si>
    <t>ปี 2568 ตั้งงบประมาณ</t>
  </si>
  <si>
    <t>ปี 2569 ตั้งงบประมาณ</t>
  </si>
  <si>
    <t>- ก่อสร้างอาคารป้อม รปภ. สูง 1 ชั้น 1 หลัง</t>
  </si>
  <si>
    <t xml:space="preserve">- ก่อสร้างอาคารศูนย์นันทนาการ 2 หลัง </t>
  </si>
  <si>
    <t>- ก่อสร้างอาคารกิจกรรม</t>
  </si>
  <si>
    <t xml:space="preserve">- ก่อสร้างอาคารสนามอเนกประสงค์ </t>
  </si>
  <si>
    <t>และที่จอดรถใต้อาคาร สูง 3 ชั้น 1 หลัง</t>
  </si>
  <si>
    <t xml:space="preserve">- งานครุภัณฑ์ </t>
  </si>
  <si>
    <t xml:space="preserve">และรายละเอียดอื่น ๆ </t>
  </si>
  <si>
    <t>ตามแบบเลขที่ สวท.639/1 - สวท.639/95</t>
  </si>
  <si>
    <t>- เพื่อเพิ่มพื้นที่การออกกำลังกายและทำกิจกรรม</t>
  </si>
  <si>
    <t>นันทนาการแก่ประชาชนทุกวัย เพิ่มและพัฒนา</t>
  </si>
  <si>
    <t>ศักยภาพของศูนย์นันทนาการมีนบุรีให้เป็น</t>
  </si>
  <si>
    <t xml:space="preserve">ศูนย์กลางในการพัฒนาคุณภาพชีวิตเด็ก เยาวชน </t>
  </si>
  <si>
    <t>ประชาชน ผู้สูงอายุอย่างยั่งยืนในพื้นที่เขตมีนบุรี</t>
  </si>
  <si>
    <t>- เพื่อให้กรุงเทพมหานครมีศูนย์นันทนาการ</t>
  </si>
  <si>
    <t>ที่ทันสมัยได้มาตรฐานสากล เกิดภาพลักษณ์ที่ดี</t>
  </si>
  <si>
    <t>แก่กรุงเทพมหานคร</t>
  </si>
  <si>
    <t xml:space="preserve">- ก่อสร้างอาคารศูนย์นันทนาการ จำนวน 2 หลัง </t>
  </si>
  <si>
    <t xml:space="preserve">ประกอบด้วย อาคารกิจกรรมและสำนักงาน </t>
  </si>
  <si>
    <t>สูง 4 ชั้น 1 หลัง และอาคารอเนกประสงค์</t>
  </si>
  <si>
    <t xml:space="preserve">โครงการส่งเสริมการตลาดท่องเที่ยว </t>
  </si>
  <si>
    <t>และกระตุ้นเศรษฐกิจการท่องเที่ยวชุมชน</t>
  </si>
  <si>
    <t>เนื่องในวันสำคัญทางพระพุทธศาสนา ประจำปี 2568</t>
  </si>
  <si>
    <t xml:space="preserve">โครงการส่งเสริมศิลปวัฒนธรรม เนื่องในวันสำคัญทางประเพณี </t>
  </si>
  <si>
    <t>ส่วนใหญ่เป็นค่าอาหารทำการนอกเวลา ค่าเบี้ยประชุม</t>
  </si>
  <si>
    <t>กรรมการผู้อ่านตรวจและประเมินผลงานทางวิชาการ ฯลฯ</t>
  </si>
  <si>
    <t>ค่าจ้างเหมาบริการเป็นรายบุคคล ฯลฯ</t>
  </si>
  <si>
    <t>ส่วนใหญ่เป็นค่าซ่อมแซมครุภัณฑ์และอาคารสำนักงาน</t>
  </si>
  <si>
    <t>ค่าซ่อมแซมยานพาหนะ ค่าซ่อมแซมศูนย์เยาวชน ฯ</t>
  </si>
  <si>
    <t>ส่วนใหญ่เป็นค่าวัสดุไฟฟ้า ประปา งานบ้าน งานครัว</t>
  </si>
  <si>
    <t xml:space="preserve">และงานสวน ค่าวัสดุอุปกรณ์คอมพิวเตอร์  </t>
  </si>
  <si>
    <t>ค่าวัสดุยานพาหนะ ค่าเครื่องแต่งกาย ฯลฯ</t>
  </si>
  <si>
    <t>ส่วนใหญ่เป็นค่าไฟฟ้าสำนักงาน</t>
  </si>
  <si>
    <t>ค่าน้ำประปา ค่าโทรศัพท์สำนักงาน</t>
  </si>
  <si>
    <t>ค่าโทรศัพท์เคลื่อนที่ ฯลฯ</t>
  </si>
  <si>
    <t>ค่าจ้างเหมาดูแลทรัพย์สินและรักษาความปลอดภัย ฯ</t>
  </si>
  <si>
    <t>ส่วนใหญ่เป็นค่าจ้างเหมารักษาความสะอาดและดูแลต้นไม้ ฯ</t>
  </si>
  <si>
    <t xml:space="preserve">ค่าวัสดุอุปกรณ์คอมพิวเตอร์ 
</t>
  </si>
  <si>
    <t>และค่าวัสดุไฟฟ้า ประปา งานบ้าน งานครัว และงานสวน</t>
  </si>
  <si>
    <t>ค่าวัสดุสำนักงานประเภทเครื่องเขียน แบบพิมพ์</t>
  </si>
  <si>
    <t>ค่าโทรศัพท์สำนักงาน ค่าน้ำประปา ฯลฯ</t>
  </si>
  <si>
    <t xml:space="preserve">ค่าอาหารทำการนอกเวลา ค่าเบี้ยประชุม
</t>
  </si>
  <si>
    <t>ค่าตอบแทนอาสาสมัคร ฯ</t>
  </si>
  <si>
    <t>ค่าวัสดุไฟฟ้า ประปา งานบ้าน งานครัว และงานสวน</t>
  </si>
  <si>
    <t xml:space="preserve">ส่วนใหญ่เป็นค่าจ้างเหมารักษาความสะอาดและดูแลต้นไม้ ฯ </t>
  </si>
  <si>
    <t xml:space="preserve">ค่าจ้างเหมาดูแลทรัพย์สินและรักษาความปลอดภัย ฯ
</t>
  </si>
  <si>
    <t xml:space="preserve">ค่าจ้างอาสาสมัครปฏิบัติงานประจำส่วนวัฒนธรรม ฯลฯ
</t>
  </si>
  <si>
    <t xml:space="preserve">ค่าวัสดุอุปกรณ์คอมพิวเตอร์ </t>
  </si>
  <si>
    <t>ค่าโทรศัพท์สำนักงาน ค่าโทรศัพท์เคลื่อนที่</t>
  </si>
  <si>
    <t>ค่าไปรษณีย์</t>
  </si>
  <si>
    <t>ค่าจ้างเหมาบริหารจัดการระบบอุปกรณ์ ฯ</t>
  </si>
  <si>
    <t>ค่าจ้างเหมารักษาความสะอาด ฯ</t>
  </si>
  <si>
    <t>ส่วนใหญ่เป็นค่าตอบแทนอาสาสมัคร ฯ</t>
  </si>
  <si>
    <t>ค่าอาหารทำการนอกเวลา ค่าตอบแทน</t>
  </si>
  <si>
    <t>ผู้นำกิจกรรมที่มีความเชี่ยวชาญเฉพาะด้าน ฯลฯ</t>
  </si>
  <si>
    <t>เงินสมทบกองทุนประกันสังคมอาสาสมัคร</t>
  </si>
  <si>
    <t>ค่าจ้างเรียบเรียงเสียงประสานโน๊ตเพลงฯ ฯลฯ</t>
  </si>
  <si>
    <t>ค่าเครื่องแต่งกายนักดนตรี นักร้อง นักแสดง</t>
  </si>
  <si>
    <t>ค่าเครื่องแต่งกายอาสาสมัคร ฯ</t>
  </si>
  <si>
    <t>ค่าวัสดุอุปกรณ์เครื่องดนตรี</t>
  </si>
  <si>
    <t>ส่วนใหญ่เป็นค่าดำเนินการงานพระราชพิธี ฯ</t>
  </si>
  <si>
    <t>ส่วนใหญ่เป็นค่าตอบแทนวิทยากรศูนย์ฝึกกีฬาเยาวชน ฯ</t>
  </si>
  <si>
    <t xml:space="preserve">ค่าตอบแทนอาสาสมัครศูนย์ฝึกกีฬาเยาวชน ฯ
</t>
  </si>
  <si>
    <t xml:space="preserve">ค่าอาหารทำการนอกเวลาศูนย์ฝึกกีฬาเยาวชน ฯลฯ
</t>
  </si>
  <si>
    <t xml:space="preserve">ส่วนใหญ่เป็นค่าจ้างเหมาจัดทำอาหารหลัก อาหารเสริม
</t>
  </si>
  <si>
    <t>นักเรียนศูนย์ฝึกกีฬาเยาวชน ค่าจ้างเหมาดูแลทรัพย์สินและรักษา</t>
  </si>
  <si>
    <t xml:space="preserve">ความปลอดภัย ค่าจ้างเหมารักษาความสะอาด ฯลฯ
</t>
  </si>
  <si>
    <t>ค่าเครื่องแต่งกายนักเรียนศูนย์ฝึกกีฬาเยาวชน ฯ</t>
  </si>
  <si>
    <t>ค่าวัสดุอุปกรณ์ฝึกซ้อมกีฬาศูนย์ฝึกกีฬาเยาวชน ฯ</t>
  </si>
  <si>
    <t>ค่าตอบแทนอาสาสมัครศูนย์เยาวชนกรุงเทพมหานคร (ไทย-ญี่ปุ่น)</t>
  </si>
  <si>
    <t>ค่าอาหารทำการนอกเวลา</t>
  </si>
  <si>
    <t>ค่าดำเนินการกิจกรรมฝึกสอนทักษะกีฬาและนันทนาการ</t>
  </si>
  <si>
    <t>ค่าซ่อมแซมอุปกรณ์กีฬา</t>
  </si>
  <si>
    <t>ค่าตอบแทนผู้นำกิจกรรมที่มีความเชี่ยวชาญเฉพาะด้าน</t>
  </si>
  <si>
    <t>ส่วนใหญ่เป็นค่าตอบแทนอาสาสมัครศูนย์นันทนาการ</t>
  </si>
  <si>
    <t xml:space="preserve">ค่าตอบแทนอาสาสมัครช่วยปฏิบัติงานของศูนย์บริการ 
</t>
  </si>
  <si>
    <t>ค่าตอบแทนอาสาสมัครส่งเสริมกิจกรรมการกีฬา ฯลฯ</t>
  </si>
  <si>
    <t>ค่าจ้างเหมาดูแลทรัพย์สินและรักษาความปลอดภัย</t>
  </si>
  <si>
    <t>ค่าเช่าที่ดิน ค่าซ่อมแซมครุภัณฑ์และอาคารสำนักงาน ฯลฯ</t>
  </si>
  <si>
    <t>ส่วนใหญ่เป็นค่าวัสดุไฟฟ้า ประปา งานบ้าน งานครัว และงานสวน</t>
  </si>
  <si>
    <t>ค่าวัสดุอุปกรณ์กีฬาสำหรับศูนย์กีฬา ฯ  ค่าวัสดุบำรุงรักษา</t>
  </si>
  <si>
    <t>ทำความสะอาดและวัสดุอุปกรณ์ประจำสระว่ายน้ำ ฯลฯ</t>
  </si>
  <si>
    <t>ค่าไฟฟ้าสำนักงาน ค่าน้ำประปา ค่าโทรศัพท์สำนักงาน</t>
  </si>
  <si>
    <t>ค่าโทรศัพท์เคลื่อนที่</t>
  </si>
  <si>
    <t>ค่าตอบแทนอาสาสมัครช่วยปฏิบัติงานกิจกรรมทางน้ำ ค่าตอบแทน</t>
  </si>
  <si>
    <t>อาสาสมัครช่วยปฏิบัติงานด้านสภาเด็กและเยาวชนประจำ</t>
  </si>
  <si>
    <t>ศูนย์เยาวชนฯ (ไทย-ญี่ปุ่น) ค่าอาหารทำการนอกเวลากิจกรรมทางน้ำ</t>
  </si>
  <si>
    <t>ค่าอาหารทำการนอกเวลาส่วนห้องสมุดและการเรียนรู้</t>
  </si>
  <si>
    <t>ค่าตอบแทนอาสาสมัครส่วนห้องสมุดและการเรียนรู้</t>
  </si>
  <si>
    <t>ส่วนใหญ่เป็นค่าจ้างเหมารักษาความสะอาดห้องสมุด ฯ</t>
  </si>
  <si>
    <t>ค่าจ้างเหมาดูแลทรัพย์สินและรักษาความปลอดภัยห้องสมุด ฯ</t>
  </si>
  <si>
    <t xml:space="preserve">ค่าเช่าอาคารหอสมุดเมืองกรุงเทพมหานคร ฯลฯ
</t>
  </si>
  <si>
    <t xml:space="preserve">ส่วนใหญ่เป็นค่าทรัพยากรสารสนเทศ </t>
  </si>
  <si>
    <t xml:space="preserve">ค่าวัสดุอุปกรณ์สำหรับห้องสมุด  ค่าวัสดุไฟฟ้า ประปา </t>
  </si>
  <si>
    <t>งานบ้าน งานครัว และงานสวน ฯลฯ</t>
  </si>
  <si>
    <t>ค่าโทรศัพท์เคลื่อนที่ ค่าไปรษณีย์</t>
  </si>
  <si>
    <t>ด้านสภาเด็กและเยาวชนประจำศูนย์เยาวชนฯ (ไทย-ญี่ปุ่น)</t>
  </si>
  <si>
    <t>ศูนย์นันทนาการเกียกกาย</t>
  </si>
  <si>
    <t>เพลง/ปี</t>
  </si>
  <si>
    <t>โครงการพัฒนาระบบป้ายสื่อความหมาย</t>
  </si>
  <si>
    <t>ในแหล่งท่องเที่ยวกรุงเทพมหานคร</t>
  </si>
  <si>
    <t>ค่าใช้จ่ายในการพัฒนาระบบป้ายสื่อความหมาย</t>
  </si>
  <si>
    <t>ผลผลิตส่งเสริมและอนุรักษ์ศิลปวัฒนธรรมไทย</t>
  </si>
  <si>
    <t>ค่าใช้จ่ายในการจัดงานเทศกาลศิลปวัฒนธรรม</t>
  </si>
  <si>
    <t>ร่วมสมัยกรุงเทพมหานคร</t>
  </si>
  <si>
    <t>05399-1</t>
  </si>
  <si>
    <t>ปรับปรุงศูนย์นันทนาการทุ่งครุ</t>
  </si>
  <si>
    <t>- ก่อสร้างรั้วตาข่ายเคลือบ PVC 1 รายการ</t>
  </si>
  <si>
    <t>- งานปรับปรุงรั้วตาข่ายรอบสนามกีฬาอเนกประสงค์ 1 รายการ</t>
  </si>
  <si>
    <t>- งานปรับปรุงทางเดินรอบอาคาร 1 รายการ</t>
  </si>
  <si>
    <t>- งานปรับปรุงอาคาร ชั้น 1 1 รายการ</t>
  </si>
  <si>
    <t>- งานปรับปรุงอาคาร ชั้น 2 1 รายการ</t>
  </si>
  <si>
    <t>- งานปรับปรุงอาคาร ชั้น 3 1 รายการ</t>
  </si>
  <si>
    <t>- งานไฟฟ้าส่องสนาม 1 รายการ</t>
  </si>
  <si>
    <t>และรายละเอียดตามแบบเลขที่ สวท. 661/1-4</t>
  </si>
  <si>
    <t>- ก่อสร้างสนามกีฬา พื้นที่ประมาณ 789 ตร.ม. 1 รายการ</t>
  </si>
  <si>
    <t>05399-7</t>
  </si>
  <si>
    <t>ปรับปรุงศูนย์นันทนาการบางขุนเทียน</t>
  </si>
  <si>
    <t>- ปรับปรุงพื้นทางเท้าและลานจอดรถ 1 รายการ</t>
  </si>
  <si>
    <t>- ปรับปรุงสระว่ายน้ำ 1 รายการ</t>
  </si>
  <si>
    <t>และรายละเอียดตามแบบเลขที่ สวท.704/1-5</t>
  </si>
  <si>
    <t>- งานระบบไฟฟ้าและดวงโคม 1 รายการ</t>
  </si>
  <si>
    <t>โครงการจัดกิจกรรมแข่งขันกีฬาประจำชุมชน ประจำเขต</t>
  </si>
  <si>
    <t>ค่าใช้จ่ายในการจัดกิจกรรมแข่งขันกีฬาประจำชุมชน ประจำเขต</t>
  </si>
  <si>
    <t>โครงการประกวดบ้านหนังสือมีชีวิตกรุงเทพมหานคร ประจำปีงบประมาณ พ.ศ 2568</t>
  </si>
  <si>
    <t>ค่าใช้จ่ายในการประกวดบ้านหนังสือมีชีวิต</t>
  </si>
  <si>
    <t>กรุงเทพมหานคร ประจำปีงบประมาณ พ.ศ. 2568</t>
  </si>
  <si>
    <t>ปรับปรุงศูนย์กีฬารามอินทรา</t>
  </si>
  <si>
    <t>ข้าราชการ (51)</t>
  </si>
  <si>
    <t>ลูกจ้างประจำ (12)</t>
  </si>
  <si>
    <t>วัฒนธรรม สร้างความรู้ ความเข้าใจและการตระหนักในคุณค่าและเอกลักษณ์ที่ดีของความเป็นไทย ส่งเสริมและ</t>
  </si>
  <si>
    <t> โครงการพัฒนาระบบป้ายสื่อความหมายในแหล่งท่องเที่ยวกรุงเทพมหานคร</t>
  </si>
  <si>
    <t> โครงการพัฒนาย่านสร้างสรรค์เพื่อส่งเสริมอัตลักษณ์
  และกระตุ้นเศรษฐกิจการท่องเที่ยวชุมชนในพื้นที่</t>
  </si>
  <si>
    <t> โครงการส่งเสริมศิลปวัฒนธรรม เนื่องในวันสำคัญทางประเพณี ประจำปี 2568</t>
  </si>
  <si>
    <t> โครงการจัดกิจกรรมสนับสนุนเทศกาลแห่งความภูมิใจ
  ของความหลากหลายทางเพศ (Pride Month)</t>
  </si>
  <si>
    <t> โครงการสนับสนุนกิจกรรมแบงค์คอกสตรีทเพอร์ฟอร์เมอร์ (Bangkok Street Performer)</t>
  </si>
  <si>
    <t> โครงการจัดกิจกรรมแข่งขันกีฬาประจำชุมชน ประจำเขต</t>
  </si>
  <si>
    <t> โครงการจัดงานเทศกาลวิทยาศาสตร์และเทคโนโลยี</t>
  </si>
  <si>
    <t> โครงการส่งเสริมสภาเมืองคนรุ่นใหม่</t>
  </si>
  <si>
    <t> โครงการจัดกิจกรรมส่งเสริมการอ่านเทศกาลหนังสือกรุงเทพฯ</t>
  </si>
  <si>
    <t xml:space="preserve">  โครงการประกวดบ้านหนังสือมีชีวิตกรุงเทพมหานคร ประจำปีงบประมาณ พ.ศ. 2568</t>
  </si>
  <si>
    <t xml:space="preserve">  โครงการก่อสร้างอาคารศูนย์นันทนาการมีนบุรี</t>
  </si>
  <si>
    <t>500,000.00</t>
  </si>
  <si>
    <t xml:space="preserve">ระยะเวลาดำเนินการ : 2 ปี (2568 - 2569) </t>
  </si>
  <si>
    <t xml:space="preserve">งบประมาณทั้งสิ้น : 145,440,000 บาท </t>
  </si>
  <si>
    <t>โครงการจัดงานเทศกาลวิทยาศาสตร์และเทคโนโลยี</t>
  </si>
  <si>
    <t>โครงการส่งเสริมสภาเมืองคนรุ่นใหม่</t>
  </si>
  <si>
    <t>โครงการจัดกิจกรรมส่งเสริมการอ่านเทศกาลหนังสือกรุงเทพฯ</t>
  </si>
  <si>
    <t>โครงการสนับสนุนกิจกรรมแบงค์คอกสตรีทเพอร์ฟอร์เมอร์ (Bangkok Street Performer)</t>
  </si>
  <si>
    <t>โครงการจัดกิจกรรมสนับสนุนเทศกาลแห่งความภาคภูมิใจของความหลากหลายทางเพศ (Pride Month)</t>
  </si>
  <si>
    <t>โครงการส่งเสริมศิลปวัฒนธรรม เนื่องในวันสำคัญทางประเพณี ประจำปี 2568</t>
  </si>
  <si>
    <t>โครงการพัฒนาระบบป้ายสื่อความหมายในแหล่งท่องเที่ยวกรุงเทพมหานคร</t>
  </si>
  <si>
    <t>โครงการพัฒนาย่านสร้างสรรค์เพื่อส่งเสริมอัตลักษณ์และกระตุ้นเศรษฐกิจการท่องเที่ยวชุมชนในพื้นที่กรุงเทพมหานคร</t>
  </si>
  <si>
    <t xml:space="preserve">เครื่องสำรองไฟฟ้า ขนาด 1 kVA 1 เครื่อง </t>
  </si>
  <si>
    <t xml:space="preserve">เครื่องสำรองไฟฟ้า ขนาด 1 kVA 2 เครื่อง </t>
  </si>
  <si>
    <t xml:space="preserve">แบบที่ 2 (จอแสดงภาพขนาดไม่น้อยกว่า 19 นิ้ว) </t>
  </si>
  <si>
    <t>โต๊ะทำงานระดับปฏิบัติงาน,ปฏิบัติการ,</t>
  </si>
  <si>
    <t>เครื่องปั๊มน้ำอัตโนมัติ ขนาดไม่น้อยกว่า 800 วัตต์ 1 เครื่อง</t>
  </si>
  <si>
    <t>กิจกรรม</t>
  </si>
  <si>
    <t>ไม่น้อยกว่า</t>
  </si>
  <si>
    <t>2 กิจกรรม/ปี</t>
  </si>
  <si>
    <t>หน่วยงาน</t>
  </si>
  <si>
    <t>เพิ่มขึ้น</t>
  </si>
  <si>
    <t>2 หน่วยงาน</t>
  </si>
  <si>
    <t>1 หน่วยงาน/ปี</t>
  </si>
  <si>
    <t>จากปีก่อนหน้า</t>
  </si>
  <si>
    <t>4 ครั้ง/ปี</t>
  </si>
  <si>
    <t>จำนวนกิจกรรมเผยแพร่ผลิตภัณฑ์ชุมชนผ่านการจัดงานส่งเสริม</t>
  </si>
  <si>
    <t>การตลาดท่องเที่ยว (Roadshows/Trade shows)</t>
  </si>
  <si>
    <t>จำนวนภาคีเครือข่ายที่มีส่วนร่วมในการพัฒนาย่านสร้างสรรค์ (ผลผลิต)</t>
  </si>
  <si>
    <t>3</t>
  </si>
  <si>
    <t>ย่าน</t>
  </si>
  <si>
    <t>30</t>
  </si>
  <si>
    <t>ร้อยละความพึงพอใจของผู้เข้าร่วมกิจกรรม (ผลลัพธ์)</t>
  </si>
  <si>
    <t>จำนวนป้ายที่ดำเนินการสำเร็จตามเป้าหมายที่กำหนด (ผลผลิต)</t>
  </si>
  <si>
    <t>ป้าย</t>
  </si>
  <si>
    <t xml:space="preserve"> -</t>
  </si>
  <si>
    <t>188</t>
  </si>
  <si>
    <t>150</t>
  </si>
  <si>
    <t xml:space="preserve">ร้อยละความพึงพอใจของประชาชน </t>
  </si>
  <si>
    <t>และผู้สนใจที่มาร่วมงานวันสำคัญทางประเพณี</t>
  </si>
  <si>
    <t>จำนวนครั้งในการจัดงานเทศกาล</t>
  </si>
  <si>
    <t>ความสำเร็จในการส่งเสริมเด็กและเยาวชนดีเด่น</t>
  </si>
  <si>
    <t>กรุงเทพมหานคร (ประกายเพชร)</t>
  </si>
  <si>
    <t xml:space="preserve">และส่งเสริมให้มีการใช้ทรัพยากรบุคคล อุปกรณ์อย่างเต็มประสิทธิภาพในการส่งเสริมการออกกำลังกายเพื่อสุขภาพ </t>
  </si>
  <si>
    <t>โดยพัฒนารูปแบบการบริหารศูนย์กีฬา สถานที่ราชการ สวนสาธารณะ ลานกีฬาชุมชนเพื่อเป็นแบบอย่างในการจัดกิจกรรมเชิงรุกสู่ประชาชน</t>
  </si>
  <si>
    <t xml:space="preserve">จำนวนผู้เข้าร่วมการแข่งขัน </t>
  </si>
  <si>
    <t>จำนวนผู้เข้าร่วมงานเทศกาลวิทยาศาสตร์และเทคโนโลยี</t>
  </si>
  <si>
    <t>ความสำเร็จในการส่งเสริมสภาเมืองคนรุ่นใหม่</t>
  </si>
  <si>
    <t>ระดับความพึงพอใจของผู้เข้าร่วมกิจกรรม</t>
  </si>
  <si>
    <t>บ้านหนังสือผ่านการคัดเลือกบ้านหนังสือมีชีวิตกรุงเทพมหานคร</t>
  </si>
  <si>
    <t>27</t>
  </si>
  <si>
    <t>ประจำปี 2568</t>
  </si>
  <si>
    <t>ของความหลากหลายทางเพศ (Pride Month)</t>
  </si>
  <si>
    <t xml:space="preserve">(Bangkok Street Performer) </t>
  </si>
  <si>
    <t xml:space="preserve">โครงการจัดงานเทศกาลวิทยาศาสตร์และเทคโนโลยี </t>
  </si>
  <si>
    <t xml:space="preserve">โครงการส่งเสริมสภาเมืองคนรุ่นใหม่ </t>
  </si>
  <si>
    <t>ผลผลิตรายจ่ายบุคลากร - รหัส 0102005</t>
  </si>
  <si>
    <t>ผลผลิตอำนวยการและบริหารสำนัก - รหัส 0103009</t>
  </si>
  <si>
    <t>ผลผลิตส่งเสริมการท่องเที่ยว - รหัส 0301001</t>
  </si>
  <si>
    <t>ผลผลิตพัฒนาบริการและแหล่งท่องเที่ยว - รหัส 0301002</t>
  </si>
  <si>
    <t>ผลผลิตส่งเสริมและอนุรักษ์ศิลปวัฒนธรรมไทย - รหัส 0701001</t>
  </si>
  <si>
    <t>ผลผลิตหอศิลป์กรุงเทพมหานคร - รหัส 0701002</t>
  </si>
  <si>
    <t>ผลผลิตสังคีตกรุงเทพมหานคร - รหัส 0701003</t>
  </si>
  <si>
    <t>ผลผลิตส่งเสริมกีฬาเพื่อการแข่งขัน - รหัส 0702001</t>
  </si>
  <si>
    <t>ผลผลิตสอนนันทนาการและกีฬาเพื่อสุขภาพ - รหัส 0702002</t>
  </si>
  <si>
    <t>ผลผลิตศูนย์กีฬา ศูนย์เยาวชนและลานกีฬา - รหัส 0702003</t>
  </si>
  <si>
    <t>ผลผลิตส่งเสริมกิจกรรมเด็ก เยาวชน และประชาชน - รหัส 0702004</t>
  </si>
  <si>
    <t>ผลผลิตส่งเสริมการเรียนรู้ตามอัธยาศัย - รหัส 0702006</t>
  </si>
  <si>
    <t>โครงการก่อสร้างศูนย์นันทนาการมีนบุรี - รหัส 0702003-68-02</t>
  </si>
  <si>
    <t>โครงการก่อสร้างศูนย์นันทนาการมีนบุรี</t>
  </si>
  <si>
    <t>ก่อสร้างศูนย์นันทนาการมีนบุรี</t>
  </si>
  <si>
    <r>
      <t xml:space="preserve">วัตถุประสงค์ : </t>
    </r>
    <r>
      <rPr>
        <sz val="16"/>
        <rFont val="TH Sarabun New"/>
        <family val="2"/>
      </rPr>
      <t>เพื่อให้กรุงเทพมหานครมีระบบการบริหารงานบุคคลที่มุ่งเน้นประสิทธิภาพ โปร่งใส มีมาตรฐาน สามารถสนับสนุนการดำเนินงาน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</si>
  <si>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แสดงค่าใช้จ่ายเกี่ยวกับบุคลากรของกรุงเทพมหานครในภาพรวมของหน่วยรับงบประมาณที่กำหนดไว้ในงบบุคลากร </t>
    </r>
  </si>
  <si>
    <r>
      <t xml:space="preserve">วัตถุประสงค์ : </t>
    </r>
    <r>
      <rPr>
        <sz val="16"/>
        <rFont val="TH Sarabun New"/>
        <family val="2"/>
      </rPr>
      <t>เพื่อให้การบริหารงาน การดำเนินงานของกรุงเทพมหานคร โดยรวมประสบความสำเร็จอย่างมีประสิทธิภาพ สามารถปฏิบัติงานตามหน้าที่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</si>
  <si>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เพื่อให้การดำเนินงานภายในของสำนัก สำนักงาน กอง และฝ่าย หน่วยงานและส่วนราชการโดยรวมได้รับการสนับสนุน </t>
    </r>
  </si>
  <si>
    <r>
      <rPr>
        <b/>
        <sz val="16"/>
        <rFont val="TH Sarabun New"/>
        <family val="2"/>
      </rPr>
      <t xml:space="preserve">กิจกรรมหลัก </t>
    </r>
    <r>
      <rPr>
        <sz val="16"/>
        <rFont val="TH Sarabun New"/>
        <family val="2"/>
      </rPr>
      <t>: อำนวยการ บริหารงานทั่วไป บริหารงานบุคคล บริหารงานคลัง นโยบายและแผน นิติการ อาคารสถานที่และยานพาหนะ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</si>
  <si>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เพื่อให้นักท่องเที่ยวได้รับข้อมูลเกี่ยวกับแหล่งท่องเที่ยวสำคัญของกรุงเทพมหานคร กำหนดการเทศกาลและกิจกรรมส่งเสริมการท่องเที่ยวต่าง ๆ </t>
    </r>
  </si>
  <si>
    <r>
      <t xml:space="preserve">กิจกรรมหลัก : </t>
    </r>
    <r>
      <rPr>
        <sz val="16"/>
        <rFont val="TH Sarabun New"/>
        <family val="2"/>
      </rPr>
      <t>จัดงานเทศกาล/งานส่งเสริมการตลาดท่องเที่ยวทั้งในภาพรวมและเฉพาะพื้นที่ ส่งเสริมกิจกรรมประชาสัมพันธ์และการตลาด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</si>
  <si>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เพื่ออนุรักษ์ ฟื้นฟู และพัฒนาแหล่งท่องเที่ยว แหล่งเรียนรู้ที่มีคุณค่าของย่านต่าง ๆ ในกรุงเทพมหานครให้ดำรงอยู่อย่างมีคุณค่าและน่าสนใจ </t>
    </r>
  </si>
  <si>
    <r>
      <t xml:space="preserve">กิจกรรมหลัก : </t>
    </r>
    <r>
      <rPr>
        <sz val="16"/>
        <rFont val="TH Sarabun New"/>
        <family val="2"/>
      </rPr>
      <t>การสำรวจ ศึกษา วิจัย พัฒนาข้อมูลความรู้แหล่งท่องเที่ยวในชุมชน พัฒนาศักยภาพบุคลากรด้านการท่องเที่ยวของกรุงเทพมหานคร</t>
    </r>
  </si>
  <si>
    <r>
      <t xml:space="preserve">วัตถุประสงค์ : </t>
    </r>
    <r>
      <rPr>
        <sz val="16"/>
        <rFont val="TH Sarabun New"/>
        <family val="2"/>
      </rPr>
      <t xml:space="preserve">1. เพื่อเข้าถึงตลาด MICE ในต่างประเทศ โดยเฉพาะนักเดินทางในกลุ่มอุตสาหกรรมไมซ์ที่มีคุณภาพสูง และเน้นไปยังตลาดสนใจเฉพาะด้าน (Niche markets) </t>
    </r>
  </si>
  <si>
    <r>
      <rPr>
        <b/>
        <sz val="16"/>
        <rFont val="TH Sarabun New"/>
        <family val="2"/>
      </rPr>
      <t>ด้าน :</t>
    </r>
    <r>
      <rPr>
        <sz val="16"/>
        <rFont val="TH Sarabun New"/>
        <family val="2"/>
      </rPr>
      <t xml:space="preserve"> 7 : ด้านเศรษฐกิจดี</t>
    </r>
  </si>
  <si>
    <r>
      <t xml:space="preserve">ประเด็นการพัฒนา : </t>
    </r>
    <r>
      <rPr>
        <sz val="16"/>
        <rFont val="TH Sarabun New"/>
        <family val="2"/>
      </rPr>
      <t>7.4 : ปักหมุดสร้างเมืองดึงดูดการลงทุนระดับโลก</t>
    </r>
  </si>
  <si>
    <r>
      <rPr>
        <b/>
        <sz val="16"/>
        <rFont val="TH Sarabun New"/>
        <family val="2"/>
      </rPr>
      <t>วัตถุประสงค์ :</t>
    </r>
    <r>
      <rPr>
        <sz val="16"/>
        <rFont val="TH Sarabun New"/>
        <family val="2"/>
      </rPr>
      <t xml:space="preserve"> 1. เพื่อพัฒนา ส่งเสริมการตลาดการท่องเที่ยว และสร้างความร่วมมือด้านการท่องเที่ยวกับนานาประเทศ </t>
    </r>
  </si>
  <si>
    <r>
      <t xml:space="preserve">ด้าน : </t>
    </r>
    <r>
      <rPr>
        <sz val="16"/>
        <rFont val="TH Sarabun New"/>
        <family val="2"/>
      </rPr>
      <t>7 : ด้านเศรษฐกิจดี</t>
    </r>
  </si>
  <si>
    <r>
      <t xml:space="preserve">ตัววัดผลหลัก : </t>
    </r>
    <r>
      <rPr>
        <sz val="16"/>
        <rFont val="TH Sarabun New"/>
        <family val="2"/>
      </rPr>
      <t>7.4.4 : กรุงเทพมหานครได้รับการเลือกให้เป็นสถานที่สำหรับจัดการประชุม นิทรรศการ การแสดงสินค้า และการท่องเที่ยวเพื่อสร้างแรงบันดาลใจ</t>
    </r>
  </si>
  <si>
    <r>
      <t xml:space="preserve">กิจกรรมหลัก : </t>
    </r>
    <r>
      <rPr>
        <sz val="16"/>
        <rFont val="TH Sarabun New"/>
        <family val="2"/>
      </rPr>
      <t xml:space="preserve">1. งาน OTM India 2025 ณ เมืองมุมไบ สาธารณรัฐอินเดีย </t>
    </r>
  </si>
  <si>
    <r>
      <t xml:space="preserve">วัตถุประสงค์ : </t>
    </r>
    <r>
      <rPr>
        <sz val="16"/>
        <rFont val="TH Sarabun New"/>
        <family val="2"/>
      </rPr>
      <t xml:space="preserve">1. เพื่อสร้างความรู้ ความเข้าใจ ทิศทาง ในการพัฒนาส่งเสริมย่านสร้างสรรค์ในกรุงเทพมหานครให้เป็นย่านที่มีอัตลักษณ์เฉพาะ โดดเด่น และสร้างการจดจำ </t>
    </r>
  </si>
  <si>
    <r>
      <t xml:space="preserve">ประเด็นการพัฒนา : </t>
    </r>
    <r>
      <rPr>
        <sz val="16"/>
        <rFont val="TH Sarabun New"/>
        <family val="2"/>
      </rPr>
      <t>7.3 : ส่งเสริมเศรษฐกิจสร้างสรรค์ (Soft Power) และเศรษฐกิจระดับย่าน</t>
    </r>
  </si>
  <si>
    <r>
      <t xml:space="preserve">ตัววัดผลหลัก : </t>
    </r>
    <r>
      <rPr>
        <sz val="16"/>
        <rFont val="TH Sarabun New"/>
        <family val="2"/>
      </rPr>
      <t>7.3.3 : มูลค่าทางเศรษฐกิจที่เกิดขึ้นจากการพัฒนาย่านเพิ่มขึ้นจากปีที่ผ่านมา</t>
    </r>
  </si>
  <si>
    <r>
      <t xml:space="preserve">วัตถุประสงค์ : </t>
    </r>
    <r>
      <rPr>
        <sz val="16"/>
        <rFont val="TH Sarabun New"/>
        <family val="2"/>
      </rPr>
      <t xml:space="preserve">1. เพื่อพัฒนาระบบป้ายสื่อความหมายในแหล่งท่องเที่ยวกรุงเทพมหานคร ให้มีขนาดเหมาะสม ข้อมูลถูกต้อง ทันสมัย </t>
    </r>
  </si>
  <si>
    <r>
      <t xml:space="preserve">ตัววัดผลหลัก : </t>
    </r>
    <r>
      <rPr>
        <sz val="16"/>
        <rFont val="TH Sarabun New"/>
        <family val="2"/>
      </rPr>
      <t>7.3.6 : จำนวนป้ายท่องเที่ยวที่ได้รับการพัฒนาใหม่ (สะสม)</t>
    </r>
  </si>
  <si>
    <r>
      <t xml:space="preserve">กิจกรรมหลัก : </t>
    </r>
    <r>
      <rPr>
        <sz val="16"/>
        <rFont val="TH Sarabun New"/>
        <family val="2"/>
      </rPr>
      <t>การพัฒนาระบบป้ายสื่อความหมายในแหล่งท่องเที่ยวกรุงเทพมหานคร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</si>
  <si>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เพื่อให้ประชาชนได้มีโอกาสยกระดับคุณภาพชีวิตและตระหนักถึงคุณค่าทางวัฒนธรรมอันดี โดยจัดให้มีการอนุรักษ์ ฟื้นฟู 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</si>
  <si>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เพื่อให้ประชาชนได้มีโอกาสยกระดับคุณภาพชีวิตและตระหนักถึงคุณค่าทางศิลปวัฒนธรรมอันดี และคงไว้ซึ่งค่านิยม </t>
    </r>
  </si>
  <si>
    <r>
      <t xml:space="preserve">กิจกรรมหลัก : </t>
    </r>
    <r>
      <rPr>
        <sz val="16"/>
        <rFont val="TH Sarabun New"/>
        <family val="2"/>
      </rPr>
      <t>จัดงานและกิจกรรมวันสำคัญประจำปี จัดกิจกรรมสัมมนาทางวัฒนธรรม จัดนิทรรศการและการแสดงทางศิลปวัฒนธรรม จัดทำสื่อให้ความรู้เผยแพร่</t>
    </r>
  </si>
  <si>
    <r>
      <t xml:space="preserve">วัตถุประสงค์ : </t>
    </r>
    <r>
      <rPr>
        <sz val="16"/>
        <rFont val="TH Sarabun New"/>
        <family val="2"/>
      </rPr>
      <t>เพื่อให้กรุงเทพมหานครมีแหล่งเรียนรู้ทางศิลปะแขนงต่าง ๆ โดยจัดให้มีศูนย์กลางการจัดกิจกรรมนิทรรศการการแสดงด้านศิลปวัฒนธรรม</t>
    </r>
  </si>
  <si>
    <r>
      <t xml:space="preserve">กิจกรรมหลัก : </t>
    </r>
    <r>
      <rPr>
        <sz val="16"/>
        <rFont val="TH Sarabun New"/>
        <family val="2"/>
      </rPr>
      <t>บริการเข้าชมห้องนิทรรศการศิลปวัฒนธรรม ห้องสมุดศิลปะ การบริหารจัดการ</t>
    </r>
  </si>
  <si>
    <r>
      <t xml:space="preserve">กิจกรรมหลัก : </t>
    </r>
    <r>
      <rPr>
        <sz val="16"/>
        <rFont val="TH Sarabun New"/>
        <family val="2"/>
      </rPr>
      <t xml:space="preserve">บรรเลงดนตรีในงานพิธีการและราชพิธีต่าง ๆ จัดโครงการและกิจกรรมทางด้านดนตรีและขับร้อง กิจกรรมทางด้านวิชาการดนตรี </t>
    </r>
  </si>
  <si>
    <r>
      <t xml:space="preserve">วัตถุประสงค์ : </t>
    </r>
    <r>
      <rPr>
        <sz val="16"/>
        <rFont val="TH Sarabun New"/>
        <family val="2"/>
      </rPr>
      <t xml:space="preserve">1. เพื่ออนุรักษ์ ส่งเสริมและเผยแพร่ศิลปวัฒนธรรมในวันสำคัญทางประเพณี </t>
    </r>
  </si>
  <si>
    <r>
      <t xml:space="preserve">ตัววัดผลหลัก : </t>
    </r>
    <r>
      <rPr>
        <sz val="16"/>
        <rFont val="TH Sarabun New"/>
        <family val="2"/>
      </rPr>
      <t>7.3.4 : จำนวนประชาชนที่เข้าร่วมงานเทศกาลเพิ่มขึ้นจากปีก่อนหน้า</t>
    </r>
  </si>
  <si>
    <r>
      <t xml:space="preserve">วัตถุประสงค์ : </t>
    </r>
    <r>
      <rPr>
        <sz val="16"/>
        <rFont val="TH Sarabun New"/>
        <family val="2"/>
      </rPr>
      <t xml:space="preserve">1. เพื่อจัดกิจกรรมสนับสนุนความเท่าเทียม และยอมรับความหลากหลายทางเพศ </t>
    </r>
  </si>
  <si>
    <r>
      <t xml:space="preserve">กิจกรรมหลัก : </t>
    </r>
    <r>
      <rPr>
        <sz val="16"/>
        <rFont val="TH Sarabun New"/>
        <family val="2"/>
      </rPr>
      <t>กิจกรรมสนับสนุนเทศกาลแห่งความภาคภูมิใจของความหลากหลายทางเพศ (Pride Month)</t>
    </r>
  </si>
  <si>
    <r>
      <t xml:space="preserve">วัตถุประสงค์ : </t>
    </r>
    <r>
      <rPr>
        <sz val="16"/>
        <rFont val="TH Sarabun New"/>
        <family val="2"/>
      </rPr>
      <t>เพื่อส่งเสริมให้เยาวชนและประชาชนกรุงเทพมหานคร ได้มีพื้นที่กิจกรรมในการแสดงความสามารถในรูปแบบที่หลากหลาย</t>
    </r>
  </si>
  <si>
    <r>
      <t xml:space="preserve">ด้าน : </t>
    </r>
    <r>
      <rPr>
        <sz val="16"/>
        <rFont val="TH Sarabun New"/>
        <family val="2"/>
      </rPr>
      <t>8 : ด้านสังคมดี</t>
    </r>
  </si>
  <si>
    <r>
      <t xml:space="preserve">ประเด็นการพัฒนา : </t>
    </r>
    <r>
      <rPr>
        <sz val="16"/>
        <rFont val="TH Sarabun New"/>
        <family val="2"/>
      </rPr>
      <t>8.1 : เปิดพื้นที่สาธารณะเพื่อรองรับกิจกรรมที่หลากหลาย</t>
    </r>
  </si>
  <si>
    <r>
      <t xml:space="preserve">ตัววัดผลหลัก : </t>
    </r>
    <r>
      <rPr>
        <sz val="16"/>
        <rFont val="TH Sarabun New"/>
        <family val="2"/>
      </rPr>
      <t>8.1.3 : จำนวนครั้งที่จัดดนตรีและศิลปะการแสดงในพื้นที่สาธารณะ</t>
    </r>
  </si>
  <si>
    <r>
      <t xml:space="preserve">กิจกรรมหลัก : </t>
    </r>
    <r>
      <rPr>
        <sz val="16"/>
        <rFont val="TH Sarabun New"/>
        <family val="2"/>
      </rPr>
      <t>จัดกิจกรรมแบงค์คอกสตรีทเพอร์ฟอร์เมอร์ (Bangkok Street Performer)</t>
    </r>
  </si>
  <si>
    <r>
      <rPr>
        <b/>
        <sz val="16"/>
        <rFont val="TH Sarabun New"/>
        <family val="2"/>
      </rPr>
      <t>วัตถุประสงค์</t>
    </r>
    <r>
      <rPr>
        <sz val="16"/>
        <rFont val="TH Sarabun New"/>
        <family val="2"/>
      </rPr>
      <t xml:space="preserve"> : เพื่อเปิดโอกาสให้บุคคลได้พัฒนาความพร้อมทางกายภาพ พัฒนาทักษะและความเป็นเลิศทางการกีฬา โดยจัดให้มีการพัฒนานักกีฬาอาชีพ </t>
    </r>
  </si>
  <si>
    <r>
      <t xml:space="preserve">วัตถุประสงค์ : </t>
    </r>
    <r>
      <rPr>
        <sz val="16"/>
        <rFont val="TH Sarabun New"/>
        <family val="2"/>
      </rPr>
      <t>เพื่อให้กรุงเทพมหานครจัดการแข่งขันและจัดส่งนักกีฬาที่มีความพร้อมทางกายภาพและมีขีดความสามารถเป็นตัวแทน</t>
    </r>
  </si>
  <si>
    <r>
      <t xml:space="preserve">กิจกรรมหลัก : </t>
    </r>
    <r>
      <rPr>
        <sz val="16"/>
        <rFont val="TH Sarabun New"/>
        <family val="2"/>
      </rPr>
      <t>จัดการแข่งขัน จัดการคัดเลือก/สรรหานักกีฬาสังกัดกรุงเทพมหานคร ฝึกสอนและฝึกซ้อมนักกีฬา เตรียมความพร้อมนักกีฬา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</si>
  <si>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เพื่อเปิดโอกาสให้บุคคลได้พักผ่อนหย่อนใจ ออกกำลังกาย เล่นกีฬาในชีวิตประจำวัน ให้เหมาะสมกับสภาพร่างกายของตน </t>
    </r>
  </si>
  <si>
    <r>
      <rPr>
        <b/>
        <sz val="16"/>
        <rFont val="TH Sarabun New"/>
        <family val="2"/>
      </rPr>
      <t>กิจกรรมหลัก</t>
    </r>
    <r>
      <rPr>
        <sz val="16"/>
        <rFont val="TH Sarabun New"/>
        <family val="2"/>
      </rPr>
      <t xml:space="preserve"> : สอนกิจกรรมด้านนันทนาการและกีฬาเพื่อสุขภาพ (ขั้นพื้นฐานและขั้นพัฒนาทักษะ) ส่งเสริมนันทนาการและกีฬาผ่านสื่อประชาสัมพันธ์ต่าง ๆ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</si>
  <si>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เพื่อให้ประชาชนสามารถออกกำลังกาย เล่นกีฬา ได้อย่างเหมาะสมและถูกวิธี โดยใช้ความรู้ทางวิทยาศาสตร์และเทคโนโลยีทางการกีฬา </t>
    </r>
  </si>
  <si>
    <r>
      <t xml:space="preserve">กิจกรรมหลัก : </t>
    </r>
    <r>
      <rPr>
        <sz val="16"/>
        <rFont val="TH Sarabun New"/>
        <family val="2"/>
      </rPr>
      <t xml:space="preserve">ให้บริการ สนับสนุน และพัฒนาระบบบริหารจัดการศูนย์กีฬา ศูนย์เยาวชน และลานกีฬา ให้บริการทดสอบสมรรถภาพ 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</si>
  <si>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เพื่อให้เด็ก เยาวชนและประชาชน ได้แลกเปลี่ยนความรู้ แสดงออก เพิ่มพูนทักษะ กระบวนการคิด และประสบการณ์ โดยเปิดโอกาสให้เด็ก </t>
    </r>
  </si>
  <si>
    <r>
      <t xml:space="preserve">กิจกรรมหลัก : </t>
    </r>
    <r>
      <rPr>
        <sz val="16"/>
        <rFont val="TH Sarabun New"/>
        <family val="2"/>
      </rPr>
      <t xml:space="preserve">จัดกิจกรรมกีฬาและนันทนาการ กิจกรรมอนุรักษ์และส่งเสริมศิลปวัฒนธรรมและประเพณี </t>
    </r>
  </si>
  <si>
    <r>
      <t xml:space="preserve">วัตถุประสงค์ : </t>
    </r>
    <r>
      <rPr>
        <sz val="16"/>
        <rFont val="TH Sarabun New"/>
        <family val="2"/>
      </rPr>
      <t xml:space="preserve">เพื่อให้ห้องสมุดและศูนย์การเรียนรู้กรุงเทพมหานคร เป็นแหล่งค้นคว้า แหล่งเรียนรู้ สามารถแสวงหาข้อมูล ข่าวสารความรู้ต่าง ๆ </t>
    </r>
  </si>
  <si>
    <r>
      <t xml:space="preserve">กิจกรรมหลัก : </t>
    </r>
    <r>
      <rPr>
        <sz val="16"/>
        <rFont val="TH Sarabun New"/>
        <family val="2"/>
      </rPr>
      <t xml:space="preserve">บริหารจัดการ สนับสนุนการดำเนินงาน พัฒนาการบริการและจัดทำโครงการ/กิจกรรมของหอสมุดเมืองกรุงเทพมหานคร </t>
    </r>
  </si>
  <si>
    <r>
      <t xml:space="preserve">ตัววัดผลหลัก : </t>
    </r>
    <r>
      <rPr>
        <sz val="16"/>
        <rFont val="TH Sarabun New"/>
        <family val="2"/>
      </rPr>
      <t>8.1.16 : จำนวนสถานบริการนันทนาการของ กทม. ที่เพิ่มขึ้น (ศูนย์นันทนาการ 1 แห่ง ศูนย์กีฬา 2 แห่ง)</t>
    </r>
  </si>
  <si>
    <r>
      <t xml:space="preserve">กิจกรรมหลัก : </t>
    </r>
    <r>
      <rPr>
        <sz val="16"/>
        <rFont val="TH Sarabun New"/>
        <family val="2"/>
      </rPr>
      <t>ก่อสร้างศูนย์นันทนาการมีนบุรี</t>
    </r>
  </si>
  <si>
    <r>
      <t xml:space="preserve">วัตถุประสงค์ : </t>
    </r>
    <r>
      <rPr>
        <sz val="16"/>
        <rFont val="TH Sarabun New"/>
        <family val="2"/>
      </rPr>
      <t xml:space="preserve">ส่งเสริมให้ประชาชนทุกกลุ่มอายุ ทุกสภาพร่างกาย มีการออกกำลังกายอย่างถูกต้อง เหมาะสมต่อเนื่องสม่ำเสมอ </t>
    </r>
  </si>
  <si>
    <r>
      <t xml:space="preserve">ด้าน : </t>
    </r>
    <r>
      <rPr>
        <sz val="16"/>
        <rFont val="TH Sarabun New"/>
        <family val="2"/>
      </rPr>
      <t>สังคมดี</t>
    </r>
  </si>
  <si>
    <r>
      <t xml:space="preserve">ประเด็นการพัฒนา : </t>
    </r>
    <r>
      <rPr>
        <sz val="16"/>
        <rFont val="TH Sarabun New"/>
        <family val="2"/>
      </rPr>
      <t xml:space="preserve">เปิดพื้นที่สาธารณะเพื่อรองรับกิจกรรมที่หลากหลาย  </t>
    </r>
  </si>
  <si>
    <r>
      <t xml:space="preserve">ตัววัดผลหลัก : </t>
    </r>
    <r>
      <rPr>
        <sz val="16"/>
        <rFont val="TH Sarabun New"/>
        <family val="2"/>
      </rPr>
      <t>OKR 8111 จำนวนประชาชนที่เข้าร่วมการแข่งขัน</t>
    </r>
  </si>
  <si>
    <r>
      <t xml:space="preserve">กิจกรรมหลัก : </t>
    </r>
    <r>
      <rPr>
        <sz val="16"/>
        <rFont val="TH Sarabun New"/>
        <family val="2"/>
      </rPr>
      <t>จัดการแข่งขันกีฬาประจำชุมชน ประจำเขต</t>
    </r>
  </si>
  <si>
    <r>
      <t xml:space="preserve">วัตถุประสงค์ : </t>
    </r>
    <r>
      <rPr>
        <sz val="16"/>
        <rFont val="TH Sarabun New"/>
        <family val="2"/>
      </rPr>
      <t xml:space="preserve">1. เพื่อส่งเสริมการเรียนรู้ทางด้านวิทยาศาสตร์และเทคโนโลยีที่มีประสิทธิภาพ ทันสมัย สอดคล้องกับการเรียนรู้และความเปลี่ยนแปลงทางเทคโนโลยี </t>
    </r>
  </si>
  <si>
    <r>
      <t xml:space="preserve">กิจกรรมหลัก : </t>
    </r>
    <r>
      <rPr>
        <sz val="16"/>
        <rFont val="TH Sarabun New"/>
        <family val="2"/>
      </rPr>
      <t>การจัดงานเทศกาลวิทยาศาสตร์และเทคโนโลยี</t>
    </r>
  </si>
  <si>
    <r>
      <t xml:space="preserve">วัตถุประสงค์ : </t>
    </r>
    <r>
      <rPr>
        <sz val="16"/>
        <rFont val="TH Sarabun New"/>
        <family val="2"/>
      </rPr>
      <t xml:space="preserve">1.เพื่อเปิดพื้นที่ในการรับฟังเสียงและแลกเปลี่ยนความคิดเห็นของคนรุ่นใหม่เพื่อพัฒนาเมืองต่อไปในอนาคต </t>
    </r>
  </si>
  <si>
    <r>
      <t xml:space="preserve">ด้าน : </t>
    </r>
    <r>
      <rPr>
        <sz val="16"/>
        <rFont val="TH Sarabun New"/>
        <family val="2"/>
      </rPr>
      <t>9 : ด้านบริหารจัดการดี</t>
    </r>
  </si>
  <si>
    <r>
      <t xml:space="preserve">ประเด็นการพัฒนา : </t>
    </r>
    <r>
      <rPr>
        <sz val="16"/>
        <rFont val="TH Sarabun New"/>
        <family val="2"/>
      </rPr>
      <t>9.2 : ส่งเสริมการมีส่วนร่วมของประชาชนในการร่วมบริหารจัดการเมือง</t>
    </r>
  </si>
  <si>
    <r>
      <t xml:space="preserve">ตัววัดผลหลัก : </t>
    </r>
    <r>
      <rPr>
        <sz val="16"/>
        <rFont val="TH Sarabun New"/>
        <family val="2"/>
      </rPr>
      <t>9.2.7 : จำนวนนโยบายที่เกิดจากการผลักดันของสภาเมืองคนรุ่นใหม่</t>
    </r>
  </si>
  <si>
    <r>
      <t xml:space="preserve">กิจกรรมหลัก : </t>
    </r>
    <r>
      <rPr>
        <sz val="16"/>
        <rFont val="TH Sarabun New"/>
        <family val="2"/>
      </rPr>
      <t xml:space="preserve">1. กิจกรรมเทศกาลการอ่านและการเรียนรู้กรุงเทพฯ </t>
    </r>
  </si>
  <si>
    <r>
      <t xml:space="preserve">วัตถุประสงค์ : </t>
    </r>
    <r>
      <rPr>
        <sz val="16"/>
        <rFont val="TH Sarabun New"/>
        <family val="2"/>
      </rPr>
      <t xml:space="preserve">1. เพื่อกระตุ้นการพัฒนาบ้านหนังสือให้สวยงาม มีความทันสมัยน่าใช้งาน </t>
    </r>
  </si>
  <si>
    <r>
      <t xml:space="preserve">ตัววัดผลหลัก : </t>
    </r>
    <r>
      <rPr>
        <sz val="16"/>
        <rFont val="TH Sarabun New"/>
        <family val="2"/>
      </rPr>
      <t>8.1.7 : จำนวนบ้านหนังสือที่ได้รับการปรับปรุง ให้มีความทันสมัยน่าใช้งาน</t>
    </r>
  </si>
  <si>
    <r>
      <t xml:space="preserve">กิจกรรมหลัก : </t>
    </r>
    <r>
      <rPr>
        <sz val="16"/>
        <rFont val="TH Sarabun New"/>
        <family val="2"/>
      </rPr>
      <t xml:space="preserve">1. กิจกรรมการอบรมบุคลากรและอาสาสมัครบ้านหนังสือ </t>
    </r>
  </si>
  <si>
    <t>ร้อยละความสำเร็จของการจัดทำบัญชีและรายงาน</t>
  </si>
  <si>
    <t>ทางการเงินถูกต้องภายในระยะเวลาที่กำหนด</t>
  </si>
  <si>
    <t>ความรับผิดชอบของกรุงเทพมหานครและนโยบายของผู้บริหาร และตอบสนองความต้องการของประชาชนได้อย่างเป็นรูปธรรมที่ชัดเจนโดยจัดให้มี</t>
  </si>
  <si>
    <t>ีการสนับสนุนการบริหารงานของผู้บริหารกรุงเทพมหานคร การบริหารงานส่วนกลางให้แก่หน่วยงานต่าง ๆ ในกรุงเทพมหานคร และการอำนวยการและ</t>
  </si>
  <si>
    <t>บริหารงานทั่วไปในระดับสำนัก</t>
  </si>
  <si>
    <r>
      <t xml:space="preserve">วัตถุประสงค์ : </t>
    </r>
    <r>
      <rPr>
        <sz val="16"/>
        <rFont val="TH Sarabun New"/>
        <family val="2"/>
      </rPr>
      <t>เพื่อส่งเสริมและสนับสนุนให้อุตสาหกรรมการท่องเที่ยวของกรุงเทพมหานครมีการเจริญเติบโตอย่างมั่นคงและต่อเนื่อง สร้างมูลค่าเพิ่ม</t>
    </r>
  </si>
  <si>
    <t>หรือโอกาสในการประกอบธุรกิจที่เกี่ยวข้องกับอุตสาหกรรมการท่องเที่ยวให้แก่ภาคเอกชนและภาคประชาชน โดยการส่งเสริมสนับสนุนและมีส่วนร่วม</t>
  </si>
  <si>
    <t>ในการจัดกิจกรรมที่ส่งเสริมและดึงดูดนักท่องเที่ยว การประชาสัมพันธ์การท่องเที่ยว และการพัฒนาแหล่งท่องเที่ยวและบริการด้านการท่องเที่ยวให้ได้มาตรฐาน</t>
  </si>
  <si>
    <t xml:space="preserve">                      และความเชื่อมั่นในการเดินทางมาท่องเที่ยวกรุงเทพมหานคร </t>
  </si>
  <si>
    <t xml:space="preserve">                      หรือการให้รางวัลแก่พนักงาน (MICE) ร่วมกับภาคีเครือข่าย</t>
  </si>
  <si>
    <t>จำนวนกิจกรรมส่งเสริมการประชาสัมพันธ์และการบริการด้าน</t>
  </si>
  <si>
    <t xml:space="preserve">การท่องเที่ยวที่กรุงเทพมหานครดำเนินการร่วมกับหน่วยงานอื่น ๆ </t>
  </si>
  <si>
    <t>หรือให้การสนับสนุน/อำนวยความสะดวกในการจัดกิจกรรม</t>
  </si>
  <si>
    <t>ที่เกี่ยวข้องกับ MICE</t>
  </si>
  <si>
    <t>จำนวนภาคีเครือข่ายที่เกิดจากการสร้างความร่วมมือในการร่วม</t>
  </si>
  <si>
    <t xml:space="preserve">ส่งเสริม สนับสนุนการจัดประชุม นิทรรศการ การแสดงสินค้า </t>
  </si>
  <si>
    <t>และการท่องเที่ยว เพื่อสร้างแรงบันดาลใจหรือการให้รางวัล</t>
  </si>
  <si>
    <t>แก่พนักงาน (MICE)</t>
  </si>
  <si>
    <t xml:space="preserve">กรุงเทพมหานครได้รับการเลือกให้เป็นสถานที่ สำหรับจัด </t>
  </si>
  <si>
    <t>การประชุมนิทรรศการการแสดงสินค้า และการท่องเที่ยวเพื่อ</t>
  </si>
  <si>
    <t>สร้างแรงบันดาลใจหรือให้รางวัลแก่พนักงาน (MICE)</t>
  </si>
  <si>
    <t xml:space="preserve">                     2. งาน Thailand MICE Roadshow/Tradshow จำนวน 4 เมือง </t>
  </si>
  <si>
    <t xml:space="preserve">                     3. งาน Incentive Travel &amp; Conventions, Meetings Asia and Corporate Travel World, </t>
  </si>
  <si>
    <t xml:space="preserve">                         Asia - Pacific 2025 (IT&amp;CM Asia and CTW Asia - Pacific 2025) </t>
  </si>
  <si>
    <t>จำนวนครั้งในการเข้าร่วมงานส่งเสริมการตลาดท่องเที่ยว</t>
  </si>
  <si>
    <t>ระดับความพึงพอใจต่อรูปแบบกิจกรรมส่งเสริม ประชาสัมพันธ์</t>
  </si>
  <si>
    <t>แหล่งท่องเที่ยวของบูทนิทรรศการกรุงเทพมหานคร</t>
  </si>
  <si>
    <t>แนวโน้มความต้องการมาเยือนกรุงเทพมหานครภายหลังจาก</t>
  </si>
  <si>
    <t>การเยี่ยมชม/ร่วมกิจกรรมภายในบูทนิทรรศการกรุงเทพมหานคร</t>
  </si>
  <si>
    <t>ระดับความพึงพอใจและความคิดเห็นต่อผลิตภัณฑ์ชุมชนของ</t>
  </si>
  <si>
    <t>กรุงเทพมหานครของผู้เข้าร่วมกิจกรรม</t>
  </si>
  <si>
    <t>จำนวนย่านสร้างสรรค์ในพื้นที่กรุงเทพมหานครที่มีการพัฒนา</t>
  </si>
  <si>
    <t>ส่งเสริมให้เกิดอัตลักษณ์และกระตุ้นเศรษฐกิจในชุมชน (ผลผลิต)</t>
  </si>
  <si>
    <t>ประชาชน/นักท่องเที่ยว/ผู้มีส่วนเกี่ยวข้อง มีความพึงพอใจใน</t>
  </si>
  <si>
    <t>การพัฒนาระบบป้ายสื่อความหมายในแหล่งท่องเที่ยว</t>
  </si>
  <si>
    <t>กรุงเทพมหานคร (ผลลัพธ์)</t>
  </si>
  <si>
    <t>หรือกิจกรรมวันสำคัญประจำปี</t>
  </si>
  <si>
    <t>ร้อยละความพึงพอใจของผู้เข้าร่วมงาน</t>
  </si>
  <si>
    <t>ร้อยละความพึงพอใจของผู้ใช้บริการ</t>
  </si>
  <si>
    <t>ร้อยละของจำนวนผู้ติดตามสื่อสังคมออนไลน์ของ</t>
  </si>
  <si>
    <t>หอศิลปวัฒนธรรมแห่งกรุงเทพมหานครเพิ่มขึ้นทุกปี</t>
  </si>
  <si>
    <t xml:space="preserve">สำหรับประชาชน งานแสดงดนตรีที่ขอความอนุเคราะห์ งานแต่งเพลง งานเรียบเรียงเสียงประสานบทเพลง งานบันทึกเสียง งานวิชาการทางด้านดนตรี </t>
  </si>
  <si>
    <r>
      <t xml:space="preserve">วัตถุประสงค์ : </t>
    </r>
    <r>
      <rPr>
        <sz val="16"/>
        <rFont val="TH Sarabun New"/>
        <family val="2"/>
      </rPr>
      <t>เพื่อให้กรุงเทพมหานครมีวงดนตรีบรรเลงในงานพิธีการของกรุงเทพมหานคร โครงการและกิจกรรมทางด้านดนตรี งานแสดงดนตรี</t>
    </r>
  </si>
  <si>
    <t>จัดกิจกรรมการสนับสนุนความเท่าเทียมและยอมรับ</t>
  </si>
  <si>
    <t>ความหลากหลายทางเพศ</t>
  </si>
  <si>
    <t>ร้อยละความพึงพอใจในระดับมาก ของผู้เข้าร่วมเทศกาล</t>
  </si>
  <si>
    <t>แบงค์คอกสตรีทเพอร์ฟอร์เมอร์เฟสติวัล</t>
  </si>
  <si>
    <t>ร้อยละความสำเร็จในการรับรู้และเข้าใจในเนื้อหาที่เรียน</t>
  </si>
  <si>
    <t>ด้านนันทนาการของศูนย์เยาวชนกรุงเทพมหานคร (ไทย-ญี่ปุ่น)</t>
  </si>
  <si>
    <t>ส่งตัวแทนสมาชิกของศูนย์นันทนาการสังกัดกรุงเทพมหานคร</t>
  </si>
  <si>
    <t>เข้าร่วมกิจกรรมการประกวดและแข่งขันและแสดงผลงาน</t>
  </si>
  <si>
    <t>กิจกรรมกีฬาและนันทนาการ</t>
  </si>
  <si>
    <t>ความพึงพอใจของผู้เข้ารับบริการห้องสมุดเพื่อการเรียนรู้</t>
  </si>
  <si>
    <t>กรุงเทพมหานคร</t>
  </si>
  <si>
    <t xml:space="preserve">                  2. เพื่อเพิ่มและพัฒนาศักยภาพของศูนย์นันทนาการมีนบุรี ให้เป็นศูนย์กลางในการพัฒนาคุณภาพชีวิตเด็ก เยาวชน ประชาชน ผู้สูงอายุอย่างยั่งยืน</t>
  </si>
  <si>
    <t xml:space="preserve">                  4. เพื่อเป็นสถานที่สร้างสรรค์กิจกรรมการเรียนรู้ที่หลากหลาย และตอบสนองต่อความต้องการของประชาชนและครอบครัวทุกกลุ่มเป้าหมาย </t>
  </si>
  <si>
    <t>ร้อยละความสำเร็จในการก่อสร้างอาคารกิจกรรม
ศูนย์นันทนาการมีนบุรี</t>
  </si>
  <si>
    <t>ระดับความพึงพอใจของผู้เข้าร่วมงานเทศกาล
วิทยาศาสตร์และเทคโนโลยี</t>
  </si>
  <si>
    <t xml:space="preserve">                  2.บุคลากรที่ปฏิบัติงานด้านเด็ก เยาวชน และคนรุ่นใหม่ ในสำนักวัฒนธรรม กีฬา และการท่องเที่ยว สำนักงานเขต และหน่วยงานที่เกี่ยวข้อง จำนวน 50 คน</t>
  </si>
  <si>
    <r>
      <t>วัตถุประสงค์ :</t>
    </r>
    <r>
      <rPr>
        <sz val="16"/>
        <rFont val="TH Sarabun New"/>
        <family val="2"/>
      </rPr>
      <t xml:space="preserve"> 1</t>
    </r>
    <r>
      <rPr>
        <b/>
        <sz val="16"/>
        <rFont val="TH Sarabun New"/>
        <family val="2"/>
        <charset val="222"/>
      </rPr>
      <t xml:space="preserve">. </t>
    </r>
    <r>
      <rPr>
        <sz val="16"/>
        <rFont val="TH Sarabun New"/>
        <family val="2"/>
      </rPr>
      <t xml:space="preserve">เพื่อกระตุ้นการอ่านในเด็กและเยาวชนโดยใช้กิจกรรมส่งเสริมการเรียนรู้เป็นสื่อกลาง </t>
    </r>
  </si>
  <si>
    <t xml:space="preserve">                   2. เพื่อประชาสัมพันธ์แหล่งท่องเที่ยว กิจกรรม และผลิตภัณฑ์ชุมชนของกรุงเทพมหานครให้เป็นที่รู้จักทั้งในประเทศและต่างประเทศมากยิ่งขึ้น </t>
  </si>
  <si>
    <t xml:space="preserve">                             หรือให้รางวัลแก่พนักงาน (MICE) เพิ่มขึ้น</t>
  </si>
  <si>
    <t xml:space="preserve">                   2. งาน ITB Berlin 2025 ณ กรุงเบอร์ลิน สหพันธ์สาธารณรัฐเยอรมนี </t>
  </si>
  <si>
    <t xml:space="preserve">                   3. งาน Arabian Travel Market Dubai 2025 ณ นครดูไบ สหรัฐอาหรับเอมิเรตส์ </t>
  </si>
  <si>
    <t xml:space="preserve">                   4. งาน ITE HCMC 2025 ณ นครโฮจิมินห์ สาธารณรัฐสังคมนิยมเวียดนาม </t>
  </si>
  <si>
    <t xml:space="preserve">                   2. เพื่อสร้างภาคีเครือข่าย ขับเคลื่อนพัฒนาส่งเสริมย่านสร้างสรรค์ในกรุงเทพมหานครอย่างยั่งยืนต่อไป </t>
  </si>
  <si>
    <t xml:space="preserve">                   3. เพื่อพัฒนาส่งเสริมย่านสร้างสรรค์ในกรุงเทพมหานครให้เป็นย่านที่มีอัตลักษณ์ ดึงดูดนักท่องเที่ยวหรือผู้มาเยือนเกิดความประทับใจ </t>
  </si>
  <si>
    <t xml:space="preserve">                        กระตุ้นเศรษฐกิจในชุมชนอย่างต่อเนื่อง</t>
  </si>
  <si>
    <t xml:space="preserve">                   2. เพื่ออำนวยความสะดวกแก่นักท่องเที่ยวทั้งชาวไทยและชาวต่างประเทศ </t>
  </si>
  <si>
    <t xml:space="preserve">                   3. เพื่อเผยแพร่ข้อมูลแหล่งท่องเที่ยว หรือที่เกี่ยวข้อง ให้นักท่องเที่ยวได้ทราบ</t>
  </si>
  <si>
    <t xml:space="preserve">                   2. เพื่อเป็นการส่งเสริม และฟื้นฟูวัฒนธรรม คตินิยม และจารีตประเพณีของชาติไทย</t>
  </si>
  <si>
    <t xml:space="preserve">                   2. เพื่อกระตุ้นเศรษฐกิจและการท่องเที่ยวในย่านที่จัดกิจกรรม</t>
  </si>
  <si>
    <t xml:space="preserve">                      ในพื้นที่เขตมีนบุรี </t>
  </si>
  <si>
    <t xml:space="preserve">                  3. เพื่อให้เด็ก เยาวชน และครอบครัว มีสถานบริการด้านกีฬาและนันทนาการที่ส่งเสริมการเรียนรู้ตลอดชีวิต และเปิดโอกาสให้ประชาชน</t>
  </si>
  <si>
    <t xml:space="preserve">                      ได้รับบริการและเข้าถึงแหล่งเรียนรู้ได้ง่ายขึ้นพร้อมทั้งพัฒนาแหล่งการเรียนรู้ให้มีความทันสมัยพร้อมก้าวสู่ยุคไทยแลนด์ 4.0  </t>
  </si>
  <si>
    <t xml:space="preserve">                      มีทักษะในการดำเนินชีวิต รู้จักคิดและพัฒนาตนเองให้เกิดประโยชน์แก่ตนเองและสังคม</t>
  </si>
  <si>
    <t xml:space="preserve">                      ได้อย่างทั่วถึง ให้มีความรู้ ทักษะ และประสบการณ์ด้านกีฬาและนันทนาการเพิ่มขึ้น เห็นความสำคัญของการใช้เวลาว่างที่มีอยู่</t>
  </si>
  <si>
    <t xml:space="preserve">                      ให้เป็นประโยชน์อย่างมีคุณค่า เข้าร่วมกิจกรรมนันทนาการเป็นประจำจนเป็นวิถีชีวิต</t>
  </si>
  <si>
    <t xml:space="preserve">                   2. เพื่อเป็นพื้นที่เสริมประสบการณ์ และสร้างสรรค์ในการจัดกิจกรรมส่งเสริมการเรียนรู้ด้านวิทยาศาสตร์และเทคโนโลยี </t>
  </si>
  <si>
    <t xml:space="preserve">                      และนำทุกภาคส่วนเข้ามามีส่วนร่วมในการดำเนินกิจกรรม </t>
  </si>
  <si>
    <t xml:space="preserve">                   3. เพื่อสร้างความตระหนัก ความสำคัญและเจตคติที่ดีต่อการเรียนรู้ด้านวิทยาศาสตร์และเทคโนโลยีให้แก่เด็ก เยาวชนและประชาชนทั่วไป</t>
  </si>
  <si>
    <t xml:space="preserve">                   2.เพื่อสนับสนุนการมีส่วนร่วมในการดำเนินการจัดกิจกรรมของคนรุ่นใหม่</t>
  </si>
  <si>
    <t xml:space="preserve">                  1. เด็ก เยาวชน และคนรุ่นใหม่ อายุระหว่าง 15-35 ปี ที่อาศัยอยู่ในพื้นที่กรุงเทพมหานคร จำนวน 100 คน </t>
  </si>
  <si>
    <t xml:space="preserve">                       โดยเฉพาะเด็กและเยาวชนได้ตระหนักในความสำคัญของการอ่านและพัฒนาการสร้างนิสัยรักการอ่านยั่งยืน </t>
  </si>
  <si>
    <t xml:space="preserve">                   3. เพื่อให้กรุงเทพมหานครเป็นต้นแบบของเมืองที่ส่งเสริมการอ่านแก่จังหวัดต่างๆ ทั่วประเทศไทย </t>
  </si>
  <si>
    <t xml:space="preserve">                   4. เพื่อเป็นการประชาสัมพันธ์หอสมุดเมืองกรุงเทพมหานคร และห้องสมุดเพื่อการเรียนรู้กรุงเทพมหานครให้เป็นที่รู้จักอย่างกว้างขวาง</t>
  </si>
  <si>
    <t xml:space="preserve">                   2. กิจกรรมอ่านผลิบาน </t>
  </si>
  <si>
    <t xml:space="preserve">                   3. ค่าจัดทำสรุปรายงานการจัดงานและรายงานประเมินผลการจัดงานฯ</t>
  </si>
  <si>
    <t xml:space="preserve">                   2. เพื่อสร้างมาตรฐานการดำเนินงานบ้านหนังสือ </t>
  </si>
  <si>
    <t xml:space="preserve">                   3. เพื่อเป็นขวัญกำลังใจให้ผู้ปฏิบัติงานบ้านหนังสือ</t>
  </si>
  <si>
    <t xml:space="preserve">                   2. พิธีมอบรางวัลบ้านหนังสือมีชีวิตกรุงเทพมหานคร</t>
  </si>
  <si>
    <t>- ปรับพื้นที่และงานรื้อถอน 1 รายการ</t>
  </si>
  <si>
    <r>
      <t xml:space="preserve">วัตถุประสงค์ : </t>
    </r>
    <r>
      <rPr>
        <sz val="16"/>
        <rFont val="TH Sarabun New"/>
        <family val="2"/>
      </rPr>
      <t>1. เพื่อเพิ่มพื้นที่การออกกำลังกายและทำกิจกรรมนันทนาการแก่ประชาชนทุกวัย ทุกกลุ่มเป้าหมาย</t>
    </r>
  </si>
  <si>
    <t xml:space="preserve">                   2. เพื่อสร้างเสริมวัฒนธรรมการอ่านในหมู่ประชาชนชาวกรุงเทพมหานครทุกกลุ่มวัย ทุกสาขาอาชีพ </t>
  </si>
  <si>
    <t>เงินสมนาคุณกรรมการสอบสวนวินัย ค่าตอบแทน</t>
  </si>
  <si>
    <t>ชนิด Network แบบที่ 1 (28 หน้า/นาที) 1 เครื่อง</t>
  </si>
  <si>
    <t xml:space="preserve">หรือกำลังเครื่องยนต์สูงสุด ไม่ต่ำกว่า 130 กิโลวัตต์ </t>
  </si>
  <si>
    <t>- ปรับปรุงอาคารโรงยิมเนเซี่ยม 1 รายการ</t>
  </si>
  <si>
    <t>เงินสมทบกองทุนประกันสังคมอาสาสมัครช่วยปฏิบัติงาน</t>
  </si>
  <si>
    <t>เงินสมทบกองทุนประกันสังคมอาสาสมัครช่วยปฏิบัติงานกิจกรรมทางน้ำ</t>
  </si>
  <si>
    <t xml:space="preserve">    และสำนักงานสูง 4 ชั้น 1 หลัง</t>
  </si>
  <si>
    <t>- ก่อสร้างรั้วโครงการ และประตูทางเข้า - ออก 2 ด้าน</t>
  </si>
  <si>
    <t>ห้องสมุดเพื่อการเรียนรู้บ้านจิรายุ - บ้านพูนทรัพย์</t>
  </si>
  <si>
    <t>เครื่องปรับอากาศ แบบแยกส่วน (ราคารวมค่าติดตั้ง)</t>
  </si>
  <si>
    <t>แบบตั้งพื้นหรือแบบแขวน (ระบบ Inverter)</t>
  </si>
  <si>
    <t xml:space="preserve">ขนาด 18,000 บีทียู 4 เครื่อง </t>
  </si>
  <si>
    <t xml:space="preserve">ขนาด 13,000 บีทียู 1 เครื่อง </t>
  </si>
  <si>
    <t xml:space="preserve">ขนาด 30,000 บีทียู 2 เครื่อง </t>
  </si>
  <si>
    <t xml:space="preserve">ขนาด 13,000 บีทียู 2 เครื่อง </t>
  </si>
  <si>
    <t>ค่าใช้จ่ายในการจัดทำสื่อประชาสัมพันธ์แหล่งท่องเที่ยว</t>
  </si>
  <si>
    <t>ทางประวัติศาสตร์ของเมืองและศิลปวัฒนธรรมท้องถิ่นพื้นที่หรือย่านเก่า</t>
  </si>
  <si>
    <t>ค่าใช้จ่ายในการสัมมนาเพื่อพัฒนาองค์การ</t>
  </si>
  <si>
    <t>ออกแบบ ประมาณราคา และดำเนินการ</t>
  </si>
  <si>
    <t>ค่าใช้จ่ายในการจัดงานวันเด็กแห่งชาติ</t>
  </si>
  <si>
    <t xml:space="preserve">ค่าใช้จ่ายในการส่งเสริมเด็กและเยาวชนดีเด่นกรุงเทพมหานคร </t>
  </si>
  <si>
    <t>- ก่อสร้างห้องน้ำสนามกีฬา 1 รายการ</t>
  </si>
  <si>
    <t>ข้าราชการ (103)</t>
  </si>
  <si>
    <t>ลูกจ้างประจำ (72)</t>
  </si>
  <si>
    <t>ลูกจ้างชั่วคราว (60)</t>
  </si>
  <si>
    <t>ลูกจ้างประจำ (11)</t>
  </si>
  <si>
    <t>ลูกจ้างชั่วคราว (9)</t>
  </si>
  <si>
    <r>
      <t xml:space="preserve">กิจกรรมหลัก : </t>
    </r>
    <r>
      <rPr>
        <sz val="16"/>
        <rFont val="TH Sarabun New"/>
        <family val="2"/>
      </rPr>
      <t>1. การประชุมเชิงปฏิบัติการพัฒนาย่านสร้างสรรค์ในพื้นที่กรุงเทพมหานคร</t>
    </r>
  </si>
  <si>
    <t xml:space="preserve">                    2. กิจกรรมพัฒนาย่านสร้างสรรค์เพื่อส่งเสริมอัตลักษณ์และกระตุ้นเศรษฐกิจการท่องเที่ยวชุมชนในพื้นที่ย่านสร้างสรรค์</t>
  </si>
  <si>
    <t>และรายละเอียดตามแบบเลขที่ สวท.717/1-2</t>
  </si>
  <si>
    <t xml:space="preserve">ของกรุงเทพมหานครในฐานะเมืองเจ้าภาพการจัดงาน </t>
  </si>
  <si>
    <t xml:space="preserve">(Roadshows/Trade shows) </t>
  </si>
  <si>
    <t>ในพื้นที่กรุงเทพมหานคร</t>
  </si>
  <si>
    <r>
      <t xml:space="preserve">กิจกรรมหลัก : </t>
    </r>
    <r>
      <rPr>
        <sz val="16"/>
        <rFont val="TH Sarabun New"/>
        <family val="2"/>
      </rPr>
      <t>1. กิจกรรมงานเทศกาลลอยกระทงกรุงเทพมหานคร</t>
    </r>
  </si>
  <si>
    <t xml:space="preserve">                   2. กิจกรรมงานประเพณีวันขึ้นปีใหม่ ประจำปี พ.ศ. 2568 </t>
  </si>
  <si>
    <t xml:space="preserve">                   3. กิจกรรมงานเทศกาลมหาสงกรานต์กรุงเทพมหานคร ประจำปี พ.ศ. 2568 </t>
  </si>
  <si>
    <t xml:space="preserve">                       - กิจกรรมการจัดงานเทศกาลลอยกระทงกรุงเทพมหานครเพื่อส่งเสริมการท่องเที่ยว</t>
  </si>
  <si>
    <t xml:space="preserve">                       - กิจกรรมการจัดงานลอยกระทงดิจิทัลกรุงเทพมหานครเพื่อส่งเสริมการท่องเที่ยว</t>
  </si>
  <si>
    <r>
      <rPr>
        <b/>
        <sz val="16"/>
        <rFont val="TH Sarabun New"/>
        <family val="2"/>
      </rPr>
      <t>กิจกรรมหลัก</t>
    </r>
    <r>
      <rPr>
        <sz val="16"/>
        <rFont val="TH Sarabun New"/>
        <family val="2"/>
      </rPr>
      <t xml:space="preserve"> :   1. งาน IMEX Frankfurt 2025 ณ นครแฟรงก์เฟิร์ต สหพันธ์สาธารณรัฐเยอรมนี </t>
    </r>
  </si>
  <si>
    <t xml:space="preserve">                   2. เพื่อส่งเสริมและสนับสนุนให้กรุงเทพมหานครเป็นศูนย์กลางการจัดประชุม นิทรรศการการแสดงสินค้า และการท่องเที่ยว สร้างภาพลักษณ์ที่ดี</t>
  </si>
  <si>
    <t xml:space="preserve">                   3. เพื่อสร้างความร่วมมือในการดำเนินการจัดกิจกรรมการจัดประชุม นิทรรศการ การแสดงสินค้าและการท่องเที่ยวเพื่อสร้างแรงบันดาลใจ </t>
  </si>
  <si>
    <t xml:space="preserve">                   3. เพื่อสร้างภาพลักษณ์ที่ดีด้านการท่องเที่ยวของกรุงเทพมหานครในสายตาของชาวต่างชาติ</t>
  </si>
  <si>
    <r>
      <t xml:space="preserve">กิจกรรมหลัก : </t>
    </r>
    <r>
      <rPr>
        <sz val="16"/>
        <rFont val="TH Sarabun New"/>
        <family val="2"/>
      </rPr>
      <t xml:space="preserve">จัดอบรม ประชุม สัมมนาแลกเปลี่ยนความคิดเห็นและจัดกิจกรรมเพื่อสร้างการมีส่วนร่วมสร้างเครือข่ายและบูรณาการงานด้านเด็กและเยาวชน ได้แก่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</si>
</sst>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FreesiaUPC"/>
      <family val="2"/>
    </font>
    <font>
      <b/>
      <sz val="16"/>
      <color theme="1"/>
      <name val="FreesiaUPC"/>
      <family val="2"/>
    </font>
    <font>
      <b/>
      <sz val="11"/>
      <color theme="1"/>
      <name val="FreesiaUPC"/>
      <family val="2"/>
    </font>
    <font>
      <sz val="16"/>
      <color theme="1"/>
      <name val="FreesiaUPC"/>
      <family val="2"/>
    </font>
    <font>
      <sz val="12"/>
      <color theme="1"/>
      <name val="FreesiaUPC"/>
      <family val="2"/>
    </font>
    <font>
      <sz val="14"/>
      <color theme="1"/>
      <name val="FreesiaUPC"/>
      <family val="2"/>
    </font>
    <font>
      <b/>
      <sz val="14"/>
      <color theme="1"/>
      <name val="FreesiaUPC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theme="0" tint="-0.499984740745262"/>
      <name val="TH Sarabun New"/>
      <family val="2"/>
    </font>
    <font>
      <b/>
      <sz val="16"/>
      <color theme="0" tint="-0.499984740745262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  <font>
      <b/>
      <sz val="16"/>
      <color rgb="FFFF0000"/>
      <name val="TH Sarabun New"/>
      <family val="2"/>
    </font>
    <font>
      <sz val="16"/>
      <color rgb="FFFF0000"/>
      <name val="TH Sarabun New"/>
      <family val="2"/>
    </font>
    <font>
      <b/>
      <sz val="16"/>
      <name val="TH Sarabun New"/>
      <family val="2"/>
      <charset val="222"/>
    </font>
    <font>
      <sz val="16"/>
      <name val="TH Sarabun New"/>
      <family val="2"/>
      <charset val="222"/>
    </font>
    <font>
      <sz val="16"/>
      <name val="TH SarabunPSK"/>
      <family val="2"/>
      <charset val="222"/>
    </font>
    <font>
      <sz val="15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666666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8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49" fontId="2" fillId="0" borderId="0" xfId="0" applyNumberFormat="1" applyFont="1" applyAlignment="1">
      <alignment horizontal="left" wrapText="1"/>
    </xf>
    <xf numFmtId="0" fontId="3" fillId="0" borderId="29" xfId="0" applyFont="1" applyBorder="1"/>
    <xf numFmtId="3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right" wrapText="1"/>
    </xf>
    <xf numFmtId="49" fontId="2" fillId="0" borderId="29" xfId="0" applyNumberFormat="1" applyFont="1" applyBorder="1" applyAlignment="1">
      <alignment horizontal="left" wrapText="1"/>
    </xf>
    <xf numFmtId="0" fontId="3" fillId="0" borderId="29" xfId="0" applyFont="1" applyBorder="1" applyAlignment="1">
      <alignment vertical="top"/>
    </xf>
    <xf numFmtId="49" fontId="2" fillId="0" borderId="29" xfId="0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wrapText="1" indent="2"/>
    </xf>
    <xf numFmtId="49" fontId="8" fillId="0" borderId="5" xfId="0" applyNumberFormat="1" applyFont="1" applyBorder="1" applyAlignment="1">
      <alignment horizontal="left" wrapText="1" indent="2"/>
    </xf>
    <xf numFmtId="0" fontId="5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wrapText="1" indent="1"/>
    </xf>
    <xf numFmtId="49" fontId="8" fillId="0" borderId="5" xfId="0" applyNumberFormat="1" applyFont="1" applyBorder="1" applyAlignment="1">
      <alignment horizontal="left" wrapText="1" indent="1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10" fillId="0" borderId="0" xfId="0" quotePrefix="1" applyFont="1" applyAlignment="1">
      <alignment horizontal="left" vertical="top" wrapText="1"/>
    </xf>
    <xf numFmtId="3" fontId="10" fillId="0" borderId="0" xfId="0" applyNumberFormat="1" applyFont="1" applyAlignment="1">
      <alignment horizontal="center" vertical="top" wrapText="1"/>
    </xf>
    <xf numFmtId="49" fontId="10" fillId="0" borderId="0" xfId="0" quotePrefix="1" applyNumberFormat="1" applyFont="1" applyAlignment="1">
      <alignment horizontal="left" vertical="top"/>
    </xf>
    <xf numFmtId="49" fontId="10" fillId="0" borderId="0" xfId="0" quotePrefix="1" applyNumberFormat="1" applyFont="1" applyAlignment="1">
      <alignment horizontal="left" vertical="top" wrapText="1" indent="1"/>
    </xf>
    <xf numFmtId="0" fontId="10" fillId="0" borderId="0" xfId="0" applyFont="1" applyAlignment="1">
      <alignment horizontal="center" vertical="top"/>
    </xf>
    <xf numFmtId="49" fontId="10" fillId="0" borderId="0" xfId="0" quotePrefix="1" applyNumberFormat="1" applyFont="1" applyAlignment="1">
      <alignment horizontal="left" vertical="top" indent="1"/>
    </xf>
    <xf numFmtId="49" fontId="10" fillId="0" borderId="0" xfId="0" quotePrefix="1" applyNumberFormat="1" applyFont="1" applyAlignment="1">
      <alignment horizontal="left" vertical="top" wrapText="1"/>
    </xf>
    <xf numFmtId="3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/>
    <xf numFmtId="49" fontId="11" fillId="0" borderId="0" xfId="0" applyNumberFormat="1" applyFont="1" applyAlignment="1">
      <alignment horizontal="left" wrapText="1"/>
    </xf>
    <xf numFmtId="49" fontId="11" fillId="0" borderId="29" xfId="0" applyNumberFormat="1" applyFont="1" applyBorder="1" applyAlignment="1">
      <alignment horizontal="center" wrapText="1"/>
    </xf>
    <xf numFmtId="0" fontId="10" fillId="0" borderId="29" xfId="0" applyFont="1" applyBorder="1"/>
    <xf numFmtId="3" fontId="10" fillId="0" borderId="0" xfId="0" applyNumberFormat="1" applyFont="1" applyAlignment="1">
      <alignment horizontal="right" wrapText="1"/>
    </xf>
    <xf numFmtId="49" fontId="10" fillId="0" borderId="0" xfId="0" applyNumberFormat="1" applyFont="1" applyAlignment="1">
      <alignment horizontal="right" wrapText="1"/>
    </xf>
    <xf numFmtId="49" fontId="10" fillId="0" borderId="0" xfId="0" applyNumberFormat="1" applyFont="1" applyAlignment="1">
      <alignment horizontal="left" wrapText="1"/>
    </xf>
    <xf numFmtId="3" fontId="11" fillId="0" borderId="29" xfId="0" applyNumberFormat="1" applyFont="1" applyBorder="1" applyAlignment="1">
      <alignment horizontal="right" wrapText="1"/>
    </xf>
    <xf numFmtId="49" fontId="11" fillId="0" borderId="29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4" fontId="11" fillId="0" borderId="0" xfId="1" applyNumberFormat="1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49" fontId="12" fillId="0" borderId="0" xfId="0" applyNumberFormat="1" applyFont="1" applyAlignment="1">
      <alignment horizontal="left" wrapText="1"/>
    </xf>
    <xf numFmtId="49" fontId="13" fillId="2" borderId="0" xfId="0" applyNumberFormat="1" applyFont="1" applyFill="1" applyAlignment="1">
      <alignment horizontal="left" wrapText="1"/>
    </xf>
    <xf numFmtId="164" fontId="2" fillId="0" borderId="29" xfId="1" applyNumberFormat="1" applyFont="1" applyBorder="1" applyAlignment="1">
      <alignment horizontal="right" wrapText="1"/>
    </xf>
    <xf numFmtId="3" fontId="2" fillId="0" borderId="31" xfId="0" applyNumberFormat="1" applyFont="1" applyBorder="1" applyAlignment="1">
      <alignment horizontal="right" wrapText="1"/>
    </xf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164" fontId="14" fillId="0" borderId="0" xfId="1" applyNumberFormat="1" applyFont="1" applyBorder="1" applyAlignment="1">
      <alignment horizontal="right"/>
    </xf>
    <xf numFmtId="0" fontId="14" fillId="0" borderId="0" xfId="0" applyFont="1" applyAlignment="1">
      <alignment vertical="top"/>
    </xf>
    <xf numFmtId="0" fontId="14" fillId="0" borderId="0" xfId="0" applyFont="1"/>
    <xf numFmtId="0" fontId="14" fillId="0" borderId="0" xfId="1" applyNumberFormat="1" applyFont="1" applyBorder="1" applyAlignment="1">
      <alignment horizontal="left"/>
    </xf>
    <xf numFmtId="164" fontId="14" fillId="0" borderId="0" xfId="1" applyNumberFormat="1" applyFont="1" applyBorder="1" applyAlignment="1"/>
    <xf numFmtId="0" fontId="15" fillId="0" borderId="0" xfId="0" quotePrefix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164" fontId="15" fillId="0" borderId="0" xfId="1" applyNumberFormat="1" applyFont="1" applyBorder="1" applyAlignment="1">
      <alignment horizontal="right"/>
    </xf>
    <xf numFmtId="0" fontId="15" fillId="0" borderId="0" xfId="1" applyNumberFormat="1" applyFont="1" applyBorder="1" applyAlignment="1">
      <alignment horizontal="left"/>
    </xf>
    <xf numFmtId="164" fontId="15" fillId="0" borderId="0" xfId="0" applyNumberFormat="1" applyFont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 vertical="top"/>
    </xf>
    <xf numFmtId="0" fontId="17" fillId="0" borderId="0" xfId="0" applyFont="1" applyAlignment="1">
      <alignment horizontal="left" vertical="center" wrapText="1" indent="2"/>
    </xf>
    <xf numFmtId="0" fontId="17" fillId="0" borderId="0" xfId="0" applyFont="1" applyAlignment="1">
      <alignment horizontal="left" vertical="top"/>
    </xf>
    <xf numFmtId="0" fontId="17" fillId="0" borderId="0" xfId="0" applyFont="1"/>
    <xf numFmtId="164" fontId="15" fillId="0" borderId="0" xfId="1" applyNumberFormat="1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 wrapText="1" indent="2"/>
    </xf>
    <xf numFmtId="0" fontId="17" fillId="0" borderId="0" xfId="0" applyFont="1" applyAlignment="1">
      <alignment horizontal="left" vertical="top" indent="2"/>
    </xf>
    <xf numFmtId="0" fontId="16" fillId="0" borderId="0" xfId="0" applyFont="1" applyAlignment="1">
      <alignment vertical="top"/>
    </xf>
    <xf numFmtId="164" fontId="15" fillId="0" borderId="0" xfId="1" applyNumberFormat="1" applyFont="1" applyBorder="1" applyAlignment="1">
      <alignment horizontal="left" vertical="top"/>
    </xf>
    <xf numFmtId="3" fontId="15" fillId="0" borderId="0" xfId="1" applyNumberFormat="1" applyFont="1" applyBorder="1" applyAlignment="1">
      <alignment horizontal="right"/>
    </xf>
    <xf numFmtId="0" fontId="17" fillId="0" borderId="0" xfId="0" applyFont="1" applyAlignment="1">
      <alignment horizontal="left" vertical="center" wrapText="1"/>
    </xf>
    <xf numFmtId="164" fontId="14" fillId="0" borderId="0" xfId="1" applyNumberFormat="1" applyFont="1" applyFill="1" applyBorder="1" applyAlignment="1"/>
    <xf numFmtId="0" fontId="14" fillId="0" borderId="0" xfId="1" applyNumberFormat="1" applyFont="1" applyFill="1" applyBorder="1" applyAlignment="1">
      <alignment horizontal="left"/>
    </xf>
    <xf numFmtId="164" fontId="15" fillId="0" borderId="0" xfId="1" applyNumberFormat="1" applyFont="1" applyFill="1" applyBorder="1" applyAlignment="1">
      <alignment horizontal="left" vertical="top"/>
    </xf>
    <xf numFmtId="0" fontId="17" fillId="0" borderId="0" xfId="0" applyFont="1" applyAlignment="1">
      <alignment vertical="center" wrapText="1"/>
    </xf>
    <xf numFmtId="164" fontId="15" fillId="0" borderId="0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vertical="center"/>
    </xf>
    <xf numFmtId="49" fontId="15" fillId="0" borderId="0" xfId="0" applyNumberFormat="1" applyFont="1" applyAlignment="1">
      <alignment vertical="top" wrapText="1"/>
    </xf>
    <xf numFmtId="0" fontId="17" fillId="0" borderId="0" xfId="0" quotePrefix="1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5" fillId="0" borderId="0" xfId="0" applyFont="1"/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right"/>
    </xf>
    <xf numFmtId="49" fontId="15" fillId="0" borderId="0" xfId="0" applyNumberFormat="1" applyFont="1" applyAlignment="1">
      <alignment wrapText="1"/>
    </xf>
    <xf numFmtId="3" fontId="15" fillId="0" borderId="0" xfId="0" applyNumberFormat="1" applyFont="1" applyAlignment="1">
      <alignment horizontal="right" wrapText="1"/>
    </xf>
    <xf numFmtId="49" fontId="14" fillId="0" borderId="0" xfId="0" applyNumberFormat="1" applyFont="1" applyAlignment="1">
      <alignment wrapText="1"/>
    </xf>
    <xf numFmtId="164" fontId="14" fillId="0" borderId="0" xfId="1" applyNumberFormat="1" applyFont="1" applyBorder="1" applyAlignment="1">
      <alignment horizontal="left" vertical="top"/>
    </xf>
    <xf numFmtId="0" fontId="19" fillId="0" borderId="0" xfId="0" applyFont="1" applyAlignment="1">
      <alignment horizontal="right" vertical="top"/>
    </xf>
    <xf numFmtId="0" fontId="16" fillId="0" borderId="0" xfId="0" applyFont="1" applyAlignment="1">
      <alignment horizontal="left" vertical="center" wrapText="1" indent="2"/>
    </xf>
    <xf numFmtId="0" fontId="19" fillId="0" borderId="0" xfId="0" applyFont="1" applyAlignment="1">
      <alignment horizontal="right"/>
    </xf>
    <xf numFmtId="3" fontId="14" fillId="0" borderId="0" xfId="1" applyNumberFormat="1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0" fontId="15" fillId="0" borderId="0" xfId="1" applyNumberFormat="1" applyFont="1" applyBorder="1" applyAlignment="1">
      <alignment horizontal="right"/>
    </xf>
    <xf numFmtId="49" fontId="15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49" fontId="15" fillId="0" borderId="0" xfId="0" applyNumberFormat="1" applyFont="1"/>
    <xf numFmtId="49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wrapText="1"/>
    </xf>
    <xf numFmtId="164" fontId="20" fillId="0" borderId="0" xfId="1" applyNumberFormat="1" applyFont="1" applyFill="1" applyBorder="1" applyAlignment="1"/>
    <xf numFmtId="0" fontId="20" fillId="0" borderId="0" xfId="1" applyNumberFormat="1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0" borderId="0" xfId="0" quotePrefix="1" applyFont="1" applyAlignment="1">
      <alignment horizontal="left"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wrapText="1"/>
    </xf>
    <xf numFmtId="164" fontId="21" fillId="0" borderId="0" xfId="1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wrapText="1"/>
    </xf>
    <xf numFmtId="164" fontId="23" fillId="0" borderId="0" xfId="1" applyNumberFormat="1" applyFont="1" applyBorder="1" applyAlignment="1">
      <alignment horizontal="right"/>
    </xf>
    <xf numFmtId="0" fontId="23" fillId="0" borderId="0" xfId="0" applyFont="1" applyAlignment="1">
      <alignment horizontal="left"/>
    </xf>
    <xf numFmtId="49" fontId="23" fillId="0" borderId="0" xfId="0" applyNumberFormat="1" applyFont="1" applyAlignment="1">
      <alignment wrapText="1"/>
    </xf>
    <xf numFmtId="49" fontId="15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wrapText="1"/>
    </xf>
    <xf numFmtId="0" fontId="14" fillId="0" borderId="0" xfId="1" applyNumberFormat="1" applyFont="1" applyBorder="1" applyAlignment="1">
      <alignment horizontal="right"/>
    </xf>
    <xf numFmtId="0" fontId="21" fillId="0" borderId="0" xfId="0" applyFont="1" applyAlignment="1">
      <alignment horizontal="left" vertical="top" wrapText="1"/>
    </xf>
    <xf numFmtId="3" fontId="21" fillId="0" borderId="0" xfId="1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16" fillId="0" borderId="0" xfId="0" quotePrefix="1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164" fontId="14" fillId="0" borderId="0" xfId="1" applyNumberFormat="1" applyFont="1" applyFill="1" applyBorder="1" applyAlignment="1">
      <alignment horizontal="right"/>
    </xf>
    <xf numFmtId="49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quotePrefix="1" applyFont="1" applyAlignment="1">
      <alignment horizontal="left" vertical="center"/>
    </xf>
    <xf numFmtId="49" fontId="14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vertical="center" wrapText="1"/>
    </xf>
    <xf numFmtId="0" fontId="15" fillId="0" borderId="0" xfId="0" quotePrefix="1" applyFont="1" applyAlignment="1">
      <alignment horizontal="left" vertical="center"/>
    </xf>
    <xf numFmtId="0" fontId="16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right" wrapText="1"/>
    </xf>
    <xf numFmtId="49" fontId="15" fillId="0" borderId="0" xfId="0" quotePrefix="1" applyNumberFormat="1" applyFont="1" applyAlignment="1">
      <alignment horizontal="center" vertical="top"/>
    </xf>
    <xf numFmtId="0" fontId="17" fillId="0" borderId="0" xfId="0" quotePrefix="1" applyFont="1" applyAlignment="1">
      <alignment horizontal="center" vertical="top"/>
    </xf>
    <xf numFmtId="164" fontId="15" fillId="0" borderId="0" xfId="1" applyNumberFormat="1" applyFont="1" applyBorder="1" applyAlignment="1"/>
    <xf numFmtId="0" fontId="17" fillId="0" borderId="0" xfId="0" quotePrefix="1" applyFont="1" applyAlignment="1">
      <alignment wrapText="1"/>
    </xf>
    <xf numFmtId="0" fontId="17" fillId="0" borderId="0" xfId="0" quotePrefix="1" applyFont="1" applyAlignment="1">
      <alignment horizontal="left" vertical="center" wrapText="1"/>
    </xf>
    <xf numFmtId="164" fontId="15" fillId="0" borderId="0" xfId="1" applyNumberFormat="1" applyFont="1" applyFill="1" applyBorder="1" applyAlignment="1">
      <alignment horizontal="left"/>
    </xf>
    <xf numFmtId="43" fontId="15" fillId="0" borderId="0" xfId="1" applyFont="1" applyFill="1" applyBorder="1" applyAlignment="1"/>
    <xf numFmtId="0" fontId="15" fillId="0" borderId="0" xfId="1" applyNumberFormat="1" applyFont="1" applyFill="1" applyBorder="1" applyAlignment="1">
      <alignment horizontal="left"/>
    </xf>
    <xf numFmtId="43" fontId="15" fillId="0" borderId="0" xfId="1" applyFont="1" applyBorder="1" applyAlignment="1"/>
    <xf numFmtId="0" fontId="14" fillId="0" borderId="0" xfId="1" applyNumberFormat="1" applyFont="1" applyFill="1" applyBorder="1" applyAlignment="1">
      <alignment horizontal="right"/>
    </xf>
    <xf numFmtId="49" fontId="17" fillId="0" borderId="0" xfId="0" applyNumberFormat="1" applyFont="1" applyAlignment="1">
      <alignment vertical="top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center" indent="1"/>
    </xf>
    <xf numFmtId="49" fontId="17" fillId="0" borderId="0" xfId="0" applyNumberFormat="1" applyFont="1" applyAlignment="1">
      <alignment horizontal="left" vertical="center" indent="2"/>
    </xf>
    <xf numFmtId="41" fontId="15" fillId="0" borderId="0" xfId="1" applyNumberFormat="1" applyFont="1" applyBorder="1" applyAlignment="1">
      <alignment horizontal="right"/>
    </xf>
    <xf numFmtId="49" fontId="14" fillId="0" borderId="0" xfId="0" applyNumberFormat="1" applyFont="1"/>
    <xf numFmtId="0" fontId="15" fillId="0" borderId="0" xfId="1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 wrapText="1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horizontal="left" vertical="center" wrapText="1"/>
    </xf>
    <xf numFmtId="49" fontId="25" fillId="0" borderId="0" xfId="0" applyNumberFormat="1" applyFont="1" applyAlignment="1">
      <alignment horizontal="left" vertical="center" wrapText="1"/>
    </xf>
    <xf numFmtId="0" fontId="24" fillId="0" borderId="13" xfId="0" applyFont="1" applyBorder="1" applyAlignment="1">
      <alignment horizontal="center" vertical="center"/>
    </xf>
    <xf numFmtId="164" fontId="24" fillId="0" borderId="13" xfId="1" applyNumberFormat="1" applyFont="1" applyBorder="1" applyAlignment="1">
      <alignment horizontal="center" vertical="center"/>
    </xf>
    <xf numFmtId="49" fontId="25" fillId="2" borderId="15" xfId="0" applyNumberFormat="1" applyFont="1" applyFill="1" applyBorder="1" applyAlignment="1">
      <alignment vertical="center" wrapText="1"/>
    </xf>
    <xf numFmtId="49" fontId="25" fillId="2" borderId="13" xfId="0" applyNumberFormat="1" applyFont="1" applyFill="1" applyBorder="1" applyAlignment="1">
      <alignment horizontal="center" vertical="center" wrapText="1"/>
    </xf>
    <xf numFmtId="164" fontId="25" fillId="2" borderId="13" xfId="1" applyNumberFormat="1" applyFont="1" applyFill="1" applyBorder="1" applyAlignment="1">
      <alignment horizontal="right"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49" fontId="25" fillId="2" borderId="16" xfId="0" applyNumberFormat="1" applyFont="1" applyFill="1" applyBorder="1" applyAlignment="1">
      <alignment vertical="center" wrapText="1"/>
    </xf>
    <xf numFmtId="49" fontId="25" fillId="2" borderId="17" xfId="0" applyNumberFormat="1" applyFont="1" applyFill="1" applyBorder="1" applyAlignment="1">
      <alignment horizontal="center" vertical="center" wrapText="1"/>
    </xf>
    <xf numFmtId="49" fontId="25" fillId="2" borderId="17" xfId="0" applyNumberFormat="1" applyFont="1" applyFill="1" applyBorder="1" applyAlignment="1">
      <alignment vertical="center" wrapText="1"/>
    </xf>
    <xf numFmtId="49" fontId="25" fillId="2" borderId="17" xfId="0" applyNumberFormat="1" applyFont="1" applyFill="1" applyBorder="1" applyAlignment="1">
      <alignment horizontal="right" vertical="center" wrapText="1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49" fontId="25" fillId="2" borderId="0" xfId="0" applyNumberFormat="1" applyFont="1" applyFill="1" applyAlignment="1">
      <alignment vertical="center" wrapText="1"/>
    </xf>
    <xf numFmtId="49" fontId="25" fillId="2" borderId="0" xfId="0" applyNumberFormat="1" applyFont="1" applyFill="1" applyAlignment="1">
      <alignment horizontal="center" vertical="center" wrapText="1"/>
    </xf>
    <xf numFmtId="49" fontId="25" fillId="2" borderId="0" xfId="0" applyNumberFormat="1" applyFont="1" applyFill="1" applyAlignment="1">
      <alignment horizontal="right" vertical="center" wrapText="1"/>
    </xf>
    <xf numFmtId="49" fontId="24" fillId="2" borderId="13" xfId="0" applyNumberFormat="1" applyFont="1" applyFill="1" applyBorder="1" applyAlignment="1">
      <alignment horizontal="center" vertical="center" wrapText="1"/>
    </xf>
    <xf numFmtId="49" fontId="25" fillId="2" borderId="19" xfId="0" applyNumberFormat="1" applyFont="1" applyFill="1" applyBorder="1" applyAlignment="1">
      <alignment vertical="center"/>
    </xf>
    <xf numFmtId="49" fontId="25" fillId="2" borderId="20" xfId="0" applyNumberFormat="1" applyFont="1" applyFill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49" fontId="25" fillId="2" borderId="12" xfId="0" applyNumberFormat="1" applyFont="1" applyFill="1" applyBorder="1" applyAlignment="1">
      <alignment vertical="center"/>
    </xf>
    <xf numFmtId="49" fontId="25" fillId="2" borderId="22" xfId="0" applyNumberFormat="1" applyFont="1" applyFill="1" applyBorder="1" applyAlignment="1">
      <alignment horizontal="center" vertical="center" wrapText="1"/>
    </xf>
    <xf numFmtId="49" fontId="25" fillId="2" borderId="22" xfId="0" applyNumberFormat="1" applyFont="1" applyFill="1" applyBorder="1" applyAlignment="1">
      <alignment horizontal="right" vertical="center" wrapText="1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3" fontId="25" fillId="2" borderId="13" xfId="0" applyNumberFormat="1" applyFont="1" applyFill="1" applyBorder="1" applyAlignment="1">
      <alignment horizontal="right" vertical="center" wrapText="1"/>
    </xf>
    <xf numFmtId="49" fontId="25" fillId="2" borderId="19" xfId="0" applyNumberFormat="1" applyFont="1" applyFill="1" applyBorder="1" applyAlignment="1">
      <alignment vertical="center" wrapText="1"/>
    </xf>
    <xf numFmtId="49" fontId="25" fillId="0" borderId="21" xfId="1" applyNumberFormat="1" applyFont="1" applyBorder="1" applyAlignment="1">
      <alignment horizontal="right" vertical="center"/>
    </xf>
    <xf numFmtId="49" fontId="25" fillId="2" borderId="12" xfId="0" applyNumberFormat="1" applyFont="1" applyFill="1" applyBorder="1" applyAlignment="1">
      <alignment vertical="center" wrapText="1"/>
    </xf>
    <xf numFmtId="49" fontId="25" fillId="0" borderId="23" xfId="1" applyNumberFormat="1" applyFont="1" applyBorder="1" applyAlignment="1">
      <alignment horizontal="right" vertical="center"/>
    </xf>
    <xf numFmtId="49" fontId="25" fillId="2" borderId="13" xfId="0" applyNumberFormat="1" applyFont="1" applyFill="1" applyBorder="1" applyAlignment="1">
      <alignment horizontal="right" vertical="center" wrapText="1"/>
    </xf>
    <xf numFmtId="49" fontId="25" fillId="0" borderId="14" xfId="1" applyNumberFormat="1" applyFont="1" applyBorder="1" applyAlignment="1">
      <alignment horizontal="right" vertical="center"/>
    </xf>
    <xf numFmtId="3" fontId="25" fillId="2" borderId="13" xfId="1" applyNumberFormat="1" applyFont="1" applyFill="1" applyBorder="1" applyAlignment="1">
      <alignment horizontal="right" vertical="center"/>
    </xf>
    <xf numFmtId="49" fontId="25" fillId="2" borderId="15" xfId="0" applyNumberFormat="1" applyFont="1" applyFill="1" applyBorder="1"/>
    <xf numFmtId="49" fontId="25" fillId="2" borderId="13" xfId="0" applyNumberFormat="1" applyFont="1" applyFill="1" applyBorder="1" applyAlignment="1">
      <alignment horizontal="center"/>
    </xf>
    <xf numFmtId="49" fontId="25" fillId="2" borderId="13" xfId="0" applyNumberFormat="1" applyFont="1" applyFill="1" applyBorder="1" applyAlignment="1">
      <alignment horizontal="right" wrapText="1"/>
    </xf>
    <xf numFmtId="0" fontId="25" fillId="0" borderId="13" xfId="0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49" fontId="25" fillId="2" borderId="19" xfId="0" applyNumberFormat="1" applyFont="1" applyFill="1" applyBorder="1"/>
    <xf numFmtId="49" fontId="25" fillId="2" borderId="12" xfId="0" applyNumberFormat="1" applyFont="1" applyFill="1" applyBorder="1"/>
    <xf numFmtId="49" fontId="25" fillId="2" borderId="22" xfId="0" applyNumberFormat="1" applyFont="1" applyFill="1" applyBorder="1" applyAlignment="1">
      <alignment horizontal="center" wrapText="1"/>
    </xf>
    <xf numFmtId="49" fontId="25" fillId="2" borderId="22" xfId="0" applyNumberFormat="1" applyFont="1" applyFill="1" applyBorder="1" applyAlignment="1">
      <alignment horizontal="right" wrapText="1"/>
    </xf>
    <xf numFmtId="0" fontId="25" fillId="0" borderId="22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49" fontId="25" fillId="2" borderId="13" xfId="0" applyNumberFormat="1" applyFont="1" applyFill="1" applyBorder="1" applyAlignment="1">
      <alignment vertical="center" wrapText="1"/>
    </xf>
    <xf numFmtId="0" fontId="25" fillId="0" borderId="19" xfId="0" applyFont="1" applyBorder="1"/>
    <xf numFmtId="49" fontId="25" fillId="2" borderId="20" xfId="0" applyNumberFormat="1" applyFont="1" applyFill="1" applyBorder="1" applyAlignment="1">
      <alignment horizontal="center" vertical="top" wrapText="1"/>
    </xf>
    <xf numFmtId="49" fontId="25" fillId="2" borderId="25" xfId="0" applyNumberFormat="1" applyFont="1" applyFill="1" applyBorder="1" applyAlignment="1">
      <alignment horizontal="center" vertical="top" wrapText="1"/>
    </xf>
    <xf numFmtId="49" fontId="25" fillId="2" borderId="12" xfId="0" applyNumberFormat="1" applyFont="1" applyFill="1" applyBorder="1" applyAlignment="1">
      <alignment horizontal="left" vertical="center" wrapText="1"/>
    </xf>
    <xf numFmtId="49" fontId="25" fillId="2" borderId="22" xfId="0" applyNumberFormat="1" applyFont="1" applyFill="1" applyBorder="1" applyAlignment="1">
      <alignment horizontal="center" vertical="top" wrapText="1"/>
    </xf>
    <xf numFmtId="164" fontId="25" fillId="0" borderId="22" xfId="1" applyNumberFormat="1" applyFont="1" applyBorder="1" applyAlignment="1">
      <alignment horizontal="center" vertical="center"/>
    </xf>
    <xf numFmtId="164" fontId="25" fillId="0" borderId="43" xfId="1" applyNumberFormat="1" applyFont="1" applyBorder="1" applyAlignment="1">
      <alignment horizontal="center" vertical="center"/>
    </xf>
    <xf numFmtId="49" fontId="25" fillId="2" borderId="19" xfId="0" applyNumberFormat="1" applyFont="1" applyFill="1" applyBorder="1" applyAlignment="1">
      <alignment horizontal="left" vertical="center"/>
    </xf>
    <xf numFmtId="49" fontId="25" fillId="2" borderId="24" xfId="0" applyNumberFormat="1" applyFont="1" applyFill="1" applyBorder="1" applyAlignment="1">
      <alignment horizontal="left" vertical="top"/>
    </xf>
    <xf numFmtId="49" fontId="25" fillId="2" borderId="12" xfId="0" applyNumberFormat="1" applyFont="1" applyFill="1" applyBorder="1" applyAlignment="1">
      <alignment horizontal="left" vertical="top"/>
    </xf>
    <xf numFmtId="49" fontId="25" fillId="2" borderId="19" xfId="0" applyNumberFormat="1" applyFont="1" applyFill="1" applyBorder="1" applyAlignment="1">
      <alignment horizontal="left" vertical="top"/>
    </xf>
    <xf numFmtId="49" fontId="25" fillId="2" borderId="12" xfId="0" applyNumberFormat="1" applyFont="1" applyFill="1" applyBorder="1" applyAlignment="1">
      <alignment horizontal="left" vertical="top" wrapText="1"/>
    </xf>
    <xf numFmtId="49" fontId="24" fillId="0" borderId="0" xfId="0" applyNumberFormat="1" applyFont="1" applyAlignment="1">
      <alignment wrapText="1"/>
    </xf>
    <xf numFmtId="49" fontId="25" fillId="2" borderId="12" xfId="0" applyNumberFormat="1" applyFont="1" applyFill="1" applyBorder="1" applyAlignment="1">
      <alignment horizontal="left" vertical="center"/>
    </xf>
    <xf numFmtId="49" fontId="25" fillId="2" borderId="24" xfId="0" applyNumberFormat="1" applyFont="1" applyFill="1" applyBorder="1" applyAlignment="1">
      <alignment vertical="center"/>
    </xf>
    <xf numFmtId="49" fontId="25" fillId="0" borderId="0" xfId="0" applyNumberFormat="1" applyFont="1" applyAlignment="1">
      <alignment wrapText="1"/>
    </xf>
    <xf numFmtId="49" fontId="24" fillId="0" borderId="0" xfId="0" applyNumberFormat="1" applyFont="1" applyAlignment="1">
      <alignment horizontal="left" wrapText="1"/>
    </xf>
    <xf numFmtId="49" fontId="24" fillId="2" borderId="27" xfId="0" applyNumberFormat="1" applyFont="1" applyFill="1" applyBorder="1" applyAlignment="1">
      <alignment horizontal="center" vertical="center" wrapText="1"/>
    </xf>
    <xf numFmtId="49" fontId="24" fillId="2" borderId="36" xfId="0" applyNumberFormat="1" applyFont="1" applyFill="1" applyBorder="1" applyAlignment="1">
      <alignment horizontal="center" vertical="center" wrapText="1"/>
    </xf>
    <xf numFmtId="49" fontId="25" fillId="2" borderId="38" xfId="0" applyNumberFormat="1" applyFont="1" applyFill="1" applyBorder="1" applyAlignment="1">
      <alignment horizontal="left" vertical="center" wrapText="1"/>
    </xf>
    <xf numFmtId="49" fontId="25" fillId="2" borderId="27" xfId="0" applyNumberFormat="1" applyFont="1" applyFill="1" applyBorder="1" applyAlignment="1">
      <alignment horizontal="center" vertical="center" wrapText="1"/>
    </xf>
    <xf numFmtId="49" fontId="25" fillId="2" borderId="27" xfId="0" applyNumberFormat="1" applyFont="1" applyFill="1" applyBorder="1" applyAlignment="1">
      <alignment horizontal="right" vertical="center" wrapText="1"/>
    </xf>
    <xf numFmtId="49" fontId="25" fillId="2" borderId="27" xfId="0" applyNumberFormat="1" applyFont="1" applyFill="1" applyBorder="1" applyAlignment="1">
      <alignment horizontal="right" wrapText="1"/>
    </xf>
    <xf numFmtId="0" fontId="25" fillId="0" borderId="44" xfId="0" applyFont="1" applyBorder="1" applyAlignment="1">
      <alignment vertical="center"/>
    </xf>
    <xf numFmtId="49" fontId="25" fillId="2" borderId="45" xfId="0" applyNumberFormat="1" applyFont="1" applyFill="1" applyBorder="1" applyAlignment="1">
      <alignment horizontal="center" vertical="center" wrapText="1"/>
    </xf>
    <xf numFmtId="49" fontId="25" fillId="2" borderId="45" xfId="0" applyNumberFormat="1" applyFont="1" applyFill="1" applyBorder="1" applyAlignment="1">
      <alignment horizontal="right" wrapText="1"/>
    </xf>
    <xf numFmtId="49" fontId="25" fillId="2" borderId="45" xfId="0" applyNumberFormat="1" applyFont="1" applyFill="1" applyBorder="1" applyAlignment="1">
      <alignment horizontal="right" vertical="center" wrapText="1"/>
    </xf>
    <xf numFmtId="49" fontId="25" fillId="2" borderId="37" xfId="0" applyNumberFormat="1" applyFont="1" applyFill="1" applyBorder="1" applyAlignment="1">
      <alignment wrapText="1"/>
    </xf>
    <xf numFmtId="49" fontId="25" fillId="2" borderId="27" xfId="0" applyNumberFormat="1" applyFont="1" applyFill="1" applyBorder="1" applyAlignment="1">
      <alignment horizontal="center" wrapText="1"/>
    </xf>
    <xf numFmtId="3" fontId="25" fillId="2" borderId="27" xfId="0" applyNumberFormat="1" applyFont="1" applyFill="1" applyBorder="1" applyAlignment="1">
      <alignment horizontal="right" wrapText="1"/>
    </xf>
    <xf numFmtId="49" fontId="25" fillId="2" borderId="36" xfId="0" applyNumberFormat="1" applyFont="1" applyFill="1" applyBorder="1" applyAlignment="1">
      <alignment horizontal="right" wrapText="1"/>
    </xf>
    <xf numFmtId="49" fontId="25" fillId="2" borderId="35" xfId="0" applyNumberFormat="1" applyFont="1" applyFill="1" applyBorder="1" applyAlignment="1">
      <alignment wrapText="1"/>
    </xf>
    <xf numFmtId="49" fontId="25" fillId="2" borderId="34" xfId="0" applyNumberFormat="1" applyFont="1" applyFill="1" applyBorder="1" applyAlignment="1">
      <alignment horizontal="center" wrapText="1"/>
    </xf>
    <xf numFmtId="49" fontId="25" fillId="2" borderId="34" xfId="0" applyNumberFormat="1" applyFont="1" applyFill="1" applyBorder="1" applyAlignment="1">
      <alignment horizontal="right" wrapText="1"/>
    </xf>
    <xf numFmtId="49" fontId="25" fillId="2" borderId="33" xfId="0" applyNumberFormat="1" applyFont="1" applyFill="1" applyBorder="1" applyAlignment="1">
      <alignment horizontal="right" wrapText="1"/>
    </xf>
    <xf numFmtId="49" fontId="25" fillId="2" borderId="46" xfId="0" applyNumberFormat="1" applyFont="1" applyFill="1" applyBorder="1" applyAlignment="1">
      <alignment horizontal="left" vertical="center" wrapText="1"/>
    </xf>
    <xf numFmtId="49" fontId="24" fillId="2" borderId="14" xfId="0" applyNumberFormat="1" applyFont="1" applyFill="1" applyBorder="1" applyAlignment="1">
      <alignment horizontal="center" vertical="center" wrapText="1"/>
    </xf>
    <xf numFmtId="49" fontId="25" fillId="2" borderId="19" xfId="0" applyNumberFormat="1" applyFont="1" applyFill="1" applyBorder="1" applyAlignment="1">
      <alignment wrapText="1"/>
    </xf>
    <xf numFmtId="49" fontId="25" fillId="2" borderId="20" xfId="0" applyNumberFormat="1" applyFont="1" applyFill="1" applyBorder="1" applyAlignment="1">
      <alignment wrapText="1"/>
    </xf>
    <xf numFmtId="49" fontId="25" fillId="2" borderId="12" xfId="0" applyNumberFormat="1" applyFont="1" applyFill="1" applyBorder="1" applyAlignment="1">
      <alignment wrapText="1"/>
    </xf>
    <xf numFmtId="49" fontId="25" fillId="2" borderId="23" xfId="0" applyNumberFormat="1" applyFont="1" applyFill="1" applyBorder="1" applyAlignment="1">
      <alignment horizontal="right" wrapText="1"/>
    </xf>
    <xf numFmtId="49" fontId="25" fillId="2" borderId="15" xfId="0" applyNumberFormat="1" applyFont="1" applyFill="1" applyBorder="1" applyAlignment="1">
      <alignment wrapText="1"/>
    </xf>
    <xf numFmtId="49" fontId="25" fillId="2" borderId="13" xfId="0" applyNumberFormat="1" applyFont="1" applyFill="1" applyBorder="1" applyAlignment="1">
      <alignment horizontal="center" wrapText="1"/>
    </xf>
    <xf numFmtId="49" fontId="25" fillId="2" borderId="20" xfId="0" applyNumberFormat="1" applyFont="1" applyFill="1" applyBorder="1" applyAlignment="1">
      <alignment horizontal="center" wrapText="1"/>
    </xf>
    <xf numFmtId="49" fontId="25" fillId="2" borderId="20" xfId="0" applyNumberFormat="1" applyFont="1" applyFill="1" applyBorder="1" applyAlignment="1">
      <alignment horizontal="right" wrapText="1"/>
    </xf>
    <xf numFmtId="0" fontId="25" fillId="2" borderId="22" xfId="0" applyFont="1" applyFill="1" applyBorder="1" applyAlignment="1">
      <alignment horizontal="right" wrapText="1"/>
    </xf>
    <xf numFmtId="0" fontId="25" fillId="2" borderId="23" xfId="0" applyFont="1" applyFill="1" applyBorder="1" applyAlignment="1">
      <alignment horizontal="right" wrapText="1"/>
    </xf>
    <xf numFmtId="49" fontId="25" fillId="2" borderId="38" xfId="0" applyNumberFormat="1" applyFont="1" applyFill="1" applyBorder="1" applyAlignment="1">
      <alignment horizontal="left" vertical="center"/>
    </xf>
    <xf numFmtId="49" fontId="25" fillId="2" borderId="37" xfId="0" applyNumberFormat="1" applyFont="1" applyFill="1" applyBorder="1" applyAlignment="1">
      <alignment vertical="center" wrapText="1"/>
    </xf>
    <xf numFmtId="49" fontId="25" fillId="2" borderId="36" xfId="0" applyNumberFormat="1" applyFont="1" applyFill="1" applyBorder="1" applyAlignment="1">
      <alignment horizontal="right" vertical="center" wrapText="1"/>
    </xf>
    <xf numFmtId="49" fontId="25" fillId="2" borderId="35" xfId="0" applyNumberFormat="1" applyFont="1" applyFill="1" applyBorder="1" applyAlignment="1">
      <alignment vertical="center" wrapText="1"/>
    </xf>
    <xf numFmtId="49" fontId="25" fillId="2" borderId="34" xfId="0" applyNumberFormat="1" applyFont="1" applyFill="1" applyBorder="1" applyAlignment="1">
      <alignment horizontal="center" vertical="center" wrapText="1"/>
    </xf>
    <xf numFmtId="49" fontId="25" fillId="2" borderId="34" xfId="0" applyNumberFormat="1" applyFont="1" applyFill="1" applyBorder="1" applyAlignment="1">
      <alignment horizontal="right" vertical="center" wrapText="1"/>
    </xf>
    <xf numFmtId="49" fontId="25" fillId="2" borderId="33" xfId="0" applyNumberFormat="1" applyFont="1" applyFill="1" applyBorder="1" applyAlignment="1">
      <alignment horizontal="right" vertical="center" wrapText="1"/>
    </xf>
    <xf numFmtId="49" fontId="25" fillId="2" borderId="19" xfId="0" applyNumberFormat="1" applyFont="1" applyFill="1" applyBorder="1" applyAlignment="1">
      <alignment wrapText="1" shrinkToFit="1"/>
    </xf>
    <xf numFmtId="49" fontId="25" fillId="2" borderId="24" xfId="0" applyNumberFormat="1" applyFont="1" applyFill="1" applyBorder="1" applyAlignment="1">
      <alignment wrapText="1" shrinkToFit="1"/>
    </xf>
    <xf numFmtId="49" fontId="25" fillId="2" borderId="25" xfId="0" applyNumberFormat="1" applyFont="1" applyFill="1" applyBorder="1" applyAlignment="1">
      <alignment horizontal="center" wrapText="1"/>
    </xf>
    <xf numFmtId="49" fontId="25" fillId="2" borderId="25" xfId="0" applyNumberFormat="1" applyFont="1" applyFill="1" applyBorder="1" applyAlignment="1">
      <alignment horizontal="right" wrapText="1"/>
    </xf>
    <xf numFmtId="49" fontId="25" fillId="2" borderId="12" xfId="0" applyNumberFormat="1" applyFont="1" applyFill="1" applyBorder="1" applyAlignment="1">
      <alignment wrapText="1" shrinkToFit="1"/>
    </xf>
    <xf numFmtId="49" fontId="25" fillId="2" borderId="19" xfId="0" applyNumberFormat="1" applyFont="1" applyFill="1" applyBorder="1" applyAlignment="1">
      <alignment shrinkToFit="1"/>
    </xf>
    <xf numFmtId="164" fontId="25" fillId="2" borderId="22" xfId="1" applyNumberFormat="1" applyFont="1" applyFill="1" applyBorder="1" applyAlignment="1">
      <alignment horizontal="right"/>
    </xf>
    <xf numFmtId="0" fontId="25" fillId="2" borderId="27" xfId="0" applyFont="1" applyFill="1" applyBorder="1" applyAlignment="1">
      <alignment horizontal="right" wrapText="1"/>
    </xf>
    <xf numFmtId="0" fontId="25" fillId="0" borderId="0" xfId="0" applyFont="1"/>
    <xf numFmtId="49" fontId="25" fillId="0" borderId="0" xfId="0" applyNumberFormat="1" applyFont="1" applyAlignment="1">
      <alignment horizontal="left" wrapText="1"/>
    </xf>
    <xf numFmtId="49" fontId="26" fillId="0" borderId="27" xfId="0" applyNumberFormat="1" applyFont="1" applyBorder="1" applyAlignment="1">
      <alignment horizontal="center" vertical="center" wrapText="1"/>
    </xf>
    <xf numFmtId="3" fontId="26" fillId="0" borderId="27" xfId="0" applyNumberFormat="1" applyFont="1" applyBorder="1" applyAlignment="1">
      <alignment horizontal="right" vertical="center" wrapText="1"/>
    </xf>
    <xf numFmtId="49" fontId="26" fillId="0" borderId="27" xfId="0" applyNumberFormat="1" applyFont="1" applyBorder="1" applyAlignment="1">
      <alignment horizontal="right" vertical="center" wrapText="1"/>
    </xf>
    <xf numFmtId="0" fontId="25" fillId="0" borderId="47" xfId="0" applyFont="1" applyBorder="1" applyAlignment="1">
      <alignment vertical="center"/>
    </xf>
    <xf numFmtId="164" fontId="24" fillId="0" borderId="48" xfId="1" applyNumberFormat="1" applyFont="1" applyBorder="1" applyAlignment="1">
      <alignment horizontal="center" vertical="center"/>
    </xf>
    <xf numFmtId="0" fontId="25" fillId="0" borderId="49" xfId="0" applyFont="1" applyBorder="1" applyAlignment="1">
      <alignment vertical="center"/>
    </xf>
    <xf numFmtId="0" fontId="25" fillId="0" borderId="43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49" fontId="24" fillId="0" borderId="8" xfId="0" applyNumberFormat="1" applyFont="1" applyBorder="1" applyAlignment="1">
      <alignment horizontal="left" vertical="center"/>
    </xf>
    <xf numFmtId="49" fontId="20" fillId="0" borderId="8" xfId="0" applyNumberFormat="1" applyFont="1" applyBorder="1" applyAlignment="1">
      <alignment vertical="center"/>
    </xf>
    <xf numFmtId="49" fontId="25" fillId="0" borderId="20" xfId="1" applyNumberFormat="1" applyFont="1" applyBorder="1" applyAlignment="1">
      <alignment horizontal="right" vertical="center"/>
    </xf>
    <xf numFmtId="49" fontId="25" fillId="0" borderId="22" xfId="1" applyNumberFormat="1" applyFont="1" applyBorder="1" applyAlignment="1">
      <alignment horizontal="right" vertical="center"/>
    </xf>
    <xf numFmtId="49" fontId="25" fillId="0" borderId="13" xfId="1" applyNumberFormat="1" applyFont="1" applyBorder="1" applyAlignment="1">
      <alignment horizontal="right" vertical="center"/>
    </xf>
    <xf numFmtId="49" fontId="25" fillId="0" borderId="0" xfId="0" applyNumberFormat="1" applyFont="1" applyAlignment="1">
      <alignment vertical="center"/>
    </xf>
    <xf numFmtId="49" fontId="24" fillId="0" borderId="8" xfId="0" applyNumberFormat="1" applyFont="1" applyBorder="1" applyAlignment="1">
      <alignment vertical="center"/>
    </xf>
    <xf numFmtId="49" fontId="25" fillId="2" borderId="24" xfId="0" applyNumberFormat="1" applyFont="1" applyFill="1" applyBorder="1" applyAlignment="1">
      <alignment horizontal="left" vertical="center" shrinkToFit="1"/>
    </xf>
    <xf numFmtId="49" fontId="25" fillId="2" borderId="0" xfId="0" applyNumberFormat="1" applyFont="1" applyFill="1" applyAlignment="1">
      <alignment horizontal="center" vertical="top" wrapText="1"/>
    </xf>
    <xf numFmtId="49" fontId="25" fillId="2" borderId="52" xfId="0" applyNumberFormat="1" applyFont="1" applyFill="1" applyBorder="1" applyAlignment="1">
      <alignment horizontal="center" vertical="top" wrapText="1"/>
    </xf>
    <xf numFmtId="0" fontId="25" fillId="0" borderId="51" xfId="0" applyFont="1" applyBorder="1" applyAlignment="1">
      <alignment vertical="center"/>
    </xf>
    <xf numFmtId="49" fontId="25" fillId="2" borderId="53" xfId="0" applyNumberFormat="1" applyFont="1" applyFill="1" applyBorder="1" applyAlignment="1">
      <alignment horizontal="center" vertical="top" wrapText="1"/>
    </xf>
    <xf numFmtId="49" fontId="25" fillId="2" borderId="54" xfId="0" applyNumberFormat="1" applyFont="1" applyFill="1" applyBorder="1" applyAlignment="1">
      <alignment horizontal="center" vertical="top" wrapText="1"/>
    </xf>
    <xf numFmtId="49" fontId="25" fillId="2" borderId="26" xfId="0" applyNumberFormat="1" applyFont="1" applyFill="1" applyBorder="1" applyAlignment="1">
      <alignment horizontal="center" vertical="top" wrapText="1"/>
    </xf>
    <xf numFmtId="49" fontId="25" fillId="2" borderId="21" xfId="0" applyNumberFormat="1" applyFont="1" applyFill="1" applyBorder="1" applyAlignment="1">
      <alignment horizontal="center" vertical="top" wrapText="1"/>
    </xf>
    <xf numFmtId="49" fontId="24" fillId="2" borderId="47" xfId="0" applyNumberFormat="1" applyFont="1" applyFill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center" vertical="top" shrinkToFit="1"/>
    </xf>
    <xf numFmtId="49" fontId="25" fillId="2" borderId="19" xfId="0" applyNumberFormat="1" applyFont="1" applyFill="1" applyBorder="1" applyAlignment="1">
      <alignment horizontal="left" vertical="top" shrinkToFit="1"/>
    </xf>
    <xf numFmtId="49" fontId="25" fillId="0" borderId="0" xfId="0" applyNumberFormat="1" applyFont="1"/>
    <xf numFmtId="49" fontId="24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vertical="center"/>
    </xf>
    <xf numFmtId="49" fontId="25" fillId="2" borderId="20" xfId="0" applyNumberFormat="1" applyFont="1" applyFill="1" applyBorder="1" applyAlignment="1">
      <alignment horizontal="center" vertical="top"/>
    </xf>
    <xf numFmtId="49" fontId="25" fillId="2" borderId="22" xfId="0" applyNumberFormat="1" applyFont="1" applyFill="1" applyBorder="1" applyAlignment="1">
      <alignment horizontal="center" vertical="top"/>
    </xf>
    <xf numFmtId="49" fontId="25" fillId="2" borderId="22" xfId="0" applyNumberFormat="1" applyFont="1" applyFill="1" applyBorder="1" applyAlignment="1">
      <alignment horizontal="center" vertical="center"/>
    </xf>
    <xf numFmtId="49" fontId="25" fillId="2" borderId="21" xfId="0" applyNumberFormat="1" applyFont="1" applyFill="1" applyBorder="1" applyAlignment="1">
      <alignment horizontal="center" vertical="top"/>
    </xf>
    <xf numFmtId="0" fontId="25" fillId="0" borderId="25" xfId="0" applyFont="1" applyBorder="1" applyAlignment="1">
      <alignment vertical="center"/>
    </xf>
    <xf numFmtId="49" fontId="25" fillId="2" borderId="22" xfId="0" applyNumberFormat="1" applyFont="1" applyFill="1" applyBorder="1" applyAlignment="1">
      <alignment horizontal="right" vertical="center"/>
    </xf>
    <xf numFmtId="49" fontId="25" fillId="2" borderId="23" xfId="0" applyNumberFormat="1" applyFont="1" applyFill="1" applyBorder="1" applyAlignment="1">
      <alignment horizontal="right" vertical="center"/>
    </xf>
    <xf numFmtId="0" fontId="25" fillId="0" borderId="20" xfId="0" applyFont="1" applyBorder="1" applyAlignment="1">
      <alignment horizontal="right" vertical="center"/>
    </xf>
    <xf numFmtId="0" fontId="25" fillId="0" borderId="21" xfId="0" applyFont="1" applyBorder="1" applyAlignment="1">
      <alignment horizontal="right" vertical="center"/>
    </xf>
    <xf numFmtId="49" fontId="24" fillId="0" borderId="30" xfId="0" applyNumberFormat="1" applyFont="1" applyBorder="1" applyAlignment="1">
      <alignment wrapText="1"/>
    </xf>
    <xf numFmtId="49" fontId="24" fillId="0" borderId="30" xfId="0" applyNumberFormat="1" applyFont="1" applyBorder="1"/>
    <xf numFmtId="49" fontId="25" fillId="2" borderId="22" xfId="0" applyNumberFormat="1" applyFont="1" applyFill="1" applyBorder="1" applyAlignment="1">
      <alignment horizontal="right" vertical="top"/>
    </xf>
    <xf numFmtId="49" fontId="25" fillId="2" borderId="23" xfId="0" applyNumberFormat="1" applyFont="1" applyFill="1" applyBorder="1" applyAlignment="1">
      <alignment horizontal="right" vertical="top"/>
    </xf>
    <xf numFmtId="0" fontId="25" fillId="0" borderId="56" xfId="0" applyFont="1" applyBorder="1" applyAlignment="1">
      <alignment vertical="center"/>
    </xf>
    <xf numFmtId="49" fontId="25" fillId="2" borderId="57" xfId="0" applyNumberFormat="1" applyFont="1" applyFill="1" applyBorder="1" applyAlignment="1">
      <alignment horizontal="right" vertical="center" wrapText="1"/>
    </xf>
    <xf numFmtId="49" fontId="25" fillId="2" borderId="58" xfId="0" applyNumberFormat="1" applyFont="1" applyFill="1" applyBorder="1" applyAlignment="1">
      <alignment horizontal="left" vertical="center" wrapText="1"/>
    </xf>
    <xf numFmtId="0" fontId="25" fillId="0" borderId="59" xfId="0" applyFont="1" applyBorder="1" applyAlignment="1">
      <alignment vertical="center"/>
    </xf>
    <xf numFmtId="0" fontId="25" fillId="0" borderId="60" xfId="0" applyFont="1" applyBorder="1" applyAlignment="1">
      <alignment vertical="center"/>
    </xf>
    <xf numFmtId="49" fontId="24" fillId="2" borderId="48" xfId="0" applyNumberFormat="1" applyFont="1" applyFill="1" applyBorder="1" applyAlignment="1">
      <alignment horizontal="center" vertical="center" wrapText="1"/>
    </xf>
    <xf numFmtId="49" fontId="25" fillId="2" borderId="55" xfId="0" applyNumberFormat="1" applyFont="1" applyFill="1" applyBorder="1" applyAlignment="1">
      <alignment horizontal="right" wrapText="1"/>
    </xf>
    <xf numFmtId="0" fontId="25" fillId="0" borderId="53" xfId="0" applyFont="1" applyBorder="1" applyAlignment="1">
      <alignment vertical="center"/>
    </xf>
    <xf numFmtId="0" fontId="25" fillId="0" borderId="61" xfId="0" applyFont="1" applyBorder="1" applyAlignment="1">
      <alignment vertical="center"/>
    </xf>
    <xf numFmtId="49" fontId="25" fillId="2" borderId="43" xfId="0" applyNumberFormat="1" applyFont="1" applyFill="1" applyBorder="1" applyAlignment="1">
      <alignment horizontal="right" wrapText="1"/>
    </xf>
    <xf numFmtId="49" fontId="25" fillId="2" borderId="49" xfId="0" applyNumberFormat="1" applyFont="1" applyFill="1" applyBorder="1" applyAlignment="1">
      <alignment horizontal="right" wrapText="1"/>
    </xf>
    <xf numFmtId="49" fontId="25" fillId="2" borderId="12" xfId="0" applyNumberFormat="1" applyFont="1" applyFill="1" applyBorder="1" applyAlignment="1">
      <alignment shrinkToFit="1"/>
    </xf>
    <xf numFmtId="49" fontId="27" fillId="2" borderId="19" xfId="0" applyNumberFormat="1" applyFont="1" applyFill="1" applyBorder="1" applyAlignment="1">
      <alignment wrapText="1"/>
    </xf>
    <xf numFmtId="49" fontId="25" fillId="2" borderId="58" xfId="0" applyNumberFormat="1" applyFont="1" applyFill="1" applyBorder="1" applyAlignment="1">
      <alignment horizontal="left" vertical="center"/>
    </xf>
    <xf numFmtId="49" fontId="25" fillId="2" borderId="44" xfId="0" applyNumberFormat="1" applyFont="1" applyFill="1" applyBorder="1" applyAlignment="1">
      <alignment horizontal="center" vertical="center" wrapText="1"/>
    </xf>
    <xf numFmtId="49" fontId="25" fillId="2" borderId="44" xfId="0" applyNumberFormat="1" applyFont="1" applyFill="1" applyBorder="1" applyAlignment="1">
      <alignment horizontal="right" vertical="center" wrapText="1"/>
    </xf>
    <xf numFmtId="49" fontId="25" fillId="2" borderId="64" xfId="0" applyNumberFormat="1" applyFont="1" applyFill="1" applyBorder="1" applyAlignment="1">
      <alignment horizontal="right" vertical="center" wrapText="1"/>
    </xf>
    <xf numFmtId="49" fontId="25" fillId="2" borderId="63" xfId="0" applyNumberFormat="1" applyFont="1" applyFill="1" applyBorder="1" applyAlignment="1">
      <alignment horizontal="right" vertical="center" wrapText="1"/>
    </xf>
    <xf numFmtId="0" fontId="25" fillId="0" borderId="65" xfId="0" applyFont="1" applyBorder="1"/>
    <xf numFmtId="0" fontId="25" fillId="0" borderId="25" xfId="0" applyFont="1" applyBorder="1"/>
    <xf numFmtId="0" fontId="25" fillId="0" borderId="43" xfId="0" applyFont="1" applyBorder="1"/>
    <xf numFmtId="0" fontId="25" fillId="0" borderId="22" xfId="0" applyFont="1" applyBorder="1"/>
    <xf numFmtId="49" fontId="27" fillId="2" borderId="15" xfId="0" applyNumberFormat="1" applyFont="1" applyFill="1" applyBorder="1"/>
    <xf numFmtId="49" fontId="25" fillId="2" borderId="24" xfId="0" applyNumberFormat="1" applyFont="1" applyFill="1" applyBorder="1" applyAlignment="1">
      <alignment shrinkToFit="1"/>
    </xf>
    <xf numFmtId="49" fontId="25" fillId="2" borderId="25" xfId="0" applyNumberFormat="1" applyFont="1" applyFill="1" applyBorder="1" applyAlignment="1">
      <alignment wrapText="1"/>
    </xf>
    <xf numFmtId="0" fontId="25" fillId="0" borderId="65" xfId="0" applyFont="1" applyBorder="1" applyAlignment="1">
      <alignment vertical="center"/>
    </xf>
    <xf numFmtId="164" fontId="25" fillId="2" borderId="23" xfId="1" applyNumberFormat="1" applyFont="1" applyFill="1" applyBorder="1" applyAlignment="1">
      <alignment horizontal="right"/>
    </xf>
    <xf numFmtId="164" fontId="25" fillId="2" borderId="14" xfId="1" applyNumberFormat="1" applyFont="1" applyFill="1" applyBorder="1" applyAlignment="1">
      <alignment horizontal="right" vertical="center"/>
    </xf>
    <xf numFmtId="49" fontId="24" fillId="2" borderId="20" xfId="0" applyNumberFormat="1" applyFont="1" applyFill="1" applyBorder="1" applyAlignment="1">
      <alignment horizontal="center" vertical="center" wrapText="1"/>
    </xf>
    <xf numFmtId="49" fontId="24" fillId="2" borderId="49" xfId="0" applyNumberFormat="1" applyFont="1" applyFill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right" wrapText="1"/>
    </xf>
    <xf numFmtId="49" fontId="21" fillId="0" borderId="38" xfId="0" applyNumberFormat="1" applyFont="1" applyBorder="1" applyAlignment="1">
      <alignment horizontal="left" vertical="center" wrapText="1"/>
    </xf>
    <xf numFmtId="49" fontId="26" fillId="0" borderId="27" xfId="0" applyNumberFormat="1" applyFont="1" applyBorder="1" applyAlignment="1">
      <alignment horizontal="center" wrapText="1"/>
    </xf>
    <xf numFmtId="49" fontId="24" fillId="0" borderId="0" xfId="0" applyNumberFormat="1" applyFont="1"/>
    <xf numFmtId="49" fontId="21" fillId="0" borderId="27" xfId="0" applyNumberFormat="1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left" vertical="center" wrapText="1"/>
    </xf>
    <xf numFmtId="49" fontId="21" fillId="0" borderId="27" xfId="0" applyNumberFormat="1" applyFont="1" applyBorder="1" applyAlignment="1">
      <alignment horizontal="right" vertical="center" wrapText="1"/>
    </xf>
    <xf numFmtId="49" fontId="24" fillId="2" borderId="62" xfId="0" applyNumberFormat="1" applyFont="1" applyFill="1" applyBorder="1" applyAlignment="1">
      <alignment horizontal="center" vertical="center" wrapText="1"/>
    </xf>
    <xf numFmtId="49" fontId="25" fillId="2" borderId="70" xfId="0" applyNumberFormat="1" applyFont="1" applyFill="1" applyBorder="1" applyAlignment="1">
      <alignment horizontal="left" vertical="center" wrapText="1"/>
    </xf>
    <xf numFmtId="49" fontId="25" fillId="2" borderId="62" xfId="0" applyNumberFormat="1" applyFont="1" applyFill="1" applyBorder="1" applyAlignment="1">
      <alignment horizontal="right" wrapText="1"/>
    </xf>
    <xf numFmtId="49" fontId="25" fillId="2" borderId="71" xfId="0" applyNumberFormat="1" applyFont="1" applyFill="1" applyBorder="1" applyAlignment="1">
      <alignment horizontal="left" vertical="center" wrapText="1"/>
    </xf>
    <xf numFmtId="49" fontId="25" fillId="2" borderId="57" xfId="0" applyNumberFormat="1" applyFont="1" applyFill="1" applyBorder="1" applyAlignment="1">
      <alignment horizontal="right" wrapText="1"/>
    </xf>
    <xf numFmtId="49" fontId="25" fillId="2" borderId="72" xfId="0" applyNumberFormat="1" applyFont="1" applyFill="1" applyBorder="1" applyAlignment="1">
      <alignment wrapText="1"/>
    </xf>
    <xf numFmtId="49" fontId="25" fillId="2" borderId="73" xfId="0" applyNumberFormat="1" applyFont="1" applyFill="1" applyBorder="1" applyAlignment="1">
      <alignment wrapText="1"/>
    </xf>
    <xf numFmtId="49" fontId="25" fillId="2" borderId="74" xfId="0" applyNumberFormat="1" applyFont="1" applyFill="1" applyBorder="1" applyAlignment="1">
      <alignment horizontal="center" wrapText="1"/>
    </xf>
    <xf numFmtId="49" fontId="25" fillId="2" borderId="74" xfId="0" applyNumberFormat="1" applyFont="1" applyFill="1" applyBorder="1" applyAlignment="1">
      <alignment horizontal="right" wrapText="1"/>
    </xf>
    <xf numFmtId="49" fontId="25" fillId="2" borderId="75" xfId="0" applyNumberFormat="1" applyFont="1" applyFill="1" applyBorder="1" applyAlignment="1">
      <alignment horizontal="right" wrapText="1"/>
    </xf>
    <xf numFmtId="49" fontId="25" fillId="0" borderId="0" xfId="0" applyNumberFormat="1" applyFont="1" applyAlignment="1">
      <alignment horizontal="left"/>
    </xf>
    <xf numFmtId="49" fontId="27" fillId="2" borderId="70" xfId="0" applyNumberFormat="1" applyFont="1" applyFill="1" applyBorder="1" applyAlignment="1">
      <alignment horizontal="left" vertical="center" wrapText="1"/>
    </xf>
    <xf numFmtId="49" fontId="25" fillId="2" borderId="44" xfId="0" applyNumberFormat="1" applyFont="1" applyFill="1" applyBorder="1" applyAlignment="1">
      <alignment horizontal="right" wrapText="1"/>
    </xf>
    <xf numFmtId="49" fontId="25" fillId="2" borderId="76" xfId="0" applyNumberFormat="1" applyFont="1" applyFill="1" applyBorder="1" applyAlignment="1">
      <alignment horizontal="right" wrapText="1"/>
    </xf>
    <xf numFmtId="49" fontId="25" fillId="2" borderId="77" xfId="0" applyNumberFormat="1" applyFont="1" applyFill="1" applyBorder="1" applyAlignment="1">
      <alignment horizontal="right" wrapText="1"/>
    </xf>
    <xf numFmtId="49" fontId="25" fillId="2" borderId="78" xfId="0" applyNumberFormat="1" applyFont="1" applyFill="1" applyBorder="1" applyAlignment="1">
      <alignment horizontal="right" wrapText="1"/>
    </xf>
    <xf numFmtId="49" fontId="25" fillId="2" borderId="59" xfId="0" applyNumberFormat="1" applyFont="1" applyFill="1" applyBorder="1" applyAlignment="1">
      <alignment horizontal="right" wrapText="1"/>
    </xf>
    <xf numFmtId="49" fontId="21" fillId="0" borderId="0" xfId="0" applyNumberFormat="1" applyFont="1" applyAlignment="1">
      <alignment horizontal="left"/>
    </xf>
    <xf numFmtId="0" fontId="25" fillId="2" borderId="55" xfId="0" applyFont="1" applyFill="1" applyBorder="1" applyAlignment="1">
      <alignment horizontal="right" wrapText="1"/>
    </xf>
    <xf numFmtId="49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textRotation="180"/>
    </xf>
    <xf numFmtId="49" fontId="6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8" fillId="0" borderId="1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wrapText="1"/>
    </xf>
    <xf numFmtId="49" fontId="7" fillId="0" borderId="0" xfId="0" applyNumberFormat="1" applyFont="1" applyAlignment="1">
      <alignment horizontal="center" wrapText="1"/>
    </xf>
    <xf numFmtId="49" fontId="8" fillId="0" borderId="3" xfId="0" applyNumberFormat="1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49" fontId="10" fillId="0" borderId="29" xfId="0" applyNumberFormat="1" applyFont="1" applyBorder="1" applyAlignment="1">
      <alignment wrapText="1"/>
    </xf>
    <xf numFmtId="49" fontId="11" fillId="0" borderId="29" xfId="0" applyNumberFormat="1" applyFont="1" applyBorder="1" applyAlignment="1">
      <alignment horizontal="left" wrapText="1"/>
    </xf>
    <xf numFmtId="49" fontId="10" fillId="0" borderId="30" xfId="0" applyNumberFormat="1" applyFont="1" applyBorder="1" applyAlignment="1">
      <alignment vertical="top" wrapText="1"/>
    </xf>
    <xf numFmtId="49" fontId="11" fillId="0" borderId="0" xfId="0" applyNumberFormat="1" applyFont="1" applyAlignment="1">
      <alignment horizontal="left" wrapText="1"/>
    </xf>
    <xf numFmtId="49" fontId="11" fillId="0" borderId="28" xfId="0" applyNumberFormat="1" applyFont="1" applyBorder="1" applyAlignment="1">
      <alignment horizontal="right" wrapText="1"/>
    </xf>
    <xf numFmtId="49" fontId="11" fillId="0" borderId="29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49" fontId="10" fillId="0" borderId="28" xfId="0" applyNumberFormat="1" applyFont="1" applyBorder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  <xf numFmtId="49" fontId="11" fillId="0" borderId="30" xfId="0" applyNumberFormat="1" applyFont="1" applyBorder="1" applyAlignment="1">
      <alignment horizontal="left" wrapText="1"/>
    </xf>
    <xf numFmtId="49" fontId="10" fillId="0" borderId="30" xfId="0" applyNumberFormat="1" applyFont="1" applyBorder="1" applyAlignment="1">
      <alignment wrapText="1"/>
    </xf>
    <xf numFmtId="49" fontId="11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vertical="top" wrapText="1"/>
    </xf>
    <xf numFmtId="49" fontId="10" fillId="0" borderId="30" xfId="0" applyNumberFormat="1" applyFont="1" applyBorder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vertical="top" wrapText="1"/>
    </xf>
    <xf numFmtId="49" fontId="2" fillId="0" borderId="28" xfId="0" applyNumberFormat="1" applyFont="1" applyBorder="1" applyAlignment="1">
      <alignment horizontal="right" wrapText="1"/>
    </xf>
    <xf numFmtId="0" fontId="3" fillId="0" borderId="0" xfId="0" applyFont="1" applyAlignment="1">
      <alignment horizontal="right" textRotation="180"/>
    </xf>
    <xf numFmtId="49" fontId="24" fillId="0" borderId="0" xfId="0" applyNumberFormat="1" applyFont="1" applyAlignment="1">
      <alignment horizontal="left" wrapText="1"/>
    </xf>
    <xf numFmtId="49" fontId="24" fillId="0" borderId="7" xfId="0" applyNumberFormat="1" applyFont="1" applyBorder="1" applyAlignment="1">
      <alignment horizontal="left" vertical="center" wrapText="1"/>
    </xf>
    <xf numFmtId="49" fontId="25" fillId="0" borderId="0" xfId="0" applyNumberFormat="1" applyFont="1" applyAlignment="1">
      <alignment horizontal="left" vertical="center" wrapText="1"/>
    </xf>
    <xf numFmtId="49" fontId="25" fillId="0" borderId="32" xfId="0" applyNumberFormat="1" applyFont="1" applyBorder="1" applyAlignment="1">
      <alignment wrapText="1"/>
    </xf>
    <xf numFmtId="49" fontId="25" fillId="0" borderId="0" xfId="0" applyNumberFormat="1" applyFont="1" applyAlignment="1">
      <alignment wrapText="1"/>
    </xf>
    <xf numFmtId="49" fontId="25" fillId="0" borderId="0" xfId="0" applyNumberFormat="1" applyFont="1" applyAlignment="1">
      <alignment horizontal="left" wrapText="1"/>
    </xf>
    <xf numFmtId="49" fontId="24" fillId="2" borderId="41" xfId="0" applyNumberFormat="1" applyFont="1" applyFill="1" applyBorder="1" applyAlignment="1">
      <alignment horizontal="center" vertical="center" wrapText="1"/>
    </xf>
    <xf numFmtId="49" fontId="24" fillId="2" borderId="40" xfId="0" applyNumberFormat="1" applyFont="1" applyFill="1" applyBorder="1" applyAlignment="1">
      <alignment horizontal="center" vertical="center" wrapText="1"/>
    </xf>
    <xf numFmtId="49" fontId="24" fillId="2" borderId="39" xfId="0" applyNumberFormat="1" applyFont="1" applyFill="1" applyBorder="1" applyAlignment="1">
      <alignment horizontal="center" vertical="center" wrapText="1"/>
    </xf>
    <xf numFmtId="49" fontId="24" fillId="0" borderId="28" xfId="0" applyNumberFormat="1" applyFont="1" applyBorder="1" applyAlignment="1">
      <alignment horizontal="left" wrapText="1"/>
    </xf>
    <xf numFmtId="49" fontId="24" fillId="2" borderId="9" xfId="0" applyNumberFormat="1" applyFont="1" applyFill="1" applyBorder="1" applyAlignment="1">
      <alignment horizontal="center" vertical="center" wrapText="1"/>
    </xf>
    <xf numFmtId="49" fontId="24" fillId="2" borderId="12" xfId="0" applyNumberFormat="1" applyFont="1" applyFill="1" applyBorder="1" applyAlignment="1">
      <alignment horizontal="center" vertical="center" wrapText="1"/>
    </xf>
    <xf numFmtId="49" fontId="24" fillId="2" borderId="10" xfId="0" applyNumberFormat="1" applyFont="1" applyFill="1" applyBorder="1" applyAlignment="1">
      <alignment horizontal="center" vertical="center" wrapText="1"/>
    </xf>
    <xf numFmtId="49" fontId="24" fillId="2" borderId="11" xfId="0" applyNumberFormat="1" applyFont="1" applyFill="1" applyBorder="1" applyAlignment="1">
      <alignment horizontal="center" vertical="center" wrapText="1"/>
    </xf>
    <xf numFmtId="49" fontId="24" fillId="0" borderId="30" xfId="0" applyNumberFormat="1" applyFont="1" applyBorder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49" fontId="24" fillId="0" borderId="8" xfId="0" applyNumberFormat="1" applyFont="1" applyBorder="1" applyAlignment="1">
      <alignment horizontal="left" vertical="center" wrapText="1"/>
    </xf>
    <xf numFmtId="49" fontId="24" fillId="2" borderId="42" xfId="0" applyNumberFormat="1" applyFont="1" applyFill="1" applyBorder="1" applyAlignment="1">
      <alignment horizontal="center" vertical="center" wrapText="1"/>
    </xf>
    <xf numFmtId="49" fontId="24" fillId="2" borderId="38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left" vertical="center" wrapText="1"/>
    </xf>
    <xf numFmtId="49" fontId="21" fillId="0" borderId="0" xfId="0" applyNumberFormat="1" applyFont="1" applyAlignment="1">
      <alignment horizontal="left" vertical="center" wrapText="1"/>
    </xf>
    <xf numFmtId="49" fontId="25" fillId="2" borderId="20" xfId="0" applyNumberFormat="1" applyFont="1" applyFill="1" applyBorder="1" applyAlignment="1">
      <alignment horizontal="center" vertical="top" wrapText="1"/>
    </xf>
    <xf numFmtId="49" fontId="25" fillId="2" borderId="25" xfId="0" applyNumberFormat="1" applyFont="1" applyFill="1" applyBorder="1" applyAlignment="1">
      <alignment horizontal="center" vertical="top" wrapText="1"/>
    </xf>
    <xf numFmtId="49" fontId="24" fillId="0" borderId="28" xfId="0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49" fontId="24" fillId="2" borderId="66" xfId="0" applyNumberFormat="1" applyFont="1" applyFill="1" applyBorder="1" applyAlignment="1">
      <alignment horizontal="center" vertical="center" wrapText="1"/>
    </xf>
    <xf numFmtId="49" fontId="24" fillId="2" borderId="70" xfId="0" applyNumberFormat="1" applyFont="1" applyFill="1" applyBorder="1" applyAlignment="1">
      <alignment horizontal="center" vertical="center" wrapText="1"/>
    </xf>
    <xf numFmtId="49" fontId="24" fillId="2" borderId="67" xfId="0" applyNumberFormat="1" applyFont="1" applyFill="1" applyBorder="1" applyAlignment="1">
      <alignment horizontal="center" vertical="center" wrapText="1"/>
    </xf>
    <xf numFmtId="49" fontId="24" fillId="2" borderId="68" xfId="0" applyNumberFormat="1" applyFont="1" applyFill="1" applyBorder="1" applyAlignment="1">
      <alignment horizontal="center" vertical="center" wrapText="1"/>
    </xf>
    <xf numFmtId="49" fontId="24" fillId="2" borderId="69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 shrinkToFit="1"/>
    </xf>
    <xf numFmtId="49" fontId="24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vertical="center" wrapText="1"/>
    </xf>
    <xf numFmtId="49" fontId="25" fillId="0" borderId="0" xfId="0" applyNumberFormat="1" applyFont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left" wrapText="1"/>
    </xf>
    <xf numFmtId="49" fontId="25" fillId="0" borderId="8" xfId="0" applyNumberFormat="1" applyFont="1" applyBorder="1" applyAlignment="1">
      <alignment horizontal="left" wrapText="1"/>
    </xf>
    <xf numFmtId="49" fontId="24" fillId="0" borderId="30" xfId="0" applyNumberFormat="1" applyFont="1" applyBorder="1" applyAlignment="1">
      <alignment horizontal="left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 indent="2"/>
    </xf>
    <xf numFmtId="0" fontId="17" fillId="0" borderId="0" xfId="0" applyFont="1" applyAlignment="1">
      <alignment horizontal="left" vertical="top" indent="2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 indent="2"/>
    </xf>
    <xf numFmtId="0" fontId="17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indent="2" shrinkToFit="1"/>
    </xf>
    <xf numFmtId="49" fontId="15" fillId="0" borderId="0" xfId="0" applyNumberFormat="1" applyFont="1" applyAlignment="1">
      <alignment vertical="top" wrapText="1"/>
    </xf>
    <xf numFmtId="0" fontId="20" fillId="0" borderId="0" xfId="0" applyFont="1" applyAlignment="1">
      <alignment horizontal="left" vertical="top"/>
    </xf>
    <xf numFmtId="49" fontId="14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49" fontId="14" fillId="0" borderId="0" xfId="0" applyNumberFormat="1" applyFont="1" applyAlignment="1">
      <alignment horizontal="center" wrapText="1"/>
    </xf>
    <xf numFmtId="49" fontId="17" fillId="0" borderId="0" xfId="0" applyNumberFormat="1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neDrive\%23BMA\03_Working_Details\&#3605;&#3633;&#3623;&#3629;&#3618;&#3656;&#3634;&#3591;&#3648;&#3621;&#3656;&#3617;\50330000_&#3626;&#3635;&#3609;&#3633;&#3585;&#3591;&#3634;&#3609;&#3648;&#3586;&#3605;&#3588;&#3621;&#3629;&#3591;&#3648;&#3605;&#3618;_&#3629;&#3633;&#3605;&#3619;&#3634;&#3585;&#3635;&#3621;&#3633;&#3591;&#3649;&#3621;&#3632;&#3626;&#3633;&#3604;&#3626;&#3656;&#3623;&#3609;&#3617;&#3640;&#3656;&#3591;&#3648;&#3609;&#3657;&#3609;&#3612;&#3621;&#3591;&#3634;&#3609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3585;&#3629;&#3591;%203\&#3626;&#3623;&#3607;\&#3605;&#3633;&#3657;&#3591;&#3591;&#3610;&#3611;&#3619;&#3632;&#3617;&#3634;&#3603;%202568\&#3619;&#3656;&#3634;&#3591;&#3586;&#3657;&#3629;&#3610;&#3633;&#3597;&#3597;&#3633;&#3605;&#3636;%2068\&#3605;&#3629;&#3610;&#3585;&#3621;&#3633;&#3610;&#3592;&#3634;&#3585;&#3627;&#3609;&#3656;&#3623;&#3618;&#3591;&#3634;&#3609;\&#3619;&#3656;&#3634;&#3591;%20&#3586;&#3657;&#3629;&#3610;&#3633;&#3597;&#3597;&#3633;&#3605;&#3636;&#3591;&#3610;&#3611;&#3619;&#3632;&#3617;&#3634;&#3603;%2068%20&#3626;&#3623;&#3607;%20&#3605;&#3633;&#3623;&#3594;&#3637;&#3657;&#3623;&#3633;&#3604;.xlsx" TargetMode="External"/><Relationship Id="rId1" Type="http://schemas.openxmlformats.org/officeDocument/2006/relationships/externalLinkPath" Target="/&#3585;&#3629;&#3591;%203/&#3626;&#3623;&#3607;/&#3605;&#3633;&#3657;&#3591;&#3591;&#3610;&#3611;&#3619;&#3632;&#3617;&#3634;&#3603;%202568/&#3619;&#3656;&#3634;&#3591;&#3586;&#3657;&#3629;&#3610;&#3633;&#3597;&#3597;&#3633;&#3605;&#3636;%2068/&#3605;&#3629;&#3610;&#3585;&#3621;&#3633;&#3610;&#3592;&#3634;&#3585;&#3627;&#3609;&#3656;&#3623;&#3618;&#3591;&#3634;&#3609;/&#3619;&#3656;&#3634;&#3591;%20&#3586;&#3657;&#3629;&#3610;&#3633;&#3597;&#3597;&#3633;&#3605;&#3636;&#3591;&#3610;&#3611;&#3619;&#3632;&#3617;&#3634;&#3603;%2068%20&#3626;&#3623;&#3607;%20&#3605;&#3633;&#3623;&#3594;&#3637;&#3657;&#3623;&#3633;&#3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อัตรากำลัง"/>
      <sheetName val="ตัวชี้วัดกิจกรรม"/>
      <sheetName val="จำนวนเงินรวมตามงาน-โครงการ"/>
      <sheetName val="%_สัดส่วนแผนงาน"/>
      <sheetName val="จำนวนเงินตามสัดส่วนแผนงาน"/>
      <sheetName val="%_สัดส่วนรายการ"/>
      <sheetName val="จำนวนเงินตามสัดส่วนรายการ"/>
      <sheetName val="สรุปเงินตามสัดส่วนรายการ"/>
      <sheetName val="โครงสร้างแผนพัฒนา กทม."/>
      <sheetName val="08_ข้อบัญญัติ-แผนงาน"/>
      <sheetName val="50330000_สำนักงานเขตคลองเตย_อั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โครงสร้าง"/>
      <sheetName val="คำนำ"/>
      <sheetName val="งบสังเขป"/>
      <sheetName val="เฉพาะ ฉ"/>
      <sheetName val="งบหน้างบประมาณตัวชี้วัด"/>
      <sheetName val="รายละเอียด"/>
    </sheetNames>
    <sheetDataSet>
      <sheetData sheetId="0"/>
      <sheetData sheetId="1"/>
      <sheetData sheetId="2"/>
      <sheetData sheetId="3"/>
      <sheetData sheetId="4"/>
      <sheetData sheetId="5">
        <row r="7">
          <cell r="H7">
            <v>306605520</v>
          </cell>
        </row>
        <row r="33">
          <cell r="H33">
            <v>84500458</v>
          </cell>
        </row>
        <row r="124">
          <cell r="H124">
            <v>2163380</v>
          </cell>
        </row>
        <row r="158">
          <cell r="H158">
            <v>10767025</v>
          </cell>
        </row>
        <row r="165">
          <cell r="H165">
            <v>18581600</v>
          </cell>
        </row>
        <row r="172">
          <cell r="H172">
            <v>6350000</v>
          </cell>
        </row>
        <row r="179">
          <cell r="H179">
            <v>10050000</v>
          </cell>
        </row>
        <row r="187">
          <cell r="H187">
            <v>15689286</v>
          </cell>
        </row>
        <row r="226">
          <cell r="H226">
            <v>34987963</v>
          </cell>
        </row>
        <row r="257">
          <cell r="H257">
            <v>42755440</v>
          </cell>
        </row>
        <row r="305">
          <cell r="H305">
            <v>8000000</v>
          </cell>
        </row>
        <row r="317">
          <cell r="H317">
            <v>338800</v>
          </cell>
        </row>
        <row r="368">
          <cell r="H368">
            <v>13032410</v>
          </cell>
        </row>
        <row r="691">
          <cell r="H691">
            <v>272581290</v>
          </cell>
        </row>
        <row r="810">
          <cell r="H810">
            <v>4250000</v>
          </cell>
        </row>
        <row r="814">
          <cell r="H814">
            <v>500000</v>
          </cell>
        </row>
        <row r="818">
          <cell r="H818">
            <v>1814700</v>
          </cell>
        </row>
        <row r="822">
          <cell r="H822">
            <v>1956500</v>
          </cell>
        </row>
        <row r="827">
          <cell r="H827">
            <v>318750</v>
          </cell>
        </row>
      </sheetData>
    </sheetDataSet>
  </externalBook>
</externalLink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AA576-C26B-4F58-9F6F-77B15B492F11}">
  <sheetPr>
    <pageSetUpPr fitToPage="1"/>
  </sheetPr>
  <dimension ref="A1:F32"/>
  <sheetViews>
    <sheetView view="pageLayout" topLeftCell="A24" zoomScale="90" zoomScaleNormal="100" zoomScalePageLayoutView="90" workbookViewId="0">
      <selection activeCell="A15" sqref="A15:F15"/>
    </sheetView>
  </sheetViews>
  <sheetFormatPr defaultRowHeight="15.75"/>
  <cols>
    <col min="1" max="1" width="3.28515625" style="10" customWidth="1"/>
    <col min="2" max="2" width="28.28515625" style="10" customWidth="1"/>
    <col min="3" max="3" width="3.28515625" style="10" customWidth="1"/>
    <col min="4" max="4" width="28.28515625" style="10" customWidth="1"/>
    <col min="5" max="5" width="3.28515625" style="10" customWidth="1"/>
    <col min="6" max="6" width="28.28515625" style="10" customWidth="1"/>
    <col min="7" max="256" width="9.140625" style="10"/>
    <col min="257" max="257" width="3.28515625" style="10" customWidth="1"/>
    <col min="258" max="258" width="28.28515625" style="10" customWidth="1"/>
    <col min="259" max="259" width="3.28515625" style="10" customWidth="1"/>
    <col min="260" max="260" width="28.28515625" style="10" customWidth="1"/>
    <col min="261" max="261" width="3.28515625" style="10" customWidth="1"/>
    <col min="262" max="262" width="28.28515625" style="10" customWidth="1"/>
    <col min="263" max="512" width="9.140625" style="10"/>
    <col min="513" max="513" width="3.28515625" style="10" customWidth="1"/>
    <col min="514" max="514" width="28.28515625" style="10" customWidth="1"/>
    <col min="515" max="515" width="3.28515625" style="10" customWidth="1"/>
    <col min="516" max="516" width="28.28515625" style="10" customWidth="1"/>
    <col min="517" max="517" width="3.28515625" style="10" customWidth="1"/>
    <col min="518" max="518" width="28.28515625" style="10" customWidth="1"/>
    <col min="519" max="768" width="9.140625" style="10"/>
    <col min="769" max="769" width="3.28515625" style="10" customWidth="1"/>
    <col min="770" max="770" width="28.28515625" style="10" customWidth="1"/>
    <col min="771" max="771" width="3.28515625" style="10" customWidth="1"/>
    <col min="772" max="772" width="28.28515625" style="10" customWidth="1"/>
    <col min="773" max="773" width="3.28515625" style="10" customWidth="1"/>
    <col min="774" max="774" width="28.28515625" style="10" customWidth="1"/>
    <col min="775" max="1024" width="9.140625" style="10"/>
    <col min="1025" max="1025" width="3.28515625" style="10" customWidth="1"/>
    <col min="1026" max="1026" width="28.28515625" style="10" customWidth="1"/>
    <col min="1027" max="1027" width="3.28515625" style="10" customWidth="1"/>
    <col min="1028" max="1028" width="28.28515625" style="10" customWidth="1"/>
    <col min="1029" max="1029" width="3.28515625" style="10" customWidth="1"/>
    <col min="1030" max="1030" width="28.28515625" style="10" customWidth="1"/>
    <col min="1031" max="1280" width="9.140625" style="10"/>
    <col min="1281" max="1281" width="3.28515625" style="10" customWidth="1"/>
    <col min="1282" max="1282" width="28.28515625" style="10" customWidth="1"/>
    <col min="1283" max="1283" width="3.28515625" style="10" customWidth="1"/>
    <col min="1284" max="1284" width="28.28515625" style="10" customWidth="1"/>
    <col min="1285" max="1285" width="3.28515625" style="10" customWidth="1"/>
    <col min="1286" max="1286" width="28.28515625" style="10" customWidth="1"/>
    <col min="1287" max="1536" width="9.140625" style="10"/>
    <col min="1537" max="1537" width="3.28515625" style="10" customWidth="1"/>
    <col min="1538" max="1538" width="28.28515625" style="10" customWidth="1"/>
    <col min="1539" max="1539" width="3.28515625" style="10" customWidth="1"/>
    <col min="1540" max="1540" width="28.28515625" style="10" customWidth="1"/>
    <col min="1541" max="1541" width="3.28515625" style="10" customWidth="1"/>
    <col min="1542" max="1542" width="28.28515625" style="10" customWidth="1"/>
    <col min="1543" max="1792" width="9.140625" style="10"/>
    <col min="1793" max="1793" width="3.28515625" style="10" customWidth="1"/>
    <col min="1794" max="1794" width="28.28515625" style="10" customWidth="1"/>
    <col min="1795" max="1795" width="3.28515625" style="10" customWidth="1"/>
    <col min="1796" max="1796" width="28.28515625" style="10" customWidth="1"/>
    <col min="1797" max="1797" width="3.28515625" style="10" customWidth="1"/>
    <col min="1798" max="1798" width="28.28515625" style="10" customWidth="1"/>
    <col min="1799" max="2048" width="9.140625" style="10"/>
    <col min="2049" max="2049" width="3.28515625" style="10" customWidth="1"/>
    <col min="2050" max="2050" width="28.28515625" style="10" customWidth="1"/>
    <col min="2051" max="2051" width="3.28515625" style="10" customWidth="1"/>
    <col min="2052" max="2052" width="28.28515625" style="10" customWidth="1"/>
    <col min="2053" max="2053" width="3.28515625" style="10" customWidth="1"/>
    <col min="2054" max="2054" width="28.28515625" style="10" customWidth="1"/>
    <col min="2055" max="2304" width="9.140625" style="10"/>
    <col min="2305" max="2305" width="3.28515625" style="10" customWidth="1"/>
    <col min="2306" max="2306" width="28.28515625" style="10" customWidth="1"/>
    <col min="2307" max="2307" width="3.28515625" style="10" customWidth="1"/>
    <col min="2308" max="2308" width="28.28515625" style="10" customWidth="1"/>
    <col min="2309" max="2309" width="3.28515625" style="10" customWidth="1"/>
    <col min="2310" max="2310" width="28.28515625" style="10" customWidth="1"/>
    <col min="2311" max="2560" width="9.140625" style="10"/>
    <col min="2561" max="2561" width="3.28515625" style="10" customWidth="1"/>
    <col min="2562" max="2562" width="28.28515625" style="10" customWidth="1"/>
    <col min="2563" max="2563" width="3.28515625" style="10" customWidth="1"/>
    <col min="2564" max="2564" width="28.28515625" style="10" customWidth="1"/>
    <col min="2565" max="2565" width="3.28515625" style="10" customWidth="1"/>
    <col min="2566" max="2566" width="28.28515625" style="10" customWidth="1"/>
    <col min="2567" max="2816" width="9.140625" style="10"/>
    <col min="2817" max="2817" width="3.28515625" style="10" customWidth="1"/>
    <col min="2818" max="2818" width="28.28515625" style="10" customWidth="1"/>
    <col min="2819" max="2819" width="3.28515625" style="10" customWidth="1"/>
    <col min="2820" max="2820" width="28.28515625" style="10" customWidth="1"/>
    <col min="2821" max="2821" width="3.28515625" style="10" customWidth="1"/>
    <col min="2822" max="2822" width="28.28515625" style="10" customWidth="1"/>
    <col min="2823" max="3072" width="9.140625" style="10"/>
    <col min="3073" max="3073" width="3.28515625" style="10" customWidth="1"/>
    <col min="3074" max="3074" width="28.28515625" style="10" customWidth="1"/>
    <col min="3075" max="3075" width="3.28515625" style="10" customWidth="1"/>
    <col min="3076" max="3076" width="28.28515625" style="10" customWidth="1"/>
    <col min="3077" max="3077" width="3.28515625" style="10" customWidth="1"/>
    <col min="3078" max="3078" width="28.28515625" style="10" customWidth="1"/>
    <col min="3079" max="3328" width="9.140625" style="10"/>
    <col min="3329" max="3329" width="3.28515625" style="10" customWidth="1"/>
    <col min="3330" max="3330" width="28.28515625" style="10" customWidth="1"/>
    <col min="3331" max="3331" width="3.28515625" style="10" customWidth="1"/>
    <col min="3332" max="3332" width="28.28515625" style="10" customWidth="1"/>
    <col min="3333" max="3333" width="3.28515625" style="10" customWidth="1"/>
    <col min="3334" max="3334" width="28.28515625" style="10" customWidth="1"/>
    <col min="3335" max="3584" width="9.140625" style="10"/>
    <col min="3585" max="3585" width="3.28515625" style="10" customWidth="1"/>
    <col min="3586" max="3586" width="28.28515625" style="10" customWidth="1"/>
    <col min="3587" max="3587" width="3.28515625" style="10" customWidth="1"/>
    <col min="3588" max="3588" width="28.28515625" style="10" customWidth="1"/>
    <col min="3589" max="3589" width="3.28515625" style="10" customWidth="1"/>
    <col min="3590" max="3590" width="28.28515625" style="10" customWidth="1"/>
    <col min="3591" max="3840" width="9.140625" style="10"/>
    <col min="3841" max="3841" width="3.28515625" style="10" customWidth="1"/>
    <col min="3842" max="3842" width="28.28515625" style="10" customWidth="1"/>
    <col min="3843" max="3843" width="3.28515625" style="10" customWidth="1"/>
    <col min="3844" max="3844" width="28.28515625" style="10" customWidth="1"/>
    <col min="3845" max="3845" width="3.28515625" style="10" customWidth="1"/>
    <col min="3846" max="3846" width="28.28515625" style="10" customWidth="1"/>
    <col min="3847" max="4096" width="9.140625" style="10"/>
    <col min="4097" max="4097" width="3.28515625" style="10" customWidth="1"/>
    <col min="4098" max="4098" width="28.28515625" style="10" customWidth="1"/>
    <col min="4099" max="4099" width="3.28515625" style="10" customWidth="1"/>
    <col min="4100" max="4100" width="28.28515625" style="10" customWidth="1"/>
    <col min="4101" max="4101" width="3.28515625" style="10" customWidth="1"/>
    <col min="4102" max="4102" width="28.28515625" style="10" customWidth="1"/>
    <col min="4103" max="4352" width="9.140625" style="10"/>
    <col min="4353" max="4353" width="3.28515625" style="10" customWidth="1"/>
    <col min="4354" max="4354" width="28.28515625" style="10" customWidth="1"/>
    <col min="4355" max="4355" width="3.28515625" style="10" customWidth="1"/>
    <col min="4356" max="4356" width="28.28515625" style="10" customWidth="1"/>
    <col min="4357" max="4357" width="3.28515625" style="10" customWidth="1"/>
    <col min="4358" max="4358" width="28.28515625" style="10" customWidth="1"/>
    <col min="4359" max="4608" width="9.140625" style="10"/>
    <col min="4609" max="4609" width="3.28515625" style="10" customWidth="1"/>
    <col min="4610" max="4610" width="28.28515625" style="10" customWidth="1"/>
    <col min="4611" max="4611" width="3.28515625" style="10" customWidth="1"/>
    <col min="4612" max="4612" width="28.28515625" style="10" customWidth="1"/>
    <col min="4613" max="4613" width="3.28515625" style="10" customWidth="1"/>
    <col min="4614" max="4614" width="28.28515625" style="10" customWidth="1"/>
    <col min="4615" max="4864" width="9.140625" style="10"/>
    <col min="4865" max="4865" width="3.28515625" style="10" customWidth="1"/>
    <col min="4866" max="4866" width="28.28515625" style="10" customWidth="1"/>
    <col min="4867" max="4867" width="3.28515625" style="10" customWidth="1"/>
    <col min="4868" max="4868" width="28.28515625" style="10" customWidth="1"/>
    <col min="4869" max="4869" width="3.28515625" style="10" customWidth="1"/>
    <col min="4870" max="4870" width="28.28515625" style="10" customWidth="1"/>
    <col min="4871" max="5120" width="9.140625" style="10"/>
    <col min="5121" max="5121" width="3.28515625" style="10" customWidth="1"/>
    <col min="5122" max="5122" width="28.28515625" style="10" customWidth="1"/>
    <col min="5123" max="5123" width="3.28515625" style="10" customWidth="1"/>
    <col min="5124" max="5124" width="28.28515625" style="10" customWidth="1"/>
    <col min="5125" max="5125" width="3.28515625" style="10" customWidth="1"/>
    <col min="5126" max="5126" width="28.28515625" style="10" customWidth="1"/>
    <col min="5127" max="5376" width="9.140625" style="10"/>
    <col min="5377" max="5377" width="3.28515625" style="10" customWidth="1"/>
    <col min="5378" max="5378" width="28.28515625" style="10" customWidth="1"/>
    <col min="5379" max="5379" width="3.28515625" style="10" customWidth="1"/>
    <col min="5380" max="5380" width="28.28515625" style="10" customWidth="1"/>
    <col min="5381" max="5381" width="3.28515625" style="10" customWidth="1"/>
    <col min="5382" max="5382" width="28.28515625" style="10" customWidth="1"/>
    <col min="5383" max="5632" width="9.140625" style="10"/>
    <col min="5633" max="5633" width="3.28515625" style="10" customWidth="1"/>
    <col min="5634" max="5634" width="28.28515625" style="10" customWidth="1"/>
    <col min="5635" max="5635" width="3.28515625" style="10" customWidth="1"/>
    <col min="5636" max="5636" width="28.28515625" style="10" customWidth="1"/>
    <col min="5637" max="5637" width="3.28515625" style="10" customWidth="1"/>
    <col min="5638" max="5638" width="28.28515625" style="10" customWidth="1"/>
    <col min="5639" max="5888" width="9.140625" style="10"/>
    <col min="5889" max="5889" width="3.28515625" style="10" customWidth="1"/>
    <col min="5890" max="5890" width="28.28515625" style="10" customWidth="1"/>
    <col min="5891" max="5891" width="3.28515625" style="10" customWidth="1"/>
    <col min="5892" max="5892" width="28.28515625" style="10" customWidth="1"/>
    <col min="5893" max="5893" width="3.28515625" style="10" customWidth="1"/>
    <col min="5894" max="5894" width="28.28515625" style="10" customWidth="1"/>
    <col min="5895" max="6144" width="9.140625" style="10"/>
    <col min="6145" max="6145" width="3.28515625" style="10" customWidth="1"/>
    <col min="6146" max="6146" width="28.28515625" style="10" customWidth="1"/>
    <col min="6147" max="6147" width="3.28515625" style="10" customWidth="1"/>
    <col min="6148" max="6148" width="28.28515625" style="10" customWidth="1"/>
    <col min="6149" max="6149" width="3.28515625" style="10" customWidth="1"/>
    <col min="6150" max="6150" width="28.28515625" style="10" customWidth="1"/>
    <col min="6151" max="6400" width="9.140625" style="10"/>
    <col min="6401" max="6401" width="3.28515625" style="10" customWidth="1"/>
    <col min="6402" max="6402" width="28.28515625" style="10" customWidth="1"/>
    <col min="6403" max="6403" width="3.28515625" style="10" customWidth="1"/>
    <col min="6404" max="6404" width="28.28515625" style="10" customWidth="1"/>
    <col min="6405" max="6405" width="3.28515625" style="10" customWidth="1"/>
    <col min="6406" max="6406" width="28.28515625" style="10" customWidth="1"/>
    <col min="6407" max="6656" width="9.140625" style="10"/>
    <col min="6657" max="6657" width="3.28515625" style="10" customWidth="1"/>
    <col min="6658" max="6658" width="28.28515625" style="10" customWidth="1"/>
    <col min="6659" max="6659" width="3.28515625" style="10" customWidth="1"/>
    <col min="6660" max="6660" width="28.28515625" style="10" customWidth="1"/>
    <col min="6661" max="6661" width="3.28515625" style="10" customWidth="1"/>
    <col min="6662" max="6662" width="28.28515625" style="10" customWidth="1"/>
    <col min="6663" max="6912" width="9.140625" style="10"/>
    <col min="6913" max="6913" width="3.28515625" style="10" customWidth="1"/>
    <col min="6914" max="6914" width="28.28515625" style="10" customWidth="1"/>
    <col min="6915" max="6915" width="3.28515625" style="10" customWidth="1"/>
    <col min="6916" max="6916" width="28.28515625" style="10" customWidth="1"/>
    <col min="6917" max="6917" width="3.28515625" style="10" customWidth="1"/>
    <col min="6918" max="6918" width="28.28515625" style="10" customWidth="1"/>
    <col min="6919" max="7168" width="9.140625" style="10"/>
    <col min="7169" max="7169" width="3.28515625" style="10" customWidth="1"/>
    <col min="7170" max="7170" width="28.28515625" style="10" customWidth="1"/>
    <col min="7171" max="7171" width="3.28515625" style="10" customWidth="1"/>
    <col min="7172" max="7172" width="28.28515625" style="10" customWidth="1"/>
    <col min="7173" max="7173" width="3.28515625" style="10" customWidth="1"/>
    <col min="7174" max="7174" width="28.28515625" style="10" customWidth="1"/>
    <col min="7175" max="7424" width="9.140625" style="10"/>
    <col min="7425" max="7425" width="3.28515625" style="10" customWidth="1"/>
    <col min="7426" max="7426" width="28.28515625" style="10" customWidth="1"/>
    <col min="7427" max="7427" width="3.28515625" style="10" customWidth="1"/>
    <col min="7428" max="7428" width="28.28515625" style="10" customWidth="1"/>
    <col min="7429" max="7429" width="3.28515625" style="10" customWidth="1"/>
    <col min="7430" max="7430" width="28.28515625" style="10" customWidth="1"/>
    <col min="7431" max="7680" width="9.140625" style="10"/>
    <col min="7681" max="7681" width="3.28515625" style="10" customWidth="1"/>
    <col min="7682" max="7682" width="28.28515625" style="10" customWidth="1"/>
    <col min="7683" max="7683" width="3.28515625" style="10" customWidth="1"/>
    <col min="7684" max="7684" width="28.28515625" style="10" customWidth="1"/>
    <col min="7685" max="7685" width="3.28515625" style="10" customWidth="1"/>
    <col min="7686" max="7686" width="28.28515625" style="10" customWidth="1"/>
    <col min="7687" max="7936" width="9.140625" style="10"/>
    <col min="7937" max="7937" width="3.28515625" style="10" customWidth="1"/>
    <col min="7938" max="7938" width="28.28515625" style="10" customWidth="1"/>
    <col min="7939" max="7939" width="3.28515625" style="10" customWidth="1"/>
    <col min="7940" max="7940" width="28.28515625" style="10" customWidth="1"/>
    <col min="7941" max="7941" width="3.28515625" style="10" customWidth="1"/>
    <col min="7942" max="7942" width="28.28515625" style="10" customWidth="1"/>
    <col min="7943" max="8192" width="9.140625" style="10"/>
    <col min="8193" max="8193" width="3.28515625" style="10" customWidth="1"/>
    <col min="8194" max="8194" width="28.28515625" style="10" customWidth="1"/>
    <col min="8195" max="8195" width="3.28515625" style="10" customWidth="1"/>
    <col min="8196" max="8196" width="28.28515625" style="10" customWidth="1"/>
    <col min="8197" max="8197" width="3.28515625" style="10" customWidth="1"/>
    <col min="8198" max="8198" width="28.28515625" style="10" customWidth="1"/>
    <col min="8199" max="8448" width="9.140625" style="10"/>
    <col min="8449" max="8449" width="3.28515625" style="10" customWidth="1"/>
    <col min="8450" max="8450" width="28.28515625" style="10" customWidth="1"/>
    <col min="8451" max="8451" width="3.28515625" style="10" customWidth="1"/>
    <col min="8452" max="8452" width="28.28515625" style="10" customWidth="1"/>
    <col min="8453" max="8453" width="3.28515625" style="10" customWidth="1"/>
    <col min="8454" max="8454" width="28.28515625" style="10" customWidth="1"/>
    <col min="8455" max="8704" width="9.140625" style="10"/>
    <col min="8705" max="8705" width="3.28515625" style="10" customWidth="1"/>
    <col min="8706" max="8706" width="28.28515625" style="10" customWidth="1"/>
    <col min="8707" max="8707" width="3.28515625" style="10" customWidth="1"/>
    <col min="8708" max="8708" width="28.28515625" style="10" customWidth="1"/>
    <col min="8709" max="8709" width="3.28515625" style="10" customWidth="1"/>
    <col min="8710" max="8710" width="28.28515625" style="10" customWidth="1"/>
    <col min="8711" max="8960" width="9.140625" style="10"/>
    <col min="8961" max="8961" width="3.28515625" style="10" customWidth="1"/>
    <col min="8962" max="8962" width="28.28515625" style="10" customWidth="1"/>
    <col min="8963" max="8963" width="3.28515625" style="10" customWidth="1"/>
    <col min="8964" max="8964" width="28.28515625" style="10" customWidth="1"/>
    <col min="8965" max="8965" width="3.28515625" style="10" customWidth="1"/>
    <col min="8966" max="8966" width="28.28515625" style="10" customWidth="1"/>
    <col min="8967" max="9216" width="9.140625" style="10"/>
    <col min="9217" max="9217" width="3.28515625" style="10" customWidth="1"/>
    <col min="9218" max="9218" width="28.28515625" style="10" customWidth="1"/>
    <col min="9219" max="9219" width="3.28515625" style="10" customWidth="1"/>
    <col min="9220" max="9220" width="28.28515625" style="10" customWidth="1"/>
    <col min="9221" max="9221" width="3.28515625" style="10" customWidth="1"/>
    <col min="9222" max="9222" width="28.28515625" style="10" customWidth="1"/>
    <col min="9223" max="9472" width="9.140625" style="10"/>
    <col min="9473" max="9473" width="3.28515625" style="10" customWidth="1"/>
    <col min="9474" max="9474" width="28.28515625" style="10" customWidth="1"/>
    <col min="9475" max="9475" width="3.28515625" style="10" customWidth="1"/>
    <col min="9476" max="9476" width="28.28515625" style="10" customWidth="1"/>
    <col min="9477" max="9477" width="3.28515625" style="10" customWidth="1"/>
    <col min="9478" max="9478" width="28.28515625" style="10" customWidth="1"/>
    <col min="9479" max="9728" width="9.140625" style="10"/>
    <col min="9729" max="9729" width="3.28515625" style="10" customWidth="1"/>
    <col min="9730" max="9730" width="28.28515625" style="10" customWidth="1"/>
    <col min="9731" max="9731" width="3.28515625" style="10" customWidth="1"/>
    <col min="9732" max="9732" width="28.28515625" style="10" customWidth="1"/>
    <col min="9733" max="9733" width="3.28515625" style="10" customWidth="1"/>
    <col min="9734" max="9734" width="28.28515625" style="10" customWidth="1"/>
    <col min="9735" max="9984" width="9.140625" style="10"/>
    <col min="9985" max="9985" width="3.28515625" style="10" customWidth="1"/>
    <col min="9986" max="9986" width="28.28515625" style="10" customWidth="1"/>
    <col min="9987" max="9987" width="3.28515625" style="10" customWidth="1"/>
    <col min="9988" max="9988" width="28.28515625" style="10" customWidth="1"/>
    <col min="9989" max="9989" width="3.28515625" style="10" customWidth="1"/>
    <col min="9990" max="9990" width="28.28515625" style="10" customWidth="1"/>
    <col min="9991" max="10240" width="9.140625" style="10"/>
    <col min="10241" max="10241" width="3.28515625" style="10" customWidth="1"/>
    <col min="10242" max="10242" width="28.28515625" style="10" customWidth="1"/>
    <col min="10243" max="10243" width="3.28515625" style="10" customWidth="1"/>
    <col min="10244" max="10244" width="28.28515625" style="10" customWidth="1"/>
    <col min="10245" max="10245" width="3.28515625" style="10" customWidth="1"/>
    <col min="10246" max="10246" width="28.28515625" style="10" customWidth="1"/>
    <col min="10247" max="10496" width="9.140625" style="10"/>
    <col min="10497" max="10497" width="3.28515625" style="10" customWidth="1"/>
    <col min="10498" max="10498" width="28.28515625" style="10" customWidth="1"/>
    <col min="10499" max="10499" width="3.28515625" style="10" customWidth="1"/>
    <col min="10500" max="10500" width="28.28515625" style="10" customWidth="1"/>
    <col min="10501" max="10501" width="3.28515625" style="10" customWidth="1"/>
    <col min="10502" max="10502" width="28.28515625" style="10" customWidth="1"/>
    <col min="10503" max="10752" width="9.140625" style="10"/>
    <col min="10753" max="10753" width="3.28515625" style="10" customWidth="1"/>
    <col min="10754" max="10754" width="28.28515625" style="10" customWidth="1"/>
    <col min="10755" max="10755" width="3.28515625" style="10" customWidth="1"/>
    <col min="10756" max="10756" width="28.28515625" style="10" customWidth="1"/>
    <col min="10757" max="10757" width="3.28515625" style="10" customWidth="1"/>
    <col min="10758" max="10758" width="28.28515625" style="10" customWidth="1"/>
    <col min="10759" max="11008" width="9.140625" style="10"/>
    <col min="11009" max="11009" width="3.28515625" style="10" customWidth="1"/>
    <col min="11010" max="11010" width="28.28515625" style="10" customWidth="1"/>
    <col min="11011" max="11011" width="3.28515625" style="10" customWidth="1"/>
    <col min="11012" max="11012" width="28.28515625" style="10" customWidth="1"/>
    <col min="11013" max="11013" width="3.28515625" style="10" customWidth="1"/>
    <col min="11014" max="11014" width="28.28515625" style="10" customWidth="1"/>
    <col min="11015" max="11264" width="9.140625" style="10"/>
    <col min="11265" max="11265" width="3.28515625" style="10" customWidth="1"/>
    <col min="11266" max="11266" width="28.28515625" style="10" customWidth="1"/>
    <col min="11267" max="11267" width="3.28515625" style="10" customWidth="1"/>
    <col min="11268" max="11268" width="28.28515625" style="10" customWidth="1"/>
    <col min="11269" max="11269" width="3.28515625" style="10" customWidth="1"/>
    <col min="11270" max="11270" width="28.28515625" style="10" customWidth="1"/>
    <col min="11271" max="11520" width="9.140625" style="10"/>
    <col min="11521" max="11521" width="3.28515625" style="10" customWidth="1"/>
    <col min="11522" max="11522" width="28.28515625" style="10" customWidth="1"/>
    <col min="11523" max="11523" width="3.28515625" style="10" customWidth="1"/>
    <col min="11524" max="11524" width="28.28515625" style="10" customWidth="1"/>
    <col min="11525" max="11525" width="3.28515625" style="10" customWidth="1"/>
    <col min="11526" max="11526" width="28.28515625" style="10" customWidth="1"/>
    <col min="11527" max="11776" width="9.140625" style="10"/>
    <col min="11777" max="11777" width="3.28515625" style="10" customWidth="1"/>
    <col min="11778" max="11778" width="28.28515625" style="10" customWidth="1"/>
    <col min="11779" max="11779" width="3.28515625" style="10" customWidth="1"/>
    <col min="11780" max="11780" width="28.28515625" style="10" customWidth="1"/>
    <col min="11781" max="11781" width="3.28515625" style="10" customWidth="1"/>
    <col min="11782" max="11782" width="28.28515625" style="10" customWidth="1"/>
    <col min="11783" max="12032" width="9.140625" style="10"/>
    <col min="12033" max="12033" width="3.28515625" style="10" customWidth="1"/>
    <col min="12034" max="12034" width="28.28515625" style="10" customWidth="1"/>
    <col min="12035" max="12035" width="3.28515625" style="10" customWidth="1"/>
    <col min="12036" max="12036" width="28.28515625" style="10" customWidth="1"/>
    <col min="12037" max="12037" width="3.28515625" style="10" customWidth="1"/>
    <col min="12038" max="12038" width="28.28515625" style="10" customWidth="1"/>
    <col min="12039" max="12288" width="9.140625" style="10"/>
    <col min="12289" max="12289" width="3.28515625" style="10" customWidth="1"/>
    <col min="12290" max="12290" width="28.28515625" style="10" customWidth="1"/>
    <col min="12291" max="12291" width="3.28515625" style="10" customWidth="1"/>
    <col min="12292" max="12292" width="28.28515625" style="10" customWidth="1"/>
    <col min="12293" max="12293" width="3.28515625" style="10" customWidth="1"/>
    <col min="12294" max="12294" width="28.28515625" style="10" customWidth="1"/>
    <col min="12295" max="12544" width="9.140625" style="10"/>
    <col min="12545" max="12545" width="3.28515625" style="10" customWidth="1"/>
    <col min="12546" max="12546" width="28.28515625" style="10" customWidth="1"/>
    <col min="12547" max="12547" width="3.28515625" style="10" customWidth="1"/>
    <col min="12548" max="12548" width="28.28515625" style="10" customWidth="1"/>
    <col min="12549" max="12549" width="3.28515625" style="10" customWidth="1"/>
    <col min="12550" max="12550" width="28.28515625" style="10" customWidth="1"/>
    <col min="12551" max="12800" width="9.140625" style="10"/>
    <col min="12801" max="12801" width="3.28515625" style="10" customWidth="1"/>
    <col min="12802" max="12802" width="28.28515625" style="10" customWidth="1"/>
    <col min="12803" max="12803" width="3.28515625" style="10" customWidth="1"/>
    <col min="12804" max="12804" width="28.28515625" style="10" customWidth="1"/>
    <col min="12805" max="12805" width="3.28515625" style="10" customWidth="1"/>
    <col min="12806" max="12806" width="28.28515625" style="10" customWidth="1"/>
    <col min="12807" max="13056" width="9.140625" style="10"/>
    <col min="13057" max="13057" width="3.28515625" style="10" customWidth="1"/>
    <col min="13058" max="13058" width="28.28515625" style="10" customWidth="1"/>
    <col min="13059" max="13059" width="3.28515625" style="10" customWidth="1"/>
    <col min="13060" max="13060" width="28.28515625" style="10" customWidth="1"/>
    <col min="13061" max="13061" width="3.28515625" style="10" customWidth="1"/>
    <col min="13062" max="13062" width="28.28515625" style="10" customWidth="1"/>
    <col min="13063" max="13312" width="9.140625" style="10"/>
    <col min="13313" max="13313" width="3.28515625" style="10" customWidth="1"/>
    <col min="13314" max="13314" width="28.28515625" style="10" customWidth="1"/>
    <col min="13315" max="13315" width="3.28515625" style="10" customWidth="1"/>
    <col min="13316" max="13316" width="28.28515625" style="10" customWidth="1"/>
    <col min="13317" max="13317" width="3.28515625" style="10" customWidth="1"/>
    <col min="13318" max="13318" width="28.28515625" style="10" customWidth="1"/>
    <col min="13319" max="13568" width="9.140625" style="10"/>
    <col min="13569" max="13569" width="3.28515625" style="10" customWidth="1"/>
    <col min="13570" max="13570" width="28.28515625" style="10" customWidth="1"/>
    <col min="13571" max="13571" width="3.28515625" style="10" customWidth="1"/>
    <col min="13572" max="13572" width="28.28515625" style="10" customWidth="1"/>
    <col min="13573" max="13573" width="3.28515625" style="10" customWidth="1"/>
    <col min="13574" max="13574" width="28.28515625" style="10" customWidth="1"/>
    <col min="13575" max="13824" width="9.140625" style="10"/>
    <col min="13825" max="13825" width="3.28515625" style="10" customWidth="1"/>
    <col min="13826" max="13826" width="28.28515625" style="10" customWidth="1"/>
    <col min="13827" max="13827" width="3.28515625" style="10" customWidth="1"/>
    <col min="13828" max="13828" width="28.28515625" style="10" customWidth="1"/>
    <col min="13829" max="13829" width="3.28515625" style="10" customWidth="1"/>
    <col min="13830" max="13830" width="28.28515625" style="10" customWidth="1"/>
    <col min="13831" max="14080" width="9.140625" style="10"/>
    <col min="14081" max="14081" width="3.28515625" style="10" customWidth="1"/>
    <col min="14082" max="14082" width="28.28515625" style="10" customWidth="1"/>
    <col min="14083" max="14083" width="3.28515625" style="10" customWidth="1"/>
    <col min="14084" max="14084" width="28.28515625" style="10" customWidth="1"/>
    <col min="14085" max="14085" width="3.28515625" style="10" customWidth="1"/>
    <col min="14086" max="14086" width="28.28515625" style="10" customWidth="1"/>
    <col min="14087" max="14336" width="9.140625" style="10"/>
    <col min="14337" max="14337" width="3.28515625" style="10" customWidth="1"/>
    <col min="14338" max="14338" width="28.28515625" style="10" customWidth="1"/>
    <col min="14339" max="14339" width="3.28515625" style="10" customWidth="1"/>
    <col min="14340" max="14340" width="28.28515625" style="10" customWidth="1"/>
    <col min="14341" max="14341" width="3.28515625" style="10" customWidth="1"/>
    <col min="14342" max="14342" width="28.28515625" style="10" customWidth="1"/>
    <col min="14343" max="14592" width="9.140625" style="10"/>
    <col min="14593" max="14593" width="3.28515625" style="10" customWidth="1"/>
    <col min="14594" max="14594" width="28.28515625" style="10" customWidth="1"/>
    <col min="14595" max="14595" width="3.28515625" style="10" customWidth="1"/>
    <col min="14596" max="14596" width="28.28515625" style="10" customWidth="1"/>
    <col min="14597" max="14597" width="3.28515625" style="10" customWidth="1"/>
    <col min="14598" max="14598" width="28.28515625" style="10" customWidth="1"/>
    <col min="14599" max="14848" width="9.140625" style="10"/>
    <col min="14849" max="14849" width="3.28515625" style="10" customWidth="1"/>
    <col min="14850" max="14850" width="28.28515625" style="10" customWidth="1"/>
    <col min="14851" max="14851" width="3.28515625" style="10" customWidth="1"/>
    <col min="14852" max="14852" width="28.28515625" style="10" customWidth="1"/>
    <col min="14853" max="14853" width="3.28515625" style="10" customWidth="1"/>
    <col min="14854" max="14854" width="28.28515625" style="10" customWidth="1"/>
    <col min="14855" max="15104" width="9.140625" style="10"/>
    <col min="15105" max="15105" width="3.28515625" style="10" customWidth="1"/>
    <col min="15106" max="15106" width="28.28515625" style="10" customWidth="1"/>
    <col min="15107" max="15107" width="3.28515625" style="10" customWidth="1"/>
    <col min="15108" max="15108" width="28.28515625" style="10" customWidth="1"/>
    <col min="15109" max="15109" width="3.28515625" style="10" customWidth="1"/>
    <col min="15110" max="15110" width="28.28515625" style="10" customWidth="1"/>
    <col min="15111" max="15360" width="9.140625" style="10"/>
    <col min="15361" max="15361" width="3.28515625" style="10" customWidth="1"/>
    <col min="15362" max="15362" width="28.28515625" style="10" customWidth="1"/>
    <col min="15363" max="15363" width="3.28515625" style="10" customWidth="1"/>
    <col min="15364" max="15364" width="28.28515625" style="10" customWidth="1"/>
    <col min="15365" max="15365" width="3.28515625" style="10" customWidth="1"/>
    <col min="15366" max="15366" width="28.28515625" style="10" customWidth="1"/>
    <col min="15367" max="15616" width="9.140625" style="10"/>
    <col min="15617" max="15617" width="3.28515625" style="10" customWidth="1"/>
    <col min="15618" max="15618" width="28.28515625" style="10" customWidth="1"/>
    <col min="15619" max="15619" width="3.28515625" style="10" customWidth="1"/>
    <col min="15620" max="15620" width="28.28515625" style="10" customWidth="1"/>
    <col min="15621" max="15621" width="3.28515625" style="10" customWidth="1"/>
    <col min="15622" max="15622" width="28.28515625" style="10" customWidth="1"/>
    <col min="15623" max="15872" width="9.140625" style="10"/>
    <col min="15873" max="15873" width="3.28515625" style="10" customWidth="1"/>
    <col min="15874" max="15874" width="28.28515625" style="10" customWidth="1"/>
    <col min="15875" max="15875" width="3.28515625" style="10" customWidth="1"/>
    <col min="15876" max="15876" width="28.28515625" style="10" customWidth="1"/>
    <col min="15877" max="15877" width="3.28515625" style="10" customWidth="1"/>
    <col min="15878" max="15878" width="28.28515625" style="10" customWidth="1"/>
    <col min="15879" max="16128" width="9.140625" style="10"/>
    <col min="16129" max="16129" width="3.28515625" style="10" customWidth="1"/>
    <col min="16130" max="16130" width="28.28515625" style="10" customWidth="1"/>
    <col min="16131" max="16131" width="3.28515625" style="10" customWidth="1"/>
    <col min="16132" max="16132" width="28.28515625" style="10" customWidth="1"/>
    <col min="16133" max="16133" width="3.28515625" style="10" customWidth="1"/>
    <col min="16134" max="16134" width="28.28515625" style="10" customWidth="1"/>
    <col min="16135" max="16384" width="9.140625" style="10"/>
  </cols>
  <sheetData>
    <row r="1" spans="1:6" ht="27.75" customHeight="1">
      <c r="B1" s="392" t="s">
        <v>59</v>
      </c>
      <c r="C1" s="392"/>
      <c r="D1" s="392"/>
      <c r="E1" s="392"/>
      <c r="F1" s="392"/>
    </row>
    <row r="2" spans="1:6" ht="27.75" customHeight="1">
      <c r="B2" s="392" t="s">
        <v>123</v>
      </c>
      <c r="C2" s="392"/>
      <c r="D2" s="392"/>
      <c r="E2" s="392"/>
      <c r="F2" s="392"/>
    </row>
    <row r="3" spans="1:6" ht="17.25" thickBot="1">
      <c r="A3" s="398"/>
      <c r="B3" s="398"/>
      <c r="C3" s="398"/>
      <c r="D3" s="398"/>
      <c r="E3" s="398"/>
      <c r="F3" s="398"/>
    </row>
    <row r="4" spans="1:6" ht="23.25">
      <c r="A4" s="393"/>
      <c r="B4" s="393"/>
      <c r="C4" s="394"/>
      <c r="D4" s="11" t="s">
        <v>124</v>
      </c>
      <c r="E4" s="399"/>
      <c r="F4" s="393"/>
    </row>
    <row r="5" spans="1:6" ht="22.5">
      <c r="A5" s="393"/>
      <c r="B5" s="393"/>
      <c r="C5" s="394"/>
      <c r="D5" s="12" t="s">
        <v>125</v>
      </c>
      <c r="E5" s="399"/>
      <c r="F5" s="393"/>
    </row>
    <row r="6" spans="1:6" ht="23.25" thickBot="1">
      <c r="A6" s="393"/>
      <c r="B6" s="393"/>
      <c r="C6" s="394"/>
      <c r="D6" s="13" t="s">
        <v>126</v>
      </c>
      <c r="E6" s="399"/>
      <c r="F6" s="393"/>
    </row>
    <row r="7" spans="1:6" ht="24" thickBot="1">
      <c r="A7" s="392"/>
      <c r="B7" s="392"/>
      <c r="C7" s="392"/>
      <c r="D7" s="392"/>
      <c r="E7" s="392"/>
      <c r="F7" s="392"/>
    </row>
    <row r="8" spans="1:6" s="14" customFormat="1" ht="23.25">
      <c r="A8" s="394"/>
      <c r="B8" s="395" t="s">
        <v>127</v>
      </c>
      <c r="C8" s="397"/>
      <c r="D8" s="395" t="s">
        <v>128</v>
      </c>
      <c r="E8" s="397"/>
      <c r="F8" s="11" t="s">
        <v>129</v>
      </c>
    </row>
    <row r="9" spans="1:6" s="14" customFormat="1" ht="23.25">
      <c r="A9" s="394"/>
      <c r="B9" s="396"/>
      <c r="C9" s="397"/>
      <c r="D9" s="396"/>
      <c r="E9" s="397"/>
      <c r="F9" s="15" t="s">
        <v>130</v>
      </c>
    </row>
    <row r="10" spans="1:6" s="14" customFormat="1" ht="23.25" thickBot="1">
      <c r="A10" s="394"/>
      <c r="B10" s="16" t="s">
        <v>131</v>
      </c>
      <c r="C10" s="397"/>
      <c r="D10" s="16" t="s">
        <v>132</v>
      </c>
      <c r="E10" s="397"/>
      <c r="F10" s="16" t="s">
        <v>133</v>
      </c>
    </row>
    <row r="11" spans="1:6" ht="22.5">
      <c r="A11" s="394"/>
      <c r="B11" s="17" t="s">
        <v>875</v>
      </c>
      <c r="C11" s="397"/>
      <c r="D11" s="17" t="s">
        <v>134</v>
      </c>
      <c r="E11" s="397"/>
      <c r="F11" s="17" t="s">
        <v>135</v>
      </c>
    </row>
    <row r="12" spans="1:6" ht="22.5">
      <c r="A12" s="394"/>
      <c r="B12" s="17" t="s">
        <v>876</v>
      </c>
      <c r="C12" s="397"/>
      <c r="D12" s="17" t="s">
        <v>136</v>
      </c>
      <c r="E12" s="397"/>
      <c r="F12" s="17" t="s">
        <v>137</v>
      </c>
    </row>
    <row r="13" spans="1:6" ht="22.5">
      <c r="A13" s="394"/>
      <c r="B13" s="17" t="s">
        <v>138</v>
      </c>
      <c r="C13" s="397"/>
      <c r="D13" s="17" t="s">
        <v>139</v>
      </c>
      <c r="E13" s="397"/>
      <c r="F13" s="17" t="s">
        <v>140</v>
      </c>
    </row>
    <row r="14" spans="1:6" ht="23.25" thickBot="1">
      <c r="A14" s="394"/>
      <c r="B14" s="18" t="s">
        <v>141</v>
      </c>
      <c r="C14" s="397"/>
      <c r="D14" s="18" t="s">
        <v>141</v>
      </c>
      <c r="E14" s="397"/>
      <c r="F14" s="18" t="s">
        <v>141</v>
      </c>
    </row>
    <row r="15" spans="1:6" ht="24" thickBot="1">
      <c r="A15" s="392"/>
      <c r="B15" s="392"/>
      <c r="C15" s="392"/>
      <c r="D15" s="392"/>
      <c r="E15" s="392"/>
      <c r="F15" s="392"/>
    </row>
    <row r="16" spans="1:6" s="14" customFormat="1" ht="23.25">
      <c r="A16" s="394"/>
      <c r="B16" s="395" t="s">
        <v>142</v>
      </c>
      <c r="C16" s="397"/>
      <c r="D16" s="395" t="s">
        <v>143</v>
      </c>
      <c r="E16" s="397"/>
      <c r="F16" s="11" t="s">
        <v>144</v>
      </c>
    </row>
    <row r="17" spans="1:6" s="14" customFormat="1" ht="23.25">
      <c r="A17" s="394"/>
      <c r="B17" s="396"/>
      <c r="C17" s="397"/>
      <c r="D17" s="396"/>
      <c r="E17" s="397"/>
      <c r="F17" s="15" t="s">
        <v>145</v>
      </c>
    </row>
    <row r="18" spans="1:6" s="14" customFormat="1" ht="23.25" thickBot="1">
      <c r="A18" s="394"/>
      <c r="B18" s="16" t="s">
        <v>132</v>
      </c>
      <c r="C18" s="397"/>
      <c r="D18" s="16" t="s">
        <v>132</v>
      </c>
      <c r="E18" s="397"/>
      <c r="F18" s="16" t="s">
        <v>146</v>
      </c>
    </row>
    <row r="19" spans="1:6" ht="22.5">
      <c r="A19" s="394"/>
      <c r="B19" s="17" t="s">
        <v>1140</v>
      </c>
      <c r="C19" s="397"/>
      <c r="D19" s="17" t="s">
        <v>147</v>
      </c>
      <c r="E19" s="397"/>
      <c r="F19" s="17" t="s">
        <v>148</v>
      </c>
    </row>
    <row r="20" spans="1:6" ht="22.5">
      <c r="A20" s="394"/>
      <c r="B20" s="17" t="s">
        <v>1141</v>
      </c>
      <c r="C20" s="397"/>
      <c r="D20" s="17" t="s">
        <v>149</v>
      </c>
      <c r="E20" s="397"/>
      <c r="F20" s="17" t="s">
        <v>150</v>
      </c>
    </row>
    <row r="21" spans="1:6" ht="22.5">
      <c r="A21" s="394"/>
      <c r="B21" s="17" t="s">
        <v>1142</v>
      </c>
      <c r="C21" s="397"/>
      <c r="D21" s="17" t="s">
        <v>138</v>
      </c>
      <c r="E21" s="397"/>
      <c r="F21" s="17" t="s">
        <v>151</v>
      </c>
    </row>
    <row r="22" spans="1:6" ht="23.25" thickBot="1">
      <c r="A22" s="394"/>
      <c r="B22" s="18" t="s">
        <v>141</v>
      </c>
      <c r="C22" s="397"/>
      <c r="D22" s="18" t="s">
        <v>141</v>
      </c>
      <c r="E22" s="397"/>
      <c r="F22" s="18" t="s">
        <v>141</v>
      </c>
    </row>
    <row r="23" spans="1:6" ht="24" thickBot="1">
      <c r="A23" s="392"/>
      <c r="B23" s="392"/>
      <c r="C23" s="392"/>
      <c r="D23" s="392"/>
      <c r="E23" s="392"/>
      <c r="F23" s="392"/>
    </row>
    <row r="24" spans="1:6" ht="23.25">
      <c r="A24" s="393"/>
      <c r="C24" s="19"/>
      <c r="D24" s="11" t="s">
        <v>152</v>
      </c>
      <c r="E24" s="19"/>
      <c r="F24" s="19"/>
    </row>
    <row r="25" spans="1:6" ht="23.25">
      <c r="A25" s="393"/>
      <c r="C25" s="19"/>
      <c r="D25" s="15" t="s">
        <v>153</v>
      </c>
      <c r="E25" s="19"/>
      <c r="F25" s="19"/>
    </row>
    <row r="26" spans="1:6" ht="23.25" thickBot="1">
      <c r="A26" s="393"/>
      <c r="C26" s="19"/>
      <c r="D26" s="16" t="s">
        <v>146</v>
      </c>
      <c r="E26" s="19"/>
      <c r="F26" s="19"/>
    </row>
    <row r="27" spans="1:6" ht="22.5">
      <c r="A27" s="393"/>
      <c r="C27" s="19"/>
      <c r="D27" s="17" t="s">
        <v>154</v>
      </c>
      <c r="E27" s="19"/>
      <c r="F27" s="19"/>
    </row>
    <row r="28" spans="1:6" ht="22.5">
      <c r="A28" s="393"/>
      <c r="C28" s="19"/>
      <c r="D28" s="17" t="s">
        <v>1143</v>
      </c>
      <c r="E28" s="19"/>
      <c r="F28" s="19"/>
    </row>
    <row r="29" spans="1:6" ht="22.5">
      <c r="A29" s="393"/>
      <c r="C29" s="19"/>
      <c r="D29" s="17" t="s">
        <v>1144</v>
      </c>
      <c r="E29" s="19"/>
      <c r="F29" s="19"/>
    </row>
    <row r="30" spans="1:6" ht="23.25" thickBot="1">
      <c r="A30" s="393"/>
      <c r="C30" s="19"/>
      <c r="D30" s="18" t="s">
        <v>141</v>
      </c>
      <c r="E30" s="19"/>
      <c r="F30" s="19"/>
    </row>
    <row r="31" spans="1:6" ht="22.5">
      <c r="A31" s="19"/>
      <c r="B31" s="19"/>
      <c r="C31" s="19"/>
      <c r="D31" s="19"/>
      <c r="E31" s="19"/>
      <c r="F31" s="19"/>
    </row>
    <row r="32" spans="1:6" ht="22.5">
      <c r="A32" s="19"/>
      <c r="B32" s="19"/>
      <c r="C32" s="19"/>
      <c r="D32" s="19"/>
      <c r="E32" s="19"/>
      <c r="F32" s="19"/>
    </row>
  </sheetData>
  <mergeCells count="22">
    <mergeCell ref="B1:F1"/>
    <mergeCell ref="B2:F2"/>
    <mergeCell ref="A3:F3"/>
    <mergeCell ref="A4:A6"/>
    <mergeCell ref="B4:B6"/>
    <mergeCell ref="C4:C6"/>
    <mergeCell ref="E4:E6"/>
    <mergeCell ref="F4:F6"/>
    <mergeCell ref="A7:F7"/>
    <mergeCell ref="A8:A14"/>
    <mergeCell ref="B8:B9"/>
    <mergeCell ref="C8:C14"/>
    <mergeCell ref="D8:D9"/>
    <mergeCell ref="E8:E14"/>
    <mergeCell ref="A23:F23"/>
    <mergeCell ref="A24:A30"/>
    <mergeCell ref="A15:F15"/>
    <mergeCell ref="A16:A22"/>
    <mergeCell ref="B16:B17"/>
    <mergeCell ref="C16:C22"/>
    <mergeCell ref="D16:D17"/>
    <mergeCell ref="E16:E22"/>
  </mergeCells>
  <printOptions horizontalCentered="1"/>
  <pageMargins left="1.1811023622047245" right="0.59055118110236227" top="0.98425196850393704" bottom="0.59055118110236227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CF00-C2DD-4620-8035-996324F52AD1}">
  <dimension ref="A1:H27"/>
  <sheetViews>
    <sheetView view="pageLayout" zoomScale="90" zoomScaleNormal="100" zoomScalePageLayoutView="90" workbookViewId="0">
      <selection activeCell="A3" sqref="A3:F3"/>
    </sheetView>
  </sheetViews>
  <sheetFormatPr defaultColWidth="6.85546875" defaultRowHeight="22.5"/>
  <cols>
    <col min="1" max="1" width="55.7109375" style="42" customWidth="1"/>
    <col min="2" max="2" width="9" style="30" customWidth="1"/>
    <col min="3" max="3" width="8.5703125" style="30" customWidth="1"/>
    <col min="4" max="4" width="9.85546875" style="32" customWidth="1"/>
    <col min="5" max="7" width="10.140625" style="32" customWidth="1"/>
    <col min="8" max="8" width="11.140625" style="22" bestFit="1" customWidth="1"/>
    <col min="9" max="256" width="6.85546875" style="22"/>
    <col min="257" max="257" width="55.7109375" style="22" customWidth="1"/>
    <col min="258" max="258" width="9" style="22" customWidth="1"/>
    <col min="259" max="259" width="8.5703125" style="22" customWidth="1"/>
    <col min="260" max="260" width="9.85546875" style="22" customWidth="1"/>
    <col min="261" max="263" width="10.140625" style="22" customWidth="1"/>
    <col min="264" max="264" width="11.140625" style="22" bestFit="1" customWidth="1"/>
    <col min="265" max="512" width="6.85546875" style="22"/>
    <col min="513" max="513" width="55.7109375" style="22" customWidth="1"/>
    <col min="514" max="514" width="9" style="22" customWidth="1"/>
    <col min="515" max="515" width="8.5703125" style="22" customWidth="1"/>
    <col min="516" max="516" width="9.85546875" style="22" customWidth="1"/>
    <col min="517" max="519" width="10.140625" style="22" customWidth="1"/>
    <col min="520" max="520" width="11.140625" style="22" bestFit="1" customWidth="1"/>
    <col min="521" max="768" width="6.85546875" style="22"/>
    <col min="769" max="769" width="55.7109375" style="22" customWidth="1"/>
    <col min="770" max="770" width="9" style="22" customWidth="1"/>
    <col min="771" max="771" width="8.5703125" style="22" customWidth="1"/>
    <col min="772" max="772" width="9.85546875" style="22" customWidth="1"/>
    <col min="773" max="775" width="10.140625" style="22" customWidth="1"/>
    <col min="776" max="776" width="11.140625" style="22" bestFit="1" customWidth="1"/>
    <col min="777" max="1024" width="6.85546875" style="22"/>
    <col min="1025" max="1025" width="55.7109375" style="22" customWidth="1"/>
    <col min="1026" max="1026" width="9" style="22" customWidth="1"/>
    <col min="1027" max="1027" width="8.5703125" style="22" customWidth="1"/>
    <col min="1028" max="1028" width="9.85546875" style="22" customWidth="1"/>
    <col min="1029" max="1031" width="10.140625" style="22" customWidth="1"/>
    <col min="1032" max="1032" width="11.140625" style="22" bestFit="1" customWidth="1"/>
    <col min="1033" max="1280" width="6.85546875" style="22"/>
    <col min="1281" max="1281" width="55.7109375" style="22" customWidth="1"/>
    <col min="1282" max="1282" width="9" style="22" customWidth="1"/>
    <col min="1283" max="1283" width="8.5703125" style="22" customWidth="1"/>
    <col min="1284" max="1284" width="9.85546875" style="22" customWidth="1"/>
    <col min="1285" max="1287" width="10.140625" style="22" customWidth="1"/>
    <col min="1288" max="1288" width="11.140625" style="22" bestFit="1" customWidth="1"/>
    <col min="1289" max="1536" width="6.85546875" style="22"/>
    <col min="1537" max="1537" width="55.7109375" style="22" customWidth="1"/>
    <col min="1538" max="1538" width="9" style="22" customWidth="1"/>
    <col min="1539" max="1539" width="8.5703125" style="22" customWidth="1"/>
    <col min="1540" max="1540" width="9.85546875" style="22" customWidth="1"/>
    <col min="1541" max="1543" width="10.140625" style="22" customWidth="1"/>
    <col min="1544" max="1544" width="11.140625" style="22" bestFit="1" customWidth="1"/>
    <col min="1545" max="1792" width="6.85546875" style="22"/>
    <col min="1793" max="1793" width="55.7109375" style="22" customWidth="1"/>
    <col min="1794" max="1794" width="9" style="22" customWidth="1"/>
    <col min="1795" max="1795" width="8.5703125" style="22" customWidth="1"/>
    <col min="1796" max="1796" width="9.85546875" style="22" customWidth="1"/>
    <col min="1797" max="1799" width="10.140625" style="22" customWidth="1"/>
    <col min="1800" max="1800" width="11.140625" style="22" bestFit="1" customWidth="1"/>
    <col min="1801" max="2048" width="6.85546875" style="22"/>
    <col min="2049" max="2049" width="55.7109375" style="22" customWidth="1"/>
    <col min="2050" max="2050" width="9" style="22" customWidth="1"/>
    <col min="2051" max="2051" width="8.5703125" style="22" customWidth="1"/>
    <col min="2052" max="2052" width="9.85546875" style="22" customWidth="1"/>
    <col min="2053" max="2055" width="10.140625" style="22" customWidth="1"/>
    <col min="2056" max="2056" width="11.140625" style="22" bestFit="1" customWidth="1"/>
    <col min="2057" max="2304" width="6.85546875" style="22"/>
    <col min="2305" max="2305" width="55.7109375" style="22" customWidth="1"/>
    <col min="2306" max="2306" width="9" style="22" customWidth="1"/>
    <col min="2307" max="2307" width="8.5703125" style="22" customWidth="1"/>
    <col min="2308" max="2308" width="9.85546875" style="22" customWidth="1"/>
    <col min="2309" max="2311" width="10.140625" style="22" customWidth="1"/>
    <col min="2312" max="2312" width="11.140625" style="22" bestFit="1" customWidth="1"/>
    <col min="2313" max="2560" width="6.85546875" style="22"/>
    <col min="2561" max="2561" width="55.7109375" style="22" customWidth="1"/>
    <col min="2562" max="2562" width="9" style="22" customWidth="1"/>
    <col min="2563" max="2563" width="8.5703125" style="22" customWidth="1"/>
    <col min="2564" max="2564" width="9.85546875" style="22" customWidth="1"/>
    <col min="2565" max="2567" width="10.140625" style="22" customWidth="1"/>
    <col min="2568" max="2568" width="11.140625" style="22" bestFit="1" customWidth="1"/>
    <col min="2569" max="2816" width="6.85546875" style="22"/>
    <col min="2817" max="2817" width="55.7109375" style="22" customWidth="1"/>
    <col min="2818" max="2818" width="9" style="22" customWidth="1"/>
    <col min="2819" max="2819" width="8.5703125" style="22" customWidth="1"/>
    <col min="2820" max="2820" width="9.85546875" style="22" customWidth="1"/>
    <col min="2821" max="2823" width="10.140625" style="22" customWidth="1"/>
    <col min="2824" max="2824" width="11.140625" style="22" bestFit="1" customWidth="1"/>
    <col min="2825" max="3072" width="6.85546875" style="22"/>
    <col min="3073" max="3073" width="55.7109375" style="22" customWidth="1"/>
    <col min="3074" max="3074" width="9" style="22" customWidth="1"/>
    <col min="3075" max="3075" width="8.5703125" style="22" customWidth="1"/>
    <col min="3076" max="3076" width="9.85546875" style="22" customWidth="1"/>
    <col min="3077" max="3079" width="10.140625" style="22" customWidth="1"/>
    <col min="3080" max="3080" width="11.140625" style="22" bestFit="1" customWidth="1"/>
    <col min="3081" max="3328" width="6.85546875" style="22"/>
    <col min="3329" max="3329" width="55.7109375" style="22" customWidth="1"/>
    <col min="3330" max="3330" width="9" style="22" customWidth="1"/>
    <col min="3331" max="3331" width="8.5703125" style="22" customWidth="1"/>
    <col min="3332" max="3332" width="9.85546875" style="22" customWidth="1"/>
    <col min="3333" max="3335" width="10.140625" style="22" customWidth="1"/>
    <col min="3336" max="3336" width="11.140625" style="22" bestFit="1" customWidth="1"/>
    <col min="3337" max="3584" width="6.85546875" style="22"/>
    <col min="3585" max="3585" width="55.7109375" style="22" customWidth="1"/>
    <col min="3586" max="3586" width="9" style="22" customWidth="1"/>
    <col min="3587" max="3587" width="8.5703125" style="22" customWidth="1"/>
    <col min="3588" max="3588" width="9.85546875" style="22" customWidth="1"/>
    <col min="3589" max="3591" width="10.140625" style="22" customWidth="1"/>
    <col min="3592" max="3592" width="11.140625" style="22" bestFit="1" customWidth="1"/>
    <col min="3593" max="3840" width="6.85546875" style="22"/>
    <col min="3841" max="3841" width="55.7109375" style="22" customWidth="1"/>
    <col min="3842" max="3842" width="9" style="22" customWidth="1"/>
    <col min="3843" max="3843" width="8.5703125" style="22" customWidth="1"/>
    <col min="3844" max="3844" width="9.85546875" style="22" customWidth="1"/>
    <col min="3845" max="3847" width="10.140625" style="22" customWidth="1"/>
    <col min="3848" max="3848" width="11.140625" style="22" bestFit="1" customWidth="1"/>
    <col min="3849" max="4096" width="6.85546875" style="22"/>
    <col min="4097" max="4097" width="55.7109375" style="22" customWidth="1"/>
    <col min="4098" max="4098" width="9" style="22" customWidth="1"/>
    <col min="4099" max="4099" width="8.5703125" style="22" customWidth="1"/>
    <col min="4100" max="4100" width="9.85546875" style="22" customWidth="1"/>
    <col min="4101" max="4103" width="10.140625" style="22" customWidth="1"/>
    <col min="4104" max="4104" width="11.140625" style="22" bestFit="1" customWidth="1"/>
    <col min="4105" max="4352" width="6.85546875" style="22"/>
    <col min="4353" max="4353" width="55.7109375" style="22" customWidth="1"/>
    <col min="4354" max="4354" width="9" style="22" customWidth="1"/>
    <col min="4355" max="4355" width="8.5703125" style="22" customWidth="1"/>
    <col min="4356" max="4356" width="9.85546875" style="22" customWidth="1"/>
    <col min="4357" max="4359" width="10.140625" style="22" customWidth="1"/>
    <col min="4360" max="4360" width="11.140625" style="22" bestFit="1" customWidth="1"/>
    <col min="4361" max="4608" width="6.85546875" style="22"/>
    <col min="4609" max="4609" width="55.7109375" style="22" customWidth="1"/>
    <col min="4610" max="4610" width="9" style="22" customWidth="1"/>
    <col min="4611" max="4611" width="8.5703125" style="22" customWidth="1"/>
    <col min="4612" max="4612" width="9.85546875" style="22" customWidth="1"/>
    <col min="4613" max="4615" width="10.140625" style="22" customWidth="1"/>
    <col min="4616" max="4616" width="11.140625" style="22" bestFit="1" customWidth="1"/>
    <col min="4617" max="4864" width="6.85546875" style="22"/>
    <col min="4865" max="4865" width="55.7109375" style="22" customWidth="1"/>
    <col min="4866" max="4866" width="9" style="22" customWidth="1"/>
    <col min="4867" max="4867" width="8.5703125" style="22" customWidth="1"/>
    <col min="4868" max="4868" width="9.85546875" style="22" customWidth="1"/>
    <col min="4869" max="4871" width="10.140625" style="22" customWidth="1"/>
    <col min="4872" max="4872" width="11.140625" style="22" bestFit="1" customWidth="1"/>
    <col min="4873" max="5120" width="6.85546875" style="22"/>
    <col min="5121" max="5121" width="55.7109375" style="22" customWidth="1"/>
    <col min="5122" max="5122" width="9" style="22" customWidth="1"/>
    <col min="5123" max="5123" width="8.5703125" style="22" customWidth="1"/>
    <col min="5124" max="5124" width="9.85546875" style="22" customWidth="1"/>
    <col min="5125" max="5127" width="10.140625" style="22" customWidth="1"/>
    <col min="5128" max="5128" width="11.140625" style="22" bestFit="1" customWidth="1"/>
    <col min="5129" max="5376" width="6.85546875" style="22"/>
    <col min="5377" max="5377" width="55.7109375" style="22" customWidth="1"/>
    <col min="5378" max="5378" width="9" style="22" customWidth="1"/>
    <col min="5379" max="5379" width="8.5703125" style="22" customWidth="1"/>
    <col min="5380" max="5380" width="9.85546875" style="22" customWidth="1"/>
    <col min="5381" max="5383" width="10.140625" style="22" customWidth="1"/>
    <col min="5384" max="5384" width="11.140625" style="22" bestFit="1" customWidth="1"/>
    <col min="5385" max="5632" width="6.85546875" style="22"/>
    <col min="5633" max="5633" width="55.7109375" style="22" customWidth="1"/>
    <col min="5634" max="5634" width="9" style="22" customWidth="1"/>
    <col min="5635" max="5635" width="8.5703125" style="22" customWidth="1"/>
    <col min="5636" max="5636" width="9.85546875" style="22" customWidth="1"/>
    <col min="5637" max="5639" width="10.140625" style="22" customWidth="1"/>
    <col min="5640" max="5640" width="11.140625" style="22" bestFit="1" customWidth="1"/>
    <col min="5641" max="5888" width="6.85546875" style="22"/>
    <col min="5889" max="5889" width="55.7109375" style="22" customWidth="1"/>
    <col min="5890" max="5890" width="9" style="22" customWidth="1"/>
    <col min="5891" max="5891" width="8.5703125" style="22" customWidth="1"/>
    <col min="5892" max="5892" width="9.85546875" style="22" customWidth="1"/>
    <col min="5893" max="5895" width="10.140625" style="22" customWidth="1"/>
    <col min="5896" max="5896" width="11.140625" style="22" bestFit="1" customWidth="1"/>
    <col min="5897" max="6144" width="6.85546875" style="22"/>
    <col min="6145" max="6145" width="55.7109375" style="22" customWidth="1"/>
    <col min="6146" max="6146" width="9" style="22" customWidth="1"/>
    <col min="6147" max="6147" width="8.5703125" style="22" customWidth="1"/>
    <col min="6148" max="6148" width="9.85546875" style="22" customWidth="1"/>
    <col min="6149" max="6151" width="10.140625" style="22" customWidth="1"/>
    <col min="6152" max="6152" width="11.140625" style="22" bestFit="1" customWidth="1"/>
    <col min="6153" max="6400" width="6.85546875" style="22"/>
    <col min="6401" max="6401" width="55.7109375" style="22" customWidth="1"/>
    <col min="6402" max="6402" width="9" style="22" customWidth="1"/>
    <col min="6403" max="6403" width="8.5703125" style="22" customWidth="1"/>
    <col min="6404" max="6404" width="9.85546875" style="22" customWidth="1"/>
    <col min="6405" max="6407" width="10.140625" style="22" customWidth="1"/>
    <col min="6408" max="6408" width="11.140625" style="22" bestFit="1" customWidth="1"/>
    <col min="6409" max="6656" width="6.85546875" style="22"/>
    <col min="6657" max="6657" width="55.7109375" style="22" customWidth="1"/>
    <col min="6658" max="6658" width="9" style="22" customWidth="1"/>
    <col min="6659" max="6659" width="8.5703125" style="22" customWidth="1"/>
    <col min="6660" max="6660" width="9.85546875" style="22" customWidth="1"/>
    <col min="6661" max="6663" width="10.140625" style="22" customWidth="1"/>
    <col min="6664" max="6664" width="11.140625" style="22" bestFit="1" customWidth="1"/>
    <col min="6665" max="6912" width="6.85546875" style="22"/>
    <col min="6913" max="6913" width="55.7109375" style="22" customWidth="1"/>
    <col min="6914" max="6914" width="9" style="22" customWidth="1"/>
    <col min="6915" max="6915" width="8.5703125" style="22" customWidth="1"/>
    <col min="6916" max="6916" width="9.85546875" style="22" customWidth="1"/>
    <col min="6917" max="6919" width="10.140625" style="22" customWidth="1"/>
    <col min="6920" max="6920" width="11.140625" style="22" bestFit="1" customWidth="1"/>
    <col min="6921" max="7168" width="6.85546875" style="22"/>
    <col min="7169" max="7169" width="55.7109375" style="22" customWidth="1"/>
    <col min="7170" max="7170" width="9" style="22" customWidth="1"/>
    <col min="7171" max="7171" width="8.5703125" style="22" customWidth="1"/>
    <col min="7172" max="7172" width="9.85546875" style="22" customWidth="1"/>
    <col min="7173" max="7175" width="10.140625" style="22" customWidth="1"/>
    <col min="7176" max="7176" width="11.140625" style="22" bestFit="1" customWidth="1"/>
    <col min="7177" max="7424" width="6.85546875" style="22"/>
    <col min="7425" max="7425" width="55.7109375" style="22" customWidth="1"/>
    <col min="7426" max="7426" width="9" style="22" customWidth="1"/>
    <col min="7427" max="7427" width="8.5703125" style="22" customWidth="1"/>
    <col min="7428" max="7428" width="9.85546875" style="22" customWidth="1"/>
    <col min="7429" max="7431" width="10.140625" style="22" customWidth="1"/>
    <col min="7432" max="7432" width="11.140625" style="22" bestFit="1" customWidth="1"/>
    <col min="7433" max="7680" width="6.85546875" style="22"/>
    <col min="7681" max="7681" width="55.7109375" style="22" customWidth="1"/>
    <col min="7682" max="7682" width="9" style="22" customWidth="1"/>
    <col min="7683" max="7683" width="8.5703125" style="22" customWidth="1"/>
    <col min="7684" max="7684" width="9.85546875" style="22" customWidth="1"/>
    <col min="7685" max="7687" width="10.140625" style="22" customWidth="1"/>
    <col min="7688" max="7688" width="11.140625" style="22" bestFit="1" customWidth="1"/>
    <col min="7689" max="7936" width="6.85546875" style="22"/>
    <col min="7937" max="7937" width="55.7109375" style="22" customWidth="1"/>
    <col min="7938" max="7938" width="9" style="22" customWidth="1"/>
    <col min="7939" max="7939" width="8.5703125" style="22" customWidth="1"/>
    <col min="7940" max="7940" width="9.85546875" style="22" customWidth="1"/>
    <col min="7941" max="7943" width="10.140625" style="22" customWidth="1"/>
    <col min="7944" max="7944" width="11.140625" style="22" bestFit="1" customWidth="1"/>
    <col min="7945" max="8192" width="6.85546875" style="22"/>
    <col min="8193" max="8193" width="55.7109375" style="22" customWidth="1"/>
    <col min="8194" max="8194" width="9" style="22" customWidth="1"/>
    <col min="8195" max="8195" width="8.5703125" style="22" customWidth="1"/>
    <col min="8196" max="8196" width="9.85546875" style="22" customWidth="1"/>
    <col min="8197" max="8199" width="10.140625" style="22" customWidth="1"/>
    <col min="8200" max="8200" width="11.140625" style="22" bestFit="1" customWidth="1"/>
    <col min="8201" max="8448" width="6.85546875" style="22"/>
    <col min="8449" max="8449" width="55.7109375" style="22" customWidth="1"/>
    <col min="8450" max="8450" width="9" style="22" customWidth="1"/>
    <col min="8451" max="8451" width="8.5703125" style="22" customWidth="1"/>
    <col min="8452" max="8452" width="9.85546875" style="22" customWidth="1"/>
    <col min="8453" max="8455" width="10.140625" style="22" customWidth="1"/>
    <col min="8456" max="8456" width="11.140625" style="22" bestFit="1" customWidth="1"/>
    <col min="8457" max="8704" width="6.85546875" style="22"/>
    <col min="8705" max="8705" width="55.7109375" style="22" customWidth="1"/>
    <col min="8706" max="8706" width="9" style="22" customWidth="1"/>
    <col min="8707" max="8707" width="8.5703125" style="22" customWidth="1"/>
    <col min="8708" max="8708" width="9.85546875" style="22" customWidth="1"/>
    <col min="8709" max="8711" width="10.140625" style="22" customWidth="1"/>
    <col min="8712" max="8712" width="11.140625" style="22" bestFit="1" customWidth="1"/>
    <col min="8713" max="8960" width="6.85546875" style="22"/>
    <col min="8961" max="8961" width="55.7109375" style="22" customWidth="1"/>
    <col min="8962" max="8962" width="9" style="22" customWidth="1"/>
    <col min="8963" max="8963" width="8.5703125" style="22" customWidth="1"/>
    <col min="8964" max="8964" width="9.85546875" style="22" customWidth="1"/>
    <col min="8965" max="8967" width="10.140625" style="22" customWidth="1"/>
    <col min="8968" max="8968" width="11.140625" style="22" bestFit="1" customWidth="1"/>
    <col min="8969" max="9216" width="6.85546875" style="22"/>
    <col min="9217" max="9217" width="55.7109375" style="22" customWidth="1"/>
    <col min="9218" max="9218" width="9" style="22" customWidth="1"/>
    <col min="9219" max="9219" width="8.5703125" style="22" customWidth="1"/>
    <col min="9220" max="9220" width="9.85546875" style="22" customWidth="1"/>
    <col min="9221" max="9223" width="10.140625" style="22" customWidth="1"/>
    <col min="9224" max="9224" width="11.140625" style="22" bestFit="1" customWidth="1"/>
    <col min="9225" max="9472" width="6.85546875" style="22"/>
    <col min="9473" max="9473" width="55.7109375" style="22" customWidth="1"/>
    <col min="9474" max="9474" width="9" style="22" customWidth="1"/>
    <col min="9475" max="9475" width="8.5703125" style="22" customWidth="1"/>
    <col min="9476" max="9476" width="9.85546875" style="22" customWidth="1"/>
    <col min="9477" max="9479" width="10.140625" style="22" customWidth="1"/>
    <col min="9480" max="9480" width="11.140625" style="22" bestFit="1" customWidth="1"/>
    <col min="9481" max="9728" width="6.85546875" style="22"/>
    <col min="9729" max="9729" width="55.7109375" style="22" customWidth="1"/>
    <col min="9730" max="9730" width="9" style="22" customWidth="1"/>
    <col min="9731" max="9731" width="8.5703125" style="22" customWidth="1"/>
    <col min="9732" max="9732" width="9.85546875" style="22" customWidth="1"/>
    <col min="9733" max="9735" width="10.140625" style="22" customWidth="1"/>
    <col min="9736" max="9736" width="11.140625" style="22" bestFit="1" customWidth="1"/>
    <col min="9737" max="9984" width="6.85546875" style="22"/>
    <col min="9985" max="9985" width="55.7109375" style="22" customWidth="1"/>
    <col min="9986" max="9986" width="9" style="22" customWidth="1"/>
    <col min="9987" max="9987" width="8.5703125" style="22" customWidth="1"/>
    <col min="9988" max="9988" width="9.85546875" style="22" customWidth="1"/>
    <col min="9989" max="9991" width="10.140625" style="22" customWidth="1"/>
    <col min="9992" max="9992" width="11.140625" style="22" bestFit="1" customWidth="1"/>
    <col min="9993" max="10240" width="6.85546875" style="22"/>
    <col min="10241" max="10241" width="55.7109375" style="22" customWidth="1"/>
    <col min="10242" max="10242" width="9" style="22" customWidth="1"/>
    <col min="10243" max="10243" width="8.5703125" style="22" customWidth="1"/>
    <col min="10244" max="10244" width="9.85546875" style="22" customWidth="1"/>
    <col min="10245" max="10247" width="10.140625" style="22" customWidth="1"/>
    <col min="10248" max="10248" width="11.140625" style="22" bestFit="1" customWidth="1"/>
    <col min="10249" max="10496" width="6.85546875" style="22"/>
    <col min="10497" max="10497" width="55.7109375" style="22" customWidth="1"/>
    <col min="10498" max="10498" width="9" style="22" customWidth="1"/>
    <col min="10499" max="10499" width="8.5703125" style="22" customWidth="1"/>
    <col min="10500" max="10500" width="9.85546875" style="22" customWidth="1"/>
    <col min="10501" max="10503" width="10.140625" style="22" customWidth="1"/>
    <col min="10504" max="10504" width="11.140625" style="22" bestFit="1" customWidth="1"/>
    <col min="10505" max="10752" width="6.85546875" style="22"/>
    <col min="10753" max="10753" width="55.7109375" style="22" customWidth="1"/>
    <col min="10754" max="10754" width="9" style="22" customWidth="1"/>
    <col min="10755" max="10755" width="8.5703125" style="22" customWidth="1"/>
    <col min="10756" max="10756" width="9.85546875" style="22" customWidth="1"/>
    <col min="10757" max="10759" width="10.140625" style="22" customWidth="1"/>
    <col min="10760" max="10760" width="11.140625" style="22" bestFit="1" customWidth="1"/>
    <col min="10761" max="11008" width="6.85546875" style="22"/>
    <col min="11009" max="11009" width="55.7109375" style="22" customWidth="1"/>
    <col min="11010" max="11010" width="9" style="22" customWidth="1"/>
    <col min="11011" max="11011" width="8.5703125" style="22" customWidth="1"/>
    <col min="11012" max="11012" width="9.85546875" style="22" customWidth="1"/>
    <col min="11013" max="11015" width="10.140625" style="22" customWidth="1"/>
    <col min="11016" max="11016" width="11.140625" style="22" bestFit="1" customWidth="1"/>
    <col min="11017" max="11264" width="6.85546875" style="22"/>
    <col min="11265" max="11265" width="55.7109375" style="22" customWidth="1"/>
    <col min="11266" max="11266" width="9" style="22" customWidth="1"/>
    <col min="11267" max="11267" width="8.5703125" style="22" customWidth="1"/>
    <col min="11268" max="11268" width="9.85546875" style="22" customWidth="1"/>
    <col min="11269" max="11271" width="10.140625" style="22" customWidth="1"/>
    <col min="11272" max="11272" width="11.140625" style="22" bestFit="1" customWidth="1"/>
    <col min="11273" max="11520" width="6.85546875" style="22"/>
    <col min="11521" max="11521" width="55.7109375" style="22" customWidth="1"/>
    <col min="11522" max="11522" width="9" style="22" customWidth="1"/>
    <col min="11523" max="11523" width="8.5703125" style="22" customWidth="1"/>
    <col min="11524" max="11524" width="9.85546875" style="22" customWidth="1"/>
    <col min="11525" max="11527" width="10.140625" style="22" customWidth="1"/>
    <col min="11528" max="11528" width="11.140625" style="22" bestFit="1" customWidth="1"/>
    <col min="11529" max="11776" width="6.85546875" style="22"/>
    <col min="11777" max="11777" width="55.7109375" style="22" customWidth="1"/>
    <col min="11778" max="11778" width="9" style="22" customWidth="1"/>
    <col min="11779" max="11779" width="8.5703125" style="22" customWidth="1"/>
    <col min="11780" max="11780" width="9.85546875" style="22" customWidth="1"/>
    <col min="11781" max="11783" width="10.140625" style="22" customWidth="1"/>
    <col min="11784" max="11784" width="11.140625" style="22" bestFit="1" customWidth="1"/>
    <col min="11785" max="12032" width="6.85546875" style="22"/>
    <col min="12033" max="12033" width="55.7109375" style="22" customWidth="1"/>
    <col min="12034" max="12034" width="9" style="22" customWidth="1"/>
    <col min="12035" max="12035" width="8.5703125" style="22" customWidth="1"/>
    <col min="12036" max="12036" width="9.85546875" style="22" customWidth="1"/>
    <col min="12037" max="12039" width="10.140625" style="22" customWidth="1"/>
    <col min="12040" max="12040" width="11.140625" style="22" bestFit="1" customWidth="1"/>
    <col min="12041" max="12288" width="6.85546875" style="22"/>
    <col min="12289" max="12289" width="55.7109375" style="22" customWidth="1"/>
    <col min="12290" max="12290" width="9" style="22" customWidth="1"/>
    <col min="12291" max="12291" width="8.5703125" style="22" customWidth="1"/>
    <col min="12292" max="12292" width="9.85546875" style="22" customWidth="1"/>
    <col min="12293" max="12295" width="10.140625" style="22" customWidth="1"/>
    <col min="12296" max="12296" width="11.140625" style="22" bestFit="1" customWidth="1"/>
    <col min="12297" max="12544" width="6.85546875" style="22"/>
    <col min="12545" max="12545" width="55.7109375" style="22" customWidth="1"/>
    <col min="12546" max="12546" width="9" style="22" customWidth="1"/>
    <col min="12547" max="12547" width="8.5703125" style="22" customWidth="1"/>
    <col min="12548" max="12548" width="9.85546875" style="22" customWidth="1"/>
    <col min="12549" max="12551" width="10.140625" style="22" customWidth="1"/>
    <col min="12552" max="12552" width="11.140625" style="22" bestFit="1" customWidth="1"/>
    <col min="12553" max="12800" width="6.85546875" style="22"/>
    <col min="12801" max="12801" width="55.7109375" style="22" customWidth="1"/>
    <col min="12802" max="12802" width="9" style="22" customWidth="1"/>
    <col min="12803" max="12803" width="8.5703125" style="22" customWidth="1"/>
    <col min="12804" max="12804" width="9.85546875" style="22" customWidth="1"/>
    <col min="12805" max="12807" width="10.140625" style="22" customWidth="1"/>
    <col min="12808" max="12808" width="11.140625" style="22" bestFit="1" customWidth="1"/>
    <col min="12809" max="13056" width="6.85546875" style="22"/>
    <col min="13057" max="13057" width="55.7109375" style="22" customWidth="1"/>
    <col min="13058" max="13058" width="9" style="22" customWidth="1"/>
    <col min="13059" max="13059" width="8.5703125" style="22" customWidth="1"/>
    <col min="13060" max="13060" width="9.85546875" style="22" customWidth="1"/>
    <col min="13061" max="13063" width="10.140625" style="22" customWidth="1"/>
    <col min="13064" max="13064" width="11.140625" style="22" bestFit="1" customWidth="1"/>
    <col min="13065" max="13312" width="6.85546875" style="22"/>
    <col min="13313" max="13313" width="55.7109375" style="22" customWidth="1"/>
    <col min="13314" max="13314" width="9" style="22" customWidth="1"/>
    <col min="13315" max="13315" width="8.5703125" style="22" customWidth="1"/>
    <col min="13316" max="13316" width="9.85546875" style="22" customWidth="1"/>
    <col min="13317" max="13319" width="10.140625" style="22" customWidth="1"/>
    <col min="13320" max="13320" width="11.140625" style="22" bestFit="1" customWidth="1"/>
    <col min="13321" max="13568" width="6.85546875" style="22"/>
    <col min="13569" max="13569" width="55.7109375" style="22" customWidth="1"/>
    <col min="13570" max="13570" width="9" style="22" customWidth="1"/>
    <col min="13571" max="13571" width="8.5703125" style="22" customWidth="1"/>
    <col min="13572" max="13572" width="9.85546875" style="22" customWidth="1"/>
    <col min="13573" max="13575" width="10.140625" style="22" customWidth="1"/>
    <col min="13576" max="13576" width="11.140625" style="22" bestFit="1" customWidth="1"/>
    <col min="13577" max="13824" width="6.85546875" style="22"/>
    <col min="13825" max="13825" width="55.7109375" style="22" customWidth="1"/>
    <col min="13826" max="13826" width="9" style="22" customWidth="1"/>
    <col min="13827" max="13827" width="8.5703125" style="22" customWidth="1"/>
    <col min="13828" max="13828" width="9.85546875" style="22" customWidth="1"/>
    <col min="13829" max="13831" width="10.140625" style="22" customWidth="1"/>
    <col min="13832" max="13832" width="11.140625" style="22" bestFit="1" customWidth="1"/>
    <col min="13833" max="14080" width="6.85546875" style="22"/>
    <col min="14081" max="14081" width="55.7109375" style="22" customWidth="1"/>
    <col min="14082" max="14082" width="9" style="22" customWidth="1"/>
    <col min="14083" max="14083" width="8.5703125" style="22" customWidth="1"/>
    <col min="14084" max="14084" width="9.85546875" style="22" customWidth="1"/>
    <col min="14085" max="14087" width="10.140625" style="22" customWidth="1"/>
    <col min="14088" max="14088" width="11.140625" style="22" bestFit="1" customWidth="1"/>
    <col min="14089" max="14336" width="6.85546875" style="22"/>
    <col min="14337" max="14337" width="55.7109375" style="22" customWidth="1"/>
    <col min="14338" max="14338" width="9" style="22" customWidth="1"/>
    <col min="14339" max="14339" width="8.5703125" style="22" customWidth="1"/>
    <col min="14340" max="14340" width="9.85546875" style="22" customWidth="1"/>
    <col min="14341" max="14343" width="10.140625" style="22" customWidth="1"/>
    <col min="14344" max="14344" width="11.140625" style="22" bestFit="1" customWidth="1"/>
    <col min="14345" max="14592" width="6.85546875" style="22"/>
    <col min="14593" max="14593" width="55.7109375" style="22" customWidth="1"/>
    <col min="14594" max="14594" width="9" style="22" customWidth="1"/>
    <col min="14595" max="14595" width="8.5703125" style="22" customWidth="1"/>
    <col min="14596" max="14596" width="9.85546875" style="22" customWidth="1"/>
    <col min="14597" max="14599" width="10.140625" style="22" customWidth="1"/>
    <col min="14600" max="14600" width="11.140625" style="22" bestFit="1" customWidth="1"/>
    <col min="14601" max="14848" width="6.85546875" style="22"/>
    <col min="14849" max="14849" width="55.7109375" style="22" customWidth="1"/>
    <col min="14850" max="14850" width="9" style="22" customWidth="1"/>
    <col min="14851" max="14851" width="8.5703125" style="22" customWidth="1"/>
    <col min="14852" max="14852" width="9.85546875" style="22" customWidth="1"/>
    <col min="14853" max="14855" width="10.140625" style="22" customWidth="1"/>
    <col min="14856" max="14856" width="11.140625" style="22" bestFit="1" customWidth="1"/>
    <col min="14857" max="15104" width="6.85546875" style="22"/>
    <col min="15105" max="15105" width="55.7109375" style="22" customWidth="1"/>
    <col min="15106" max="15106" width="9" style="22" customWidth="1"/>
    <col min="15107" max="15107" width="8.5703125" style="22" customWidth="1"/>
    <col min="15108" max="15108" width="9.85546875" style="22" customWidth="1"/>
    <col min="15109" max="15111" width="10.140625" style="22" customWidth="1"/>
    <col min="15112" max="15112" width="11.140625" style="22" bestFit="1" customWidth="1"/>
    <col min="15113" max="15360" width="6.85546875" style="22"/>
    <col min="15361" max="15361" width="55.7109375" style="22" customWidth="1"/>
    <col min="15362" max="15362" width="9" style="22" customWidth="1"/>
    <col min="15363" max="15363" width="8.5703125" style="22" customWidth="1"/>
    <col min="15364" max="15364" width="9.85546875" style="22" customWidth="1"/>
    <col min="15365" max="15367" width="10.140625" style="22" customWidth="1"/>
    <col min="15368" max="15368" width="11.140625" style="22" bestFit="1" customWidth="1"/>
    <col min="15369" max="15616" width="6.85546875" style="22"/>
    <col min="15617" max="15617" width="55.7109375" style="22" customWidth="1"/>
    <col min="15618" max="15618" width="9" style="22" customWidth="1"/>
    <col min="15619" max="15619" width="8.5703125" style="22" customWidth="1"/>
    <col min="15620" max="15620" width="9.85546875" style="22" customWidth="1"/>
    <col min="15621" max="15623" width="10.140625" style="22" customWidth="1"/>
    <col min="15624" max="15624" width="11.140625" style="22" bestFit="1" customWidth="1"/>
    <col min="15625" max="15872" width="6.85546875" style="22"/>
    <col min="15873" max="15873" width="55.7109375" style="22" customWidth="1"/>
    <col min="15874" max="15874" width="9" style="22" customWidth="1"/>
    <col min="15875" max="15875" width="8.5703125" style="22" customWidth="1"/>
    <col min="15876" max="15876" width="9.85546875" style="22" customWidth="1"/>
    <col min="15877" max="15879" width="10.140625" style="22" customWidth="1"/>
    <col min="15880" max="15880" width="11.140625" style="22" bestFit="1" customWidth="1"/>
    <col min="15881" max="16128" width="6.85546875" style="22"/>
    <col min="16129" max="16129" width="55.7109375" style="22" customWidth="1"/>
    <col min="16130" max="16130" width="9" style="22" customWidth="1"/>
    <col min="16131" max="16131" width="8.5703125" style="22" customWidth="1"/>
    <col min="16132" max="16132" width="9.85546875" style="22" customWidth="1"/>
    <col min="16133" max="16135" width="10.140625" style="22" customWidth="1"/>
    <col min="16136" max="16136" width="11.140625" style="22" bestFit="1" customWidth="1"/>
    <col min="16137" max="16384" width="6.85546875" style="22"/>
  </cols>
  <sheetData>
    <row r="1" spans="1:8" ht="23.25">
      <c r="A1" s="402" t="s">
        <v>59</v>
      </c>
      <c r="B1" s="402"/>
      <c r="C1" s="402"/>
      <c r="D1" s="402"/>
      <c r="E1" s="21"/>
      <c r="F1" s="21"/>
      <c r="G1" s="21"/>
    </row>
    <row r="2" spans="1:8" ht="23.25">
      <c r="A2" s="23"/>
      <c r="B2" s="20"/>
      <c r="C2" s="20"/>
      <c r="D2" s="21"/>
      <c r="E2" s="21"/>
      <c r="F2" s="21"/>
      <c r="G2" s="21"/>
    </row>
    <row r="3" spans="1:8" s="25" customFormat="1" ht="23.25">
      <c r="A3" s="403"/>
      <c r="B3" s="404"/>
      <c r="C3" s="404"/>
      <c r="D3" s="404"/>
      <c r="E3" s="24"/>
      <c r="F3" s="24"/>
      <c r="G3" s="24"/>
    </row>
    <row r="4" spans="1:8" s="25" customFormat="1" ht="23.25">
      <c r="A4" s="405" t="s">
        <v>155</v>
      </c>
      <c r="B4" s="405"/>
      <c r="C4" s="405"/>
      <c r="D4" s="405"/>
      <c r="E4" s="24"/>
      <c r="F4" s="24"/>
      <c r="G4" s="24"/>
    </row>
    <row r="5" spans="1:8" s="25" customFormat="1" ht="23.25">
      <c r="A5" s="405" t="s">
        <v>156</v>
      </c>
      <c r="B5" s="405"/>
      <c r="C5" s="405"/>
      <c r="D5" s="405"/>
      <c r="E5" s="24"/>
      <c r="F5" s="24"/>
      <c r="G5" s="24"/>
    </row>
    <row r="6" spans="1:8" s="25" customFormat="1" ht="23.25">
      <c r="A6" s="405" t="s">
        <v>157</v>
      </c>
      <c r="B6" s="405"/>
      <c r="C6" s="405"/>
      <c r="D6" s="405"/>
      <c r="E6" s="24"/>
      <c r="F6" s="24"/>
      <c r="G6" s="24"/>
    </row>
    <row r="7" spans="1:8" s="25" customFormat="1" ht="23.25">
      <c r="A7" s="404" t="s">
        <v>158</v>
      </c>
      <c r="B7" s="404"/>
      <c r="C7" s="404"/>
      <c r="D7" s="404"/>
      <c r="E7" s="24"/>
      <c r="F7" s="24"/>
      <c r="G7" s="24"/>
    </row>
    <row r="8" spans="1:8" s="25" customFormat="1" ht="23.25">
      <c r="A8" s="405" t="s">
        <v>877</v>
      </c>
      <c r="B8" s="405"/>
      <c r="C8" s="405"/>
      <c r="D8" s="405"/>
      <c r="E8" s="24"/>
      <c r="F8" s="24"/>
      <c r="G8" s="24"/>
    </row>
    <row r="9" spans="1:8" s="25" customFormat="1" ht="23.25">
      <c r="A9" s="405" t="s">
        <v>159</v>
      </c>
      <c r="B9" s="405"/>
      <c r="C9" s="405"/>
      <c r="D9" s="405"/>
      <c r="E9" s="24"/>
      <c r="F9" s="24"/>
      <c r="G9" s="24"/>
    </row>
    <row r="10" spans="1:8" s="25" customFormat="1" ht="23.25">
      <c r="A10" s="405" t="s">
        <v>160</v>
      </c>
      <c r="B10" s="405"/>
      <c r="C10" s="405"/>
      <c r="D10" s="405"/>
      <c r="E10" s="24"/>
      <c r="F10" s="24"/>
      <c r="G10" s="24"/>
    </row>
    <row r="11" spans="1:8" s="25" customFormat="1" ht="23.25">
      <c r="A11" s="405" t="s">
        <v>161</v>
      </c>
      <c r="B11" s="405"/>
      <c r="C11" s="405"/>
      <c r="D11" s="405"/>
      <c r="E11" s="24"/>
      <c r="F11" s="24"/>
      <c r="G11" s="24"/>
    </row>
    <row r="12" spans="1:8">
      <c r="A12" s="405" t="s">
        <v>162</v>
      </c>
      <c r="B12" s="405"/>
      <c r="C12" s="405"/>
      <c r="D12" s="405"/>
      <c r="E12" s="26"/>
      <c r="F12" s="26"/>
      <c r="G12" s="26"/>
    </row>
    <row r="13" spans="1:8">
      <c r="A13" s="27"/>
      <c r="B13" s="28"/>
      <c r="C13" s="28"/>
      <c r="D13" s="26"/>
      <c r="E13" s="26"/>
      <c r="F13" s="26"/>
      <c r="G13" s="26"/>
    </row>
    <row r="14" spans="1:8" s="19" customFormat="1">
      <c r="A14" s="400" t="s">
        <v>163</v>
      </c>
      <c r="B14" s="401" t="s">
        <v>164</v>
      </c>
      <c r="C14" s="401" t="s">
        <v>165</v>
      </c>
      <c r="D14" s="401"/>
      <c r="E14" s="30"/>
      <c r="F14" s="30"/>
      <c r="G14" s="30"/>
      <c r="H14" s="30"/>
    </row>
    <row r="15" spans="1:8" s="19" customFormat="1">
      <c r="A15" s="400"/>
      <c r="B15" s="401"/>
      <c r="C15" s="29" t="s">
        <v>166</v>
      </c>
      <c r="D15" s="29" t="s">
        <v>178</v>
      </c>
      <c r="E15" s="30"/>
      <c r="F15" s="30"/>
      <c r="G15" s="30"/>
      <c r="H15" s="30"/>
    </row>
    <row r="16" spans="1:8" ht="20.25">
      <c r="A16" s="59" t="s">
        <v>167</v>
      </c>
      <c r="B16" s="31"/>
      <c r="C16" s="31"/>
      <c r="D16" s="31"/>
      <c r="H16" s="32"/>
    </row>
    <row r="17" spans="1:8" ht="20.25">
      <c r="A17" s="33" t="s">
        <v>168</v>
      </c>
      <c r="B17" s="31"/>
      <c r="C17" s="34"/>
      <c r="D17" s="31"/>
      <c r="H17" s="32"/>
    </row>
    <row r="18" spans="1:8" ht="24" customHeight="1">
      <c r="A18" s="35" t="s">
        <v>169</v>
      </c>
      <c r="B18" s="31"/>
      <c r="C18" s="31"/>
      <c r="D18" s="31"/>
      <c r="H18" s="32"/>
    </row>
    <row r="19" spans="1:8" s="32" customFormat="1" ht="20.25">
      <c r="A19" s="38" t="s">
        <v>362</v>
      </c>
      <c r="B19" s="36" t="s">
        <v>170</v>
      </c>
      <c r="C19" s="34">
        <v>80</v>
      </c>
      <c r="D19" s="31">
        <v>80</v>
      </c>
    </row>
    <row r="20" spans="1:8" ht="20.25">
      <c r="A20" s="35" t="s">
        <v>171</v>
      </c>
      <c r="B20" s="37"/>
      <c r="C20" s="37"/>
      <c r="D20" s="37"/>
      <c r="H20" s="32"/>
    </row>
    <row r="21" spans="1:8" ht="20.25">
      <c r="A21" s="38" t="s">
        <v>172</v>
      </c>
      <c r="B21" s="36" t="s">
        <v>170</v>
      </c>
      <c r="C21" s="37">
        <v>80</v>
      </c>
      <c r="D21" s="37">
        <v>80</v>
      </c>
      <c r="H21" s="32"/>
    </row>
    <row r="22" spans="1:8" ht="20.25">
      <c r="A22" s="39"/>
      <c r="B22" s="37"/>
      <c r="C22" s="40"/>
      <c r="D22" s="37"/>
      <c r="H22" s="32"/>
    </row>
    <row r="23" spans="1:8" ht="20.25">
      <c r="A23" s="39"/>
      <c r="B23" s="41"/>
      <c r="C23" s="40"/>
      <c r="D23" s="41"/>
      <c r="H23" s="32"/>
    </row>
    <row r="24" spans="1:8" ht="20.25">
      <c r="A24" s="33"/>
      <c r="B24" s="37"/>
      <c r="C24" s="40"/>
      <c r="D24" s="37"/>
      <c r="H24" s="32"/>
    </row>
    <row r="25" spans="1:8" ht="18.600000000000001" customHeight="1"/>
    <row r="26" spans="1:8" s="30" customFormat="1" ht="18.600000000000001" customHeight="1">
      <c r="A26" s="42"/>
      <c r="D26" s="32"/>
      <c r="E26" s="32"/>
      <c r="F26" s="32"/>
      <c r="G26" s="32"/>
    </row>
    <row r="27" spans="1:8" s="30" customFormat="1" ht="18.600000000000001" customHeight="1">
      <c r="A27" s="42"/>
      <c r="D27" s="32"/>
      <c r="E27" s="32"/>
      <c r="F27" s="32"/>
      <c r="G27" s="32"/>
    </row>
  </sheetData>
  <mergeCells count="14">
    <mergeCell ref="A14:A15"/>
    <mergeCell ref="B14:B15"/>
    <mergeCell ref="C14:D14"/>
    <mergeCell ref="A1:D1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</mergeCells>
  <printOptions horizontalCentered="1"/>
  <pageMargins left="0.9055118110236221" right="0.31496062992125984" top="0.7480314960629921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FC64-2710-457A-974B-107B8EBF942A}">
  <sheetPr>
    <pageSetUpPr fitToPage="1"/>
  </sheetPr>
  <dimension ref="A1:J71"/>
  <sheetViews>
    <sheetView view="pageBreakPreview" topLeftCell="A44" zoomScale="115" zoomScaleNormal="115" zoomScaleSheetLayoutView="115" workbookViewId="0">
      <selection activeCell="A8" sqref="A8:F8"/>
    </sheetView>
  </sheetViews>
  <sheetFormatPr defaultRowHeight="20.25"/>
  <cols>
    <col min="1" max="1" width="14.28515625" style="43" customWidth="1"/>
    <col min="2" max="6" width="11.42578125" style="43" customWidth="1"/>
    <col min="7" max="7" width="16.140625" style="43" customWidth="1"/>
    <col min="8" max="8" width="15.7109375" style="43" customWidth="1"/>
    <col min="9" max="9" width="16.140625" style="43" customWidth="1"/>
    <col min="10" max="10" width="5.42578125" style="43" customWidth="1"/>
    <col min="11" max="16384" width="9.140625" style="43"/>
  </cols>
  <sheetData>
    <row r="1" spans="1:10" ht="21.75" customHeight="1">
      <c r="A1" s="417" t="s">
        <v>59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0" ht="21.75" customHeight="1">
      <c r="A2" s="417" t="s">
        <v>369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10" s="28" customFormat="1">
      <c r="A3" s="418"/>
      <c r="B3" s="418"/>
      <c r="C3" s="418"/>
      <c r="D3" s="418"/>
      <c r="E3" s="418"/>
      <c r="F3" s="418"/>
      <c r="G3" s="418"/>
      <c r="H3" s="418"/>
      <c r="I3" s="418"/>
    </row>
    <row r="4" spans="1:10" ht="21.75" customHeight="1">
      <c r="A4" s="409" t="s">
        <v>285</v>
      </c>
      <c r="B4" s="409"/>
      <c r="C4" s="409"/>
      <c r="D4" s="409"/>
      <c r="E4" s="409"/>
      <c r="F4" s="409"/>
      <c r="G4" s="409"/>
      <c r="H4" s="409"/>
      <c r="I4" s="409"/>
    </row>
    <row r="5" spans="1:10" ht="21.75" thickBot="1">
      <c r="A5" s="410" t="s">
        <v>286</v>
      </c>
      <c r="B5" s="410"/>
      <c r="C5" s="410"/>
      <c r="D5" s="410"/>
      <c r="E5" s="410"/>
      <c r="F5" s="410"/>
      <c r="G5" s="410"/>
      <c r="H5" s="410"/>
      <c r="I5" s="410"/>
    </row>
    <row r="6" spans="1:10" s="46" customFormat="1" ht="42.75" thickBot="1">
      <c r="A6" s="411" t="s">
        <v>287</v>
      </c>
      <c r="B6" s="411"/>
      <c r="C6" s="411"/>
      <c r="D6" s="411"/>
      <c r="E6" s="411"/>
      <c r="F6" s="411"/>
      <c r="G6" s="45" t="s">
        <v>288</v>
      </c>
      <c r="H6" s="45" t="s">
        <v>289</v>
      </c>
      <c r="I6" s="45" t="s">
        <v>290</v>
      </c>
    </row>
    <row r="7" spans="1:10" ht="21.75" customHeight="1">
      <c r="A7" s="419" t="s">
        <v>0</v>
      </c>
      <c r="B7" s="419"/>
      <c r="C7" s="419"/>
      <c r="D7" s="419"/>
      <c r="E7" s="419"/>
      <c r="F7" s="419"/>
      <c r="G7" s="47">
        <f>G11</f>
        <v>1719099570</v>
      </c>
      <c r="H7" s="48"/>
      <c r="I7" s="47">
        <f>G7+H7</f>
        <v>1719099570</v>
      </c>
    </row>
    <row r="8" spans="1:10" ht="21.75" customHeight="1">
      <c r="A8" s="412" t="s">
        <v>291</v>
      </c>
      <c r="B8" s="412"/>
      <c r="C8" s="412"/>
      <c r="D8" s="412"/>
      <c r="E8" s="412"/>
      <c r="F8" s="412"/>
      <c r="G8" s="48" t="s">
        <v>184</v>
      </c>
      <c r="H8" s="48"/>
      <c r="I8" s="48" t="s">
        <v>184</v>
      </c>
    </row>
    <row r="9" spans="1:10" ht="21.75" customHeight="1">
      <c r="A9" s="412" t="s">
        <v>292</v>
      </c>
      <c r="B9" s="412"/>
      <c r="C9" s="412"/>
      <c r="D9" s="412"/>
      <c r="E9" s="412"/>
      <c r="F9" s="412"/>
      <c r="G9" s="48" t="s">
        <v>184</v>
      </c>
      <c r="H9" s="48"/>
      <c r="I9" s="48" t="s">
        <v>184</v>
      </c>
    </row>
    <row r="10" spans="1:10" ht="21" thickBot="1">
      <c r="A10" s="413" t="s">
        <v>293</v>
      </c>
      <c r="B10" s="413"/>
      <c r="C10" s="413"/>
      <c r="D10" s="413"/>
      <c r="E10" s="413"/>
      <c r="F10" s="413"/>
      <c r="G10" s="48" t="s">
        <v>184</v>
      </c>
      <c r="H10" s="48"/>
      <c r="I10" s="48" t="s">
        <v>184</v>
      </c>
    </row>
    <row r="11" spans="1:10" s="46" customFormat="1" ht="21.75" thickBot="1">
      <c r="A11" s="407" t="s">
        <v>294</v>
      </c>
      <c r="B11" s="407"/>
      <c r="C11" s="407"/>
      <c r="D11" s="407"/>
      <c r="E11" s="407"/>
      <c r="F11" s="407"/>
      <c r="G11" s="50">
        <f>G14+G15</f>
        <v>1719099570</v>
      </c>
      <c r="H11" s="51" t="s">
        <v>184</v>
      </c>
      <c r="I11" s="50">
        <f>SUM(I7:I10)</f>
        <v>1719099570</v>
      </c>
    </row>
    <row r="12" spans="1:10">
      <c r="A12" s="416"/>
      <c r="B12" s="416"/>
      <c r="C12" s="416"/>
      <c r="D12" s="416"/>
      <c r="E12" s="416"/>
      <c r="F12" s="416"/>
      <c r="G12" s="416"/>
      <c r="H12" s="416"/>
      <c r="I12" s="416"/>
    </row>
    <row r="13" spans="1:10" ht="21.75" customHeight="1">
      <c r="A13" s="409" t="s">
        <v>295</v>
      </c>
      <c r="B13" s="409"/>
      <c r="C13" s="409"/>
      <c r="D13" s="409"/>
      <c r="E13" s="409"/>
      <c r="F13" s="409"/>
      <c r="G13" s="409"/>
      <c r="H13" s="409"/>
      <c r="I13" s="409"/>
    </row>
    <row r="14" spans="1:10" ht="21.75" customHeight="1">
      <c r="A14" s="409" t="s">
        <v>296</v>
      </c>
      <c r="B14" s="409"/>
      <c r="C14" s="409"/>
      <c r="D14" s="409"/>
      <c r="E14" s="409"/>
      <c r="F14" s="409"/>
      <c r="G14" s="52">
        <f>SUM(I53-G15)</f>
        <v>1651672195</v>
      </c>
      <c r="H14" s="44" t="s">
        <v>1</v>
      </c>
      <c r="I14" s="48"/>
    </row>
    <row r="15" spans="1:10" ht="21.75" customHeight="1">
      <c r="A15" s="409" t="s">
        <v>297</v>
      </c>
      <c r="B15" s="409"/>
      <c r="C15" s="409"/>
      <c r="D15" s="409"/>
      <c r="E15" s="409"/>
      <c r="F15" s="409"/>
      <c r="G15" s="52">
        <f>SUM(H16:I17)</f>
        <v>67427375</v>
      </c>
      <c r="H15" s="44" t="s">
        <v>1</v>
      </c>
      <c r="I15" s="48"/>
    </row>
    <row r="16" spans="1:10" ht="21.75" customHeight="1">
      <c r="A16" s="412" t="s">
        <v>298</v>
      </c>
      <c r="B16" s="412"/>
      <c r="C16" s="412"/>
      <c r="D16" s="412"/>
      <c r="E16" s="412"/>
      <c r="F16" s="412"/>
      <c r="G16" s="48"/>
      <c r="H16" s="52">
        <f>SUM(I29,I30,I31,I32,I38,I39,I40,I47,I48,I49,I50,I51,I52)</f>
        <v>67427375</v>
      </c>
      <c r="I16" s="49" t="s">
        <v>1</v>
      </c>
    </row>
    <row r="17" spans="1:9" ht="21.75" customHeight="1">
      <c r="A17" s="412" t="s">
        <v>299</v>
      </c>
      <c r="B17" s="412"/>
      <c r="C17" s="412"/>
      <c r="D17" s="412"/>
      <c r="E17" s="412"/>
      <c r="F17" s="412"/>
      <c r="G17" s="48"/>
      <c r="H17" s="53">
        <v>0</v>
      </c>
      <c r="I17" s="49" t="s">
        <v>1</v>
      </c>
    </row>
    <row r="18" spans="1:9" ht="21.75" thickBot="1">
      <c r="A18" s="410" t="s">
        <v>286</v>
      </c>
      <c r="B18" s="410"/>
      <c r="C18" s="410"/>
      <c r="D18" s="410"/>
      <c r="E18" s="410"/>
      <c r="F18" s="410"/>
      <c r="G18" s="410"/>
      <c r="H18" s="410"/>
      <c r="I18" s="410"/>
    </row>
    <row r="19" spans="1:9" s="46" customFormat="1" ht="42.75" thickBot="1">
      <c r="A19" s="411" t="s">
        <v>300</v>
      </c>
      <c r="B19" s="411"/>
      <c r="C19" s="411"/>
      <c r="D19" s="411"/>
      <c r="E19" s="411"/>
      <c r="F19" s="411"/>
      <c r="G19" s="45" t="s">
        <v>288</v>
      </c>
      <c r="H19" s="45" t="s">
        <v>289</v>
      </c>
      <c r="I19" s="45" t="s">
        <v>290</v>
      </c>
    </row>
    <row r="20" spans="1:9" ht="21.75" customHeight="1">
      <c r="A20" s="415" t="s">
        <v>3</v>
      </c>
      <c r="B20" s="415"/>
      <c r="C20" s="415"/>
      <c r="D20" s="415"/>
      <c r="E20" s="415"/>
      <c r="F20" s="415"/>
      <c r="G20" s="52">
        <f>G21+G23</f>
        <v>391105978</v>
      </c>
      <c r="H20" s="52"/>
      <c r="I20" s="52">
        <f>I21+I23</f>
        <v>391105978</v>
      </c>
    </row>
    <row r="21" spans="1:9" ht="21.75" customHeight="1">
      <c r="A21" s="409" t="s">
        <v>4</v>
      </c>
      <c r="B21" s="409"/>
      <c r="C21" s="409"/>
      <c r="D21" s="409"/>
      <c r="E21" s="409"/>
      <c r="F21" s="409"/>
      <c r="G21" s="52">
        <f>G22</f>
        <v>306605520</v>
      </c>
      <c r="H21" s="54"/>
      <c r="I21" s="52">
        <f>G21</f>
        <v>306605520</v>
      </c>
    </row>
    <row r="22" spans="1:9" ht="21.75" customHeight="1">
      <c r="A22" s="412" t="s">
        <v>301</v>
      </c>
      <c r="B22" s="412"/>
      <c r="C22" s="412"/>
      <c r="D22" s="412"/>
      <c r="E22" s="412"/>
      <c r="F22" s="412"/>
      <c r="G22" s="47">
        <f>รายละเอียด!G8</f>
        <v>306605520</v>
      </c>
      <c r="H22" s="48"/>
      <c r="I22" s="47">
        <f>G22</f>
        <v>306605520</v>
      </c>
    </row>
    <row r="23" spans="1:9" ht="21.75" customHeight="1">
      <c r="A23" s="409" t="s">
        <v>60</v>
      </c>
      <c r="B23" s="409"/>
      <c r="C23" s="409"/>
      <c r="D23" s="409"/>
      <c r="E23" s="409"/>
      <c r="F23" s="409"/>
      <c r="G23" s="52">
        <f>G24</f>
        <v>84500458</v>
      </c>
      <c r="H23" s="54"/>
      <c r="I23" s="52">
        <f>I24</f>
        <v>84500458</v>
      </c>
    </row>
    <row r="24" spans="1:9" ht="21.75" customHeight="1">
      <c r="A24" s="412" t="s">
        <v>302</v>
      </c>
      <c r="B24" s="412"/>
      <c r="C24" s="412"/>
      <c r="D24" s="412"/>
      <c r="E24" s="412"/>
      <c r="F24" s="412"/>
      <c r="G24" s="47">
        <f>รายละเอียด!H33</f>
        <v>84500458</v>
      </c>
      <c r="H24" s="48"/>
      <c r="I24" s="47">
        <f>G24</f>
        <v>84500458</v>
      </c>
    </row>
    <row r="25" spans="1:9" ht="21.75" customHeight="1">
      <c r="A25" s="409" t="s">
        <v>66</v>
      </c>
      <c r="B25" s="409"/>
      <c r="C25" s="409"/>
      <c r="D25" s="409"/>
      <c r="E25" s="409"/>
      <c r="F25" s="409"/>
      <c r="G25" s="52">
        <f>G26</f>
        <v>60514691</v>
      </c>
      <c r="H25" s="54"/>
      <c r="I25" s="52">
        <f>I26</f>
        <v>60514691</v>
      </c>
    </row>
    <row r="26" spans="1:9" ht="21.75" customHeight="1">
      <c r="A26" s="409" t="s">
        <v>65</v>
      </c>
      <c r="B26" s="409"/>
      <c r="C26" s="409"/>
      <c r="D26" s="409"/>
      <c r="E26" s="409"/>
      <c r="F26" s="409"/>
      <c r="G26" s="53">
        <f>SUM(G27:G32)</f>
        <v>60514691</v>
      </c>
      <c r="H26" s="54"/>
      <c r="I26" s="53">
        <f>SUM(I27:I32)</f>
        <v>60514691</v>
      </c>
    </row>
    <row r="27" spans="1:9" ht="21.75" customHeight="1">
      <c r="A27" s="414" t="s">
        <v>303</v>
      </c>
      <c r="B27" s="414"/>
      <c r="C27" s="414"/>
      <c r="D27" s="414"/>
      <c r="E27" s="414"/>
      <c r="F27" s="414"/>
      <c r="G27" s="47">
        <f>รายละเอียด!H91</f>
        <v>12602686</v>
      </c>
      <c r="H27" s="48"/>
      <c r="I27" s="47">
        <f>G27</f>
        <v>12602686</v>
      </c>
    </row>
    <row r="28" spans="1:9" ht="21.75" customHeight="1">
      <c r="A28" s="414" t="s">
        <v>304</v>
      </c>
      <c r="B28" s="414"/>
      <c r="C28" s="414"/>
      <c r="D28" s="414"/>
      <c r="E28" s="414"/>
      <c r="F28" s="414"/>
      <c r="G28" s="47">
        <f>รายละเอียด!H123</f>
        <v>2163380</v>
      </c>
      <c r="H28" s="48"/>
      <c r="I28" s="47">
        <f t="shared" ref="I28:I32" si="0">G28</f>
        <v>2163380</v>
      </c>
    </row>
    <row r="29" spans="1:9" ht="42" customHeight="1">
      <c r="A29" s="414" t="s">
        <v>353</v>
      </c>
      <c r="B29" s="414"/>
      <c r="C29" s="414"/>
      <c r="D29" s="414"/>
      <c r="E29" s="414"/>
      <c r="F29" s="414"/>
      <c r="G29" s="47">
        <f>รายละเอียด!H157</f>
        <v>10767025</v>
      </c>
      <c r="H29" s="48"/>
      <c r="I29" s="47">
        <f t="shared" si="0"/>
        <v>10767025</v>
      </c>
    </row>
    <row r="30" spans="1:9" ht="21.75" customHeight="1">
      <c r="A30" s="414" t="s">
        <v>352</v>
      </c>
      <c r="B30" s="414"/>
      <c r="C30" s="414"/>
      <c r="D30" s="414"/>
      <c r="E30" s="414"/>
      <c r="F30" s="414"/>
      <c r="G30" s="47">
        <f>รายละเอียด!H164</f>
        <v>18581600</v>
      </c>
      <c r="H30" s="48"/>
      <c r="I30" s="47">
        <f t="shared" si="0"/>
        <v>18581600</v>
      </c>
    </row>
    <row r="31" spans="1:9" ht="44.25" customHeight="1">
      <c r="A31" s="414" t="s">
        <v>879</v>
      </c>
      <c r="B31" s="414"/>
      <c r="C31" s="414"/>
      <c r="D31" s="414"/>
      <c r="E31" s="414"/>
      <c r="F31" s="414"/>
      <c r="G31" s="47">
        <f>รายละเอียด!H171</f>
        <v>6350000</v>
      </c>
      <c r="H31" s="48"/>
      <c r="I31" s="47">
        <f t="shared" si="0"/>
        <v>6350000</v>
      </c>
    </row>
    <row r="32" spans="1:9" ht="21.75" customHeight="1">
      <c r="A32" s="414" t="s">
        <v>878</v>
      </c>
      <c r="B32" s="414"/>
      <c r="C32" s="414"/>
      <c r="D32" s="414"/>
      <c r="E32" s="414"/>
      <c r="F32" s="414"/>
      <c r="G32" s="47">
        <f>รายละเอียด!H178</f>
        <v>10050000</v>
      </c>
      <c r="H32" s="48"/>
      <c r="I32" s="47">
        <f t="shared" si="0"/>
        <v>10050000</v>
      </c>
    </row>
    <row r="33" spans="1:9" ht="21.75" customHeight="1">
      <c r="A33" s="409" t="s">
        <v>73</v>
      </c>
      <c r="B33" s="409"/>
      <c r="C33" s="409"/>
      <c r="D33" s="409"/>
      <c r="E33" s="409"/>
      <c r="F33" s="409"/>
      <c r="G33" s="52">
        <f>G34+G41</f>
        <v>1267478901</v>
      </c>
      <c r="H33" s="52"/>
      <c r="I33" s="52">
        <f>I34+I41</f>
        <v>1267478901</v>
      </c>
    </row>
    <row r="34" spans="1:9" ht="21.75" customHeight="1">
      <c r="A34" s="409" t="s">
        <v>74</v>
      </c>
      <c r="B34" s="409"/>
      <c r="C34" s="409"/>
      <c r="D34" s="409"/>
      <c r="E34" s="409"/>
      <c r="F34" s="409"/>
      <c r="G34" s="53">
        <f>SUM(G35:G40)</f>
        <v>102271489</v>
      </c>
      <c r="H34" s="53"/>
      <c r="I34" s="53">
        <f>SUM(I35:I40)</f>
        <v>102271489</v>
      </c>
    </row>
    <row r="35" spans="1:9" ht="21.75" customHeight="1">
      <c r="A35" s="412" t="s">
        <v>305</v>
      </c>
      <c r="B35" s="412"/>
      <c r="C35" s="412"/>
      <c r="D35" s="412"/>
      <c r="E35" s="412"/>
      <c r="F35" s="412"/>
      <c r="G35" s="47">
        <f>รายละเอียด!H186</f>
        <v>15689286</v>
      </c>
      <c r="H35" s="48"/>
      <c r="I35" s="47">
        <f>G35</f>
        <v>15689286</v>
      </c>
    </row>
    <row r="36" spans="1:9" ht="21.75" customHeight="1">
      <c r="A36" s="412" t="s">
        <v>306</v>
      </c>
      <c r="B36" s="412"/>
      <c r="C36" s="412"/>
      <c r="D36" s="412"/>
      <c r="E36" s="412"/>
      <c r="F36" s="412"/>
      <c r="G36" s="47">
        <f>รายละเอียด!H225</f>
        <v>34987963</v>
      </c>
      <c r="H36" s="48"/>
      <c r="I36" s="47">
        <f t="shared" ref="I36:I40" si="1">G36</f>
        <v>34987963</v>
      </c>
    </row>
    <row r="37" spans="1:9" ht="21.75" customHeight="1">
      <c r="A37" s="412" t="s">
        <v>307</v>
      </c>
      <c r="B37" s="412"/>
      <c r="C37" s="412"/>
      <c r="D37" s="412"/>
      <c r="E37" s="412"/>
      <c r="F37" s="412"/>
      <c r="G37" s="47">
        <f>รายละเอียด!H256</f>
        <v>42755440</v>
      </c>
      <c r="H37" s="48"/>
      <c r="I37" s="47">
        <f t="shared" si="1"/>
        <v>42755440</v>
      </c>
    </row>
    <row r="38" spans="1:9" ht="21.75" customHeight="1">
      <c r="A38" s="412" t="s">
        <v>880</v>
      </c>
      <c r="B38" s="412"/>
      <c r="C38" s="412"/>
      <c r="D38" s="412"/>
      <c r="E38" s="412"/>
      <c r="F38" s="412"/>
      <c r="G38" s="47">
        <f>รายละเอียด!H304</f>
        <v>8000000</v>
      </c>
      <c r="H38" s="48"/>
      <c r="I38" s="47">
        <f t="shared" si="1"/>
        <v>8000000</v>
      </c>
    </row>
    <row r="39" spans="1:9" ht="43.5" customHeight="1">
      <c r="A39" s="412" t="s">
        <v>881</v>
      </c>
      <c r="B39" s="412"/>
      <c r="C39" s="412"/>
      <c r="D39" s="412"/>
      <c r="E39" s="412"/>
      <c r="F39" s="412"/>
      <c r="G39" s="47">
        <f>รายละเอียด!H310</f>
        <v>500000</v>
      </c>
      <c r="H39" s="48"/>
      <c r="I39" s="47">
        <f t="shared" si="1"/>
        <v>500000</v>
      </c>
    </row>
    <row r="40" spans="1:9">
      <c r="A40" s="414" t="s">
        <v>882</v>
      </c>
      <c r="B40" s="414"/>
      <c r="C40" s="414"/>
      <c r="D40" s="414"/>
      <c r="E40" s="414"/>
      <c r="F40" s="414"/>
      <c r="G40" s="47">
        <f>รายละเอียด!H316</f>
        <v>338800</v>
      </c>
      <c r="H40" s="48"/>
      <c r="I40" s="47">
        <f t="shared" si="1"/>
        <v>338800</v>
      </c>
    </row>
    <row r="41" spans="1:9" ht="21.75" customHeight="1">
      <c r="A41" s="409" t="s">
        <v>88</v>
      </c>
      <c r="B41" s="409"/>
      <c r="C41" s="409"/>
      <c r="D41" s="409"/>
      <c r="E41" s="409"/>
      <c r="F41" s="409"/>
      <c r="G41" s="53">
        <f>SUM(G42:G52)</f>
        <v>1165207412</v>
      </c>
      <c r="H41" s="53"/>
      <c r="I41" s="53">
        <f>SUM(I42:I52)</f>
        <v>1165207412</v>
      </c>
    </row>
    <row r="42" spans="1:9" ht="21.75" customHeight="1">
      <c r="A42" s="412" t="s">
        <v>308</v>
      </c>
      <c r="B42" s="412"/>
      <c r="C42" s="412"/>
      <c r="D42" s="412"/>
      <c r="E42" s="412"/>
      <c r="F42" s="412"/>
      <c r="G42" s="47">
        <f>รายละเอียด!H322</f>
        <v>194865205</v>
      </c>
      <c r="H42" s="48"/>
      <c r="I42" s="47">
        <f>G42</f>
        <v>194865205</v>
      </c>
    </row>
    <row r="43" spans="1:9" ht="21.75" customHeight="1">
      <c r="A43" s="412" t="s">
        <v>309</v>
      </c>
      <c r="B43" s="412"/>
      <c r="C43" s="412"/>
      <c r="D43" s="412"/>
      <c r="E43" s="412"/>
      <c r="F43" s="412"/>
      <c r="G43" s="47">
        <f>รายละเอียด!H356</f>
        <v>13032410</v>
      </c>
      <c r="H43" s="48"/>
      <c r="I43" s="47">
        <f t="shared" ref="I43:I52" si="2">G43</f>
        <v>13032410</v>
      </c>
    </row>
    <row r="44" spans="1:9" ht="21.75" customHeight="1">
      <c r="A44" s="412" t="s">
        <v>310</v>
      </c>
      <c r="B44" s="412"/>
      <c r="C44" s="412"/>
      <c r="D44" s="412"/>
      <c r="E44" s="412"/>
      <c r="F44" s="412"/>
      <c r="G44" s="47">
        <f>รายละเอียด!H370</f>
        <v>650974277</v>
      </c>
      <c r="H44" s="48"/>
      <c r="I44" s="47">
        <f t="shared" si="2"/>
        <v>650974277</v>
      </c>
    </row>
    <row r="45" spans="1:9" ht="21.75" customHeight="1">
      <c r="A45" s="412" t="s">
        <v>311</v>
      </c>
      <c r="B45" s="412"/>
      <c r="C45" s="412"/>
      <c r="D45" s="412"/>
      <c r="E45" s="412"/>
      <c r="F45" s="412"/>
      <c r="G45" s="47">
        <f>รายละเอียด!H624</f>
        <v>20914280</v>
      </c>
      <c r="H45" s="48"/>
      <c r="I45" s="47">
        <f t="shared" si="2"/>
        <v>20914280</v>
      </c>
    </row>
    <row r="46" spans="1:9" ht="21.75" customHeight="1">
      <c r="A46" s="412" t="s">
        <v>312</v>
      </c>
      <c r="B46" s="412"/>
      <c r="C46" s="412"/>
      <c r="D46" s="412"/>
      <c r="E46" s="412"/>
      <c r="F46" s="412"/>
      <c r="G46" s="47">
        <f>รายละเอียด!H654</f>
        <v>272581290</v>
      </c>
      <c r="H46" s="48"/>
      <c r="I46" s="47">
        <f t="shared" si="2"/>
        <v>272581290</v>
      </c>
    </row>
    <row r="47" spans="1:9" ht="21.75" customHeight="1">
      <c r="A47" s="412" t="s">
        <v>883</v>
      </c>
      <c r="B47" s="412"/>
      <c r="C47" s="412"/>
      <c r="D47" s="412"/>
      <c r="E47" s="412"/>
      <c r="F47" s="412"/>
      <c r="G47" s="47">
        <f>รายละเอียด!H773</f>
        <v>4250000</v>
      </c>
      <c r="H47" s="48"/>
      <c r="I47" s="47">
        <f t="shared" si="2"/>
        <v>4250000</v>
      </c>
    </row>
    <row r="48" spans="1:9" ht="21.75" customHeight="1">
      <c r="A48" s="412" t="s">
        <v>884</v>
      </c>
      <c r="B48" s="412"/>
      <c r="C48" s="412"/>
      <c r="D48" s="412"/>
      <c r="E48" s="412"/>
      <c r="F48" s="412"/>
      <c r="G48" s="47">
        <f>รายละเอียด!H777</f>
        <v>500000</v>
      </c>
      <c r="H48" s="48"/>
      <c r="I48" s="47">
        <f t="shared" si="2"/>
        <v>500000</v>
      </c>
    </row>
    <row r="49" spans="1:9" ht="21.75" customHeight="1">
      <c r="A49" s="412" t="s">
        <v>885</v>
      </c>
      <c r="B49" s="412"/>
      <c r="C49" s="412"/>
      <c r="D49" s="412"/>
      <c r="E49" s="412"/>
      <c r="F49" s="412"/>
      <c r="G49" s="47">
        <f>รายละเอียด!H781</f>
        <v>1814700</v>
      </c>
      <c r="H49" s="48"/>
      <c r="I49" s="47">
        <f t="shared" si="2"/>
        <v>1814700</v>
      </c>
    </row>
    <row r="50" spans="1:9" ht="21.75" customHeight="1">
      <c r="A50" s="412" t="s">
        <v>886</v>
      </c>
      <c r="B50" s="412"/>
      <c r="C50" s="412"/>
      <c r="D50" s="412"/>
      <c r="E50" s="412"/>
      <c r="F50" s="412"/>
      <c r="G50" s="47">
        <f>รายละเอียด!H785</f>
        <v>1956500</v>
      </c>
      <c r="H50" s="48"/>
      <c r="I50" s="47">
        <f t="shared" si="2"/>
        <v>1956500</v>
      </c>
    </row>
    <row r="51" spans="1:9" ht="21.75" customHeight="1">
      <c r="A51" s="412" t="s">
        <v>887</v>
      </c>
      <c r="B51" s="412"/>
      <c r="C51" s="412"/>
      <c r="D51" s="412"/>
      <c r="E51" s="412"/>
      <c r="F51" s="412"/>
      <c r="G51" s="47">
        <f>รายละเอียด!H790</f>
        <v>318750</v>
      </c>
      <c r="H51" s="48"/>
      <c r="I51" s="47">
        <f t="shared" si="2"/>
        <v>318750</v>
      </c>
    </row>
    <row r="52" spans="1:9" ht="21" thickBot="1">
      <c r="A52" s="413" t="s">
        <v>888</v>
      </c>
      <c r="B52" s="413"/>
      <c r="C52" s="413"/>
      <c r="D52" s="413"/>
      <c r="E52" s="413"/>
      <c r="F52" s="413"/>
      <c r="G52" s="47">
        <f>รายละเอียด!H818</f>
        <v>4000000</v>
      </c>
      <c r="H52" s="48"/>
      <c r="I52" s="47">
        <f t="shared" si="2"/>
        <v>4000000</v>
      </c>
    </row>
    <row r="53" spans="1:9" s="46" customFormat="1" ht="21.75" thickBot="1">
      <c r="A53" s="407" t="s">
        <v>313</v>
      </c>
      <c r="B53" s="407"/>
      <c r="C53" s="407"/>
      <c r="D53" s="407"/>
      <c r="E53" s="407"/>
      <c r="F53" s="407"/>
      <c r="G53" s="50">
        <f>G20+G25+G33</f>
        <v>1719099570</v>
      </c>
      <c r="H53" s="51"/>
      <c r="I53" s="50">
        <f>I20+I25+I33</f>
        <v>1719099570</v>
      </c>
    </row>
    <row r="54" spans="1:9" s="28" customFormat="1">
      <c r="A54" s="408"/>
      <c r="B54" s="408"/>
      <c r="C54" s="408"/>
      <c r="D54" s="408"/>
      <c r="E54" s="408"/>
      <c r="F54" s="408"/>
      <c r="G54" s="408"/>
      <c r="H54" s="408"/>
      <c r="I54" s="408"/>
    </row>
    <row r="55" spans="1:9" ht="21.75" customHeight="1">
      <c r="A55" s="409" t="s">
        <v>314</v>
      </c>
      <c r="B55" s="409"/>
      <c r="C55" s="409"/>
      <c r="D55" s="409"/>
      <c r="E55" s="409"/>
      <c r="F55" s="409"/>
      <c r="G55" s="409"/>
      <c r="H55" s="409"/>
      <c r="I55" s="409"/>
    </row>
    <row r="56" spans="1:9" ht="21.75" thickBot="1">
      <c r="A56" s="410" t="s">
        <v>286</v>
      </c>
      <c r="B56" s="410"/>
      <c r="C56" s="410"/>
      <c r="D56" s="410"/>
      <c r="E56" s="410"/>
      <c r="F56" s="410"/>
      <c r="G56" s="410"/>
      <c r="H56" s="410"/>
      <c r="I56" s="410"/>
    </row>
    <row r="57" spans="1:9" s="46" customFormat="1" ht="42.75" thickBot="1">
      <c r="A57" s="411" t="s">
        <v>315</v>
      </c>
      <c r="B57" s="411"/>
      <c r="C57" s="411"/>
      <c r="D57" s="411"/>
      <c r="E57" s="411"/>
      <c r="F57" s="411"/>
      <c r="G57" s="45" t="s">
        <v>288</v>
      </c>
      <c r="H57" s="45" t="s">
        <v>289</v>
      </c>
      <c r="I57" s="45" t="s">
        <v>290</v>
      </c>
    </row>
    <row r="58" spans="1:9" ht="21" thickBot="1">
      <c r="A58" s="406"/>
      <c r="B58" s="406"/>
      <c r="C58" s="406"/>
      <c r="D58" s="406"/>
      <c r="E58" s="406"/>
      <c r="F58" s="406"/>
      <c r="G58" s="406"/>
      <c r="H58" s="406"/>
      <c r="I58" s="406"/>
    </row>
    <row r="59" spans="1:9" s="46" customFormat="1" ht="21.75" thickBot="1">
      <c r="A59" s="407" t="s">
        <v>342</v>
      </c>
      <c r="B59" s="407"/>
      <c r="C59" s="407"/>
      <c r="D59" s="407"/>
      <c r="E59" s="407"/>
      <c r="F59" s="407"/>
      <c r="G59" s="51" t="s">
        <v>184</v>
      </c>
      <c r="H59" s="51" t="s">
        <v>184</v>
      </c>
      <c r="I59" s="51" t="s">
        <v>184</v>
      </c>
    </row>
    <row r="60" spans="1:9" s="28" customFormat="1">
      <c r="A60" s="408"/>
      <c r="B60" s="408"/>
      <c r="C60" s="408"/>
      <c r="D60" s="408"/>
      <c r="E60" s="408"/>
      <c r="F60" s="408"/>
      <c r="G60" s="408"/>
      <c r="H60" s="408"/>
      <c r="I60" s="408"/>
    </row>
    <row r="61" spans="1:9" ht="21.75" customHeight="1">
      <c r="A61" s="409" t="s">
        <v>316</v>
      </c>
      <c r="B61" s="409"/>
      <c r="C61" s="409"/>
      <c r="D61" s="409"/>
      <c r="E61" s="409"/>
      <c r="F61" s="409"/>
      <c r="G61" s="409"/>
      <c r="H61" s="409"/>
      <c r="I61" s="409"/>
    </row>
    <row r="62" spans="1:9" ht="21.75" thickBot="1">
      <c r="A62" s="410" t="s">
        <v>286</v>
      </c>
      <c r="B62" s="410"/>
      <c r="C62" s="410"/>
      <c r="D62" s="410"/>
      <c r="E62" s="410"/>
      <c r="F62" s="410"/>
      <c r="G62" s="410"/>
      <c r="H62" s="410"/>
      <c r="I62" s="410"/>
    </row>
    <row r="63" spans="1:9" s="46" customFormat="1" ht="42.75" thickBot="1">
      <c r="A63" s="411" t="s">
        <v>315</v>
      </c>
      <c r="B63" s="411"/>
      <c r="C63" s="411"/>
      <c r="D63" s="411"/>
      <c r="E63" s="411"/>
      <c r="F63" s="411"/>
      <c r="G63" s="45" t="s">
        <v>288</v>
      </c>
      <c r="H63" s="45" t="s">
        <v>289</v>
      </c>
      <c r="I63" s="45" t="s">
        <v>290</v>
      </c>
    </row>
    <row r="64" spans="1:9" ht="21" thickBot="1">
      <c r="A64" s="406"/>
      <c r="B64" s="406"/>
      <c r="C64" s="406"/>
      <c r="D64" s="406"/>
      <c r="E64" s="406"/>
      <c r="F64" s="406"/>
      <c r="G64" s="406"/>
      <c r="H64" s="406"/>
      <c r="I64" s="406"/>
    </row>
    <row r="65" spans="1:9" s="46" customFormat="1" ht="21.75" thickBot="1">
      <c r="A65" s="407" t="s">
        <v>317</v>
      </c>
      <c r="B65" s="407"/>
      <c r="C65" s="407"/>
      <c r="D65" s="407"/>
      <c r="E65" s="407"/>
      <c r="F65" s="407"/>
      <c r="G65" s="51" t="s">
        <v>184</v>
      </c>
      <c r="H65" s="51" t="s">
        <v>184</v>
      </c>
      <c r="I65" s="51" t="s">
        <v>184</v>
      </c>
    </row>
    <row r="66" spans="1:9" s="28" customFormat="1">
      <c r="A66" s="408"/>
      <c r="B66" s="408"/>
      <c r="C66" s="408"/>
      <c r="D66" s="408"/>
      <c r="E66" s="408"/>
      <c r="F66" s="408"/>
      <c r="G66" s="408"/>
      <c r="H66" s="408"/>
      <c r="I66" s="408"/>
    </row>
    <row r="67" spans="1:9" ht="21.75" customHeight="1">
      <c r="A67" s="409" t="s">
        <v>318</v>
      </c>
      <c r="B67" s="409"/>
      <c r="C67" s="409"/>
      <c r="D67" s="409"/>
      <c r="E67" s="409"/>
      <c r="F67" s="409"/>
      <c r="G67" s="409"/>
      <c r="H67" s="409"/>
      <c r="I67" s="409"/>
    </row>
    <row r="68" spans="1:9" ht="21.75" thickBot="1">
      <c r="A68" s="410" t="s">
        <v>286</v>
      </c>
      <c r="B68" s="410"/>
      <c r="C68" s="410"/>
      <c r="D68" s="410"/>
      <c r="E68" s="410"/>
      <c r="F68" s="410"/>
      <c r="G68" s="410"/>
      <c r="H68" s="410"/>
      <c r="I68" s="410"/>
    </row>
    <row r="69" spans="1:9" s="46" customFormat="1" ht="42.75" thickBot="1">
      <c r="A69" s="411" t="s">
        <v>315</v>
      </c>
      <c r="B69" s="411"/>
      <c r="C69" s="411"/>
      <c r="D69" s="411"/>
      <c r="E69" s="411"/>
      <c r="F69" s="411"/>
      <c r="G69" s="45" t="s">
        <v>288</v>
      </c>
      <c r="H69" s="45" t="s">
        <v>289</v>
      </c>
      <c r="I69" s="45" t="s">
        <v>290</v>
      </c>
    </row>
    <row r="70" spans="1:9" ht="21" thickBot="1">
      <c r="A70" s="406"/>
      <c r="B70" s="406"/>
      <c r="C70" s="406"/>
      <c r="D70" s="406"/>
      <c r="E70" s="406"/>
      <c r="F70" s="406"/>
      <c r="G70" s="406"/>
      <c r="H70" s="406"/>
      <c r="I70" s="406"/>
    </row>
    <row r="71" spans="1:9" s="46" customFormat="1" ht="21.75" thickBot="1">
      <c r="A71" s="407" t="s">
        <v>319</v>
      </c>
      <c r="B71" s="407"/>
      <c r="C71" s="407"/>
      <c r="D71" s="407"/>
      <c r="E71" s="407"/>
      <c r="F71" s="407"/>
      <c r="G71" s="51" t="s">
        <v>184</v>
      </c>
      <c r="H71" s="51" t="s">
        <v>184</v>
      </c>
      <c r="I71" s="51" t="s">
        <v>184</v>
      </c>
    </row>
  </sheetData>
  <mergeCells count="71">
    <mergeCell ref="A12:I12"/>
    <mergeCell ref="A1:J1"/>
    <mergeCell ref="A2:J2"/>
    <mergeCell ref="A3:I3"/>
    <mergeCell ref="A4:I4"/>
    <mergeCell ref="A5:I5"/>
    <mergeCell ref="A6:F6"/>
    <mergeCell ref="A7:F7"/>
    <mergeCell ref="A8:F8"/>
    <mergeCell ref="A9:F9"/>
    <mergeCell ref="A10:F10"/>
    <mergeCell ref="A11:F11"/>
    <mergeCell ref="A24:F24"/>
    <mergeCell ref="A13:I13"/>
    <mergeCell ref="A14:F14"/>
    <mergeCell ref="A15:F15"/>
    <mergeCell ref="A16:F16"/>
    <mergeCell ref="A17:F17"/>
    <mergeCell ref="A18:I18"/>
    <mergeCell ref="A19:F19"/>
    <mergeCell ref="A20:F20"/>
    <mergeCell ref="A21:F21"/>
    <mergeCell ref="A22:F22"/>
    <mergeCell ref="A23:F23"/>
    <mergeCell ref="A37:F37"/>
    <mergeCell ref="A25:F25"/>
    <mergeCell ref="A26:F26"/>
    <mergeCell ref="A27:F27"/>
    <mergeCell ref="A28:F28"/>
    <mergeCell ref="A30:F30"/>
    <mergeCell ref="A29:F29"/>
    <mergeCell ref="A32:F32"/>
    <mergeCell ref="A33:F33"/>
    <mergeCell ref="A34:F34"/>
    <mergeCell ref="A35:F35"/>
    <mergeCell ref="A36:F36"/>
    <mergeCell ref="A31:F31"/>
    <mergeCell ref="A38:F38"/>
    <mergeCell ref="A40:F40"/>
    <mergeCell ref="A41:F41"/>
    <mergeCell ref="A42:F42"/>
    <mergeCell ref="A43:F43"/>
    <mergeCell ref="A39:F39"/>
    <mergeCell ref="A49:F49"/>
    <mergeCell ref="A50:F50"/>
    <mergeCell ref="A63:F63"/>
    <mergeCell ref="A52:F52"/>
    <mergeCell ref="A44:F44"/>
    <mergeCell ref="A45:F45"/>
    <mergeCell ref="A46:F46"/>
    <mergeCell ref="A47:F47"/>
    <mergeCell ref="A48:F48"/>
    <mergeCell ref="A51:F51"/>
    <mergeCell ref="A58:I58"/>
    <mergeCell ref="A59:F59"/>
    <mergeCell ref="A60:I60"/>
    <mergeCell ref="A71:F71"/>
    <mergeCell ref="A65:F65"/>
    <mergeCell ref="A66:I66"/>
    <mergeCell ref="A67:I67"/>
    <mergeCell ref="A68:I68"/>
    <mergeCell ref="A69:F69"/>
    <mergeCell ref="A70:I70"/>
    <mergeCell ref="A64:I64"/>
    <mergeCell ref="A53:F53"/>
    <mergeCell ref="A54:I54"/>
    <mergeCell ref="A55:I55"/>
    <mergeCell ref="A56:I56"/>
    <mergeCell ref="A57:F57"/>
    <mergeCell ref="A61:I61"/>
    <mergeCell ref="A62:I62"/>
  </mergeCells>
  <pageMargins left="0.98425196850393704" right="0.39370078740157483" top="0.98425196850393704" bottom="0.98425196850393704" header="0.51181102362204722" footer="0.51181102362204722"/>
  <pageSetup paperSize="9" scale="70" fitToHeight="0" orientation="portrait" useFirstPageNumber="1" r:id="rId1"/>
  <headerFooter>
    <oddHeader>&amp;C&amp;"TH SarabunPSK,ธรรมดา"&amp;14&amp;P</oddHeader>
  </headerFooter>
  <rowBreaks count="1" manualBreakCount="1">
    <brk id="40" max="9" man="1"/>
  </rowBreaks>
  <ignoredErrors>
    <ignoredError sqref="I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75396-BFA8-463D-BFD6-BE3A8062B823}">
  <sheetPr>
    <pageSetUpPr fitToPage="1"/>
  </sheetPr>
  <dimension ref="A1:K11"/>
  <sheetViews>
    <sheetView showGridLines="0" view="pageBreakPreview" zoomScale="90" zoomScaleNormal="55" zoomScaleSheetLayoutView="90" workbookViewId="0">
      <selection activeCell="J1" sqref="J1:K10"/>
    </sheetView>
  </sheetViews>
  <sheetFormatPr defaultRowHeight="15"/>
  <cols>
    <col min="1" max="1" width="14.28515625" customWidth="1"/>
    <col min="2" max="3" width="11.42578125" customWidth="1"/>
    <col min="4" max="4" width="13.28515625" customWidth="1"/>
    <col min="5" max="5" width="11.42578125" customWidth="1"/>
    <col min="6" max="6" width="15" customWidth="1"/>
    <col min="7" max="7" width="14.28515625" customWidth="1"/>
    <col min="8" max="8" width="15.7109375" customWidth="1"/>
    <col min="9" max="9" width="14.28515625" customWidth="1"/>
    <col min="10" max="10" width="5.140625" customWidth="1"/>
    <col min="11" max="11" width="4" customWidth="1"/>
  </cols>
  <sheetData>
    <row r="1" spans="1:11" s="2" customFormat="1" ht="18.75">
      <c r="A1" s="420"/>
      <c r="B1" s="420"/>
      <c r="C1" s="420"/>
      <c r="D1" s="420"/>
      <c r="E1" s="420"/>
      <c r="F1" s="420"/>
      <c r="G1" s="420"/>
      <c r="H1" s="420"/>
      <c r="I1" s="420"/>
      <c r="J1" s="423">
        <v>3</v>
      </c>
      <c r="K1" s="423"/>
    </row>
    <row r="2" spans="1:11" s="1" customFormat="1" ht="21.75" customHeight="1">
      <c r="A2" s="421" t="s">
        <v>320</v>
      </c>
      <c r="B2" s="421"/>
      <c r="C2" s="421"/>
      <c r="D2" s="421"/>
      <c r="E2" s="421"/>
      <c r="F2" s="421"/>
      <c r="G2" s="421"/>
      <c r="H2" s="421"/>
      <c r="I2" s="421"/>
      <c r="J2" s="423"/>
      <c r="K2" s="423"/>
    </row>
    <row r="3" spans="1:11" s="2" customFormat="1" ht="19.5" thickBot="1">
      <c r="A3" s="422"/>
      <c r="B3" s="422"/>
      <c r="C3" s="422"/>
      <c r="D3" s="422"/>
      <c r="E3" s="422"/>
      <c r="F3" s="422"/>
      <c r="G3" s="422"/>
      <c r="H3" s="422"/>
      <c r="I3" s="422"/>
      <c r="J3" s="423"/>
      <c r="K3" s="423"/>
    </row>
    <row r="4" spans="1:11" s="8" customFormat="1" ht="60" customHeight="1" thickBot="1">
      <c r="A4" s="9" t="s">
        <v>343</v>
      </c>
      <c r="B4" s="9" t="s">
        <v>321</v>
      </c>
      <c r="C4" s="9" t="s">
        <v>35</v>
      </c>
      <c r="D4" s="9" t="s">
        <v>344</v>
      </c>
      <c r="E4" s="9" t="s">
        <v>322</v>
      </c>
      <c r="F4" s="9" t="s">
        <v>345</v>
      </c>
      <c r="G4" s="9" t="s">
        <v>323</v>
      </c>
      <c r="H4" s="9" t="s">
        <v>324</v>
      </c>
      <c r="I4" s="9" t="s">
        <v>290</v>
      </c>
      <c r="J4" s="423"/>
      <c r="K4" s="423"/>
    </row>
    <row r="5" spans="1:11" s="2" customFormat="1" ht="18.75">
      <c r="A5" s="3" t="s">
        <v>325</v>
      </c>
      <c r="B5" s="5">
        <f>SUM(รายละเอียด!G9+รายละเอียด!G16)</f>
        <v>283115600</v>
      </c>
      <c r="C5" s="5">
        <f>รายละเอียด!G21</f>
        <v>18945000</v>
      </c>
      <c r="D5" s="5">
        <f>รายละเอียด!G25</f>
        <v>4544920</v>
      </c>
      <c r="E5" s="6" t="s">
        <v>184</v>
      </c>
      <c r="F5" s="390" t="s">
        <v>184</v>
      </c>
      <c r="G5" s="6" t="s">
        <v>184</v>
      </c>
      <c r="H5" s="6" t="s">
        <v>184</v>
      </c>
      <c r="I5" s="5">
        <f>SUM(B5:H5)</f>
        <v>306605520</v>
      </c>
      <c r="J5" s="423"/>
      <c r="K5" s="423"/>
    </row>
    <row r="6" spans="1:11" s="2" customFormat="1" ht="18.75">
      <c r="A6" s="3" t="s">
        <v>326</v>
      </c>
      <c r="B6" s="6" t="s">
        <v>184</v>
      </c>
      <c r="C6" s="6" t="s">
        <v>184</v>
      </c>
      <c r="D6" s="5">
        <f>SUM(รายละเอียด!G35,รายละเอียด!G93,รายละเอียด!G125,รายละเอียด!G188,รายละเอียด!G227,รายละเอียด!G258,รายละเอียด!G324,รายละเอียด!G358,รายละเอียด!G372,รายละเอียด!G626,รายละเอียด!G656)</f>
        <v>894726330</v>
      </c>
      <c r="E6" s="5">
        <f>SUM(รายละเอียด!G48,รายละเอียด!G104,รายละเอียด!G134,รายละเอียด!G200,รายละเอียด!G385,รายละเอียด!G668)</f>
        <v>81819180</v>
      </c>
      <c r="F6" s="6" t="s">
        <v>184</v>
      </c>
      <c r="G6" s="6" t="s">
        <v>184</v>
      </c>
      <c r="H6" s="6" t="s">
        <v>184</v>
      </c>
      <c r="I6" s="5">
        <f t="shared" ref="I6:I9" si="0">SUM(B6:H6)</f>
        <v>976545510</v>
      </c>
      <c r="J6" s="423"/>
      <c r="K6" s="423"/>
    </row>
    <row r="7" spans="1:11" s="2" customFormat="1" ht="18.75">
      <c r="A7" s="3" t="s">
        <v>327</v>
      </c>
      <c r="B7" s="6" t="s">
        <v>184</v>
      </c>
      <c r="C7" s="6" t="s">
        <v>184</v>
      </c>
      <c r="D7" s="6" t="s">
        <v>184</v>
      </c>
      <c r="E7" s="6" t="s">
        <v>184</v>
      </c>
      <c r="F7" s="5">
        <f>SUM(รายละเอียด!G53,รายละเอียด!G108,รายละเอียด!G137,รายละเอียด!G272,รายละเอียด!G337,รายละเอียด!G389,รายละเอียด!G672,รายละเอียด!H818)</f>
        <v>168231630</v>
      </c>
      <c r="G7" s="6" t="s">
        <v>184</v>
      </c>
      <c r="H7" s="6" t="s">
        <v>184</v>
      </c>
      <c r="I7" s="5">
        <f t="shared" si="0"/>
        <v>168231630</v>
      </c>
      <c r="J7" s="423"/>
      <c r="K7" s="423"/>
    </row>
    <row r="8" spans="1:11" s="2" customFormat="1" ht="18.75">
      <c r="A8" s="3" t="s">
        <v>328</v>
      </c>
      <c r="B8" s="6" t="s">
        <v>184</v>
      </c>
      <c r="C8" s="6" t="s">
        <v>184</v>
      </c>
      <c r="D8" s="6" t="s">
        <v>184</v>
      </c>
      <c r="E8" s="6" t="s">
        <v>184</v>
      </c>
      <c r="F8" s="6" t="s">
        <v>184</v>
      </c>
      <c r="G8" s="5">
        <f>SUM(รายละเอียด!G204,รายละเอียด!G233)</f>
        <v>17804000</v>
      </c>
      <c r="H8" s="6" t="s">
        <v>184</v>
      </c>
      <c r="I8" s="5">
        <f t="shared" si="0"/>
        <v>17804000</v>
      </c>
      <c r="J8" s="423"/>
      <c r="K8" s="423"/>
    </row>
    <row r="9" spans="1:11" s="2" customFormat="1" ht="19.5" thickBot="1">
      <c r="A9" s="3" t="s">
        <v>329</v>
      </c>
      <c r="B9" s="6" t="s">
        <v>184</v>
      </c>
      <c r="C9" s="6" t="s">
        <v>184</v>
      </c>
      <c r="D9" s="6" t="s">
        <v>184</v>
      </c>
      <c r="E9" s="6" t="s">
        <v>184</v>
      </c>
      <c r="F9" s="6" t="s">
        <v>184</v>
      </c>
      <c r="G9" s="6" t="s">
        <v>184</v>
      </c>
      <c r="H9" s="5">
        <f>SUM(รายละเอียด!G73,รายละเอียด!G118,รายละเอียด!G147,รายละเอียด!G172,รายละเอียด!G179,รายละเอียด!G158,รายละเอียด!G165,รายละเอียด!G215,รายละเอียด!G294,รายละเอียด!G311,รายละเอียด!G317,รายละเอียด!G305,รายละเอียด!G352,รายละเอียด!G610,รายละเอียด!G636,รายละเอียด!G768,รายละเอียด!G786,รายละเอียด!G774,รายละเอียด!G778,รายละเอียด!G791,รายละเอียด!G782)</f>
        <v>249912910</v>
      </c>
      <c r="I9" s="5">
        <f t="shared" si="0"/>
        <v>249912910</v>
      </c>
      <c r="J9" s="423"/>
      <c r="K9" s="423"/>
    </row>
    <row r="10" spans="1:11" s="4" customFormat="1" ht="19.5" thickBot="1">
      <c r="A10" s="7" t="s">
        <v>330</v>
      </c>
      <c r="B10" s="58">
        <f>B5</f>
        <v>283115600</v>
      </c>
      <c r="C10" s="57">
        <f t="shared" ref="C10" si="1">C5</f>
        <v>18945000</v>
      </c>
      <c r="D10" s="57">
        <f>SUM(D5,D6)</f>
        <v>899271250</v>
      </c>
      <c r="E10" s="57">
        <f>E6</f>
        <v>81819180</v>
      </c>
      <c r="F10" s="57">
        <f>F7</f>
        <v>168231630</v>
      </c>
      <c r="G10" s="57">
        <f>G8</f>
        <v>17804000</v>
      </c>
      <c r="H10" s="57">
        <f>H9</f>
        <v>249912910</v>
      </c>
      <c r="I10" s="57">
        <f>SUM(I5:I9)</f>
        <v>1719099570</v>
      </c>
      <c r="J10" s="423"/>
      <c r="K10" s="423"/>
    </row>
    <row r="11" spans="1:11">
      <c r="J11" s="391"/>
    </row>
  </sheetData>
  <mergeCells count="4">
    <mergeCell ref="A1:I1"/>
    <mergeCell ref="A2:I2"/>
    <mergeCell ref="A3:I3"/>
    <mergeCell ref="J1:K10"/>
  </mergeCells>
  <pageMargins left="1.34" right="0.26" top="0.98425196850393704" bottom="0.98425196850393704" header="0.51181102362204722" footer="0.51181102362204722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4730-FF58-45E2-BB26-6CE4250FEDC8}">
  <sheetPr>
    <pageSetUpPr fitToPage="1"/>
  </sheetPr>
  <dimension ref="A1:I646"/>
  <sheetViews>
    <sheetView tabSelected="1" view="pageLayout" topLeftCell="A577" zoomScale="90" zoomScaleNormal="120" zoomScaleSheetLayoutView="80" zoomScalePageLayoutView="90" workbookViewId="0">
      <selection activeCell="A605" sqref="A605"/>
    </sheetView>
  </sheetViews>
  <sheetFormatPr defaultRowHeight="24"/>
  <cols>
    <col min="1" max="1" width="54" style="176" customWidth="1"/>
    <col min="2" max="2" width="8.85546875" style="176" customWidth="1"/>
    <col min="3" max="4" width="15" style="176" bestFit="1" customWidth="1"/>
    <col min="5" max="7" width="13.5703125" style="176" customWidth="1"/>
    <col min="8" max="8" width="1.5703125" style="176" customWidth="1"/>
    <col min="9" max="256" width="9.140625" style="176"/>
    <col min="257" max="257" width="54" style="176" customWidth="1"/>
    <col min="258" max="258" width="7.7109375" style="176" bestFit="1" customWidth="1"/>
    <col min="259" max="259" width="12" style="176" bestFit="1" customWidth="1"/>
    <col min="260" max="260" width="11.85546875" style="176" customWidth="1"/>
    <col min="261" max="263" width="11.140625" style="176" customWidth="1"/>
    <col min="264" max="512" width="9.140625" style="176"/>
    <col min="513" max="513" width="54" style="176" customWidth="1"/>
    <col min="514" max="514" width="7.7109375" style="176" bestFit="1" customWidth="1"/>
    <col min="515" max="515" width="12" style="176" bestFit="1" customWidth="1"/>
    <col min="516" max="516" width="11.85546875" style="176" customWidth="1"/>
    <col min="517" max="519" width="11.140625" style="176" customWidth="1"/>
    <col min="520" max="768" width="9.140625" style="176"/>
    <col min="769" max="769" width="54" style="176" customWidth="1"/>
    <col min="770" max="770" width="7.7109375" style="176" bestFit="1" customWidth="1"/>
    <col min="771" max="771" width="12" style="176" bestFit="1" customWidth="1"/>
    <col min="772" max="772" width="11.85546875" style="176" customWidth="1"/>
    <col min="773" max="775" width="11.140625" style="176" customWidth="1"/>
    <col min="776" max="1024" width="9.140625" style="176"/>
    <col min="1025" max="1025" width="54" style="176" customWidth="1"/>
    <col min="1026" max="1026" width="7.7109375" style="176" bestFit="1" customWidth="1"/>
    <col min="1027" max="1027" width="12" style="176" bestFit="1" customWidth="1"/>
    <col min="1028" max="1028" width="11.85546875" style="176" customWidth="1"/>
    <col min="1029" max="1031" width="11.140625" style="176" customWidth="1"/>
    <col min="1032" max="1280" width="9.140625" style="176"/>
    <col min="1281" max="1281" width="54" style="176" customWidth="1"/>
    <col min="1282" max="1282" width="7.7109375" style="176" bestFit="1" customWidth="1"/>
    <col min="1283" max="1283" width="12" style="176" bestFit="1" customWidth="1"/>
    <col min="1284" max="1284" width="11.85546875" style="176" customWidth="1"/>
    <col min="1285" max="1287" width="11.140625" style="176" customWidth="1"/>
    <col min="1288" max="1536" width="9.140625" style="176"/>
    <col min="1537" max="1537" width="54" style="176" customWidth="1"/>
    <col min="1538" max="1538" width="7.7109375" style="176" bestFit="1" customWidth="1"/>
    <col min="1539" max="1539" width="12" style="176" bestFit="1" customWidth="1"/>
    <col min="1540" max="1540" width="11.85546875" style="176" customWidth="1"/>
    <col min="1541" max="1543" width="11.140625" style="176" customWidth="1"/>
    <col min="1544" max="1792" width="9.140625" style="176"/>
    <col min="1793" max="1793" width="54" style="176" customWidth="1"/>
    <col min="1794" max="1794" width="7.7109375" style="176" bestFit="1" customWidth="1"/>
    <col min="1795" max="1795" width="12" style="176" bestFit="1" customWidth="1"/>
    <col min="1796" max="1796" width="11.85546875" style="176" customWidth="1"/>
    <col min="1797" max="1799" width="11.140625" style="176" customWidth="1"/>
    <col min="1800" max="2048" width="9.140625" style="176"/>
    <col min="2049" max="2049" width="54" style="176" customWidth="1"/>
    <col min="2050" max="2050" width="7.7109375" style="176" bestFit="1" customWidth="1"/>
    <col min="2051" max="2051" width="12" style="176" bestFit="1" customWidth="1"/>
    <col min="2052" max="2052" width="11.85546875" style="176" customWidth="1"/>
    <col min="2053" max="2055" width="11.140625" style="176" customWidth="1"/>
    <col min="2056" max="2304" width="9.140625" style="176"/>
    <col min="2305" max="2305" width="54" style="176" customWidth="1"/>
    <col min="2306" max="2306" width="7.7109375" style="176" bestFit="1" customWidth="1"/>
    <col min="2307" max="2307" width="12" style="176" bestFit="1" customWidth="1"/>
    <col min="2308" max="2308" width="11.85546875" style="176" customWidth="1"/>
    <col min="2309" max="2311" width="11.140625" style="176" customWidth="1"/>
    <col min="2312" max="2560" width="9.140625" style="176"/>
    <col min="2561" max="2561" width="54" style="176" customWidth="1"/>
    <col min="2562" max="2562" width="7.7109375" style="176" bestFit="1" customWidth="1"/>
    <col min="2563" max="2563" width="12" style="176" bestFit="1" customWidth="1"/>
    <col min="2564" max="2564" width="11.85546875" style="176" customWidth="1"/>
    <col min="2565" max="2567" width="11.140625" style="176" customWidth="1"/>
    <col min="2568" max="2816" width="9.140625" style="176"/>
    <col min="2817" max="2817" width="54" style="176" customWidth="1"/>
    <col min="2818" max="2818" width="7.7109375" style="176" bestFit="1" customWidth="1"/>
    <col min="2819" max="2819" width="12" style="176" bestFit="1" customWidth="1"/>
    <col min="2820" max="2820" width="11.85546875" style="176" customWidth="1"/>
    <col min="2821" max="2823" width="11.140625" style="176" customWidth="1"/>
    <col min="2824" max="3072" width="9.140625" style="176"/>
    <col min="3073" max="3073" width="54" style="176" customWidth="1"/>
    <col min="3074" max="3074" width="7.7109375" style="176" bestFit="1" customWidth="1"/>
    <col min="3075" max="3075" width="12" style="176" bestFit="1" customWidth="1"/>
    <col min="3076" max="3076" width="11.85546875" style="176" customWidth="1"/>
    <col min="3077" max="3079" width="11.140625" style="176" customWidth="1"/>
    <col min="3080" max="3328" width="9.140625" style="176"/>
    <col min="3329" max="3329" width="54" style="176" customWidth="1"/>
    <col min="3330" max="3330" width="7.7109375" style="176" bestFit="1" customWidth="1"/>
    <col min="3331" max="3331" width="12" style="176" bestFit="1" customWidth="1"/>
    <col min="3332" max="3332" width="11.85546875" style="176" customWidth="1"/>
    <col min="3333" max="3335" width="11.140625" style="176" customWidth="1"/>
    <col min="3336" max="3584" width="9.140625" style="176"/>
    <col min="3585" max="3585" width="54" style="176" customWidth="1"/>
    <col min="3586" max="3586" width="7.7109375" style="176" bestFit="1" customWidth="1"/>
    <col min="3587" max="3587" width="12" style="176" bestFit="1" customWidth="1"/>
    <col min="3588" max="3588" width="11.85546875" style="176" customWidth="1"/>
    <col min="3589" max="3591" width="11.140625" style="176" customWidth="1"/>
    <col min="3592" max="3840" width="9.140625" style="176"/>
    <col min="3841" max="3841" width="54" style="176" customWidth="1"/>
    <col min="3842" max="3842" width="7.7109375" style="176" bestFit="1" customWidth="1"/>
    <col min="3843" max="3843" width="12" style="176" bestFit="1" customWidth="1"/>
    <col min="3844" max="3844" width="11.85546875" style="176" customWidth="1"/>
    <col min="3845" max="3847" width="11.140625" style="176" customWidth="1"/>
    <col min="3848" max="4096" width="9.140625" style="176"/>
    <col min="4097" max="4097" width="54" style="176" customWidth="1"/>
    <col min="4098" max="4098" width="7.7109375" style="176" bestFit="1" customWidth="1"/>
    <col min="4099" max="4099" width="12" style="176" bestFit="1" customWidth="1"/>
    <col min="4100" max="4100" width="11.85546875" style="176" customWidth="1"/>
    <col min="4101" max="4103" width="11.140625" style="176" customWidth="1"/>
    <col min="4104" max="4352" width="9.140625" style="176"/>
    <col min="4353" max="4353" width="54" style="176" customWidth="1"/>
    <col min="4354" max="4354" width="7.7109375" style="176" bestFit="1" customWidth="1"/>
    <col min="4355" max="4355" width="12" style="176" bestFit="1" customWidth="1"/>
    <col min="4356" max="4356" width="11.85546875" style="176" customWidth="1"/>
    <col min="4357" max="4359" width="11.140625" style="176" customWidth="1"/>
    <col min="4360" max="4608" width="9.140625" style="176"/>
    <col min="4609" max="4609" width="54" style="176" customWidth="1"/>
    <col min="4610" max="4610" width="7.7109375" style="176" bestFit="1" customWidth="1"/>
    <col min="4611" max="4611" width="12" style="176" bestFit="1" customWidth="1"/>
    <col min="4612" max="4612" width="11.85546875" style="176" customWidth="1"/>
    <col min="4613" max="4615" width="11.140625" style="176" customWidth="1"/>
    <col min="4616" max="4864" width="9.140625" style="176"/>
    <col min="4865" max="4865" width="54" style="176" customWidth="1"/>
    <col min="4866" max="4866" width="7.7109375" style="176" bestFit="1" customWidth="1"/>
    <col min="4867" max="4867" width="12" style="176" bestFit="1" customWidth="1"/>
    <col min="4868" max="4868" width="11.85546875" style="176" customWidth="1"/>
    <col min="4869" max="4871" width="11.140625" style="176" customWidth="1"/>
    <col min="4872" max="5120" width="9.140625" style="176"/>
    <col min="5121" max="5121" width="54" style="176" customWidth="1"/>
    <col min="5122" max="5122" width="7.7109375" style="176" bestFit="1" customWidth="1"/>
    <col min="5123" max="5123" width="12" style="176" bestFit="1" customWidth="1"/>
    <col min="5124" max="5124" width="11.85546875" style="176" customWidth="1"/>
    <col min="5125" max="5127" width="11.140625" style="176" customWidth="1"/>
    <col min="5128" max="5376" width="9.140625" style="176"/>
    <col min="5377" max="5377" width="54" style="176" customWidth="1"/>
    <col min="5378" max="5378" width="7.7109375" style="176" bestFit="1" customWidth="1"/>
    <col min="5379" max="5379" width="12" style="176" bestFit="1" customWidth="1"/>
    <col min="5380" max="5380" width="11.85546875" style="176" customWidth="1"/>
    <col min="5381" max="5383" width="11.140625" style="176" customWidth="1"/>
    <col min="5384" max="5632" width="9.140625" style="176"/>
    <col min="5633" max="5633" width="54" style="176" customWidth="1"/>
    <col min="5634" max="5634" width="7.7109375" style="176" bestFit="1" customWidth="1"/>
    <col min="5635" max="5635" width="12" style="176" bestFit="1" customWidth="1"/>
    <col min="5636" max="5636" width="11.85546875" style="176" customWidth="1"/>
    <col min="5637" max="5639" width="11.140625" style="176" customWidth="1"/>
    <col min="5640" max="5888" width="9.140625" style="176"/>
    <col min="5889" max="5889" width="54" style="176" customWidth="1"/>
    <col min="5890" max="5890" width="7.7109375" style="176" bestFit="1" customWidth="1"/>
    <col min="5891" max="5891" width="12" style="176" bestFit="1" customWidth="1"/>
    <col min="5892" max="5892" width="11.85546875" style="176" customWidth="1"/>
    <col min="5893" max="5895" width="11.140625" style="176" customWidth="1"/>
    <col min="5896" max="6144" width="9.140625" style="176"/>
    <col min="6145" max="6145" width="54" style="176" customWidth="1"/>
    <col min="6146" max="6146" width="7.7109375" style="176" bestFit="1" customWidth="1"/>
    <col min="6147" max="6147" width="12" style="176" bestFit="1" customWidth="1"/>
    <col min="6148" max="6148" width="11.85546875" style="176" customWidth="1"/>
    <col min="6149" max="6151" width="11.140625" style="176" customWidth="1"/>
    <col min="6152" max="6400" width="9.140625" style="176"/>
    <col min="6401" max="6401" width="54" style="176" customWidth="1"/>
    <col min="6402" max="6402" width="7.7109375" style="176" bestFit="1" customWidth="1"/>
    <col min="6403" max="6403" width="12" style="176" bestFit="1" customWidth="1"/>
    <col min="6404" max="6404" width="11.85546875" style="176" customWidth="1"/>
    <col min="6405" max="6407" width="11.140625" style="176" customWidth="1"/>
    <col min="6408" max="6656" width="9.140625" style="176"/>
    <col min="6657" max="6657" width="54" style="176" customWidth="1"/>
    <col min="6658" max="6658" width="7.7109375" style="176" bestFit="1" customWidth="1"/>
    <col min="6659" max="6659" width="12" style="176" bestFit="1" customWidth="1"/>
    <col min="6660" max="6660" width="11.85546875" style="176" customWidth="1"/>
    <col min="6661" max="6663" width="11.140625" style="176" customWidth="1"/>
    <col min="6664" max="6912" width="9.140625" style="176"/>
    <col min="6913" max="6913" width="54" style="176" customWidth="1"/>
    <col min="6914" max="6914" width="7.7109375" style="176" bestFit="1" customWidth="1"/>
    <col min="6915" max="6915" width="12" style="176" bestFit="1" customWidth="1"/>
    <col min="6916" max="6916" width="11.85546875" style="176" customWidth="1"/>
    <col min="6917" max="6919" width="11.140625" style="176" customWidth="1"/>
    <col min="6920" max="7168" width="9.140625" style="176"/>
    <col min="7169" max="7169" width="54" style="176" customWidth="1"/>
    <col min="7170" max="7170" width="7.7109375" style="176" bestFit="1" customWidth="1"/>
    <col min="7171" max="7171" width="12" style="176" bestFit="1" customWidth="1"/>
    <col min="7172" max="7172" width="11.85546875" style="176" customWidth="1"/>
    <col min="7173" max="7175" width="11.140625" style="176" customWidth="1"/>
    <col min="7176" max="7424" width="9.140625" style="176"/>
    <col min="7425" max="7425" width="54" style="176" customWidth="1"/>
    <col min="7426" max="7426" width="7.7109375" style="176" bestFit="1" customWidth="1"/>
    <col min="7427" max="7427" width="12" style="176" bestFit="1" customWidth="1"/>
    <col min="7428" max="7428" width="11.85546875" style="176" customWidth="1"/>
    <col min="7429" max="7431" width="11.140625" style="176" customWidth="1"/>
    <col min="7432" max="7680" width="9.140625" style="176"/>
    <col min="7681" max="7681" width="54" style="176" customWidth="1"/>
    <col min="7682" max="7682" width="7.7109375" style="176" bestFit="1" customWidth="1"/>
    <col min="7683" max="7683" width="12" style="176" bestFit="1" customWidth="1"/>
    <col min="7684" max="7684" width="11.85546875" style="176" customWidth="1"/>
    <col min="7685" max="7687" width="11.140625" style="176" customWidth="1"/>
    <col min="7688" max="7936" width="9.140625" style="176"/>
    <col min="7937" max="7937" width="54" style="176" customWidth="1"/>
    <col min="7938" max="7938" width="7.7109375" style="176" bestFit="1" customWidth="1"/>
    <col min="7939" max="7939" width="12" style="176" bestFit="1" customWidth="1"/>
    <col min="7940" max="7940" width="11.85546875" style="176" customWidth="1"/>
    <col min="7941" max="7943" width="11.140625" style="176" customWidth="1"/>
    <col min="7944" max="8192" width="9.140625" style="176"/>
    <col min="8193" max="8193" width="54" style="176" customWidth="1"/>
    <col min="8194" max="8194" width="7.7109375" style="176" bestFit="1" customWidth="1"/>
    <col min="8195" max="8195" width="12" style="176" bestFit="1" customWidth="1"/>
    <col min="8196" max="8196" width="11.85546875" style="176" customWidth="1"/>
    <col min="8197" max="8199" width="11.140625" style="176" customWidth="1"/>
    <col min="8200" max="8448" width="9.140625" style="176"/>
    <col min="8449" max="8449" width="54" style="176" customWidth="1"/>
    <col min="8450" max="8450" width="7.7109375" style="176" bestFit="1" customWidth="1"/>
    <col min="8451" max="8451" width="12" style="176" bestFit="1" customWidth="1"/>
    <col min="8452" max="8452" width="11.85546875" style="176" customWidth="1"/>
    <col min="8453" max="8455" width="11.140625" style="176" customWidth="1"/>
    <col min="8456" max="8704" width="9.140625" style="176"/>
    <col min="8705" max="8705" width="54" style="176" customWidth="1"/>
    <col min="8706" max="8706" width="7.7109375" style="176" bestFit="1" customWidth="1"/>
    <col min="8707" max="8707" width="12" style="176" bestFit="1" customWidth="1"/>
    <col min="8708" max="8708" width="11.85546875" style="176" customWidth="1"/>
    <col min="8709" max="8711" width="11.140625" style="176" customWidth="1"/>
    <col min="8712" max="8960" width="9.140625" style="176"/>
    <col min="8961" max="8961" width="54" style="176" customWidth="1"/>
    <col min="8962" max="8962" width="7.7109375" style="176" bestFit="1" customWidth="1"/>
    <col min="8963" max="8963" width="12" style="176" bestFit="1" customWidth="1"/>
    <col min="8964" max="8964" width="11.85546875" style="176" customWidth="1"/>
    <col min="8965" max="8967" width="11.140625" style="176" customWidth="1"/>
    <col min="8968" max="9216" width="9.140625" style="176"/>
    <col min="9217" max="9217" width="54" style="176" customWidth="1"/>
    <col min="9218" max="9218" width="7.7109375" style="176" bestFit="1" customWidth="1"/>
    <col min="9219" max="9219" width="12" style="176" bestFit="1" customWidth="1"/>
    <col min="9220" max="9220" width="11.85546875" style="176" customWidth="1"/>
    <col min="9221" max="9223" width="11.140625" style="176" customWidth="1"/>
    <col min="9224" max="9472" width="9.140625" style="176"/>
    <col min="9473" max="9473" width="54" style="176" customWidth="1"/>
    <col min="9474" max="9474" width="7.7109375" style="176" bestFit="1" customWidth="1"/>
    <col min="9475" max="9475" width="12" style="176" bestFit="1" customWidth="1"/>
    <col min="9476" max="9476" width="11.85546875" style="176" customWidth="1"/>
    <col min="9477" max="9479" width="11.140625" style="176" customWidth="1"/>
    <col min="9480" max="9728" width="9.140625" style="176"/>
    <col min="9729" max="9729" width="54" style="176" customWidth="1"/>
    <col min="9730" max="9730" width="7.7109375" style="176" bestFit="1" customWidth="1"/>
    <col min="9731" max="9731" width="12" style="176" bestFit="1" customWidth="1"/>
    <col min="9732" max="9732" width="11.85546875" style="176" customWidth="1"/>
    <col min="9733" max="9735" width="11.140625" style="176" customWidth="1"/>
    <col min="9736" max="9984" width="9.140625" style="176"/>
    <col min="9985" max="9985" width="54" style="176" customWidth="1"/>
    <col min="9986" max="9986" width="7.7109375" style="176" bestFit="1" customWidth="1"/>
    <col min="9987" max="9987" width="12" style="176" bestFit="1" customWidth="1"/>
    <col min="9988" max="9988" width="11.85546875" style="176" customWidth="1"/>
    <col min="9989" max="9991" width="11.140625" style="176" customWidth="1"/>
    <col min="9992" max="10240" width="9.140625" style="176"/>
    <col min="10241" max="10241" width="54" style="176" customWidth="1"/>
    <col min="10242" max="10242" width="7.7109375" style="176" bestFit="1" customWidth="1"/>
    <col min="10243" max="10243" width="12" style="176" bestFit="1" customWidth="1"/>
    <col min="10244" max="10244" width="11.85546875" style="176" customWidth="1"/>
    <col min="10245" max="10247" width="11.140625" style="176" customWidth="1"/>
    <col min="10248" max="10496" width="9.140625" style="176"/>
    <col min="10497" max="10497" width="54" style="176" customWidth="1"/>
    <col min="10498" max="10498" width="7.7109375" style="176" bestFit="1" customWidth="1"/>
    <col min="10499" max="10499" width="12" style="176" bestFit="1" customWidth="1"/>
    <col min="10500" max="10500" width="11.85546875" style="176" customWidth="1"/>
    <col min="10501" max="10503" width="11.140625" style="176" customWidth="1"/>
    <col min="10504" max="10752" width="9.140625" style="176"/>
    <col min="10753" max="10753" width="54" style="176" customWidth="1"/>
    <col min="10754" max="10754" width="7.7109375" style="176" bestFit="1" customWidth="1"/>
    <col min="10755" max="10755" width="12" style="176" bestFit="1" customWidth="1"/>
    <col min="10756" max="10756" width="11.85546875" style="176" customWidth="1"/>
    <col min="10757" max="10759" width="11.140625" style="176" customWidth="1"/>
    <col min="10760" max="11008" width="9.140625" style="176"/>
    <col min="11009" max="11009" width="54" style="176" customWidth="1"/>
    <col min="11010" max="11010" width="7.7109375" style="176" bestFit="1" customWidth="1"/>
    <col min="11011" max="11011" width="12" style="176" bestFit="1" customWidth="1"/>
    <col min="11012" max="11012" width="11.85546875" style="176" customWidth="1"/>
    <col min="11013" max="11015" width="11.140625" style="176" customWidth="1"/>
    <col min="11016" max="11264" width="9.140625" style="176"/>
    <col min="11265" max="11265" width="54" style="176" customWidth="1"/>
    <col min="11266" max="11266" width="7.7109375" style="176" bestFit="1" customWidth="1"/>
    <col min="11267" max="11267" width="12" style="176" bestFit="1" customWidth="1"/>
    <col min="11268" max="11268" width="11.85546875" style="176" customWidth="1"/>
    <col min="11269" max="11271" width="11.140625" style="176" customWidth="1"/>
    <col min="11272" max="11520" width="9.140625" style="176"/>
    <col min="11521" max="11521" width="54" style="176" customWidth="1"/>
    <col min="11522" max="11522" width="7.7109375" style="176" bestFit="1" customWidth="1"/>
    <col min="11523" max="11523" width="12" style="176" bestFit="1" customWidth="1"/>
    <col min="11524" max="11524" width="11.85546875" style="176" customWidth="1"/>
    <col min="11525" max="11527" width="11.140625" style="176" customWidth="1"/>
    <col min="11528" max="11776" width="9.140625" style="176"/>
    <col min="11777" max="11777" width="54" style="176" customWidth="1"/>
    <col min="11778" max="11778" width="7.7109375" style="176" bestFit="1" customWidth="1"/>
    <col min="11779" max="11779" width="12" style="176" bestFit="1" customWidth="1"/>
    <col min="11780" max="11780" width="11.85546875" style="176" customWidth="1"/>
    <col min="11781" max="11783" width="11.140625" style="176" customWidth="1"/>
    <col min="11784" max="12032" width="9.140625" style="176"/>
    <col min="12033" max="12033" width="54" style="176" customWidth="1"/>
    <col min="12034" max="12034" width="7.7109375" style="176" bestFit="1" customWidth="1"/>
    <col min="12035" max="12035" width="12" style="176" bestFit="1" customWidth="1"/>
    <col min="12036" max="12036" width="11.85546875" style="176" customWidth="1"/>
    <col min="12037" max="12039" width="11.140625" style="176" customWidth="1"/>
    <col min="12040" max="12288" width="9.140625" style="176"/>
    <col min="12289" max="12289" width="54" style="176" customWidth="1"/>
    <col min="12290" max="12290" width="7.7109375" style="176" bestFit="1" customWidth="1"/>
    <col min="12291" max="12291" width="12" style="176" bestFit="1" customWidth="1"/>
    <col min="12292" max="12292" width="11.85546875" style="176" customWidth="1"/>
    <col min="12293" max="12295" width="11.140625" style="176" customWidth="1"/>
    <col min="12296" max="12544" width="9.140625" style="176"/>
    <col min="12545" max="12545" width="54" style="176" customWidth="1"/>
    <col min="12546" max="12546" width="7.7109375" style="176" bestFit="1" customWidth="1"/>
    <col min="12547" max="12547" width="12" style="176" bestFit="1" customWidth="1"/>
    <col min="12548" max="12548" width="11.85546875" style="176" customWidth="1"/>
    <col min="12549" max="12551" width="11.140625" style="176" customWidth="1"/>
    <col min="12552" max="12800" width="9.140625" style="176"/>
    <col min="12801" max="12801" width="54" style="176" customWidth="1"/>
    <col min="12802" max="12802" width="7.7109375" style="176" bestFit="1" customWidth="1"/>
    <col min="12803" max="12803" width="12" style="176" bestFit="1" customWidth="1"/>
    <col min="12804" max="12804" width="11.85546875" style="176" customWidth="1"/>
    <col min="12805" max="12807" width="11.140625" style="176" customWidth="1"/>
    <col min="12808" max="13056" width="9.140625" style="176"/>
    <col min="13057" max="13057" width="54" style="176" customWidth="1"/>
    <col min="13058" max="13058" width="7.7109375" style="176" bestFit="1" customWidth="1"/>
    <col min="13059" max="13059" width="12" style="176" bestFit="1" customWidth="1"/>
    <col min="13060" max="13060" width="11.85546875" style="176" customWidth="1"/>
    <col min="13061" max="13063" width="11.140625" style="176" customWidth="1"/>
    <col min="13064" max="13312" width="9.140625" style="176"/>
    <col min="13313" max="13313" width="54" style="176" customWidth="1"/>
    <col min="13314" max="13314" width="7.7109375" style="176" bestFit="1" customWidth="1"/>
    <col min="13315" max="13315" width="12" style="176" bestFit="1" customWidth="1"/>
    <col min="13316" max="13316" width="11.85546875" style="176" customWidth="1"/>
    <col min="13317" max="13319" width="11.140625" style="176" customWidth="1"/>
    <col min="13320" max="13568" width="9.140625" style="176"/>
    <col min="13569" max="13569" width="54" style="176" customWidth="1"/>
    <col min="13570" max="13570" width="7.7109375" style="176" bestFit="1" customWidth="1"/>
    <col min="13571" max="13571" width="12" style="176" bestFit="1" customWidth="1"/>
    <col min="13572" max="13572" width="11.85546875" style="176" customWidth="1"/>
    <col min="13573" max="13575" width="11.140625" style="176" customWidth="1"/>
    <col min="13576" max="13824" width="9.140625" style="176"/>
    <col min="13825" max="13825" width="54" style="176" customWidth="1"/>
    <col min="13826" max="13826" width="7.7109375" style="176" bestFit="1" customWidth="1"/>
    <col min="13827" max="13827" width="12" style="176" bestFit="1" customWidth="1"/>
    <col min="13828" max="13828" width="11.85546875" style="176" customWidth="1"/>
    <col min="13829" max="13831" width="11.140625" style="176" customWidth="1"/>
    <col min="13832" max="14080" width="9.140625" style="176"/>
    <col min="14081" max="14081" width="54" style="176" customWidth="1"/>
    <col min="14082" max="14082" width="7.7109375" style="176" bestFit="1" customWidth="1"/>
    <col min="14083" max="14083" width="12" style="176" bestFit="1" customWidth="1"/>
    <col min="14084" max="14084" width="11.85546875" style="176" customWidth="1"/>
    <col min="14085" max="14087" width="11.140625" style="176" customWidth="1"/>
    <col min="14088" max="14336" width="9.140625" style="176"/>
    <col min="14337" max="14337" width="54" style="176" customWidth="1"/>
    <col min="14338" max="14338" width="7.7109375" style="176" bestFit="1" customWidth="1"/>
    <col min="14339" max="14339" width="12" style="176" bestFit="1" customWidth="1"/>
    <col min="14340" max="14340" width="11.85546875" style="176" customWidth="1"/>
    <col min="14341" max="14343" width="11.140625" style="176" customWidth="1"/>
    <col min="14344" max="14592" width="9.140625" style="176"/>
    <col min="14593" max="14593" width="54" style="176" customWidth="1"/>
    <col min="14594" max="14594" width="7.7109375" style="176" bestFit="1" customWidth="1"/>
    <col min="14595" max="14595" width="12" style="176" bestFit="1" customWidth="1"/>
    <col min="14596" max="14596" width="11.85546875" style="176" customWidth="1"/>
    <col min="14597" max="14599" width="11.140625" style="176" customWidth="1"/>
    <col min="14600" max="14848" width="9.140625" style="176"/>
    <col min="14849" max="14849" width="54" style="176" customWidth="1"/>
    <col min="14850" max="14850" width="7.7109375" style="176" bestFit="1" customWidth="1"/>
    <col min="14851" max="14851" width="12" style="176" bestFit="1" customWidth="1"/>
    <col min="14852" max="14852" width="11.85546875" style="176" customWidth="1"/>
    <col min="14853" max="14855" width="11.140625" style="176" customWidth="1"/>
    <col min="14856" max="15104" width="9.140625" style="176"/>
    <col min="15105" max="15105" width="54" style="176" customWidth="1"/>
    <col min="15106" max="15106" width="7.7109375" style="176" bestFit="1" customWidth="1"/>
    <col min="15107" max="15107" width="12" style="176" bestFit="1" customWidth="1"/>
    <col min="15108" max="15108" width="11.85546875" style="176" customWidth="1"/>
    <col min="15109" max="15111" width="11.140625" style="176" customWidth="1"/>
    <col min="15112" max="15360" width="9.140625" style="176"/>
    <col min="15361" max="15361" width="54" style="176" customWidth="1"/>
    <col min="15362" max="15362" width="7.7109375" style="176" bestFit="1" customWidth="1"/>
    <col min="15363" max="15363" width="12" style="176" bestFit="1" customWidth="1"/>
    <col min="15364" max="15364" width="11.85546875" style="176" customWidth="1"/>
    <col min="15365" max="15367" width="11.140625" style="176" customWidth="1"/>
    <col min="15368" max="15616" width="9.140625" style="176"/>
    <col min="15617" max="15617" width="54" style="176" customWidth="1"/>
    <col min="15618" max="15618" width="7.7109375" style="176" bestFit="1" customWidth="1"/>
    <col min="15619" max="15619" width="12" style="176" bestFit="1" customWidth="1"/>
    <col min="15620" max="15620" width="11.85546875" style="176" customWidth="1"/>
    <col min="15621" max="15623" width="11.140625" style="176" customWidth="1"/>
    <col min="15624" max="15872" width="9.140625" style="176"/>
    <col min="15873" max="15873" width="54" style="176" customWidth="1"/>
    <col min="15874" max="15874" width="7.7109375" style="176" bestFit="1" customWidth="1"/>
    <col min="15875" max="15875" width="12" style="176" bestFit="1" customWidth="1"/>
    <col min="15876" max="15876" width="11.85546875" style="176" customWidth="1"/>
    <col min="15877" max="15879" width="11.140625" style="176" customWidth="1"/>
    <col min="15880" max="16128" width="9.140625" style="176"/>
    <col min="16129" max="16129" width="54" style="176" customWidth="1"/>
    <col min="16130" max="16130" width="7.7109375" style="176" bestFit="1" customWidth="1"/>
    <col min="16131" max="16131" width="12" style="176" bestFit="1" customWidth="1"/>
    <col min="16132" max="16132" width="11.85546875" style="176" customWidth="1"/>
    <col min="16133" max="16135" width="11.140625" style="176" customWidth="1"/>
    <col min="16136" max="16384" width="9.140625" style="176"/>
  </cols>
  <sheetData>
    <row r="1" spans="1:7" ht="21.75" customHeight="1">
      <c r="A1" s="455" t="s">
        <v>59</v>
      </c>
      <c r="B1" s="455"/>
      <c r="C1" s="455"/>
      <c r="D1" s="455"/>
      <c r="E1" s="455"/>
      <c r="F1" s="455"/>
      <c r="G1" s="455"/>
    </row>
    <row r="2" spans="1:7" ht="21.75" customHeight="1">
      <c r="A2" s="455" t="s">
        <v>370</v>
      </c>
      <c r="B2" s="455"/>
      <c r="C2" s="455"/>
      <c r="D2" s="455"/>
      <c r="E2" s="455"/>
      <c r="F2" s="455"/>
      <c r="G2" s="455"/>
    </row>
    <row r="3" spans="1:7">
      <c r="A3" s="456"/>
      <c r="B3" s="456"/>
      <c r="C3" s="456"/>
      <c r="D3" s="456"/>
      <c r="E3" s="456"/>
      <c r="F3" s="456"/>
    </row>
    <row r="4" spans="1:7" ht="21.75" customHeight="1">
      <c r="A4" s="439" t="s">
        <v>3</v>
      </c>
      <c r="B4" s="439"/>
      <c r="C4" s="439"/>
      <c r="D4" s="439"/>
      <c r="E4" s="439"/>
      <c r="F4" s="439"/>
      <c r="G4" s="439"/>
    </row>
    <row r="5" spans="1:7" ht="21.75" customHeight="1" thickBot="1">
      <c r="A5" s="425" t="s">
        <v>4</v>
      </c>
      <c r="B5" s="425"/>
      <c r="C5" s="425"/>
      <c r="D5" s="425"/>
      <c r="E5" s="425"/>
      <c r="F5" s="425"/>
      <c r="G5" s="425"/>
    </row>
    <row r="6" spans="1:7" ht="21.75" customHeight="1">
      <c r="A6" s="440" t="s">
        <v>959</v>
      </c>
      <c r="B6" s="440"/>
      <c r="C6" s="440"/>
      <c r="D6" s="440"/>
      <c r="E6" s="440"/>
      <c r="F6" s="440"/>
      <c r="G6" s="440"/>
    </row>
    <row r="7" spans="1:7" ht="21.75" customHeight="1">
      <c r="A7" s="426" t="s">
        <v>173</v>
      </c>
      <c r="B7" s="426"/>
      <c r="C7" s="426"/>
      <c r="D7" s="426"/>
      <c r="E7" s="426"/>
      <c r="F7" s="426"/>
      <c r="G7" s="426"/>
    </row>
    <row r="8" spans="1:7" ht="21.75" customHeight="1">
      <c r="A8" s="426" t="s">
        <v>174</v>
      </c>
      <c r="B8" s="426"/>
      <c r="C8" s="426"/>
      <c r="D8" s="426"/>
      <c r="E8" s="426"/>
      <c r="F8" s="426"/>
      <c r="G8" s="426"/>
    </row>
    <row r="9" spans="1:7" ht="21.75" customHeight="1">
      <c r="A9" s="179"/>
      <c r="B9" s="179"/>
      <c r="C9" s="179"/>
      <c r="D9" s="179"/>
      <c r="E9" s="179"/>
      <c r="F9" s="179"/>
    </row>
    <row r="10" spans="1:7" ht="21.75" customHeight="1" thickBot="1">
      <c r="A10" s="425" t="s">
        <v>944</v>
      </c>
      <c r="B10" s="425"/>
      <c r="C10" s="425"/>
      <c r="D10" s="425"/>
      <c r="E10" s="425"/>
      <c r="F10" s="425"/>
      <c r="G10" s="425"/>
    </row>
    <row r="11" spans="1:7" ht="21.75" customHeight="1">
      <c r="A11" s="440" t="s">
        <v>960</v>
      </c>
      <c r="B11" s="440"/>
      <c r="C11" s="440"/>
      <c r="D11" s="440"/>
      <c r="E11" s="440"/>
      <c r="F11" s="440"/>
      <c r="G11" s="440"/>
    </row>
    <row r="12" spans="1:7" ht="21.75" customHeight="1">
      <c r="A12" s="426" t="s">
        <v>175</v>
      </c>
      <c r="B12" s="426"/>
      <c r="C12" s="426"/>
      <c r="D12" s="426"/>
      <c r="E12" s="426"/>
      <c r="F12" s="426"/>
      <c r="G12" s="426"/>
    </row>
    <row r="13" spans="1:7" ht="21.75" customHeight="1" thickBot="1">
      <c r="A13" s="177"/>
      <c r="B13" s="177"/>
      <c r="C13" s="177"/>
      <c r="D13" s="177"/>
      <c r="E13" s="177"/>
      <c r="F13" s="177"/>
    </row>
    <row r="14" spans="1:7" ht="30" customHeight="1">
      <c r="A14" s="434" t="s">
        <v>176</v>
      </c>
      <c r="B14" s="458" t="s">
        <v>177</v>
      </c>
      <c r="C14" s="458"/>
      <c r="D14" s="458"/>
      <c r="E14" s="458"/>
      <c r="F14" s="458"/>
      <c r="G14" s="459"/>
    </row>
    <row r="15" spans="1:7" ht="30" customHeight="1">
      <c r="A15" s="435"/>
      <c r="B15" s="180" t="s">
        <v>164</v>
      </c>
      <c r="C15" s="181" t="s">
        <v>166</v>
      </c>
      <c r="D15" s="181" t="s">
        <v>178</v>
      </c>
      <c r="E15" s="181" t="s">
        <v>179</v>
      </c>
      <c r="F15" s="181" t="s">
        <v>180</v>
      </c>
      <c r="G15" s="295" t="s">
        <v>361</v>
      </c>
    </row>
    <row r="16" spans="1:7" ht="21.75" customHeight="1">
      <c r="A16" s="182" t="s">
        <v>181</v>
      </c>
      <c r="B16" s="183" t="s">
        <v>1</v>
      </c>
      <c r="C16" s="184">
        <v>300340040</v>
      </c>
      <c r="D16" s="184">
        <f>[2]รายละเอียด!H7</f>
        <v>306605520</v>
      </c>
      <c r="E16" s="185"/>
      <c r="F16" s="294"/>
      <c r="G16" s="186"/>
    </row>
    <row r="17" spans="1:7" ht="21.75" customHeight="1">
      <c r="A17" s="182" t="s">
        <v>182</v>
      </c>
      <c r="B17" s="183" t="s">
        <v>1</v>
      </c>
      <c r="C17" s="184">
        <f>C16</f>
        <v>300340040</v>
      </c>
      <c r="D17" s="184">
        <f>D16</f>
        <v>306605520</v>
      </c>
      <c r="E17" s="185"/>
      <c r="F17" s="294"/>
      <c r="G17" s="186"/>
    </row>
    <row r="18" spans="1:7" ht="21.75" customHeight="1" thickBot="1">
      <c r="A18" s="187" t="s">
        <v>183</v>
      </c>
      <c r="B18" s="188" t="s">
        <v>1</v>
      </c>
      <c r="C18" s="189"/>
      <c r="D18" s="190" t="s">
        <v>184</v>
      </c>
      <c r="E18" s="191"/>
      <c r="F18" s="191"/>
      <c r="G18" s="192"/>
    </row>
    <row r="19" spans="1:7" ht="21.75" customHeight="1">
      <c r="A19" s="193"/>
      <c r="B19" s="193"/>
      <c r="C19" s="193"/>
      <c r="D19" s="194"/>
      <c r="E19" s="195"/>
      <c r="F19" s="195"/>
    </row>
    <row r="20" spans="1:7" ht="21.75" customHeight="1">
      <c r="A20" s="193"/>
      <c r="B20" s="193"/>
      <c r="C20" s="193"/>
      <c r="D20" s="194"/>
      <c r="E20" s="195"/>
      <c r="F20" s="195"/>
    </row>
    <row r="21" spans="1:7" ht="21.75" customHeight="1">
      <c r="A21" s="193"/>
      <c r="B21" s="193"/>
      <c r="C21" s="193"/>
      <c r="D21" s="194"/>
      <c r="E21" s="195"/>
      <c r="F21" s="195"/>
    </row>
    <row r="22" spans="1:7" ht="21.75" customHeight="1">
      <c r="A22" s="193"/>
      <c r="B22" s="193"/>
      <c r="C22" s="193"/>
      <c r="D22" s="194"/>
      <c r="E22" s="195"/>
      <c r="F22" s="195"/>
    </row>
    <row r="23" spans="1:7" ht="21.75" customHeight="1">
      <c r="A23" s="193"/>
      <c r="B23" s="193"/>
      <c r="C23" s="193"/>
      <c r="D23" s="194"/>
      <c r="E23" s="195"/>
      <c r="F23" s="195"/>
    </row>
    <row r="24" spans="1:7" ht="21.75" customHeight="1">
      <c r="A24" s="193"/>
      <c r="B24" s="193"/>
      <c r="C24" s="193"/>
      <c r="D24" s="194"/>
      <c r="E24" s="195"/>
      <c r="F24" s="195"/>
    </row>
    <row r="25" spans="1:7" ht="21.75" customHeight="1">
      <c r="A25" s="193"/>
      <c r="B25" s="193"/>
      <c r="C25" s="193"/>
      <c r="D25" s="194"/>
      <c r="E25" s="195"/>
      <c r="F25" s="195"/>
    </row>
    <row r="26" spans="1:7" ht="21.75" customHeight="1">
      <c r="A26" s="193"/>
      <c r="B26" s="193"/>
      <c r="C26" s="193"/>
      <c r="D26" s="194"/>
      <c r="E26" s="195"/>
      <c r="F26" s="195"/>
    </row>
    <row r="27" spans="1:7" ht="21.75" customHeight="1">
      <c r="A27" s="193"/>
      <c r="B27" s="193"/>
      <c r="C27" s="193"/>
      <c r="D27" s="194"/>
      <c r="E27" s="195"/>
      <c r="F27" s="195"/>
    </row>
    <row r="28" spans="1:7" ht="21.75" customHeight="1">
      <c r="A28" s="193"/>
      <c r="B28" s="193"/>
      <c r="C28" s="193"/>
      <c r="D28" s="194"/>
      <c r="E28" s="195"/>
      <c r="F28" s="195"/>
    </row>
    <row r="29" spans="1:7" ht="21.75" customHeight="1">
      <c r="A29" s="193"/>
      <c r="B29" s="193"/>
      <c r="C29" s="193"/>
      <c r="D29" s="194"/>
      <c r="E29" s="195"/>
      <c r="F29" s="195"/>
    </row>
    <row r="30" spans="1:7" ht="21.75" customHeight="1">
      <c r="A30" s="193"/>
      <c r="B30" s="193"/>
      <c r="C30" s="193"/>
      <c r="D30" s="194"/>
      <c r="E30" s="195"/>
      <c r="F30" s="195"/>
    </row>
    <row r="31" spans="1:7" ht="21.75" customHeight="1">
      <c r="A31" s="193"/>
      <c r="B31" s="193"/>
      <c r="C31" s="193"/>
      <c r="D31" s="194"/>
      <c r="E31" s="195"/>
      <c r="F31" s="195"/>
    </row>
    <row r="32" spans="1:7" ht="21.75" customHeight="1">
      <c r="A32" s="193"/>
      <c r="B32" s="193"/>
      <c r="C32" s="193"/>
      <c r="D32" s="194"/>
      <c r="E32" s="195"/>
      <c r="F32" s="195"/>
    </row>
    <row r="33" spans="1:7" ht="21.75" customHeight="1">
      <c r="A33" s="193"/>
      <c r="B33" s="193"/>
      <c r="C33" s="193"/>
      <c r="D33" s="194"/>
      <c r="E33" s="195"/>
      <c r="F33" s="195"/>
    </row>
    <row r="34" spans="1:7" ht="21.75" customHeight="1">
      <c r="A34" s="193"/>
      <c r="B34" s="193"/>
      <c r="C34" s="193"/>
      <c r="D34" s="194"/>
      <c r="E34" s="195"/>
      <c r="F34" s="195"/>
    </row>
    <row r="35" spans="1:7" ht="21.75" customHeight="1">
      <c r="A35" s="193"/>
      <c r="B35" s="193"/>
      <c r="C35" s="193"/>
      <c r="D35" s="194"/>
      <c r="E35" s="195"/>
      <c r="F35" s="195"/>
    </row>
    <row r="36" spans="1:7" ht="21.75" customHeight="1">
      <c r="A36" s="193"/>
      <c r="B36" s="193"/>
      <c r="C36" s="193"/>
      <c r="D36" s="194"/>
      <c r="E36" s="195"/>
      <c r="F36" s="195"/>
    </row>
    <row r="37" spans="1:7" ht="21.75" customHeight="1">
      <c r="A37" s="193"/>
      <c r="B37" s="193"/>
      <c r="C37" s="193"/>
      <c r="D37" s="194"/>
      <c r="E37" s="195"/>
      <c r="F37" s="195"/>
    </row>
    <row r="38" spans="1:7" ht="21.75" customHeight="1">
      <c r="A38" s="193"/>
      <c r="B38" s="193"/>
      <c r="C38" s="193"/>
      <c r="D38" s="194"/>
      <c r="E38" s="195"/>
      <c r="F38" s="195"/>
    </row>
    <row r="39" spans="1:7" ht="21.75" customHeight="1">
      <c r="A39" s="193"/>
      <c r="B39" s="193"/>
      <c r="C39" s="193"/>
      <c r="D39" s="194"/>
      <c r="E39" s="195"/>
      <c r="F39" s="195"/>
    </row>
    <row r="40" spans="1:7" ht="21.75" customHeight="1">
      <c r="A40" s="193"/>
      <c r="B40" s="193"/>
      <c r="C40" s="193"/>
      <c r="D40" s="194"/>
      <c r="E40" s="195"/>
      <c r="F40" s="195"/>
    </row>
    <row r="41" spans="1:7" ht="21.75" customHeight="1">
      <c r="A41" s="193"/>
      <c r="B41" s="193"/>
      <c r="C41" s="193"/>
      <c r="D41" s="194"/>
      <c r="E41" s="195"/>
      <c r="F41" s="195"/>
    </row>
    <row r="42" spans="1:7" ht="21.75" customHeight="1">
      <c r="A42" s="193"/>
      <c r="B42" s="193"/>
      <c r="C42" s="193"/>
      <c r="D42" s="194"/>
      <c r="E42" s="195"/>
      <c r="F42" s="195"/>
    </row>
    <row r="43" spans="1:7" ht="21.75" customHeight="1">
      <c r="A43" s="193"/>
      <c r="B43" s="193"/>
      <c r="C43" s="193"/>
      <c r="D43" s="194"/>
      <c r="E43" s="195"/>
      <c r="F43" s="195"/>
    </row>
    <row r="44" spans="1:7" ht="21.75" customHeight="1">
      <c r="A44" s="193"/>
      <c r="B44" s="193"/>
      <c r="C44" s="193"/>
      <c r="D44" s="194"/>
      <c r="E44" s="195"/>
      <c r="F44" s="195"/>
    </row>
    <row r="45" spans="1:7" ht="21.75" customHeight="1">
      <c r="A45" s="193"/>
      <c r="B45" s="193"/>
      <c r="C45" s="193"/>
      <c r="D45" s="194"/>
      <c r="E45" s="195"/>
      <c r="F45" s="195"/>
    </row>
    <row r="46" spans="1:7" ht="24.75" thickBot="1">
      <c r="A46" s="425" t="s">
        <v>60</v>
      </c>
      <c r="B46" s="425"/>
      <c r="C46" s="425"/>
      <c r="D46" s="425"/>
      <c r="E46" s="425"/>
      <c r="F46" s="425"/>
      <c r="G46" s="425"/>
    </row>
    <row r="47" spans="1:7" ht="21.75" customHeight="1">
      <c r="A47" s="300" t="s">
        <v>961</v>
      </c>
      <c r="B47" s="300"/>
      <c r="C47" s="300"/>
      <c r="D47" s="300"/>
      <c r="E47" s="300"/>
      <c r="F47" s="300"/>
      <c r="G47" s="300"/>
    </row>
    <row r="48" spans="1:7" ht="21.75" customHeight="1">
      <c r="A48" s="457" t="s">
        <v>1026</v>
      </c>
      <c r="B48" s="457"/>
      <c r="C48" s="457"/>
      <c r="D48" s="457"/>
      <c r="E48" s="457"/>
      <c r="F48" s="457"/>
      <c r="G48" s="457"/>
    </row>
    <row r="49" spans="1:7" ht="21.75" customHeight="1">
      <c r="A49" s="454" t="s">
        <v>1027</v>
      </c>
      <c r="B49" s="454"/>
      <c r="C49" s="454"/>
      <c r="D49" s="454"/>
      <c r="E49" s="454"/>
      <c r="F49" s="454"/>
      <c r="G49" s="454"/>
    </row>
    <row r="50" spans="1:7" ht="21.75" customHeight="1">
      <c r="A50" s="454" t="s">
        <v>1028</v>
      </c>
      <c r="B50" s="454"/>
      <c r="C50" s="454"/>
      <c r="D50" s="454"/>
      <c r="E50" s="454"/>
      <c r="F50" s="454"/>
      <c r="G50" s="454"/>
    </row>
    <row r="51" spans="1:7">
      <c r="A51" s="177"/>
      <c r="B51" s="177"/>
      <c r="C51" s="177"/>
      <c r="D51" s="177"/>
      <c r="E51" s="177"/>
      <c r="F51" s="177"/>
    </row>
    <row r="52" spans="1:7" ht="22.5" customHeight="1" thickBot="1">
      <c r="A52" s="425" t="s">
        <v>945</v>
      </c>
      <c r="B52" s="425"/>
      <c r="C52" s="425"/>
      <c r="D52" s="425"/>
      <c r="E52" s="425"/>
      <c r="F52" s="425"/>
      <c r="G52" s="425"/>
    </row>
    <row r="53" spans="1:7" ht="21.75" customHeight="1">
      <c r="A53" s="440" t="s">
        <v>962</v>
      </c>
      <c r="B53" s="440"/>
      <c r="C53" s="440"/>
      <c r="D53" s="440"/>
      <c r="E53" s="440"/>
      <c r="F53" s="440"/>
      <c r="G53" s="440"/>
    </row>
    <row r="54" spans="1:7" ht="21.75" customHeight="1">
      <c r="A54" s="426" t="s">
        <v>185</v>
      </c>
      <c r="B54" s="426"/>
      <c r="C54" s="426"/>
      <c r="D54" s="426"/>
      <c r="E54" s="426"/>
      <c r="F54" s="426"/>
      <c r="G54" s="426"/>
    </row>
    <row r="55" spans="1:7">
      <c r="A55" s="177"/>
      <c r="B55" s="177"/>
      <c r="C55" s="177"/>
      <c r="D55" s="177"/>
      <c r="E55" s="177"/>
      <c r="F55" s="177"/>
    </row>
    <row r="56" spans="1:7" ht="22.5" customHeight="1" thickBot="1">
      <c r="A56" s="443" t="s">
        <v>963</v>
      </c>
      <c r="B56" s="443"/>
      <c r="C56" s="443"/>
      <c r="D56" s="443"/>
      <c r="E56" s="443"/>
      <c r="F56" s="443"/>
      <c r="G56" s="443"/>
    </row>
    <row r="57" spans="1:7" ht="30" customHeight="1">
      <c r="A57" s="434" t="s">
        <v>186</v>
      </c>
      <c r="B57" s="436" t="s">
        <v>187</v>
      </c>
      <c r="C57" s="436"/>
      <c r="D57" s="436"/>
      <c r="E57" s="436"/>
      <c r="F57" s="436"/>
      <c r="G57" s="437"/>
    </row>
    <row r="58" spans="1:7" ht="30" customHeight="1">
      <c r="A58" s="435"/>
      <c r="B58" s="196" t="s">
        <v>164</v>
      </c>
      <c r="C58" s="196" t="s">
        <v>166</v>
      </c>
      <c r="D58" s="196" t="s">
        <v>178</v>
      </c>
      <c r="E58" s="196" t="s">
        <v>179</v>
      </c>
      <c r="F58" s="196" t="s">
        <v>180</v>
      </c>
      <c r="G58" s="263" t="s">
        <v>361</v>
      </c>
    </row>
    <row r="59" spans="1:7">
      <c r="A59" s="197" t="s">
        <v>188</v>
      </c>
      <c r="B59" s="198"/>
      <c r="C59" s="199"/>
      <c r="D59" s="200"/>
      <c r="E59" s="200"/>
      <c r="F59" s="200"/>
      <c r="G59" s="201"/>
    </row>
    <row r="60" spans="1:7">
      <c r="A60" s="202" t="s">
        <v>189</v>
      </c>
      <c r="B60" s="203" t="s">
        <v>170</v>
      </c>
      <c r="C60" s="204" t="s">
        <v>190</v>
      </c>
      <c r="D60" s="205">
        <v>90</v>
      </c>
      <c r="E60" s="205">
        <v>90</v>
      </c>
      <c r="F60" s="205">
        <v>90</v>
      </c>
      <c r="G60" s="206">
        <v>90</v>
      </c>
    </row>
    <row r="61" spans="1:7" ht="21.75" customHeight="1">
      <c r="A61" s="197" t="s">
        <v>1024</v>
      </c>
      <c r="B61" s="198"/>
      <c r="C61" s="199"/>
      <c r="D61" s="200"/>
      <c r="E61" s="200"/>
      <c r="F61" s="200"/>
      <c r="G61" s="201"/>
    </row>
    <row r="62" spans="1:7" ht="21.75" customHeight="1">
      <c r="A62" s="202" t="s">
        <v>1025</v>
      </c>
      <c r="B62" s="203" t="s">
        <v>170</v>
      </c>
      <c r="C62" s="204" t="s">
        <v>192</v>
      </c>
      <c r="D62" s="205">
        <v>100</v>
      </c>
      <c r="E62" s="205">
        <v>100</v>
      </c>
      <c r="F62" s="205">
        <v>100</v>
      </c>
      <c r="G62" s="206">
        <v>100</v>
      </c>
    </row>
    <row r="63" spans="1:7" ht="21.75" customHeight="1">
      <c r="A63" s="197" t="s">
        <v>193</v>
      </c>
      <c r="B63" s="198"/>
      <c r="C63" s="199"/>
      <c r="D63" s="200"/>
      <c r="E63" s="200"/>
      <c r="F63" s="200"/>
      <c r="G63" s="201"/>
    </row>
    <row r="64" spans="1:7" ht="21.75" customHeight="1">
      <c r="A64" s="202" t="s">
        <v>191</v>
      </c>
      <c r="B64" s="203" t="s">
        <v>170</v>
      </c>
      <c r="C64" s="204" t="s">
        <v>192</v>
      </c>
      <c r="D64" s="205">
        <v>100</v>
      </c>
      <c r="E64" s="205">
        <v>100</v>
      </c>
      <c r="F64" s="205">
        <v>100</v>
      </c>
      <c r="G64" s="206">
        <v>100</v>
      </c>
    </row>
    <row r="65" spans="1:7" ht="21.75" customHeight="1">
      <c r="A65" s="197" t="s">
        <v>194</v>
      </c>
      <c r="B65" s="198"/>
      <c r="C65" s="199"/>
      <c r="D65" s="200"/>
      <c r="E65" s="200"/>
      <c r="F65" s="200"/>
      <c r="G65" s="201"/>
    </row>
    <row r="66" spans="1:7" ht="21.75" customHeight="1">
      <c r="A66" s="202" t="s">
        <v>195</v>
      </c>
      <c r="B66" s="203" t="s">
        <v>170</v>
      </c>
      <c r="C66" s="204" t="s">
        <v>196</v>
      </c>
      <c r="D66" s="205">
        <v>100</v>
      </c>
      <c r="E66" s="205">
        <v>100</v>
      </c>
      <c r="F66" s="205">
        <v>100</v>
      </c>
      <c r="G66" s="206">
        <v>100</v>
      </c>
    </row>
    <row r="67" spans="1:7">
      <c r="A67" s="182" t="s">
        <v>181</v>
      </c>
      <c r="B67" s="183" t="s">
        <v>1</v>
      </c>
      <c r="C67" s="207">
        <v>64168021</v>
      </c>
      <c r="D67" s="207">
        <f>[2]รายละเอียด!H33</f>
        <v>84500458</v>
      </c>
      <c r="E67" s="185"/>
      <c r="F67" s="185"/>
      <c r="G67" s="186"/>
    </row>
    <row r="68" spans="1:7">
      <c r="A68" s="182" t="s">
        <v>182</v>
      </c>
      <c r="B68" s="183" t="s">
        <v>1</v>
      </c>
      <c r="C68" s="207">
        <f>C67</f>
        <v>64168021</v>
      </c>
      <c r="D68" s="207">
        <f>D67</f>
        <v>84500458</v>
      </c>
      <c r="E68" s="185"/>
      <c r="F68" s="185"/>
      <c r="G68" s="186"/>
    </row>
    <row r="69" spans="1:7" ht="24.75" thickBot="1">
      <c r="A69" s="187" t="s">
        <v>183</v>
      </c>
      <c r="B69" s="188" t="s">
        <v>1</v>
      </c>
      <c r="C69" s="190" t="s">
        <v>184</v>
      </c>
      <c r="D69" s="191"/>
      <c r="E69" s="191"/>
      <c r="F69" s="191"/>
      <c r="G69" s="192"/>
    </row>
    <row r="70" spans="1:7">
      <c r="A70" s="177"/>
      <c r="B70" s="177"/>
      <c r="C70" s="177"/>
      <c r="D70" s="177"/>
      <c r="E70" s="177"/>
      <c r="F70" s="177"/>
    </row>
    <row r="71" spans="1:7">
      <c r="A71" s="177"/>
      <c r="B71" s="177"/>
      <c r="C71" s="177"/>
      <c r="D71" s="177"/>
      <c r="E71" s="177"/>
      <c r="F71" s="177"/>
    </row>
    <row r="72" spans="1:7">
      <c r="A72" s="177"/>
      <c r="B72" s="177"/>
      <c r="C72" s="177"/>
      <c r="D72" s="177"/>
      <c r="E72" s="177"/>
      <c r="F72" s="177"/>
    </row>
    <row r="73" spans="1:7">
      <c r="A73" s="177"/>
      <c r="B73" s="177"/>
      <c r="C73" s="177"/>
      <c r="D73" s="177"/>
      <c r="E73" s="177"/>
      <c r="F73" s="177"/>
    </row>
    <row r="74" spans="1:7">
      <c r="A74" s="177"/>
      <c r="B74" s="177"/>
      <c r="C74" s="177"/>
      <c r="D74" s="177"/>
      <c r="E74" s="177"/>
      <c r="F74" s="177"/>
    </row>
    <row r="75" spans="1:7">
      <c r="A75" s="177"/>
      <c r="B75" s="177"/>
      <c r="C75" s="177"/>
      <c r="D75" s="177"/>
      <c r="E75" s="177"/>
      <c r="F75" s="177"/>
    </row>
    <row r="76" spans="1:7">
      <c r="A76" s="177"/>
      <c r="B76" s="177"/>
      <c r="C76" s="177"/>
      <c r="D76" s="177"/>
      <c r="E76" s="177"/>
      <c r="F76" s="177"/>
    </row>
    <row r="77" spans="1:7">
      <c r="A77" s="177"/>
      <c r="B77" s="177"/>
      <c r="C77" s="177"/>
      <c r="D77" s="177"/>
      <c r="E77" s="177"/>
      <c r="F77" s="177"/>
    </row>
    <row r="78" spans="1:7">
      <c r="A78" s="177"/>
      <c r="B78" s="177"/>
      <c r="C78" s="177"/>
      <c r="D78" s="177"/>
      <c r="E78" s="177"/>
      <c r="F78" s="177"/>
    </row>
    <row r="79" spans="1:7">
      <c r="A79" s="177"/>
      <c r="B79" s="177"/>
      <c r="C79" s="177"/>
      <c r="D79" s="177"/>
      <c r="E79" s="177"/>
      <c r="F79" s="177"/>
    </row>
    <row r="80" spans="1:7">
      <c r="A80" s="177"/>
      <c r="B80" s="177"/>
      <c r="C80" s="177"/>
      <c r="D80" s="177"/>
      <c r="E80" s="177"/>
      <c r="F80" s="177"/>
    </row>
    <row r="81" spans="1:7">
      <c r="A81" s="177"/>
      <c r="B81" s="177"/>
      <c r="C81" s="177"/>
      <c r="D81" s="177"/>
      <c r="E81" s="177"/>
      <c r="F81" s="177"/>
    </row>
    <row r="82" spans="1:7">
      <c r="A82" s="177"/>
      <c r="B82" s="177"/>
      <c r="C82" s="177"/>
      <c r="D82" s="177"/>
      <c r="E82" s="177"/>
      <c r="F82" s="177"/>
    </row>
    <row r="83" spans="1:7">
      <c r="A83" s="177"/>
      <c r="B83" s="177"/>
      <c r="C83" s="177"/>
      <c r="D83" s="177"/>
      <c r="E83" s="177"/>
      <c r="F83" s="177"/>
    </row>
    <row r="84" spans="1:7">
      <c r="A84" s="177"/>
      <c r="B84" s="177"/>
      <c r="C84" s="177"/>
      <c r="D84" s="177"/>
      <c r="E84" s="177"/>
      <c r="F84" s="177"/>
    </row>
    <row r="85" spans="1:7">
      <c r="A85" s="177"/>
      <c r="B85" s="177"/>
      <c r="C85" s="177"/>
      <c r="D85" s="177"/>
      <c r="E85" s="177"/>
      <c r="F85" s="177"/>
    </row>
    <row r="86" spans="1:7">
      <c r="A86" s="177"/>
      <c r="B86" s="177"/>
      <c r="C86" s="177"/>
      <c r="D86" s="177"/>
      <c r="E86" s="177"/>
      <c r="F86" s="177"/>
    </row>
    <row r="87" spans="1:7">
      <c r="A87" s="439" t="s">
        <v>66</v>
      </c>
      <c r="B87" s="439"/>
      <c r="C87" s="439"/>
      <c r="D87" s="439"/>
      <c r="E87" s="439"/>
      <c r="F87" s="439"/>
      <c r="G87" s="439"/>
    </row>
    <row r="88" spans="1:7" ht="22.5" customHeight="1" thickBot="1">
      <c r="A88" s="425" t="s">
        <v>65</v>
      </c>
      <c r="B88" s="425"/>
      <c r="C88" s="425"/>
      <c r="D88" s="425"/>
      <c r="E88" s="425"/>
      <c r="F88" s="425"/>
      <c r="G88" s="425"/>
    </row>
    <row r="89" spans="1:7" ht="21.75" customHeight="1">
      <c r="A89" s="440" t="s">
        <v>1029</v>
      </c>
      <c r="B89" s="440"/>
      <c r="C89" s="440"/>
      <c r="D89" s="440"/>
      <c r="E89" s="440"/>
      <c r="F89" s="440"/>
      <c r="G89" s="440"/>
    </row>
    <row r="90" spans="1:7" ht="21.75" customHeight="1">
      <c r="A90" s="426" t="s">
        <v>1030</v>
      </c>
      <c r="B90" s="426"/>
      <c r="C90" s="426"/>
      <c r="D90" s="426"/>
      <c r="E90" s="426"/>
      <c r="F90" s="426"/>
      <c r="G90" s="426"/>
    </row>
    <row r="91" spans="1:7" ht="21.75" customHeight="1">
      <c r="A91" s="454" t="s">
        <v>1031</v>
      </c>
      <c r="B91" s="454"/>
      <c r="C91" s="454"/>
      <c r="D91" s="454"/>
      <c r="E91" s="454"/>
      <c r="F91" s="454"/>
      <c r="G91" s="454"/>
    </row>
    <row r="92" spans="1:7">
      <c r="A92" s="177"/>
      <c r="B92" s="177"/>
      <c r="C92" s="177"/>
      <c r="D92" s="177"/>
      <c r="E92" s="177"/>
      <c r="F92" s="177"/>
    </row>
    <row r="93" spans="1:7" ht="22.5" customHeight="1" thickBot="1">
      <c r="A93" s="425" t="s">
        <v>946</v>
      </c>
      <c r="B93" s="425"/>
      <c r="C93" s="425"/>
      <c r="D93" s="425"/>
      <c r="E93" s="425"/>
      <c r="F93" s="425"/>
      <c r="G93" s="425"/>
    </row>
    <row r="94" spans="1:7" ht="21.75" customHeight="1">
      <c r="A94" s="301" t="s">
        <v>964</v>
      </c>
      <c r="B94" s="301"/>
      <c r="C94" s="301"/>
      <c r="D94" s="301"/>
      <c r="E94" s="301"/>
      <c r="F94" s="301"/>
      <c r="G94" s="301"/>
    </row>
    <row r="95" spans="1:7" ht="21.75" customHeight="1">
      <c r="A95" s="426" t="s">
        <v>197</v>
      </c>
      <c r="B95" s="426"/>
      <c r="C95" s="426"/>
      <c r="D95" s="426"/>
      <c r="E95" s="426"/>
      <c r="F95" s="426"/>
      <c r="G95" s="426"/>
    </row>
    <row r="96" spans="1:7" ht="21.75" customHeight="1">
      <c r="A96" s="426" t="s">
        <v>198</v>
      </c>
      <c r="B96" s="426"/>
      <c r="C96" s="426"/>
      <c r="D96" s="426"/>
      <c r="E96" s="426"/>
      <c r="F96" s="426"/>
      <c r="G96" s="426"/>
    </row>
    <row r="97" spans="1:7">
      <c r="A97" s="177"/>
      <c r="B97" s="177"/>
      <c r="C97" s="177"/>
      <c r="D97" s="177"/>
      <c r="E97" s="177"/>
      <c r="F97" s="177"/>
    </row>
    <row r="98" spans="1:7" ht="21.75" customHeight="1">
      <c r="A98" s="439" t="s">
        <v>965</v>
      </c>
      <c r="B98" s="439"/>
      <c r="C98" s="439"/>
      <c r="D98" s="439"/>
      <c r="E98" s="439"/>
      <c r="F98" s="439"/>
      <c r="G98" s="439"/>
    </row>
    <row r="99" spans="1:7" ht="21.75" customHeight="1">
      <c r="A99" s="426" t="s">
        <v>199</v>
      </c>
      <c r="B99" s="426"/>
      <c r="C99" s="426"/>
      <c r="D99" s="426"/>
      <c r="E99" s="426"/>
      <c r="F99" s="426"/>
      <c r="G99" s="426"/>
    </row>
    <row r="100" spans="1:7" ht="21.75" customHeight="1">
      <c r="A100" s="305" t="s">
        <v>200</v>
      </c>
      <c r="B100" s="305"/>
      <c r="C100" s="305"/>
      <c r="D100" s="305"/>
      <c r="E100" s="305"/>
      <c r="F100" s="305"/>
      <c r="G100" s="305"/>
    </row>
    <row r="101" spans="1:7" ht="21.75" customHeight="1">
      <c r="A101" s="426" t="s">
        <v>347</v>
      </c>
      <c r="B101" s="426"/>
      <c r="C101" s="426"/>
      <c r="D101" s="426"/>
      <c r="E101" s="426"/>
      <c r="F101" s="426"/>
      <c r="G101" s="426"/>
    </row>
    <row r="102" spans="1:7" ht="22.5" customHeight="1" thickBot="1">
      <c r="A102" s="443" t="s">
        <v>346</v>
      </c>
      <c r="B102" s="443"/>
      <c r="C102" s="443"/>
      <c r="D102" s="443"/>
      <c r="E102" s="443"/>
      <c r="F102" s="443"/>
      <c r="G102" s="443"/>
    </row>
    <row r="103" spans="1:7" ht="30" customHeight="1">
      <c r="A103" s="434" t="s">
        <v>186</v>
      </c>
      <c r="B103" s="436" t="s">
        <v>187</v>
      </c>
      <c r="C103" s="436"/>
      <c r="D103" s="436"/>
      <c r="E103" s="436"/>
      <c r="F103" s="436"/>
      <c r="G103" s="437"/>
    </row>
    <row r="104" spans="1:7" ht="30" customHeight="1">
      <c r="A104" s="435"/>
      <c r="B104" s="196" t="s">
        <v>164</v>
      </c>
      <c r="C104" s="196" t="s">
        <v>166</v>
      </c>
      <c r="D104" s="196" t="s">
        <v>178</v>
      </c>
      <c r="E104" s="196" t="s">
        <v>179</v>
      </c>
      <c r="F104" s="196" t="s">
        <v>180</v>
      </c>
      <c r="G104" s="263" t="s">
        <v>361</v>
      </c>
    </row>
    <row r="105" spans="1:7" ht="21.75" customHeight="1">
      <c r="A105" s="208" t="s">
        <v>201</v>
      </c>
      <c r="B105" s="198"/>
      <c r="C105" s="199"/>
      <c r="D105" s="199"/>
      <c r="E105" s="199"/>
      <c r="F105" s="302"/>
      <c r="G105" s="209"/>
    </row>
    <row r="106" spans="1:7" ht="21.75" customHeight="1">
      <c r="A106" s="210" t="s">
        <v>202</v>
      </c>
      <c r="B106" s="203" t="s">
        <v>170</v>
      </c>
      <c r="C106" s="204" t="s">
        <v>196</v>
      </c>
      <c r="D106" s="204" t="s">
        <v>196</v>
      </c>
      <c r="E106" s="204">
        <v>70</v>
      </c>
      <c r="F106" s="303">
        <v>70</v>
      </c>
      <c r="G106" s="211">
        <v>70</v>
      </c>
    </row>
    <row r="107" spans="1:7" ht="21.75" customHeight="1">
      <c r="A107" s="208" t="s">
        <v>203</v>
      </c>
      <c r="B107" s="198"/>
      <c r="C107" s="199"/>
      <c r="D107" s="199"/>
      <c r="E107" s="199"/>
      <c r="F107" s="302"/>
      <c r="G107" s="209"/>
    </row>
    <row r="108" spans="1:7" ht="21.75" customHeight="1">
      <c r="A108" s="210" t="s">
        <v>204</v>
      </c>
      <c r="B108" s="203" t="s">
        <v>170</v>
      </c>
      <c r="C108" s="204" t="s">
        <v>196</v>
      </c>
      <c r="D108" s="204" t="s">
        <v>196</v>
      </c>
      <c r="E108" s="204">
        <v>70</v>
      </c>
      <c r="F108" s="303">
        <v>70</v>
      </c>
      <c r="G108" s="211">
        <v>70</v>
      </c>
    </row>
    <row r="109" spans="1:7" ht="21.75" customHeight="1">
      <c r="A109" s="182" t="s">
        <v>205</v>
      </c>
      <c r="B109" s="183" t="s">
        <v>170</v>
      </c>
      <c r="C109" s="212" t="s">
        <v>206</v>
      </c>
      <c r="D109" s="212" t="s">
        <v>238</v>
      </c>
      <c r="E109" s="212" t="s">
        <v>238</v>
      </c>
      <c r="F109" s="304" t="s">
        <v>238</v>
      </c>
      <c r="G109" s="213" t="s">
        <v>238</v>
      </c>
    </row>
    <row r="110" spans="1:7">
      <c r="A110" s="182" t="s">
        <v>181</v>
      </c>
      <c r="B110" s="183" t="s">
        <v>1</v>
      </c>
      <c r="C110" s="214">
        <v>15124247</v>
      </c>
      <c r="D110" s="214">
        <f>รายละเอียด!H91</f>
        <v>12602686</v>
      </c>
      <c r="E110" s="185"/>
      <c r="F110" s="185"/>
      <c r="G110" s="186"/>
    </row>
    <row r="111" spans="1:7">
      <c r="A111" s="182" t="s">
        <v>182</v>
      </c>
      <c r="B111" s="183" t="s">
        <v>1</v>
      </c>
      <c r="C111" s="214">
        <f>C110</f>
        <v>15124247</v>
      </c>
      <c r="D111" s="214">
        <f>D110</f>
        <v>12602686</v>
      </c>
      <c r="E111" s="185"/>
      <c r="F111" s="185"/>
      <c r="G111" s="186"/>
    </row>
    <row r="112" spans="1:7" ht="24.75" thickBot="1">
      <c r="A112" s="187" t="s">
        <v>183</v>
      </c>
      <c r="B112" s="188" t="s">
        <v>1</v>
      </c>
      <c r="C112" s="190" t="s">
        <v>184</v>
      </c>
      <c r="D112" s="189"/>
      <c r="E112" s="191"/>
      <c r="F112" s="191"/>
      <c r="G112" s="192"/>
    </row>
    <row r="113" spans="1:6">
      <c r="A113" s="177"/>
      <c r="B113" s="177"/>
      <c r="C113" s="177"/>
      <c r="D113" s="177"/>
      <c r="E113" s="177"/>
      <c r="F113" s="177"/>
    </row>
    <row r="114" spans="1:6">
      <c r="A114" s="177"/>
      <c r="B114" s="177"/>
      <c r="C114" s="177"/>
      <c r="D114" s="177"/>
      <c r="E114" s="177"/>
      <c r="F114" s="177"/>
    </row>
    <row r="115" spans="1:6">
      <c r="A115" s="177"/>
      <c r="B115" s="177"/>
      <c r="C115" s="177"/>
      <c r="D115" s="177"/>
      <c r="E115" s="177"/>
      <c r="F115" s="177"/>
    </row>
    <row r="116" spans="1:6">
      <c r="A116" s="177"/>
      <c r="B116" s="177"/>
      <c r="C116" s="177"/>
      <c r="D116" s="177"/>
      <c r="E116" s="177"/>
      <c r="F116" s="177"/>
    </row>
    <row r="117" spans="1:6">
      <c r="A117" s="177"/>
      <c r="B117" s="177"/>
      <c r="C117" s="177"/>
      <c r="D117" s="177"/>
      <c r="E117" s="177"/>
      <c r="F117" s="177"/>
    </row>
    <row r="118" spans="1:6">
      <c r="A118" s="177"/>
      <c r="B118" s="177"/>
      <c r="C118" s="177"/>
      <c r="D118" s="177"/>
      <c r="E118" s="177"/>
      <c r="F118" s="177"/>
    </row>
    <row r="119" spans="1:6">
      <c r="A119" s="177"/>
      <c r="B119" s="177"/>
      <c r="C119" s="177"/>
      <c r="D119" s="177"/>
      <c r="E119" s="177"/>
      <c r="F119" s="177"/>
    </row>
    <row r="120" spans="1:6">
      <c r="A120" s="177"/>
      <c r="B120" s="177"/>
      <c r="C120" s="177"/>
      <c r="D120" s="177"/>
      <c r="E120" s="177"/>
      <c r="F120" s="177"/>
    </row>
    <row r="121" spans="1:6">
      <c r="A121" s="177"/>
      <c r="B121" s="177"/>
      <c r="C121" s="177"/>
      <c r="D121" s="177"/>
      <c r="E121" s="177"/>
      <c r="F121" s="177"/>
    </row>
    <row r="122" spans="1:6">
      <c r="A122" s="177"/>
      <c r="B122" s="177"/>
      <c r="C122" s="177"/>
      <c r="D122" s="177"/>
      <c r="E122" s="177"/>
      <c r="F122" s="177"/>
    </row>
    <row r="123" spans="1:6">
      <c r="A123" s="177"/>
      <c r="B123" s="177"/>
      <c r="C123" s="177"/>
      <c r="D123" s="177"/>
      <c r="E123" s="177"/>
      <c r="F123" s="177"/>
    </row>
    <row r="124" spans="1:6">
      <c r="A124" s="177"/>
      <c r="B124" s="177"/>
      <c r="C124" s="177"/>
      <c r="D124" s="177"/>
      <c r="E124" s="177"/>
      <c r="F124" s="177"/>
    </row>
    <row r="125" spans="1:6">
      <c r="A125" s="177"/>
      <c r="B125" s="177"/>
      <c r="C125" s="177"/>
      <c r="D125" s="177"/>
      <c r="E125" s="177"/>
      <c r="F125" s="177"/>
    </row>
    <row r="126" spans="1:6">
      <c r="A126" s="177"/>
      <c r="B126" s="177"/>
      <c r="C126" s="177"/>
      <c r="D126" s="177"/>
      <c r="E126" s="177"/>
      <c r="F126" s="177"/>
    </row>
    <row r="127" spans="1:6">
      <c r="A127" s="177"/>
      <c r="B127" s="177"/>
      <c r="C127" s="177"/>
      <c r="D127" s="177"/>
      <c r="E127" s="177"/>
      <c r="F127" s="177"/>
    </row>
    <row r="128" spans="1:6">
      <c r="A128" s="177"/>
      <c r="B128" s="177"/>
      <c r="C128" s="177"/>
      <c r="D128" s="177"/>
      <c r="E128" s="177"/>
      <c r="F128" s="177"/>
    </row>
    <row r="129" spans="1:7" ht="24.75" thickBot="1">
      <c r="A129" s="425" t="s">
        <v>947</v>
      </c>
      <c r="B129" s="425"/>
      <c r="C129" s="425"/>
      <c r="D129" s="425"/>
      <c r="E129" s="425"/>
      <c r="F129" s="425"/>
      <c r="G129" s="425"/>
    </row>
    <row r="130" spans="1:7" ht="21.75" customHeight="1">
      <c r="A130" s="306" t="s">
        <v>966</v>
      </c>
      <c r="B130" s="306"/>
      <c r="C130" s="306"/>
      <c r="D130" s="306"/>
      <c r="E130" s="306"/>
      <c r="F130" s="306"/>
      <c r="G130" s="306"/>
    </row>
    <row r="131" spans="1:7" ht="24" customHeight="1">
      <c r="A131" s="305" t="s">
        <v>207</v>
      </c>
      <c r="B131" s="305"/>
      <c r="C131" s="305"/>
      <c r="D131" s="305"/>
      <c r="E131" s="305"/>
      <c r="F131" s="305"/>
      <c r="G131" s="305"/>
    </row>
    <row r="132" spans="1:7" ht="24" customHeight="1">
      <c r="A132" s="305" t="s">
        <v>208</v>
      </c>
      <c r="B132" s="305"/>
      <c r="C132" s="305"/>
      <c r="D132" s="305"/>
      <c r="E132" s="305"/>
      <c r="F132" s="305"/>
      <c r="G132" s="305"/>
    </row>
    <row r="133" spans="1:7" ht="24" customHeight="1">
      <c r="A133" s="305" t="s">
        <v>209</v>
      </c>
      <c r="B133" s="305"/>
      <c r="C133" s="305"/>
      <c r="D133" s="305"/>
      <c r="E133" s="305"/>
      <c r="F133" s="305"/>
      <c r="G133" s="305"/>
    </row>
    <row r="134" spans="1:7">
      <c r="A134" s="179"/>
      <c r="B134" s="179"/>
      <c r="C134" s="179"/>
      <c r="D134" s="179"/>
      <c r="E134" s="179"/>
      <c r="F134" s="179"/>
      <c r="G134" s="179"/>
    </row>
    <row r="135" spans="1:7">
      <c r="A135" s="178"/>
      <c r="B135" s="178"/>
      <c r="C135" s="178"/>
      <c r="D135" s="178"/>
      <c r="E135" s="178"/>
      <c r="F135" s="178"/>
    </row>
    <row r="136" spans="1:7">
      <c r="A136" s="439" t="s">
        <v>967</v>
      </c>
      <c r="B136" s="439"/>
      <c r="C136" s="439"/>
      <c r="D136" s="439"/>
      <c r="E136" s="439"/>
      <c r="F136" s="439"/>
      <c r="G136" s="439"/>
    </row>
    <row r="137" spans="1:7" ht="24.75" thickBot="1">
      <c r="A137" s="443" t="s">
        <v>210</v>
      </c>
      <c r="B137" s="443"/>
      <c r="C137" s="443"/>
      <c r="D137" s="443"/>
      <c r="E137" s="443"/>
      <c r="F137" s="443"/>
      <c r="G137" s="443"/>
    </row>
    <row r="138" spans="1:7" ht="30" customHeight="1">
      <c r="A138" s="434" t="s">
        <v>186</v>
      </c>
      <c r="B138" s="436" t="s">
        <v>187</v>
      </c>
      <c r="C138" s="436"/>
      <c r="D138" s="436"/>
      <c r="E138" s="436"/>
      <c r="F138" s="436"/>
      <c r="G138" s="437"/>
    </row>
    <row r="139" spans="1:7" ht="30" customHeight="1">
      <c r="A139" s="435"/>
      <c r="B139" s="196" t="s">
        <v>164</v>
      </c>
      <c r="C139" s="196" t="s">
        <v>166</v>
      </c>
      <c r="D139" s="196" t="s">
        <v>178</v>
      </c>
      <c r="E139" s="196" t="s">
        <v>179</v>
      </c>
      <c r="F139" s="196" t="s">
        <v>180</v>
      </c>
      <c r="G139" s="263" t="s">
        <v>361</v>
      </c>
    </row>
    <row r="140" spans="1:7">
      <c r="A140" s="215" t="s">
        <v>211</v>
      </c>
      <c r="B140" s="216" t="s">
        <v>212</v>
      </c>
      <c r="C140" s="217" t="s">
        <v>213</v>
      </c>
      <c r="D140" s="218">
        <v>5</v>
      </c>
      <c r="E140" s="217" t="s">
        <v>213</v>
      </c>
      <c r="F140" s="218">
        <v>5</v>
      </c>
      <c r="G140" s="219">
        <v>5</v>
      </c>
    </row>
    <row r="141" spans="1:7">
      <c r="A141" s="220" t="s">
        <v>214</v>
      </c>
      <c r="B141" s="200"/>
      <c r="C141" s="200"/>
      <c r="D141" s="200"/>
      <c r="E141" s="200"/>
      <c r="F141" s="200"/>
      <c r="G141" s="201"/>
    </row>
    <row r="142" spans="1:7">
      <c r="A142" s="221" t="s">
        <v>215</v>
      </c>
      <c r="B142" s="222" t="s">
        <v>170</v>
      </c>
      <c r="C142" s="223" t="s">
        <v>196</v>
      </c>
      <c r="D142" s="224">
        <v>80</v>
      </c>
      <c r="E142" s="223" t="s">
        <v>216</v>
      </c>
      <c r="F142" s="224">
        <v>80</v>
      </c>
      <c r="G142" s="225">
        <v>80</v>
      </c>
    </row>
    <row r="143" spans="1:7">
      <c r="A143" s="182" t="s">
        <v>181</v>
      </c>
      <c r="B143" s="183" t="s">
        <v>1</v>
      </c>
      <c r="C143" s="214">
        <v>20674055</v>
      </c>
      <c r="D143" s="214">
        <f>[2]รายละเอียด!H124</f>
        <v>2163380</v>
      </c>
      <c r="E143" s="226"/>
      <c r="F143" s="185"/>
      <c r="G143" s="186"/>
    </row>
    <row r="144" spans="1:7">
      <c r="A144" s="182" t="s">
        <v>182</v>
      </c>
      <c r="B144" s="183" t="s">
        <v>1</v>
      </c>
      <c r="C144" s="214">
        <f>C143</f>
        <v>20674055</v>
      </c>
      <c r="D144" s="214">
        <f>D143</f>
        <v>2163380</v>
      </c>
      <c r="E144" s="226"/>
      <c r="F144" s="185"/>
      <c r="G144" s="186"/>
    </row>
    <row r="145" spans="1:9" ht="24.75" thickBot="1">
      <c r="A145" s="187" t="s">
        <v>183</v>
      </c>
      <c r="B145" s="188" t="s">
        <v>1</v>
      </c>
      <c r="C145" s="190" t="s">
        <v>184</v>
      </c>
      <c r="D145" s="191"/>
      <c r="E145" s="189"/>
      <c r="F145" s="191"/>
      <c r="G145" s="299"/>
    </row>
    <row r="146" spans="1:9">
      <c r="A146" s="177"/>
      <c r="B146" s="177"/>
      <c r="C146" s="177"/>
      <c r="D146" s="177"/>
      <c r="E146" s="177"/>
      <c r="F146" s="177"/>
    </row>
    <row r="147" spans="1:9" ht="24.75" thickBot="1">
      <c r="A147" s="425" t="s">
        <v>349</v>
      </c>
      <c r="B147" s="425"/>
      <c r="C147" s="425"/>
      <c r="D147" s="425"/>
      <c r="E147" s="425"/>
      <c r="F147" s="425"/>
      <c r="G147" s="425"/>
    </row>
    <row r="148" spans="1:9" ht="24" customHeight="1">
      <c r="A148" s="306" t="s">
        <v>968</v>
      </c>
      <c r="B148" s="306"/>
      <c r="C148" s="306"/>
      <c r="D148" s="306"/>
      <c r="E148" s="306"/>
      <c r="F148" s="306"/>
      <c r="G148" s="306"/>
    </row>
    <row r="149" spans="1:9" ht="24" customHeight="1">
      <c r="A149" s="305" t="s">
        <v>1157</v>
      </c>
      <c r="B149" s="305"/>
      <c r="C149" s="305"/>
      <c r="D149" s="305"/>
      <c r="E149" s="305"/>
      <c r="F149" s="305"/>
      <c r="G149" s="305"/>
    </row>
    <row r="150" spans="1:9">
      <c r="A150" s="305" t="s">
        <v>1032</v>
      </c>
      <c r="B150" s="305"/>
      <c r="C150" s="305"/>
      <c r="D150" s="305"/>
      <c r="E150" s="305"/>
      <c r="F150" s="305"/>
      <c r="G150" s="305"/>
    </row>
    <row r="151" spans="1:9" ht="24" customHeight="1">
      <c r="A151" s="305" t="s">
        <v>1158</v>
      </c>
      <c r="B151" s="305"/>
      <c r="C151" s="305"/>
      <c r="D151" s="305"/>
      <c r="E151" s="305"/>
      <c r="F151" s="305"/>
      <c r="G151" s="305"/>
    </row>
    <row r="152" spans="1:9" ht="24" customHeight="1">
      <c r="A152" s="305" t="s">
        <v>1033</v>
      </c>
      <c r="B152" s="305"/>
      <c r="C152" s="305"/>
      <c r="D152" s="305"/>
      <c r="E152" s="305"/>
      <c r="F152" s="305"/>
      <c r="G152" s="305"/>
    </row>
    <row r="153" spans="1:9">
      <c r="A153" s="448" t="s">
        <v>969</v>
      </c>
      <c r="B153" s="448"/>
      <c r="C153" s="448"/>
      <c r="D153" s="448"/>
      <c r="E153" s="448"/>
      <c r="F153" s="448"/>
      <c r="G153" s="448"/>
    </row>
    <row r="154" spans="1:9">
      <c r="A154" s="439" t="s">
        <v>970</v>
      </c>
      <c r="B154" s="439"/>
      <c r="C154" s="439"/>
      <c r="D154" s="439"/>
      <c r="E154" s="439"/>
      <c r="F154" s="439"/>
      <c r="G154" s="439"/>
    </row>
    <row r="155" spans="1:9" ht="21.75" customHeight="1">
      <c r="A155" s="320" t="s">
        <v>973</v>
      </c>
      <c r="B155" s="319"/>
      <c r="C155" s="319"/>
      <c r="D155" s="319"/>
      <c r="E155" s="319"/>
      <c r="F155" s="319"/>
      <c r="G155" s="319"/>
      <c r="H155" s="239"/>
      <c r="I155" s="239"/>
    </row>
    <row r="156" spans="1:9" ht="21.75" customHeight="1">
      <c r="A156" s="177" t="s">
        <v>1085</v>
      </c>
      <c r="B156" s="177"/>
      <c r="C156" s="177"/>
      <c r="D156" s="177"/>
      <c r="E156" s="177"/>
      <c r="F156" s="177"/>
      <c r="G156" s="177"/>
      <c r="H156" s="239"/>
      <c r="I156" s="239"/>
    </row>
    <row r="157" spans="1:9">
      <c r="A157" s="179"/>
      <c r="B157" s="179"/>
      <c r="C157" s="179"/>
      <c r="D157" s="179"/>
      <c r="E157" s="179"/>
      <c r="F157" s="179"/>
      <c r="G157" s="179"/>
    </row>
    <row r="158" spans="1:9">
      <c r="A158" s="444" t="s">
        <v>1156</v>
      </c>
      <c r="B158" s="426"/>
      <c r="C158" s="426"/>
      <c r="D158" s="426"/>
      <c r="E158" s="426"/>
      <c r="F158" s="426"/>
      <c r="G158" s="426"/>
    </row>
    <row r="159" spans="1:9" ht="24" customHeight="1">
      <c r="A159" s="305" t="s">
        <v>1045</v>
      </c>
      <c r="B159" s="177"/>
      <c r="C159" s="177"/>
      <c r="D159" s="177"/>
      <c r="E159" s="177"/>
      <c r="F159" s="177"/>
      <c r="G159" s="177"/>
    </row>
    <row r="160" spans="1:9" ht="24" customHeight="1">
      <c r="A160" s="305" t="s">
        <v>1046</v>
      </c>
      <c r="B160" s="177"/>
      <c r="C160" s="177"/>
      <c r="D160" s="177"/>
      <c r="E160" s="177"/>
      <c r="F160" s="177"/>
      <c r="G160" s="177"/>
    </row>
    <row r="161" spans="1:8" ht="24" customHeight="1">
      <c r="A161" s="305" t="s">
        <v>1047</v>
      </c>
      <c r="B161" s="177"/>
      <c r="C161" s="177"/>
      <c r="D161" s="177"/>
      <c r="E161" s="177"/>
      <c r="F161" s="177"/>
      <c r="G161" s="177"/>
    </row>
    <row r="162" spans="1:8" ht="24.75" thickBot="1">
      <c r="A162" s="425"/>
      <c r="B162" s="425"/>
      <c r="C162" s="425"/>
      <c r="D162" s="425"/>
      <c r="E162" s="425"/>
      <c r="F162" s="425"/>
      <c r="G162" s="425"/>
    </row>
    <row r="163" spans="1:8" ht="30" customHeight="1">
      <c r="A163" s="434" t="s">
        <v>186</v>
      </c>
      <c r="B163" s="436" t="s">
        <v>187</v>
      </c>
      <c r="C163" s="436"/>
      <c r="D163" s="436"/>
      <c r="E163" s="436"/>
      <c r="F163" s="436"/>
      <c r="G163" s="437"/>
    </row>
    <row r="164" spans="1:8" ht="30" customHeight="1">
      <c r="A164" s="435"/>
      <c r="B164" s="196" t="s">
        <v>164</v>
      </c>
      <c r="C164" s="196" t="s">
        <v>166</v>
      </c>
      <c r="D164" s="196" t="s">
        <v>178</v>
      </c>
      <c r="E164" s="196" t="s">
        <v>179</v>
      </c>
      <c r="F164" s="196" t="s">
        <v>180</v>
      </c>
      <c r="G164" s="315" t="s">
        <v>361</v>
      </c>
      <c r="H164" s="310"/>
    </row>
    <row r="165" spans="1:8">
      <c r="A165" s="227" t="s">
        <v>1034</v>
      </c>
      <c r="B165" s="445" t="s">
        <v>905</v>
      </c>
      <c r="C165" s="228" t="s">
        <v>906</v>
      </c>
      <c r="D165" s="228" t="s">
        <v>906</v>
      </c>
      <c r="E165" s="228" t="s">
        <v>906</v>
      </c>
      <c r="F165" s="228" t="s">
        <v>906</v>
      </c>
      <c r="G165" s="314" t="s">
        <v>906</v>
      </c>
    </row>
    <row r="166" spans="1:8" ht="24" customHeight="1">
      <c r="A166" s="307" t="s">
        <v>1035</v>
      </c>
      <c r="B166" s="446"/>
      <c r="C166" s="229" t="s">
        <v>907</v>
      </c>
      <c r="D166" s="229" t="s">
        <v>907</v>
      </c>
      <c r="E166" s="229" t="s">
        <v>907</v>
      </c>
      <c r="F166" s="229" t="s">
        <v>907</v>
      </c>
      <c r="G166" s="313" t="s">
        <v>907</v>
      </c>
    </row>
    <row r="167" spans="1:8" ht="24" customHeight="1">
      <c r="A167" s="307" t="s">
        <v>1036</v>
      </c>
      <c r="B167" s="229"/>
      <c r="C167" s="229"/>
      <c r="D167" s="229"/>
      <c r="E167" s="229"/>
      <c r="F167" s="229"/>
      <c r="G167" s="308"/>
      <c r="H167" s="310"/>
    </row>
    <row r="168" spans="1:8">
      <c r="A168" s="230" t="s">
        <v>1037</v>
      </c>
      <c r="B168" s="231"/>
      <c r="C168" s="231"/>
      <c r="D168" s="232"/>
      <c r="E168" s="232"/>
      <c r="F168" s="232"/>
      <c r="G168" s="233"/>
    </row>
    <row r="169" spans="1:8">
      <c r="A169" s="234" t="s">
        <v>1038</v>
      </c>
      <c r="B169" s="316" t="s">
        <v>908</v>
      </c>
      <c r="C169" s="228" t="s">
        <v>909</v>
      </c>
      <c r="D169" s="228" t="s">
        <v>906</v>
      </c>
      <c r="E169" s="228" t="s">
        <v>906</v>
      </c>
      <c r="F169" s="228" t="s">
        <v>906</v>
      </c>
      <c r="G169" s="312" t="s">
        <v>906</v>
      </c>
      <c r="H169" s="310"/>
    </row>
    <row r="170" spans="1:8" ht="24.75" customHeight="1">
      <c r="A170" s="235" t="s">
        <v>1039</v>
      </c>
      <c r="B170" s="229"/>
      <c r="C170" s="229" t="s">
        <v>910</v>
      </c>
      <c r="D170" s="229" t="s">
        <v>911</v>
      </c>
      <c r="E170" s="229" t="s">
        <v>911</v>
      </c>
      <c r="F170" s="229" t="s">
        <v>911</v>
      </c>
      <c r="G170" s="308" t="s">
        <v>911</v>
      </c>
      <c r="H170" s="310"/>
    </row>
    <row r="171" spans="1:8" ht="24.75" customHeight="1">
      <c r="A171" s="235" t="s">
        <v>1040</v>
      </c>
      <c r="B171" s="229"/>
      <c r="C171" s="229" t="s">
        <v>912</v>
      </c>
      <c r="D171" s="229"/>
      <c r="E171" s="229"/>
      <c r="F171" s="229"/>
      <c r="G171" s="308"/>
      <c r="H171" s="310"/>
    </row>
    <row r="172" spans="1:8">
      <c r="A172" s="236" t="s">
        <v>1041</v>
      </c>
      <c r="B172" s="231"/>
      <c r="C172" s="231"/>
      <c r="D172" s="232"/>
      <c r="E172" s="232"/>
      <c r="F172" s="232"/>
      <c r="G172" s="233"/>
    </row>
    <row r="173" spans="1:8">
      <c r="A173" s="317" t="s">
        <v>1042</v>
      </c>
      <c r="B173" s="228" t="s">
        <v>217</v>
      </c>
      <c r="C173" s="228" t="s">
        <v>184</v>
      </c>
      <c r="D173" s="228" t="s">
        <v>906</v>
      </c>
      <c r="E173" s="228" t="s">
        <v>906</v>
      </c>
      <c r="F173" s="228" t="s">
        <v>906</v>
      </c>
      <c r="G173" s="311" t="s">
        <v>906</v>
      </c>
      <c r="H173" s="310"/>
    </row>
    <row r="174" spans="1:8">
      <c r="A174" s="235" t="s">
        <v>1043</v>
      </c>
      <c r="B174" s="229"/>
      <c r="C174" s="229"/>
      <c r="D174" s="229" t="s">
        <v>218</v>
      </c>
      <c r="E174" s="229" t="s">
        <v>218</v>
      </c>
      <c r="F174" s="229" t="s">
        <v>218</v>
      </c>
      <c r="G174" s="309" t="s">
        <v>218</v>
      </c>
      <c r="H174" s="310"/>
    </row>
    <row r="175" spans="1:8">
      <c r="A175" s="238" t="s">
        <v>1044</v>
      </c>
      <c r="B175" s="231"/>
      <c r="C175" s="231"/>
      <c r="D175" s="232"/>
      <c r="E175" s="232"/>
      <c r="F175" s="232"/>
      <c r="G175" s="233"/>
    </row>
    <row r="176" spans="1:8">
      <c r="A176" s="182" t="s">
        <v>181</v>
      </c>
      <c r="B176" s="183" t="s">
        <v>1</v>
      </c>
      <c r="C176" s="214">
        <v>8965000</v>
      </c>
      <c r="D176" s="214">
        <f>[2]รายละเอียด!H158</f>
        <v>10767025</v>
      </c>
      <c r="E176" s="226"/>
      <c r="F176" s="185"/>
      <c r="G176" s="298"/>
    </row>
    <row r="177" spans="1:9">
      <c r="A177" s="182" t="s">
        <v>182</v>
      </c>
      <c r="B177" s="183" t="s">
        <v>1</v>
      </c>
      <c r="C177" s="214">
        <f>C176</f>
        <v>8965000</v>
      </c>
      <c r="D177" s="214">
        <f>D176</f>
        <v>10767025</v>
      </c>
      <c r="E177" s="226"/>
      <c r="F177" s="185"/>
      <c r="G177" s="298"/>
    </row>
    <row r="178" spans="1:9" ht="24.75" thickBot="1">
      <c r="A178" s="187" t="s">
        <v>183</v>
      </c>
      <c r="B178" s="188" t="s">
        <v>1</v>
      </c>
      <c r="C178" s="190" t="s">
        <v>184</v>
      </c>
      <c r="D178" s="191"/>
      <c r="E178" s="189"/>
      <c r="F178" s="191"/>
      <c r="G178" s="299"/>
    </row>
    <row r="179" spans="1:9">
      <c r="A179" s="193"/>
      <c r="B179" s="194"/>
      <c r="C179" s="193"/>
      <c r="D179" s="195"/>
      <c r="F179" s="193"/>
    </row>
    <row r="180" spans="1:9">
      <c r="A180" s="177"/>
      <c r="B180" s="177"/>
      <c r="C180" s="177"/>
      <c r="D180" s="177"/>
      <c r="E180" s="177"/>
      <c r="F180" s="177"/>
    </row>
    <row r="181" spans="1:9">
      <c r="A181" s="177"/>
      <c r="B181" s="177"/>
      <c r="C181" s="177"/>
      <c r="D181" s="177"/>
      <c r="E181" s="177"/>
      <c r="F181" s="177"/>
    </row>
    <row r="182" spans="1:9">
      <c r="A182" s="177"/>
      <c r="B182" s="177"/>
      <c r="C182" s="177"/>
      <c r="D182" s="177"/>
      <c r="E182" s="177"/>
      <c r="F182" s="177"/>
    </row>
    <row r="183" spans="1:9">
      <c r="A183" s="177"/>
      <c r="B183" s="177"/>
      <c r="C183" s="177"/>
      <c r="D183" s="177"/>
      <c r="E183" s="177"/>
      <c r="F183" s="177"/>
    </row>
    <row r="184" spans="1:9">
      <c r="A184" s="177"/>
      <c r="B184" s="177"/>
      <c r="C184" s="177"/>
      <c r="D184" s="177"/>
      <c r="E184" s="177"/>
      <c r="F184" s="177"/>
    </row>
    <row r="185" spans="1:9" ht="21.75" customHeight="1" thickBot="1">
      <c r="A185" s="425" t="s">
        <v>348</v>
      </c>
      <c r="B185" s="425"/>
      <c r="C185" s="425"/>
      <c r="D185" s="425"/>
      <c r="E185" s="425"/>
      <c r="F185" s="425"/>
      <c r="G185" s="425"/>
    </row>
    <row r="186" spans="1:9" ht="21.75" customHeight="1">
      <c r="A186" s="460" t="s">
        <v>971</v>
      </c>
      <c r="B186" s="461"/>
      <c r="C186" s="461"/>
      <c r="D186" s="461"/>
      <c r="E186" s="461"/>
      <c r="F186" s="461"/>
      <c r="G186" s="461"/>
      <c r="H186" s="239"/>
      <c r="I186" s="239"/>
    </row>
    <row r="187" spans="1:9" ht="21.75" customHeight="1">
      <c r="A187" s="318" t="s">
        <v>1084</v>
      </c>
      <c r="B187" s="242"/>
      <c r="C187" s="242"/>
      <c r="D187" s="242"/>
      <c r="E187" s="242"/>
      <c r="F187" s="242"/>
      <c r="G187" s="242"/>
      <c r="H187" s="239"/>
      <c r="I187" s="239"/>
    </row>
    <row r="188" spans="1:9" ht="21.75" customHeight="1">
      <c r="A188" s="318" t="s">
        <v>1159</v>
      </c>
      <c r="B188" s="242"/>
      <c r="C188" s="242"/>
      <c r="D188" s="242"/>
      <c r="E188" s="242"/>
      <c r="F188" s="242"/>
      <c r="G188" s="242"/>
      <c r="H188" s="239"/>
      <c r="I188" s="239"/>
    </row>
    <row r="189" spans="1:9">
      <c r="A189" s="439" t="s">
        <v>972</v>
      </c>
      <c r="B189" s="439"/>
      <c r="C189" s="439"/>
      <c r="D189" s="439"/>
      <c r="E189" s="439"/>
      <c r="F189" s="439"/>
      <c r="G189" s="439"/>
      <c r="H189" s="239"/>
      <c r="I189" s="239"/>
    </row>
    <row r="190" spans="1:9">
      <c r="A190" s="439" t="s">
        <v>970</v>
      </c>
      <c r="B190" s="439"/>
      <c r="C190" s="439"/>
      <c r="D190" s="439"/>
      <c r="E190" s="439"/>
      <c r="F190" s="439"/>
      <c r="G190" s="439"/>
      <c r="H190" s="239"/>
      <c r="I190" s="239"/>
    </row>
    <row r="191" spans="1:9" ht="21.75" customHeight="1">
      <c r="A191" s="320" t="s">
        <v>973</v>
      </c>
      <c r="B191" s="319"/>
      <c r="C191" s="319"/>
      <c r="D191" s="319"/>
      <c r="E191" s="319"/>
      <c r="F191" s="319"/>
      <c r="G191" s="319"/>
      <c r="H191" s="239"/>
      <c r="I191" s="239"/>
    </row>
    <row r="192" spans="1:9" ht="21.75" customHeight="1">
      <c r="A192" s="177" t="s">
        <v>1085</v>
      </c>
      <c r="B192" s="177"/>
      <c r="C192" s="177"/>
      <c r="D192" s="177"/>
      <c r="E192" s="177"/>
      <c r="F192" s="177"/>
      <c r="G192" s="177"/>
      <c r="H192" s="239"/>
      <c r="I192" s="239"/>
    </row>
    <row r="193" spans="1:9" ht="21.75" customHeight="1">
      <c r="A193" s="439" t="s">
        <v>974</v>
      </c>
      <c r="B193" s="439"/>
      <c r="C193" s="439"/>
      <c r="D193" s="439"/>
      <c r="E193" s="439"/>
      <c r="F193" s="439"/>
      <c r="G193" s="439"/>
      <c r="H193" s="239"/>
      <c r="I193" s="239"/>
    </row>
    <row r="194" spans="1:9" ht="21.75" customHeight="1">
      <c r="A194" s="305" t="s">
        <v>1086</v>
      </c>
      <c r="B194" s="177"/>
      <c r="C194" s="177"/>
      <c r="D194" s="177"/>
      <c r="E194" s="177"/>
      <c r="F194" s="177"/>
      <c r="G194" s="177"/>
    </row>
    <row r="195" spans="1:9" ht="21.75" customHeight="1">
      <c r="A195" s="305" t="s">
        <v>1087</v>
      </c>
      <c r="B195" s="177"/>
      <c r="C195" s="177"/>
      <c r="D195" s="177"/>
      <c r="E195" s="177"/>
      <c r="F195" s="177"/>
      <c r="G195" s="177"/>
    </row>
    <row r="196" spans="1:9" ht="21.75" customHeight="1">
      <c r="A196" s="305" t="s">
        <v>1088</v>
      </c>
      <c r="B196" s="177"/>
      <c r="C196" s="177"/>
      <c r="D196" s="177"/>
      <c r="E196" s="177"/>
      <c r="F196" s="177"/>
      <c r="G196" s="177"/>
    </row>
    <row r="197" spans="1:9" ht="24.75" thickBot="1">
      <c r="A197" s="439"/>
      <c r="B197" s="439"/>
      <c r="C197" s="439"/>
      <c r="D197" s="439"/>
      <c r="E197" s="439"/>
      <c r="F197" s="439"/>
      <c r="G197" s="439"/>
    </row>
    <row r="198" spans="1:9" ht="30" customHeight="1">
      <c r="A198" s="434" t="s">
        <v>186</v>
      </c>
      <c r="B198" s="436" t="s">
        <v>187</v>
      </c>
      <c r="C198" s="436"/>
      <c r="D198" s="436"/>
      <c r="E198" s="436"/>
      <c r="F198" s="436"/>
      <c r="G198" s="437"/>
    </row>
    <row r="199" spans="1:9" ht="30" customHeight="1">
      <c r="A199" s="435"/>
      <c r="B199" s="196" t="s">
        <v>164</v>
      </c>
      <c r="C199" s="196" t="s">
        <v>166</v>
      </c>
      <c r="D199" s="196" t="s">
        <v>178</v>
      </c>
      <c r="E199" s="196" t="s">
        <v>179</v>
      </c>
      <c r="F199" s="196" t="s">
        <v>180</v>
      </c>
      <c r="G199" s="263" t="s">
        <v>361</v>
      </c>
    </row>
    <row r="200" spans="1:9">
      <c r="A200" s="234" t="s">
        <v>1048</v>
      </c>
      <c r="B200" s="321"/>
      <c r="C200" s="321"/>
      <c r="D200" s="321"/>
      <c r="E200" s="321"/>
      <c r="F200" s="321"/>
      <c r="G200" s="324"/>
    </row>
    <row r="201" spans="1:9">
      <c r="A201" s="240" t="s">
        <v>538</v>
      </c>
      <c r="B201" s="322" t="s">
        <v>217</v>
      </c>
      <c r="C201" s="322" t="s">
        <v>184</v>
      </c>
      <c r="D201" s="332" t="s">
        <v>913</v>
      </c>
      <c r="E201" s="332" t="s">
        <v>913</v>
      </c>
      <c r="F201" s="332" t="s">
        <v>913</v>
      </c>
      <c r="G201" s="333" t="s">
        <v>913</v>
      </c>
    </row>
    <row r="202" spans="1:9">
      <c r="A202" s="237" t="s">
        <v>1049</v>
      </c>
      <c r="B202" s="200"/>
      <c r="C202" s="200"/>
      <c r="D202" s="200"/>
      <c r="E202" s="200"/>
      <c r="F202" s="200"/>
      <c r="G202" s="201"/>
    </row>
    <row r="203" spans="1:9">
      <c r="A203" s="236" t="s">
        <v>1050</v>
      </c>
      <c r="B203" s="323" t="s">
        <v>170</v>
      </c>
      <c r="C203" s="323" t="s">
        <v>184</v>
      </c>
      <c r="D203" s="326" t="s">
        <v>216</v>
      </c>
      <c r="E203" s="326" t="s">
        <v>216</v>
      </c>
      <c r="F203" s="326" t="s">
        <v>216</v>
      </c>
      <c r="G203" s="327" t="s">
        <v>216</v>
      </c>
    </row>
    <row r="204" spans="1:9">
      <c r="A204" s="237" t="s">
        <v>1051</v>
      </c>
      <c r="B204" s="200"/>
      <c r="C204" s="200"/>
      <c r="D204" s="328"/>
      <c r="E204" s="328"/>
      <c r="F204" s="328"/>
      <c r="G204" s="329"/>
    </row>
    <row r="205" spans="1:9">
      <c r="A205" s="240" t="s">
        <v>1052</v>
      </c>
      <c r="B205" s="323" t="s">
        <v>170</v>
      </c>
      <c r="C205" s="323" t="s">
        <v>184</v>
      </c>
      <c r="D205" s="326" t="s">
        <v>216</v>
      </c>
      <c r="E205" s="326" t="s">
        <v>216</v>
      </c>
      <c r="F205" s="326" t="s">
        <v>216</v>
      </c>
      <c r="G205" s="327" t="s">
        <v>216</v>
      </c>
    </row>
    <row r="206" spans="1:9">
      <c r="A206" s="237" t="s">
        <v>914</v>
      </c>
      <c r="B206" s="200"/>
      <c r="C206" s="200"/>
      <c r="D206" s="200"/>
      <c r="E206" s="200"/>
      <c r="F206" s="200"/>
      <c r="G206" s="201"/>
    </row>
    <row r="207" spans="1:9">
      <c r="A207" s="240" t="s">
        <v>915</v>
      </c>
      <c r="B207" s="322" t="s">
        <v>217</v>
      </c>
      <c r="C207" s="322" t="s">
        <v>184</v>
      </c>
      <c r="D207" s="332" t="s">
        <v>913</v>
      </c>
      <c r="E207" s="332" t="s">
        <v>913</v>
      </c>
      <c r="F207" s="332" t="s">
        <v>913</v>
      </c>
      <c r="G207" s="333" t="s">
        <v>913</v>
      </c>
    </row>
    <row r="208" spans="1:9">
      <c r="A208" s="241" t="s">
        <v>1053</v>
      </c>
      <c r="B208" s="325"/>
      <c r="C208" s="325"/>
      <c r="D208" s="325"/>
      <c r="E208" s="325"/>
      <c r="F208" s="325"/>
      <c r="G208" s="201"/>
    </row>
    <row r="209" spans="1:9">
      <c r="A209" s="240" t="s">
        <v>1054</v>
      </c>
      <c r="B209" s="323" t="s">
        <v>170</v>
      </c>
      <c r="C209" s="326" t="s">
        <v>216</v>
      </c>
      <c r="D209" s="326" t="s">
        <v>216</v>
      </c>
      <c r="E209" s="326" t="s">
        <v>216</v>
      </c>
      <c r="F209" s="326" t="s">
        <v>216</v>
      </c>
      <c r="G209" s="327" t="s">
        <v>216</v>
      </c>
    </row>
    <row r="210" spans="1:9">
      <c r="A210" s="182" t="s">
        <v>181</v>
      </c>
      <c r="B210" s="183" t="s">
        <v>1</v>
      </c>
      <c r="C210" s="214">
        <v>16424000</v>
      </c>
      <c r="D210" s="214">
        <f>[2]รายละเอียด!H165</f>
        <v>18581600</v>
      </c>
      <c r="E210" s="226"/>
      <c r="F210" s="185"/>
      <c r="G210" s="186"/>
    </row>
    <row r="211" spans="1:9">
      <c r="A211" s="182" t="s">
        <v>182</v>
      </c>
      <c r="B211" s="183" t="s">
        <v>1</v>
      </c>
      <c r="C211" s="214">
        <f>C210</f>
        <v>16424000</v>
      </c>
      <c r="D211" s="214">
        <f>D210</f>
        <v>18581600</v>
      </c>
      <c r="E211" s="226"/>
      <c r="F211" s="185"/>
      <c r="G211" s="186"/>
    </row>
    <row r="212" spans="1:9" ht="24.75" thickBot="1">
      <c r="A212" s="187" t="s">
        <v>183</v>
      </c>
      <c r="B212" s="188" t="s">
        <v>1</v>
      </c>
      <c r="C212" s="190" t="s">
        <v>184</v>
      </c>
      <c r="D212" s="191"/>
      <c r="E212" s="189"/>
      <c r="F212" s="191"/>
      <c r="G212" s="192"/>
    </row>
    <row r="213" spans="1:9">
      <c r="A213" s="177"/>
      <c r="B213" s="177"/>
      <c r="C213" s="177"/>
      <c r="D213" s="177"/>
      <c r="E213" s="177"/>
      <c r="F213" s="177"/>
    </row>
    <row r="214" spans="1:9">
      <c r="A214" s="177"/>
      <c r="B214" s="177"/>
      <c r="C214" s="177"/>
      <c r="D214" s="177"/>
      <c r="E214" s="177"/>
      <c r="F214" s="177"/>
    </row>
    <row r="217" spans="1:9" ht="24.75" thickBot="1">
      <c r="A217" s="433" t="s">
        <v>899</v>
      </c>
      <c r="B217" s="433"/>
      <c r="C217" s="433"/>
      <c r="D217" s="433"/>
      <c r="E217" s="433"/>
      <c r="F217" s="433"/>
      <c r="G217" s="433"/>
      <c r="H217" s="242"/>
      <c r="I217" s="242"/>
    </row>
    <row r="218" spans="1:9" ht="21.75" customHeight="1">
      <c r="A218" s="331" t="s">
        <v>975</v>
      </c>
      <c r="B218" s="330"/>
      <c r="C218" s="330"/>
      <c r="D218" s="330"/>
      <c r="E218" s="330"/>
      <c r="F218" s="330"/>
      <c r="G218" s="330"/>
      <c r="H218" s="242"/>
      <c r="I218" s="242"/>
    </row>
    <row r="219" spans="1:9" ht="21.75" customHeight="1">
      <c r="A219" s="318" t="s">
        <v>1089</v>
      </c>
      <c r="B219" s="318"/>
      <c r="C219" s="318"/>
      <c r="D219" s="318"/>
      <c r="E219" s="318"/>
      <c r="F219" s="318"/>
      <c r="G219" s="318"/>
      <c r="H219" s="242"/>
      <c r="I219" s="242"/>
    </row>
    <row r="220" spans="1:9" ht="21.75" customHeight="1">
      <c r="A220" s="318" t="s">
        <v>1090</v>
      </c>
      <c r="B220" s="318"/>
      <c r="C220" s="318"/>
      <c r="D220" s="318"/>
      <c r="E220" s="318"/>
      <c r="F220" s="318"/>
      <c r="G220" s="318"/>
      <c r="H220" s="242"/>
      <c r="I220" s="242"/>
    </row>
    <row r="221" spans="1:9" ht="21.75" customHeight="1">
      <c r="A221" s="381" t="s">
        <v>1091</v>
      </c>
      <c r="B221" s="381"/>
      <c r="C221" s="381"/>
      <c r="D221" s="381"/>
      <c r="E221" s="381"/>
      <c r="F221" s="381"/>
      <c r="G221" s="381"/>
      <c r="H221" s="242"/>
      <c r="I221" s="242"/>
    </row>
    <row r="222" spans="1:9">
      <c r="A222" s="424" t="s">
        <v>972</v>
      </c>
      <c r="B222" s="424"/>
      <c r="C222" s="424"/>
      <c r="D222" s="424"/>
      <c r="E222" s="424"/>
      <c r="F222" s="424"/>
      <c r="G222" s="424"/>
      <c r="H222" s="239"/>
      <c r="I222" s="239"/>
    </row>
    <row r="223" spans="1:9" ht="21.75" customHeight="1">
      <c r="A223" s="424" t="s">
        <v>976</v>
      </c>
      <c r="B223" s="424"/>
      <c r="C223" s="424"/>
      <c r="D223" s="424"/>
      <c r="E223" s="424"/>
      <c r="F223" s="424"/>
      <c r="G223" s="424"/>
      <c r="H223" s="424"/>
      <c r="I223" s="424"/>
    </row>
    <row r="224" spans="1:9" ht="21.75" customHeight="1">
      <c r="A224" s="424" t="s">
        <v>977</v>
      </c>
      <c r="B224" s="424"/>
      <c r="C224" s="424"/>
      <c r="D224" s="424"/>
      <c r="E224" s="424"/>
      <c r="F224" s="424"/>
      <c r="G224" s="424"/>
      <c r="H224" s="424"/>
      <c r="I224" s="424"/>
    </row>
    <row r="225" spans="1:9" ht="21.75" customHeight="1">
      <c r="A225" s="243"/>
      <c r="B225" s="243"/>
      <c r="C225" s="243"/>
      <c r="D225" s="243"/>
      <c r="E225" s="243"/>
      <c r="F225" s="243"/>
      <c r="G225" s="243"/>
      <c r="H225" s="243"/>
      <c r="I225" s="243"/>
    </row>
    <row r="226" spans="1:9" ht="21.75" customHeight="1">
      <c r="A226" s="424" t="s">
        <v>1145</v>
      </c>
      <c r="B226" s="424"/>
      <c r="C226" s="424"/>
      <c r="D226" s="424"/>
      <c r="E226" s="424"/>
      <c r="F226" s="424"/>
      <c r="G226" s="424"/>
      <c r="H226" s="424"/>
      <c r="I226" s="424"/>
    </row>
    <row r="227" spans="1:9" ht="21.75" customHeight="1">
      <c r="A227" s="388" t="s">
        <v>1146</v>
      </c>
      <c r="B227" s="243"/>
      <c r="C227" s="243"/>
      <c r="D227" s="243"/>
      <c r="E227" s="243"/>
      <c r="F227" s="243"/>
      <c r="G227" s="243"/>
      <c r="H227" s="243"/>
      <c r="I227" s="243"/>
    </row>
    <row r="228" spans="1:9" ht="24.75" thickBot="1"/>
    <row r="229" spans="1:9" ht="30" customHeight="1">
      <c r="A229" s="449" t="s">
        <v>186</v>
      </c>
      <c r="B229" s="451" t="s">
        <v>187</v>
      </c>
      <c r="C229" s="452"/>
      <c r="D229" s="452"/>
      <c r="E229" s="452"/>
      <c r="F229" s="452"/>
      <c r="G229" s="453"/>
      <c r="H229" s="428"/>
      <c r="I229" s="428"/>
    </row>
    <row r="230" spans="1:9" ht="30" customHeight="1">
      <c r="A230" s="450"/>
      <c r="B230" s="244" t="s">
        <v>164</v>
      </c>
      <c r="C230" s="244" t="s">
        <v>166</v>
      </c>
      <c r="D230" s="244" t="s">
        <v>178</v>
      </c>
      <c r="E230" s="244" t="s">
        <v>179</v>
      </c>
      <c r="F230" s="244" t="s">
        <v>180</v>
      </c>
      <c r="G230" s="371" t="s">
        <v>361</v>
      </c>
      <c r="H230" s="428"/>
      <c r="I230" s="428"/>
    </row>
    <row r="231" spans="1:9" ht="21.75" customHeight="1">
      <c r="A231" s="382" t="s">
        <v>916</v>
      </c>
      <c r="B231" s="255" t="s">
        <v>212</v>
      </c>
      <c r="C231" s="249" t="s">
        <v>184</v>
      </c>
      <c r="D231" s="249" t="s">
        <v>917</v>
      </c>
      <c r="E231" s="249" t="s">
        <v>184</v>
      </c>
      <c r="F231" s="249" t="s">
        <v>184</v>
      </c>
      <c r="G231" s="373" t="s">
        <v>184</v>
      </c>
      <c r="H231" s="428"/>
      <c r="I231" s="428"/>
    </row>
    <row r="232" spans="1:9">
      <c r="A232" s="374" t="s">
        <v>1055</v>
      </c>
      <c r="B232" s="250"/>
      <c r="C232" s="250"/>
      <c r="D232" s="250"/>
      <c r="E232" s="250"/>
      <c r="F232" s="250"/>
      <c r="G232" s="334"/>
      <c r="H232" s="428"/>
      <c r="I232" s="428"/>
    </row>
    <row r="233" spans="1:9">
      <c r="A233" s="372" t="s">
        <v>1056</v>
      </c>
      <c r="B233" s="251" t="s">
        <v>918</v>
      </c>
      <c r="C233" s="252" t="s">
        <v>184</v>
      </c>
      <c r="D233" s="253" t="s">
        <v>919</v>
      </c>
      <c r="E233" s="253" t="s">
        <v>206</v>
      </c>
      <c r="F233" s="252" t="s">
        <v>184</v>
      </c>
      <c r="G233" s="375" t="s">
        <v>184</v>
      </c>
      <c r="H233" s="428"/>
      <c r="I233" s="428"/>
    </row>
    <row r="234" spans="1:9">
      <c r="A234" s="372" t="s">
        <v>920</v>
      </c>
      <c r="B234" s="247" t="s">
        <v>170</v>
      </c>
      <c r="C234" s="249" t="s">
        <v>184</v>
      </c>
      <c r="D234" s="248" t="s">
        <v>216</v>
      </c>
      <c r="E234" s="248" t="s">
        <v>216</v>
      </c>
      <c r="F234" s="249" t="s">
        <v>184</v>
      </c>
      <c r="G234" s="373" t="s">
        <v>184</v>
      </c>
      <c r="H234" s="428"/>
      <c r="I234" s="428"/>
    </row>
    <row r="235" spans="1:9">
      <c r="A235" s="376" t="s">
        <v>181</v>
      </c>
      <c r="B235" s="255" t="s">
        <v>1</v>
      </c>
      <c r="C235" s="249" t="s">
        <v>184</v>
      </c>
      <c r="D235" s="256">
        <f>[2]รายละเอียด!H172</f>
        <v>6350000</v>
      </c>
      <c r="E235" s="249" t="s">
        <v>184</v>
      </c>
      <c r="F235" s="249" t="s">
        <v>184</v>
      </c>
      <c r="G235" s="373" t="s">
        <v>184</v>
      </c>
      <c r="H235" s="428"/>
      <c r="I235" s="428"/>
    </row>
    <row r="236" spans="1:9">
      <c r="A236" s="376" t="s">
        <v>182</v>
      </c>
      <c r="B236" s="255" t="s">
        <v>1</v>
      </c>
      <c r="C236" s="249" t="s">
        <v>184</v>
      </c>
      <c r="D236" s="256">
        <f>D235</f>
        <v>6350000</v>
      </c>
      <c r="E236" s="249" t="s">
        <v>184</v>
      </c>
      <c r="F236" s="249" t="s">
        <v>184</v>
      </c>
      <c r="G236" s="373" t="s">
        <v>184</v>
      </c>
      <c r="H236" s="428"/>
      <c r="I236" s="428"/>
    </row>
    <row r="237" spans="1:9">
      <c r="A237" s="377" t="s">
        <v>183</v>
      </c>
      <c r="B237" s="378" t="s">
        <v>1</v>
      </c>
      <c r="C237" s="379" t="s">
        <v>184</v>
      </c>
      <c r="D237" s="379" t="s">
        <v>184</v>
      </c>
      <c r="E237" s="379" t="s">
        <v>184</v>
      </c>
      <c r="F237" s="379" t="s">
        <v>184</v>
      </c>
      <c r="G237" s="380" t="s">
        <v>184</v>
      </c>
      <c r="H237" s="428"/>
      <c r="I237" s="428"/>
    </row>
    <row r="238" spans="1:9">
      <c r="A238" s="428"/>
      <c r="B238" s="428"/>
      <c r="C238" s="428"/>
      <c r="D238" s="428"/>
      <c r="E238" s="428"/>
      <c r="F238" s="428"/>
      <c r="G238" s="428"/>
      <c r="H238" s="428"/>
      <c r="I238" s="428"/>
    </row>
    <row r="239" spans="1:9" ht="24.75" thickBot="1">
      <c r="A239" s="433" t="s">
        <v>898</v>
      </c>
      <c r="B239" s="433"/>
      <c r="C239" s="433"/>
      <c r="D239" s="433"/>
      <c r="E239" s="433"/>
      <c r="F239" s="433"/>
      <c r="G239" s="433"/>
      <c r="H239" s="424"/>
      <c r="I239" s="424"/>
    </row>
    <row r="240" spans="1:9" ht="21.75" customHeight="1">
      <c r="A240" s="462" t="s">
        <v>978</v>
      </c>
      <c r="B240" s="462"/>
      <c r="C240" s="462"/>
      <c r="D240" s="462"/>
      <c r="E240" s="462"/>
      <c r="F240" s="462"/>
      <c r="G240" s="462"/>
      <c r="H240" s="239"/>
      <c r="I240" s="239"/>
    </row>
    <row r="241" spans="1:9" ht="24" customHeight="1">
      <c r="A241" s="318" t="s">
        <v>1092</v>
      </c>
      <c r="B241" s="242"/>
      <c r="C241" s="242"/>
      <c r="D241" s="242"/>
      <c r="E241" s="242"/>
      <c r="F241" s="242"/>
      <c r="G241" s="242"/>
      <c r="H241" s="243"/>
      <c r="I241" s="243"/>
    </row>
    <row r="242" spans="1:9" ht="24" customHeight="1">
      <c r="A242" s="318" t="s">
        <v>1093</v>
      </c>
      <c r="B242" s="242"/>
      <c r="C242" s="242"/>
      <c r="D242" s="242"/>
      <c r="E242" s="242"/>
      <c r="F242" s="242"/>
      <c r="G242" s="242"/>
      <c r="H242" s="243"/>
      <c r="I242" s="243"/>
    </row>
    <row r="243" spans="1:9">
      <c r="A243" s="424" t="s">
        <v>972</v>
      </c>
      <c r="B243" s="424"/>
      <c r="C243" s="424"/>
      <c r="D243" s="424"/>
      <c r="E243" s="424"/>
      <c r="F243" s="424"/>
      <c r="G243" s="424"/>
      <c r="H243" s="239"/>
      <c r="I243" s="239"/>
    </row>
    <row r="244" spans="1:9" ht="21.75" customHeight="1">
      <c r="A244" s="424" t="s">
        <v>976</v>
      </c>
      <c r="B244" s="424"/>
      <c r="C244" s="424"/>
      <c r="D244" s="424"/>
      <c r="E244" s="424"/>
      <c r="F244" s="424"/>
      <c r="G244" s="424"/>
      <c r="H244" s="239"/>
      <c r="I244" s="239"/>
    </row>
    <row r="245" spans="1:9" ht="21.75" customHeight="1">
      <c r="A245" s="424" t="s">
        <v>979</v>
      </c>
      <c r="B245" s="424"/>
      <c r="C245" s="424"/>
      <c r="D245" s="424"/>
      <c r="E245" s="424"/>
      <c r="F245" s="424"/>
      <c r="G245" s="424"/>
      <c r="H245" s="239"/>
      <c r="I245" s="239"/>
    </row>
    <row r="246" spans="1:9" ht="21.75" customHeight="1">
      <c r="A246" s="243"/>
      <c r="B246" s="243"/>
      <c r="C246" s="243"/>
      <c r="D246" s="243"/>
      <c r="E246" s="243"/>
      <c r="F246" s="243"/>
      <c r="G246" s="243"/>
      <c r="H246" s="239"/>
      <c r="I246" s="239"/>
    </row>
    <row r="247" spans="1:9" ht="21.75" customHeight="1">
      <c r="A247" s="424" t="s">
        <v>980</v>
      </c>
      <c r="B247" s="424"/>
      <c r="C247" s="424"/>
      <c r="D247" s="424"/>
      <c r="E247" s="424"/>
      <c r="F247" s="424"/>
      <c r="G247" s="424"/>
      <c r="H247" s="239"/>
      <c r="I247" s="239"/>
    </row>
    <row r="248" spans="1:9" ht="24.75" thickBot="1">
      <c r="A248" s="428"/>
      <c r="B248" s="428"/>
      <c r="C248" s="428"/>
      <c r="D248" s="428"/>
      <c r="E248" s="428"/>
      <c r="F248" s="428"/>
      <c r="G248" s="428"/>
      <c r="H248" s="428"/>
      <c r="I248" s="428"/>
    </row>
    <row r="249" spans="1:9" ht="30" customHeight="1">
      <c r="A249" s="441" t="s">
        <v>186</v>
      </c>
      <c r="B249" s="430" t="s">
        <v>187</v>
      </c>
      <c r="C249" s="431"/>
      <c r="D249" s="431"/>
      <c r="E249" s="431"/>
      <c r="F249" s="431"/>
      <c r="G249" s="432"/>
      <c r="H249" s="427"/>
      <c r="I249" s="428"/>
    </row>
    <row r="250" spans="1:9" ht="30" customHeight="1">
      <c r="A250" s="442"/>
      <c r="B250" s="244" t="s">
        <v>164</v>
      </c>
      <c r="C250" s="244" t="s">
        <v>166</v>
      </c>
      <c r="D250" s="244" t="s">
        <v>178</v>
      </c>
      <c r="E250" s="244" t="s">
        <v>179</v>
      </c>
      <c r="F250" s="244" t="s">
        <v>180</v>
      </c>
      <c r="G250" s="245" t="s">
        <v>361</v>
      </c>
      <c r="H250" s="427"/>
      <c r="I250" s="428"/>
    </row>
    <row r="251" spans="1:9">
      <c r="A251" s="246" t="s">
        <v>921</v>
      </c>
      <c r="B251" s="247" t="s">
        <v>922</v>
      </c>
      <c r="C251" s="248" t="s">
        <v>923</v>
      </c>
      <c r="D251" s="248" t="s">
        <v>924</v>
      </c>
      <c r="E251" s="248" t="s">
        <v>925</v>
      </c>
      <c r="F251" s="248" t="s">
        <v>923</v>
      </c>
      <c r="G251" s="248" t="s">
        <v>923</v>
      </c>
      <c r="H251" s="427"/>
      <c r="I251" s="428"/>
    </row>
    <row r="252" spans="1:9">
      <c r="A252" s="262" t="s">
        <v>1057</v>
      </c>
      <c r="B252" s="250"/>
      <c r="C252" s="250"/>
      <c r="D252" s="250"/>
      <c r="E252" s="250"/>
      <c r="F252" s="250"/>
      <c r="G252" s="334"/>
      <c r="H252" s="428"/>
      <c r="I252" s="428"/>
    </row>
    <row r="253" spans="1:9">
      <c r="A253" s="336" t="s">
        <v>1058</v>
      </c>
      <c r="B253" s="337"/>
      <c r="C253" s="337"/>
      <c r="D253" s="337"/>
      <c r="E253" s="337"/>
      <c r="F253" s="337"/>
      <c r="G253" s="338"/>
      <c r="H253" s="428"/>
      <c r="I253" s="428"/>
    </row>
    <row r="254" spans="1:9">
      <c r="A254" s="246" t="s">
        <v>1059</v>
      </c>
      <c r="B254" s="251" t="s">
        <v>170</v>
      </c>
      <c r="C254" s="253" t="s">
        <v>923</v>
      </c>
      <c r="D254" s="253" t="s">
        <v>196</v>
      </c>
      <c r="E254" s="253" t="s">
        <v>216</v>
      </c>
      <c r="F254" s="253" t="s">
        <v>923</v>
      </c>
      <c r="G254" s="335" t="s">
        <v>923</v>
      </c>
      <c r="H254" s="428"/>
      <c r="I254" s="428"/>
    </row>
    <row r="255" spans="1:9">
      <c r="A255" s="254" t="s">
        <v>181</v>
      </c>
      <c r="B255" s="255" t="s">
        <v>1</v>
      </c>
      <c r="C255" s="249" t="s">
        <v>184</v>
      </c>
      <c r="D255" s="256">
        <f>[2]รายละเอียด!H179</f>
        <v>10050000</v>
      </c>
      <c r="E255" s="249" t="s">
        <v>184</v>
      </c>
      <c r="F255" s="249" t="s">
        <v>184</v>
      </c>
      <c r="G255" s="257" t="s">
        <v>184</v>
      </c>
      <c r="H255" s="427"/>
      <c r="I255" s="428"/>
    </row>
    <row r="256" spans="1:9">
      <c r="A256" s="254" t="s">
        <v>182</v>
      </c>
      <c r="B256" s="255" t="s">
        <v>1</v>
      </c>
      <c r="C256" s="249" t="s">
        <v>184</v>
      </c>
      <c r="D256" s="256">
        <f>D255</f>
        <v>10050000</v>
      </c>
      <c r="E256" s="249" t="s">
        <v>184</v>
      </c>
      <c r="F256" s="249" t="s">
        <v>184</v>
      </c>
      <c r="G256" s="257" t="s">
        <v>184</v>
      </c>
      <c r="H256" s="427"/>
      <c r="I256" s="428"/>
    </row>
    <row r="257" spans="1:9" ht="24.75" thickBot="1">
      <c r="A257" s="258" t="s">
        <v>183</v>
      </c>
      <c r="B257" s="259" t="s">
        <v>1</v>
      </c>
      <c r="C257" s="260" t="s">
        <v>184</v>
      </c>
      <c r="D257" s="260" t="s">
        <v>184</v>
      </c>
      <c r="E257" s="260" t="s">
        <v>184</v>
      </c>
      <c r="F257" s="260" t="s">
        <v>184</v>
      </c>
      <c r="G257" s="261" t="s">
        <v>184</v>
      </c>
      <c r="H257" s="427"/>
      <c r="I257" s="428"/>
    </row>
    <row r="261" spans="1:9">
      <c r="A261" s="439" t="s">
        <v>73</v>
      </c>
      <c r="B261" s="439"/>
      <c r="C261" s="439"/>
      <c r="D261" s="439"/>
      <c r="E261" s="439"/>
      <c r="F261" s="439"/>
      <c r="G261" s="439"/>
    </row>
    <row r="262" spans="1:9" ht="24.75" thickBot="1">
      <c r="A262" s="425" t="s">
        <v>74</v>
      </c>
      <c r="B262" s="425"/>
      <c r="C262" s="425"/>
      <c r="D262" s="425"/>
      <c r="E262" s="425"/>
      <c r="F262" s="425"/>
      <c r="G262" s="425"/>
    </row>
    <row r="263" spans="1:9" ht="21.75" customHeight="1">
      <c r="A263" s="440" t="s">
        <v>981</v>
      </c>
      <c r="B263" s="440"/>
      <c r="C263" s="440"/>
      <c r="D263" s="440"/>
      <c r="E263" s="440"/>
      <c r="F263" s="440"/>
      <c r="G263" s="440"/>
    </row>
    <row r="264" spans="1:9" ht="21.75" customHeight="1">
      <c r="A264" s="426" t="s">
        <v>221</v>
      </c>
      <c r="B264" s="426"/>
      <c r="C264" s="426"/>
      <c r="D264" s="426"/>
      <c r="E264" s="426"/>
      <c r="F264" s="426"/>
      <c r="G264" s="426"/>
    </row>
    <row r="265" spans="1:9">
      <c r="A265" s="177"/>
      <c r="B265" s="177"/>
      <c r="C265" s="177"/>
      <c r="D265" s="177"/>
      <c r="E265" s="177"/>
      <c r="F265" s="177"/>
    </row>
    <row r="266" spans="1:9" ht="22.5" customHeight="1" thickBot="1">
      <c r="A266" s="425" t="s">
        <v>948</v>
      </c>
      <c r="B266" s="425"/>
      <c r="C266" s="425"/>
      <c r="D266" s="425"/>
      <c r="E266" s="425"/>
      <c r="F266" s="425"/>
      <c r="G266" s="425"/>
    </row>
    <row r="267" spans="1:9" ht="21.75" customHeight="1">
      <c r="A267" s="440" t="s">
        <v>982</v>
      </c>
      <c r="B267" s="440"/>
      <c r="C267" s="440"/>
      <c r="D267" s="440"/>
      <c r="E267" s="440"/>
      <c r="F267" s="440"/>
      <c r="G267" s="440"/>
    </row>
    <row r="268" spans="1:9" ht="21.75" customHeight="1">
      <c r="A268" s="426" t="s">
        <v>222</v>
      </c>
      <c r="B268" s="426"/>
      <c r="C268" s="426"/>
      <c r="D268" s="426"/>
      <c r="E268" s="426"/>
      <c r="F268" s="426"/>
      <c r="G268" s="426"/>
    </row>
    <row r="269" spans="1:9" ht="21.75" customHeight="1">
      <c r="A269" s="426" t="s">
        <v>223</v>
      </c>
      <c r="B269" s="426"/>
      <c r="C269" s="426"/>
      <c r="D269" s="426"/>
      <c r="E269" s="426"/>
      <c r="F269" s="426"/>
      <c r="G269" s="426"/>
    </row>
    <row r="270" spans="1:9">
      <c r="A270" s="177"/>
      <c r="B270" s="177"/>
      <c r="C270" s="177"/>
      <c r="D270" s="177"/>
      <c r="E270" s="177"/>
      <c r="F270" s="177"/>
    </row>
    <row r="271" spans="1:9" ht="22.5" customHeight="1" thickBot="1">
      <c r="A271" s="425" t="s">
        <v>983</v>
      </c>
      <c r="B271" s="425"/>
      <c r="C271" s="425"/>
      <c r="D271" s="425"/>
      <c r="E271" s="425"/>
      <c r="F271" s="425"/>
      <c r="G271" s="425"/>
    </row>
    <row r="272" spans="1:9" ht="30" customHeight="1">
      <c r="A272" s="434" t="s">
        <v>186</v>
      </c>
      <c r="B272" s="436" t="s">
        <v>187</v>
      </c>
      <c r="C272" s="436"/>
      <c r="D272" s="436"/>
      <c r="E272" s="436"/>
      <c r="F272" s="436"/>
      <c r="G272" s="437"/>
    </row>
    <row r="273" spans="1:7" ht="30" customHeight="1">
      <c r="A273" s="435"/>
      <c r="B273" s="196" t="s">
        <v>164</v>
      </c>
      <c r="C273" s="196" t="s">
        <v>166</v>
      </c>
      <c r="D273" s="196" t="s">
        <v>178</v>
      </c>
      <c r="E273" s="196" t="s">
        <v>179</v>
      </c>
      <c r="F273" s="196" t="s">
        <v>180</v>
      </c>
      <c r="G273" s="339" t="s">
        <v>361</v>
      </c>
    </row>
    <row r="274" spans="1:7" ht="21.75" customHeight="1">
      <c r="A274" s="264" t="s">
        <v>224</v>
      </c>
      <c r="B274" s="200"/>
      <c r="C274" s="200"/>
      <c r="D274" s="200"/>
      <c r="E274" s="265"/>
      <c r="F274" s="200"/>
      <c r="G274" s="296"/>
    </row>
    <row r="275" spans="1:7" ht="21.75" customHeight="1">
      <c r="A275" s="266" t="s">
        <v>225</v>
      </c>
      <c r="B275" s="222" t="s">
        <v>170</v>
      </c>
      <c r="C275" s="223" t="s">
        <v>226</v>
      </c>
      <c r="D275" s="223" t="s">
        <v>226</v>
      </c>
      <c r="E275" s="223" t="s">
        <v>226</v>
      </c>
      <c r="F275" s="340" t="s">
        <v>226</v>
      </c>
      <c r="G275" s="267" t="s">
        <v>226</v>
      </c>
    </row>
    <row r="276" spans="1:7" ht="21.75" customHeight="1">
      <c r="A276" s="264" t="s">
        <v>1061</v>
      </c>
      <c r="B276" s="283"/>
      <c r="C276" s="284"/>
      <c r="D276" s="284"/>
      <c r="E276" s="284"/>
      <c r="F276" s="271"/>
      <c r="G276" s="344"/>
    </row>
    <row r="277" spans="1:7" ht="21.75" customHeight="1">
      <c r="A277" s="266" t="s">
        <v>1060</v>
      </c>
      <c r="B277" s="222" t="s">
        <v>170</v>
      </c>
      <c r="C277" s="223" t="s">
        <v>216</v>
      </c>
      <c r="D277" s="223">
        <v>80</v>
      </c>
      <c r="E277" s="223" t="s">
        <v>216</v>
      </c>
      <c r="F277" s="223">
        <v>80</v>
      </c>
      <c r="G277" s="343">
        <v>80</v>
      </c>
    </row>
    <row r="278" spans="1:7" ht="21.75" customHeight="1">
      <c r="A278" s="264" t="s">
        <v>227</v>
      </c>
      <c r="B278" s="200"/>
      <c r="C278" s="200"/>
      <c r="D278" s="200"/>
      <c r="E278" s="265"/>
      <c r="F278" s="341"/>
      <c r="G278" s="201"/>
    </row>
    <row r="279" spans="1:7" ht="21.75" customHeight="1">
      <c r="A279" s="266" t="s">
        <v>350</v>
      </c>
      <c r="B279" s="222" t="s">
        <v>170</v>
      </c>
      <c r="C279" s="223" t="s">
        <v>226</v>
      </c>
      <c r="D279" s="223">
        <v>10</v>
      </c>
      <c r="E279" s="223" t="s">
        <v>226</v>
      </c>
      <c r="F279" s="340">
        <v>10</v>
      </c>
      <c r="G279" s="267">
        <v>10</v>
      </c>
    </row>
    <row r="280" spans="1:7">
      <c r="A280" s="182" t="s">
        <v>181</v>
      </c>
      <c r="B280" s="183" t="s">
        <v>1</v>
      </c>
      <c r="C280" s="214">
        <v>26890915</v>
      </c>
      <c r="D280" s="214">
        <f>[2]รายละเอียด!H187</f>
        <v>15689286</v>
      </c>
      <c r="E280" s="226"/>
      <c r="F280" s="294"/>
      <c r="G280" s="186"/>
    </row>
    <row r="281" spans="1:7">
      <c r="A281" s="182" t="s">
        <v>182</v>
      </c>
      <c r="B281" s="183" t="s">
        <v>1</v>
      </c>
      <c r="C281" s="214">
        <f>C280</f>
        <v>26890915</v>
      </c>
      <c r="D281" s="214">
        <f>D280</f>
        <v>15689286</v>
      </c>
      <c r="E281" s="226"/>
      <c r="F281" s="185"/>
      <c r="G281" s="298"/>
    </row>
    <row r="282" spans="1:7" ht="24.75" thickBot="1">
      <c r="A282" s="187" t="s">
        <v>183</v>
      </c>
      <c r="B282" s="188" t="s">
        <v>1</v>
      </c>
      <c r="C282" s="190" t="s">
        <v>184</v>
      </c>
      <c r="D282" s="191"/>
      <c r="E282" s="189"/>
      <c r="F282" s="342"/>
      <c r="G282" s="192"/>
    </row>
    <row r="283" spans="1:7">
      <c r="A283" s="193"/>
      <c r="B283" s="194"/>
      <c r="C283" s="193"/>
      <c r="D283" s="195"/>
      <c r="F283" s="193"/>
    </row>
    <row r="284" spans="1:7">
      <c r="A284" s="193"/>
      <c r="B284" s="194"/>
      <c r="C284" s="193"/>
      <c r="D284" s="195"/>
      <c r="F284" s="193"/>
    </row>
    <row r="285" spans="1:7">
      <c r="A285" s="193"/>
      <c r="B285" s="194"/>
      <c r="C285" s="193"/>
      <c r="D285" s="195"/>
      <c r="F285" s="193"/>
    </row>
    <row r="286" spans="1:7" ht="24.75" thickBot="1">
      <c r="A286" s="425" t="s">
        <v>949</v>
      </c>
      <c r="B286" s="425"/>
      <c r="C286" s="425"/>
      <c r="D286" s="425"/>
      <c r="E286" s="425"/>
      <c r="F286" s="425"/>
      <c r="G286" s="425"/>
    </row>
    <row r="287" spans="1:7" ht="21.75" customHeight="1">
      <c r="A287" s="306" t="s">
        <v>984</v>
      </c>
      <c r="B287" s="306"/>
      <c r="C287" s="306"/>
      <c r="D287" s="306"/>
      <c r="E287" s="306"/>
      <c r="F287" s="306"/>
      <c r="G287" s="306"/>
    </row>
    <row r="288" spans="1:7">
      <c r="A288" s="177"/>
      <c r="B288" s="177"/>
      <c r="C288" s="177"/>
      <c r="D288" s="177"/>
      <c r="E288" s="177"/>
      <c r="F288" s="177"/>
    </row>
    <row r="289" spans="1:7" ht="24.75" thickBot="1">
      <c r="A289" s="425" t="s">
        <v>985</v>
      </c>
      <c r="B289" s="425"/>
      <c r="C289" s="425"/>
      <c r="D289" s="425"/>
      <c r="E289" s="425"/>
      <c r="F289" s="425"/>
      <c r="G289" s="425"/>
    </row>
    <row r="290" spans="1:7" ht="30" customHeight="1">
      <c r="A290" s="434" t="s">
        <v>186</v>
      </c>
      <c r="B290" s="436" t="s">
        <v>187</v>
      </c>
      <c r="C290" s="436"/>
      <c r="D290" s="436"/>
      <c r="E290" s="436"/>
      <c r="F290" s="436"/>
      <c r="G290" s="437"/>
    </row>
    <row r="291" spans="1:7" ht="30" customHeight="1">
      <c r="A291" s="435"/>
      <c r="B291" s="196" t="s">
        <v>164</v>
      </c>
      <c r="C291" s="196" t="s">
        <v>166</v>
      </c>
      <c r="D291" s="196" t="s">
        <v>178</v>
      </c>
      <c r="E291" s="196" t="s">
        <v>179</v>
      </c>
      <c r="F291" s="196" t="s">
        <v>180</v>
      </c>
      <c r="G291" s="339" t="s">
        <v>361</v>
      </c>
    </row>
    <row r="292" spans="1:7">
      <c r="A292" s="286" t="s">
        <v>1062</v>
      </c>
      <c r="B292" s="270"/>
      <c r="C292" s="271"/>
      <c r="D292" s="271"/>
      <c r="E292" s="271"/>
      <c r="F292" s="271"/>
      <c r="G292" s="344"/>
    </row>
    <row r="293" spans="1:7">
      <c r="A293" s="345" t="s">
        <v>637</v>
      </c>
      <c r="B293" s="222" t="s">
        <v>170</v>
      </c>
      <c r="C293" s="223" t="s">
        <v>216</v>
      </c>
      <c r="D293" s="223">
        <v>80</v>
      </c>
      <c r="E293" s="223" t="s">
        <v>216</v>
      </c>
      <c r="F293" s="223">
        <v>80</v>
      </c>
      <c r="G293" s="343">
        <v>80</v>
      </c>
    </row>
    <row r="294" spans="1:7">
      <c r="A294" s="264" t="s">
        <v>228</v>
      </c>
      <c r="B294" s="270"/>
      <c r="C294" s="271"/>
      <c r="D294" s="200"/>
      <c r="E294" s="265"/>
      <c r="F294" s="200"/>
      <c r="G294" s="296"/>
    </row>
    <row r="295" spans="1:7">
      <c r="A295" s="266" t="s">
        <v>229</v>
      </c>
      <c r="B295" s="222" t="s">
        <v>170</v>
      </c>
      <c r="C295" s="223" t="s">
        <v>213</v>
      </c>
      <c r="D295" s="205">
        <v>5</v>
      </c>
      <c r="E295" s="223" t="s">
        <v>213</v>
      </c>
      <c r="F295" s="205">
        <v>5</v>
      </c>
      <c r="G295" s="297">
        <v>5</v>
      </c>
    </row>
    <row r="296" spans="1:7">
      <c r="A296" s="264" t="s">
        <v>1063</v>
      </c>
      <c r="B296" s="270"/>
      <c r="C296" s="271"/>
      <c r="D296" s="200"/>
      <c r="E296" s="265"/>
      <c r="F296" s="200"/>
      <c r="G296" s="296"/>
    </row>
    <row r="297" spans="1:7">
      <c r="A297" s="266" t="s">
        <v>1064</v>
      </c>
      <c r="B297" s="222" t="s">
        <v>170</v>
      </c>
      <c r="C297" s="223" t="s">
        <v>213</v>
      </c>
      <c r="D297" s="205">
        <v>5</v>
      </c>
      <c r="E297" s="223" t="s">
        <v>213</v>
      </c>
      <c r="F297" s="205">
        <v>5</v>
      </c>
      <c r="G297" s="297">
        <v>5</v>
      </c>
    </row>
    <row r="298" spans="1:7">
      <c r="A298" s="182" t="s">
        <v>181</v>
      </c>
      <c r="B298" s="183" t="s">
        <v>1</v>
      </c>
      <c r="C298" s="214">
        <v>45241672</v>
      </c>
      <c r="D298" s="214">
        <f>[2]รายละเอียด!H226</f>
        <v>34987963</v>
      </c>
      <c r="E298" s="226"/>
      <c r="F298" s="185"/>
      <c r="G298" s="298"/>
    </row>
    <row r="299" spans="1:7">
      <c r="A299" s="182" t="s">
        <v>182</v>
      </c>
      <c r="B299" s="183" t="s">
        <v>1</v>
      </c>
      <c r="C299" s="214">
        <f>C298</f>
        <v>45241672</v>
      </c>
      <c r="D299" s="214">
        <f>D298</f>
        <v>34987963</v>
      </c>
      <c r="E299" s="226"/>
      <c r="F299" s="185"/>
      <c r="G299" s="298"/>
    </row>
    <row r="300" spans="1:7" ht="24.75" thickBot="1">
      <c r="A300" s="187" t="s">
        <v>183</v>
      </c>
      <c r="B300" s="188" t="s">
        <v>1</v>
      </c>
      <c r="C300" s="190" t="s">
        <v>184</v>
      </c>
      <c r="D300" s="191"/>
      <c r="E300" s="189"/>
      <c r="F300" s="191"/>
      <c r="G300" s="299"/>
    </row>
    <row r="301" spans="1:7">
      <c r="A301" s="193"/>
      <c r="B301" s="194"/>
      <c r="C301" s="193"/>
      <c r="D301" s="195"/>
      <c r="F301" s="193"/>
    </row>
    <row r="302" spans="1:7">
      <c r="A302" s="193"/>
      <c r="B302" s="194"/>
      <c r="C302" s="193"/>
      <c r="D302" s="195"/>
      <c r="F302" s="193"/>
    </row>
    <row r="303" spans="1:7">
      <c r="A303" s="193"/>
      <c r="B303" s="194"/>
      <c r="C303" s="193"/>
      <c r="D303" s="195"/>
      <c r="F303" s="193"/>
    </row>
    <row r="304" spans="1:7" ht="24.75" thickBot="1">
      <c r="A304" s="425" t="s">
        <v>950</v>
      </c>
      <c r="B304" s="425"/>
      <c r="C304" s="425"/>
      <c r="D304" s="425"/>
      <c r="E304" s="425"/>
      <c r="F304" s="425"/>
      <c r="G304" s="425"/>
    </row>
    <row r="305" spans="1:7" ht="21.75" customHeight="1">
      <c r="A305" s="440" t="s">
        <v>1066</v>
      </c>
      <c r="B305" s="440"/>
      <c r="C305" s="440"/>
      <c r="D305" s="440"/>
      <c r="E305" s="440"/>
      <c r="F305" s="440"/>
      <c r="G305" s="440"/>
    </row>
    <row r="306" spans="1:7" ht="24" customHeight="1">
      <c r="A306" s="305" t="s">
        <v>1065</v>
      </c>
      <c r="B306" s="177"/>
      <c r="C306" s="177"/>
      <c r="D306" s="177"/>
      <c r="E306" s="177"/>
      <c r="F306" s="177"/>
      <c r="G306" s="177"/>
    </row>
    <row r="307" spans="1:7" ht="24" customHeight="1">
      <c r="A307" s="305" t="s">
        <v>230</v>
      </c>
      <c r="B307" s="305"/>
      <c r="C307" s="305"/>
      <c r="D307" s="305"/>
      <c r="E307" s="305"/>
      <c r="F307" s="305"/>
      <c r="G307" s="305"/>
    </row>
    <row r="308" spans="1:7">
      <c r="A308" s="426" t="s">
        <v>231</v>
      </c>
      <c r="B308" s="426"/>
      <c r="C308" s="426"/>
      <c r="D308" s="426"/>
      <c r="E308" s="426"/>
      <c r="F308" s="426"/>
      <c r="G308" s="426"/>
    </row>
    <row r="309" spans="1:7">
      <c r="A309" s="177"/>
      <c r="B309" s="177"/>
      <c r="C309" s="177"/>
      <c r="D309" s="177"/>
      <c r="E309" s="177"/>
      <c r="F309" s="177"/>
    </row>
    <row r="310" spans="1:7">
      <c r="A310" s="439" t="s">
        <v>986</v>
      </c>
      <c r="B310" s="439"/>
      <c r="C310" s="439"/>
      <c r="D310" s="439"/>
      <c r="E310" s="439"/>
      <c r="F310" s="439"/>
      <c r="G310" s="439"/>
    </row>
    <row r="311" spans="1:7">
      <c r="A311" s="426" t="s">
        <v>232</v>
      </c>
      <c r="B311" s="426"/>
      <c r="C311" s="426"/>
      <c r="D311" s="426"/>
      <c r="E311" s="426"/>
      <c r="F311" s="426"/>
      <c r="G311" s="426"/>
    </row>
    <row r="312" spans="1:7">
      <c r="A312" s="426" t="s">
        <v>233</v>
      </c>
      <c r="B312" s="426"/>
      <c r="C312" s="426"/>
      <c r="D312" s="426"/>
      <c r="E312" s="426"/>
      <c r="F312" s="426"/>
      <c r="G312" s="426"/>
    </row>
    <row r="313" spans="1:7" ht="24.75" thickBot="1">
      <c r="A313" s="179"/>
      <c r="B313" s="179"/>
      <c r="C313" s="179"/>
      <c r="D313" s="179"/>
      <c r="E313" s="179"/>
      <c r="F313" s="179"/>
    </row>
    <row r="314" spans="1:7" ht="30" customHeight="1">
      <c r="A314" s="434" t="s">
        <v>186</v>
      </c>
      <c r="B314" s="436" t="s">
        <v>187</v>
      </c>
      <c r="C314" s="436"/>
      <c r="D314" s="436"/>
      <c r="E314" s="436"/>
      <c r="F314" s="436"/>
      <c r="G314" s="437"/>
    </row>
    <row r="315" spans="1:7" ht="30" customHeight="1">
      <c r="A315" s="435"/>
      <c r="B315" s="196" t="s">
        <v>164</v>
      </c>
      <c r="C315" s="196" t="s">
        <v>166</v>
      </c>
      <c r="D315" s="196" t="s">
        <v>178</v>
      </c>
      <c r="E315" s="196" t="s">
        <v>179</v>
      </c>
      <c r="F315" s="315" t="s">
        <v>180</v>
      </c>
      <c r="G315" s="263" t="s">
        <v>361</v>
      </c>
    </row>
    <row r="316" spans="1:7">
      <c r="A316" s="264" t="s">
        <v>234</v>
      </c>
      <c r="B316" s="200"/>
      <c r="C316" s="200"/>
      <c r="D316" s="200"/>
      <c r="E316" s="265"/>
      <c r="F316" s="200"/>
      <c r="G316" s="296"/>
    </row>
    <row r="317" spans="1:7">
      <c r="A317" s="266" t="s">
        <v>235</v>
      </c>
      <c r="B317" s="222" t="s">
        <v>170</v>
      </c>
      <c r="C317" s="223" t="s">
        <v>216</v>
      </c>
      <c r="D317" s="223">
        <v>80</v>
      </c>
      <c r="E317" s="223" t="s">
        <v>216</v>
      </c>
      <c r="F317" s="223">
        <v>80</v>
      </c>
      <c r="G317" s="343">
        <v>80</v>
      </c>
    </row>
    <row r="318" spans="1:7">
      <c r="A318" s="346" t="s">
        <v>236</v>
      </c>
      <c r="B318" s="270"/>
      <c r="C318" s="271"/>
      <c r="D318" s="200"/>
      <c r="E318" s="265"/>
      <c r="F318" s="341"/>
      <c r="G318" s="201"/>
    </row>
    <row r="319" spans="1:7">
      <c r="A319" s="266" t="s">
        <v>237</v>
      </c>
      <c r="B319" s="222" t="s">
        <v>170</v>
      </c>
      <c r="C319" s="223" t="s">
        <v>216</v>
      </c>
      <c r="D319" s="223">
        <v>80</v>
      </c>
      <c r="E319" s="223" t="s">
        <v>216</v>
      </c>
      <c r="F319" s="223">
        <v>80</v>
      </c>
      <c r="G319" s="343">
        <v>80</v>
      </c>
    </row>
    <row r="320" spans="1:7">
      <c r="A320" s="264" t="s">
        <v>363</v>
      </c>
      <c r="B320" s="270"/>
      <c r="C320" s="271"/>
      <c r="D320" s="200"/>
      <c r="E320" s="265"/>
      <c r="F320" s="341"/>
      <c r="G320" s="201"/>
    </row>
    <row r="321" spans="1:9">
      <c r="A321" s="266" t="s">
        <v>364</v>
      </c>
      <c r="B321" s="222" t="s">
        <v>845</v>
      </c>
      <c r="C321" s="272">
        <v>0</v>
      </c>
      <c r="D321" s="272">
        <v>3</v>
      </c>
      <c r="E321" s="272">
        <v>3</v>
      </c>
      <c r="F321" s="389">
        <v>3</v>
      </c>
      <c r="G321" s="273">
        <v>3</v>
      </c>
    </row>
    <row r="322" spans="1:9">
      <c r="A322" s="182" t="s">
        <v>181</v>
      </c>
      <c r="B322" s="183" t="s">
        <v>1</v>
      </c>
      <c r="C322" s="214">
        <v>40306780</v>
      </c>
      <c r="D322" s="214">
        <f>[2]รายละเอียด!H257</f>
        <v>42755440</v>
      </c>
      <c r="E322" s="226"/>
      <c r="F322" s="185"/>
      <c r="G322" s="298"/>
    </row>
    <row r="323" spans="1:9">
      <c r="A323" s="182" t="s">
        <v>182</v>
      </c>
      <c r="B323" s="183" t="s">
        <v>1</v>
      </c>
      <c r="C323" s="214">
        <f>C322</f>
        <v>40306780</v>
      </c>
      <c r="D323" s="214">
        <f>D322</f>
        <v>42755440</v>
      </c>
      <c r="E323" s="226"/>
      <c r="F323" s="294"/>
      <c r="G323" s="186"/>
    </row>
    <row r="324" spans="1:9" ht="24.75" thickBot="1">
      <c r="A324" s="187" t="s">
        <v>183</v>
      </c>
      <c r="B324" s="188" t="s">
        <v>1</v>
      </c>
      <c r="C324" s="190" t="s">
        <v>184</v>
      </c>
      <c r="D324" s="191"/>
      <c r="E324" s="189"/>
      <c r="F324" s="342"/>
      <c r="G324" s="192"/>
    </row>
    <row r="325" spans="1:9">
      <c r="A325" s="193"/>
      <c r="B325" s="194"/>
      <c r="C325" s="193"/>
      <c r="D325" s="195"/>
      <c r="F325" s="193"/>
    </row>
    <row r="326" spans="1:9" ht="22.5" customHeight="1" thickBot="1">
      <c r="A326" s="433" t="s">
        <v>897</v>
      </c>
      <c r="B326" s="433"/>
      <c r="C326" s="433"/>
      <c r="D326" s="433"/>
      <c r="E326" s="433"/>
      <c r="F326" s="433"/>
      <c r="G326" s="433"/>
      <c r="H326" s="239"/>
      <c r="I326" s="239"/>
    </row>
    <row r="327" spans="1:9" ht="21.75" customHeight="1">
      <c r="A327" s="462" t="s">
        <v>987</v>
      </c>
      <c r="B327" s="462"/>
      <c r="C327" s="462"/>
      <c r="D327" s="462"/>
      <c r="E327" s="462"/>
      <c r="F327" s="462"/>
      <c r="G327" s="462"/>
      <c r="H327" s="239"/>
      <c r="I327" s="239"/>
    </row>
    <row r="328" spans="1:9" ht="21.75" customHeight="1">
      <c r="A328" s="318" t="s">
        <v>1094</v>
      </c>
      <c r="B328" s="242"/>
      <c r="C328" s="242"/>
      <c r="D328" s="242"/>
      <c r="E328" s="242"/>
      <c r="F328" s="242"/>
      <c r="G328" s="242"/>
      <c r="H328" s="239"/>
      <c r="I328" s="239"/>
    </row>
    <row r="329" spans="1:9">
      <c r="A329" s="424" t="s">
        <v>972</v>
      </c>
      <c r="B329" s="424"/>
      <c r="C329" s="424"/>
      <c r="D329" s="424"/>
      <c r="E329" s="424"/>
      <c r="F329" s="424"/>
      <c r="G329" s="424"/>
      <c r="H329" s="239"/>
      <c r="I329" s="239"/>
    </row>
    <row r="330" spans="1:9" ht="21.75" customHeight="1">
      <c r="A330" s="424" t="s">
        <v>976</v>
      </c>
      <c r="B330" s="424"/>
      <c r="C330" s="424"/>
      <c r="D330" s="424"/>
      <c r="E330" s="424"/>
      <c r="F330" s="424"/>
      <c r="G330" s="424"/>
      <c r="H330" s="239"/>
      <c r="I330" s="239"/>
    </row>
    <row r="331" spans="1:9" ht="21.75" customHeight="1">
      <c r="A331" s="424" t="s">
        <v>988</v>
      </c>
      <c r="B331" s="424"/>
      <c r="C331" s="424"/>
      <c r="D331" s="424"/>
      <c r="E331" s="424"/>
      <c r="F331" s="424"/>
      <c r="G331" s="424"/>
      <c r="H331" s="239"/>
      <c r="I331" s="239"/>
    </row>
    <row r="332" spans="1:9" ht="21.75" customHeight="1">
      <c r="A332" s="243"/>
      <c r="B332" s="243"/>
      <c r="C332" s="243"/>
      <c r="D332" s="243"/>
      <c r="E332" s="243"/>
      <c r="F332" s="243"/>
      <c r="G332" s="243"/>
      <c r="H332" s="239"/>
      <c r="I332" s="239"/>
    </row>
    <row r="333" spans="1:9" ht="21.75" customHeight="1">
      <c r="A333" s="424" t="s">
        <v>1151</v>
      </c>
      <c r="B333" s="424"/>
      <c r="C333" s="424"/>
      <c r="D333" s="424"/>
      <c r="E333" s="424"/>
      <c r="F333" s="424"/>
      <c r="G333" s="424"/>
      <c r="H333" s="239"/>
      <c r="I333" s="239"/>
    </row>
    <row r="334" spans="1:9" ht="21.75" customHeight="1">
      <c r="A334" s="318" t="s">
        <v>1154</v>
      </c>
      <c r="B334" s="242"/>
      <c r="C334" s="242"/>
      <c r="D334" s="242"/>
      <c r="E334" s="242"/>
      <c r="F334" s="242"/>
      <c r="G334" s="242"/>
      <c r="H334" s="239"/>
      <c r="I334" s="239"/>
    </row>
    <row r="335" spans="1:9" ht="21.75" customHeight="1">
      <c r="A335" s="318" t="s">
        <v>1155</v>
      </c>
      <c r="B335" s="242"/>
      <c r="C335" s="242"/>
      <c r="D335" s="242"/>
      <c r="E335" s="242"/>
      <c r="F335" s="242"/>
      <c r="G335" s="242"/>
      <c r="H335" s="239"/>
      <c r="I335" s="239"/>
    </row>
    <row r="336" spans="1:9" ht="21.75" customHeight="1">
      <c r="A336" s="318" t="s">
        <v>1152</v>
      </c>
      <c r="B336" s="242"/>
      <c r="C336" s="242"/>
      <c r="D336" s="242"/>
      <c r="E336" s="242"/>
      <c r="F336" s="242"/>
      <c r="G336" s="242"/>
      <c r="H336" s="239"/>
      <c r="I336" s="239"/>
    </row>
    <row r="337" spans="1:9" ht="21.75" customHeight="1">
      <c r="A337" s="318" t="s">
        <v>1153</v>
      </c>
      <c r="B337" s="242"/>
      <c r="C337" s="242"/>
      <c r="D337" s="242"/>
      <c r="E337" s="242"/>
      <c r="F337" s="242"/>
      <c r="G337" s="242"/>
      <c r="H337" s="239"/>
      <c r="I337" s="239"/>
    </row>
    <row r="338" spans="1:9" ht="24.75" thickBot="1">
      <c r="A338" s="428"/>
      <c r="B338" s="428"/>
      <c r="C338" s="428"/>
      <c r="D338" s="428"/>
      <c r="E338" s="428"/>
      <c r="F338" s="428"/>
      <c r="G338" s="428"/>
      <c r="H338" s="428"/>
      <c r="I338" s="428"/>
    </row>
    <row r="339" spans="1:9" ht="30" customHeight="1">
      <c r="A339" s="441" t="s">
        <v>186</v>
      </c>
      <c r="B339" s="430" t="s">
        <v>187</v>
      </c>
      <c r="C339" s="431"/>
      <c r="D339" s="431"/>
      <c r="E339" s="431"/>
      <c r="F339" s="431"/>
      <c r="G339" s="432"/>
      <c r="H339" s="427"/>
      <c r="I339" s="428"/>
    </row>
    <row r="340" spans="1:9" ht="30" customHeight="1">
      <c r="A340" s="442"/>
      <c r="B340" s="244" t="s">
        <v>164</v>
      </c>
      <c r="C340" s="244" t="s">
        <v>166</v>
      </c>
      <c r="D340" s="244" t="s">
        <v>178</v>
      </c>
      <c r="E340" s="244" t="s">
        <v>179</v>
      </c>
      <c r="F340" s="244" t="s">
        <v>180</v>
      </c>
      <c r="G340" s="245" t="s">
        <v>361</v>
      </c>
      <c r="H340" s="427"/>
      <c r="I340" s="428"/>
    </row>
    <row r="341" spans="1:9">
      <c r="A341" s="262" t="s">
        <v>926</v>
      </c>
      <c r="B341" s="250"/>
      <c r="C341" s="250"/>
      <c r="D341" s="250"/>
      <c r="E341" s="250"/>
      <c r="F341" s="250"/>
      <c r="G341" s="334"/>
      <c r="H341" s="428"/>
      <c r="I341" s="428"/>
    </row>
    <row r="342" spans="1:9">
      <c r="A342" s="246" t="s">
        <v>927</v>
      </c>
      <c r="B342" s="251" t="s">
        <v>170</v>
      </c>
      <c r="C342" s="253" t="s">
        <v>216</v>
      </c>
      <c r="D342" s="253" t="s">
        <v>216</v>
      </c>
      <c r="E342" s="253" t="s">
        <v>216</v>
      </c>
      <c r="F342" s="253" t="s">
        <v>216</v>
      </c>
      <c r="G342" s="335" t="s">
        <v>216</v>
      </c>
      <c r="H342" s="428"/>
      <c r="I342" s="428"/>
    </row>
    <row r="343" spans="1:9">
      <c r="A343" s="254" t="s">
        <v>181</v>
      </c>
      <c r="B343" s="255" t="s">
        <v>1</v>
      </c>
      <c r="C343" s="249" t="s">
        <v>184</v>
      </c>
      <c r="D343" s="256">
        <f>[2]รายละเอียด!H305</f>
        <v>8000000</v>
      </c>
      <c r="E343" s="249" t="s">
        <v>184</v>
      </c>
      <c r="F343" s="249" t="s">
        <v>184</v>
      </c>
      <c r="G343" s="257" t="s">
        <v>184</v>
      </c>
      <c r="H343" s="427"/>
      <c r="I343" s="428"/>
    </row>
    <row r="344" spans="1:9">
      <c r="A344" s="254" t="s">
        <v>182</v>
      </c>
      <c r="B344" s="255" t="s">
        <v>1</v>
      </c>
      <c r="C344" s="249" t="s">
        <v>184</v>
      </c>
      <c r="D344" s="256">
        <v>8000000</v>
      </c>
      <c r="E344" s="249" t="s">
        <v>184</v>
      </c>
      <c r="F344" s="249" t="s">
        <v>184</v>
      </c>
      <c r="G344" s="257" t="s">
        <v>184</v>
      </c>
      <c r="H344" s="427"/>
      <c r="I344" s="428"/>
    </row>
    <row r="345" spans="1:9" ht="24.75" thickBot="1">
      <c r="A345" s="258" t="s">
        <v>183</v>
      </c>
      <c r="B345" s="259" t="s">
        <v>1</v>
      </c>
      <c r="C345" s="260" t="s">
        <v>184</v>
      </c>
      <c r="D345" s="260" t="s">
        <v>184</v>
      </c>
      <c r="E345" s="260" t="s">
        <v>184</v>
      </c>
      <c r="F345" s="260" t="s">
        <v>184</v>
      </c>
      <c r="G345" s="261" t="s">
        <v>184</v>
      </c>
      <c r="H345" s="427"/>
      <c r="I345" s="428"/>
    </row>
    <row r="346" spans="1:9">
      <c r="A346" s="428"/>
      <c r="B346" s="428"/>
      <c r="C346" s="428"/>
      <c r="D346" s="428"/>
      <c r="E346" s="428"/>
      <c r="F346" s="428"/>
      <c r="G346" s="428"/>
      <c r="H346" s="428"/>
      <c r="I346" s="428"/>
    </row>
    <row r="347" spans="1:9" ht="23.25" customHeight="1" thickBot="1">
      <c r="A347" s="447" t="s">
        <v>896</v>
      </c>
      <c r="B347" s="447"/>
      <c r="C347" s="447"/>
      <c r="D347" s="447"/>
      <c r="E347" s="447"/>
      <c r="F347" s="447"/>
      <c r="G347" s="447"/>
      <c r="H347" s="239"/>
      <c r="I347" s="239"/>
    </row>
    <row r="348" spans="1:9" ht="21.75" customHeight="1">
      <c r="A348" s="438" t="s">
        <v>989</v>
      </c>
      <c r="B348" s="438"/>
      <c r="C348" s="438"/>
      <c r="D348" s="438"/>
      <c r="E348" s="438"/>
      <c r="F348" s="438"/>
      <c r="G348" s="438"/>
      <c r="H348" s="239"/>
      <c r="I348" s="239"/>
    </row>
    <row r="349" spans="1:9" ht="21.75" customHeight="1">
      <c r="A349" s="305" t="s">
        <v>1095</v>
      </c>
      <c r="B349" s="177"/>
      <c r="C349" s="177"/>
      <c r="D349" s="177"/>
      <c r="E349" s="177"/>
      <c r="F349" s="177"/>
      <c r="G349" s="177"/>
      <c r="H349" s="239"/>
      <c r="I349" s="239"/>
    </row>
    <row r="350" spans="1:9">
      <c r="A350" s="439" t="s">
        <v>972</v>
      </c>
      <c r="B350" s="439"/>
      <c r="C350" s="439"/>
      <c r="D350" s="439"/>
      <c r="E350" s="439"/>
      <c r="F350" s="439"/>
      <c r="G350" s="439"/>
      <c r="H350" s="239"/>
      <c r="I350" s="239"/>
    </row>
    <row r="351" spans="1:9" ht="21.75" customHeight="1">
      <c r="A351" s="439" t="s">
        <v>976</v>
      </c>
      <c r="B351" s="439"/>
      <c r="C351" s="439"/>
      <c r="D351" s="439"/>
      <c r="E351" s="439"/>
      <c r="F351" s="439"/>
      <c r="G351" s="439"/>
      <c r="H351" s="239"/>
      <c r="I351" s="239"/>
    </row>
    <row r="352" spans="1:9" ht="21.75" customHeight="1">
      <c r="A352" s="439" t="s">
        <v>988</v>
      </c>
      <c r="B352" s="439"/>
      <c r="C352" s="439"/>
      <c r="D352" s="439"/>
      <c r="E352" s="439"/>
      <c r="F352" s="439"/>
      <c r="G352" s="439"/>
      <c r="H352" s="239"/>
      <c r="I352" s="239"/>
    </row>
    <row r="353" spans="1:9" ht="21.75" customHeight="1">
      <c r="A353" s="178"/>
      <c r="B353" s="178"/>
      <c r="C353" s="178"/>
      <c r="D353" s="178"/>
      <c r="E353" s="178"/>
      <c r="F353" s="178"/>
      <c r="G353" s="178"/>
      <c r="H353" s="239"/>
      <c r="I353" s="239"/>
    </row>
    <row r="354" spans="1:9" ht="21.75" customHeight="1">
      <c r="A354" s="439" t="s">
        <v>990</v>
      </c>
      <c r="B354" s="439"/>
      <c r="C354" s="439"/>
      <c r="D354" s="439"/>
      <c r="E354" s="439"/>
      <c r="F354" s="439"/>
      <c r="G354" s="439"/>
      <c r="H354" s="239"/>
      <c r="I354" s="239"/>
    </row>
    <row r="355" spans="1:9" ht="24.75" thickBot="1">
      <c r="A355" s="242"/>
      <c r="B355" s="242"/>
      <c r="C355" s="242"/>
      <c r="D355" s="242"/>
      <c r="E355" s="242"/>
      <c r="F355" s="242"/>
      <c r="G355" s="242"/>
      <c r="H355" s="242"/>
      <c r="I355" s="242"/>
    </row>
    <row r="356" spans="1:9" ht="30" customHeight="1">
      <c r="A356" s="441" t="s">
        <v>186</v>
      </c>
      <c r="B356" s="430" t="s">
        <v>187</v>
      </c>
      <c r="C356" s="431"/>
      <c r="D356" s="431"/>
      <c r="E356" s="431"/>
      <c r="F356" s="431"/>
      <c r="G356" s="432"/>
      <c r="H356" s="427"/>
      <c r="I356" s="428"/>
    </row>
    <row r="357" spans="1:9" ht="30" customHeight="1">
      <c r="A357" s="442"/>
      <c r="B357" s="244" t="s">
        <v>164</v>
      </c>
      <c r="C357" s="244" t="s">
        <v>166</v>
      </c>
      <c r="D357" s="244" t="s">
        <v>178</v>
      </c>
      <c r="E357" s="244" t="s">
        <v>179</v>
      </c>
      <c r="F357" s="244" t="s">
        <v>180</v>
      </c>
      <c r="G357" s="245" t="s">
        <v>361</v>
      </c>
      <c r="H357" s="427"/>
      <c r="I357" s="428"/>
    </row>
    <row r="358" spans="1:9">
      <c r="A358" s="347" t="s">
        <v>1067</v>
      </c>
      <c r="B358" s="348"/>
      <c r="C358" s="349"/>
      <c r="D358" s="349"/>
      <c r="E358" s="349"/>
      <c r="F358" s="349"/>
      <c r="G358" s="350"/>
      <c r="H358" s="427"/>
      <c r="I358" s="428"/>
    </row>
    <row r="359" spans="1:9">
      <c r="A359" s="274" t="s">
        <v>1068</v>
      </c>
      <c r="B359" s="251" t="s">
        <v>217</v>
      </c>
      <c r="C359" s="253" t="s">
        <v>220</v>
      </c>
      <c r="D359" s="253" t="s">
        <v>220</v>
      </c>
      <c r="E359" s="253" t="s">
        <v>220</v>
      </c>
      <c r="F359" s="253" t="s">
        <v>220</v>
      </c>
      <c r="G359" s="351" t="s">
        <v>220</v>
      </c>
      <c r="H359" s="427"/>
      <c r="I359" s="428"/>
    </row>
    <row r="360" spans="1:9">
      <c r="A360" s="275" t="s">
        <v>181</v>
      </c>
      <c r="B360" s="247" t="s">
        <v>1</v>
      </c>
      <c r="C360" s="248" t="s">
        <v>889</v>
      </c>
      <c r="D360" s="248" t="s">
        <v>889</v>
      </c>
      <c r="E360" s="248" t="s">
        <v>184</v>
      </c>
      <c r="F360" s="248" t="s">
        <v>184</v>
      </c>
      <c r="G360" s="276" t="s">
        <v>184</v>
      </c>
      <c r="H360" s="427"/>
      <c r="I360" s="428"/>
    </row>
    <row r="361" spans="1:9" ht="22.5" customHeight="1">
      <c r="A361" s="275" t="s">
        <v>182</v>
      </c>
      <c r="B361" s="247" t="s">
        <v>1</v>
      </c>
      <c r="C361" s="248" t="s">
        <v>889</v>
      </c>
      <c r="D361" s="248" t="s">
        <v>889</v>
      </c>
      <c r="E361" s="248" t="s">
        <v>184</v>
      </c>
      <c r="F361" s="248" t="s">
        <v>184</v>
      </c>
      <c r="G361" s="276" t="s">
        <v>184</v>
      </c>
      <c r="H361" s="427"/>
      <c r="I361" s="428"/>
    </row>
    <row r="362" spans="1:9" ht="21.75" customHeight="1" thickBot="1">
      <c r="A362" s="277" t="s">
        <v>183</v>
      </c>
      <c r="B362" s="278" t="s">
        <v>1</v>
      </c>
      <c r="C362" s="279" t="s">
        <v>184</v>
      </c>
      <c r="D362" s="279" t="s">
        <v>184</v>
      </c>
      <c r="E362" s="279" t="s">
        <v>184</v>
      </c>
      <c r="F362" s="279" t="s">
        <v>184</v>
      </c>
      <c r="G362" s="280" t="s">
        <v>184</v>
      </c>
      <c r="H362" s="427"/>
      <c r="I362" s="428"/>
    </row>
    <row r="363" spans="1:9" ht="21.75" customHeight="1">
      <c r="A363" s="428"/>
      <c r="B363" s="428"/>
      <c r="C363" s="428"/>
      <c r="D363" s="428"/>
      <c r="E363" s="428"/>
      <c r="F363" s="428"/>
      <c r="G363" s="428"/>
      <c r="H363" s="428"/>
      <c r="I363" s="428"/>
    </row>
    <row r="364" spans="1:9" ht="21.75" customHeight="1" thickBot="1">
      <c r="A364" s="433" t="s">
        <v>895</v>
      </c>
      <c r="B364" s="433"/>
      <c r="C364" s="433"/>
      <c r="D364" s="433"/>
      <c r="E364" s="433"/>
      <c r="F364" s="433"/>
      <c r="G364" s="433"/>
      <c r="H364" s="239"/>
      <c r="I364" s="239"/>
    </row>
    <row r="365" spans="1:9" ht="21.75" customHeight="1">
      <c r="A365" s="462" t="s">
        <v>991</v>
      </c>
      <c r="B365" s="462"/>
      <c r="C365" s="462"/>
      <c r="D365" s="462"/>
      <c r="E365" s="462"/>
      <c r="F365" s="462"/>
      <c r="G365" s="462"/>
      <c r="H365" s="239"/>
      <c r="I365" s="239"/>
    </row>
    <row r="366" spans="1:9">
      <c r="A366" s="424" t="s">
        <v>992</v>
      </c>
      <c r="B366" s="424"/>
      <c r="C366" s="424"/>
      <c r="D366" s="424"/>
      <c r="E366" s="424"/>
      <c r="F366" s="424"/>
      <c r="G366" s="424"/>
      <c r="H366" s="239"/>
      <c r="I366" s="239"/>
    </row>
    <row r="367" spans="1:9" ht="21.75" customHeight="1">
      <c r="A367" s="424" t="s">
        <v>993</v>
      </c>
      <c r="B367" s="424"/>
      <c r="C367" s="424"/>
      <c r="D367" s="424"/>
      <c r="E367" s="424"/>
      <c r="F367" s="424"/>
      <c r="G367" s="424"/>
      <c r="H367" s="239"/>
      <c r="I367" s="239"/>
    </row>
    <row r="368" spans="1:9" ht="21.75" customHeight="1">
      <c r="A368" s="424" t="s">
        <v>994</v>
      </c>
      <c r="B368" s="424"/>
      <c r="C368" s="424"/>
      <c r="D368" s="424"/>
      <c r="E368" s="424"/>
      <c r="F368" s="424"/>
      <c r="G368" s="424"/>
      <c r="H368" s="239"/>
      <c r="I368" s="239"/>
    </row>
    <row r="369" spans="1:9" ht="21.75" customHeight="1">
      <c r="A369" s="243"/>
      <c r="B369" s="243"/>
      <c r="C369" s="243"/>
      <c r="D369" s="243"/>
      <c r="E369" s="243"/>
      <c r="F369" s="243"/>
      <c r="G369" s="243"/>
      <c r="H369" s="239"/>
      <c r="I369" s="239"/>
    </row>
    <row r="370" spans="1:9" ht="21.75" customHeight="1">
      <c r="A370" s="424" t="s">
        <v>995</v>
      </c>
      <c r="B370" s="424"/>
      <c r="C370" s="424"/>
      <c r="D370" s="424"/>
      <c r="E370" s="424"/>
      <c r="F370" s="424"/>
      <c r="G370" s="424"/>
      <c r="H370" s="239"/>
      <c r="I370" s="239"/>
    </row>
    <row r="371" spans="1:9" ht="24.75" thickBot="1">
      <c r="A371" s="242"/>
      <c r="B371" s="242"/>
      <c r="C371" s="242"/>
      <c r="D371" s="242"/>
      <c r="E371" s="242"/>
      <c r="F371" s="242"/>
      <c r="G371" s="242"/>
      <c r="H371" s="242"/>
      <c r="I371" s="242"/>
    </row>
    <row r="372" spans="1:9" ht="30" customHeight="1">
      <c r="A372" s="441" t="s">
        <v>186</v>
      </c>
      <c r="B372" s="430" t="s">
        <v>187</v>
      </c>
      <c r="C372" s="431"/>
      <c r="D372" s="431"/>
      <c r="E372" s="431"/>
      <c r="F372" s="431"/>
      <c r="G372" s="432"/>
      <c r="H372" s="427"/>
      <c r="I372" s="428"/>
    </row>
    <row r="373" spans="1:9" ht="30" customHeight="1">
      <c r="A373" s="442"/>
      <c r="B373" s="244" t="s">
        <v>164</v>
      </c>
      <c r="C373" s="244" t="s">
        <v>166</v>
      </c>
      <c r="D373" s="244" t="s">
        <v>178</v>
      </c>
      <c r="E373" s="244" t="s">
        <v>179</v>
      </c>
      <c r="F373" s="244" t="s">
        <v>180</v>
      </c>
      <c r="G373" s="245" t="s">
        <v>361</v>
      </c>
      <c r="H373" s="427"/>
      <c r="I373" s="428"/>
    </row>
    <row r="374" spans="1:9" ht="21.75" customHeight="1">
      <c r="A374" s="246" t="s">
        <v>928</v>
      </c>
      <c r="B374" s="247" t="s">
        <v>217</v>
      </c>
      <c r="C374" s="247" t="s">
        <v>184</v>
      </c>
      <c r="D374" s="248" t="s">
        <v>220</v>
      </c>
      <c r="E374" s="248" t="s">
        <v>220</v>
      </c>
      <c r="F374" s="248" t="s">
        <v>220</v>
      </c>
      <c r="G374" s="276" t="s">
        <v>220</v>
      </c>
      <c r="H374" s="427"/>
      <c r="I374" s="428"/>
    </row>
    <row r="375" spans="1:9" ht="21.75" customHeight="1">
      <c r="A375" s="336" t="s">
        <v>1069</v>
      </c>
      <c r="B375" s="348"/>
      <c r="C375" s="348"/>
      <c r="D375" s="349"/>
      <c r="E375" s="349"/>
      <c r="F375" s="349"/>
      <c r="G375" s="350"/>
      <c r="H375" s="427"/>
      <c r="I375" s="428"/>
    </row>
    <row r="376" spans="1:9" ht="21.75" customHeight="1">
      <c r="A376" s="246" t="s">
        <v>1070</v>
      </c>
      <c r="B376" s="251" t="s">
        <v>170</v>
      </c>
      <c r="C376" s="251" t="s">
        <v>184</v>
      </c>
      <c r="D376" s="253" t="s">
        <v>216</v>
      </c>
      <c r="E376" s="253" t="s">
        <v>216</v>
      </c>
      <c r="F376" s="253" t="s">
        <v>216</v>
      </c>
      <c r="G376" s="351" t="s">
        <v>216</v>
      </c>
      <c r="H376" s="427"/>
      <c r="I376" s="428"/>
    </row>
    <row r="377" spans="1:9">
      <c r="A377" s="254" t="s">
        <v>181</v>
      </c>
      <c r="B377" s="255" t="s">
        <v>1</v>
      </c>
      <c r="C377" s="249" t="s">
        <v>184</v>
      </c>
      <c r="D377" s="256">
        <f>[2]รายละเอียด!H317</f>
        <v>338800</v>
      </c>
      <c r="E377" s="249" t="s">
        <v>184</v>
      </c>
      <c r="F377" s="249" t="s">
        <v>184</v>
      </c>
      <c r="G377" s="257" t="s">
        <v>184</v>
      </c>
      <c r="H377" s="427"/>
      <c r="I377" s="428"/>
    </row>
    <row r="378" spans="1:9" ht="21.75" customHeight="1">
      <c r="A378" s="254" t="s">
        <v>182</v>
      </c>
      <c r="B378" s="255" t="s">
        <v>1</v>
      </c>
      <c r="C378" s="249" t="s">
        <v>184</v>
      </c>
      <c r="D378" s="256">
        <f>D377</f>
        <v>338800</v>
      </c>
      <c r="E378" s="249" t="s">
        <v>184</v>
      </c>
      <c r="F378" s="249" t="s">
        <v>184</v>
      </c>
      <c r="G378" s="257" t="s">
        <v>184</v>
      </c>
      <c r="H378" s="427"/>
      <c r="I378" s="428"/>
    </row>
    <row r="379" spans="1:9" ht="24.75" thickBot="1">
      <c r="A379" s="258" t="s">
        <v>183</v>
      </c>
      <c r="B379" s="259" t="s">
        <v>1</v>
      </c>
      <c r="C379" s="260" t="s">
        <v>184</v>
      </c>
      <c r="D379" s="260" t="s">
        <v>184</v>
      </c>
      <c r="E379" s="260" t="s">
        <v>184</v>
      </c>
      <c r="F379" s="260" t="s">
        <v>184</v>
      </c>
      <c r="G379" s="261" t="s">
        <v>184</v>
      </c>
      <c r="H379" s="427"/>
      <c r="I379" s="428"/>
    </row>
    <row r="380" spans="1:9">
      <c r="A380" s="177"/>
      <c r="B380" s="177"/>
      <c r="C380" s="177"/>
      <c r="D380" s="177"/>
      <c r="E380" s="177"/>
      <c r="F380" s="177"/>
    </row>
    <row r="381" spans="1:9">
      <c r="A381" s="177"/>
      <c r="B381" s="177"/>
      <c r="C381" s="177"/>
      <c r="D381" s="177"/>
      <c r="E381" s="177"/>
      <c r="F381" s="177"/>
    </row>
    <row r="382" spans="1:9">
      <c r="A382" s="177"/>
      <c r="B382" s="177"/>
      <c r="C382" s="177"/>
      <c r="D382" s="177"/>
      <c r="E382" s="177"/>
      <c r="F382" s="177"/>
    </row>
    <row r="383" spans="1:9" ht="22.5" customHeight="1" thickBot="1">
      <c r="A383" s="425" t="s">
        <v>88</v>
      </c>
      <c r="B383" s="425"/>
      <c r="C383" s="425"/>
      <c r="D383" s="425"/>
      <c r="E383" s="425"/>
      <c r="F383" s="425"/>
      <c r="G383" s="425"/>
    </row>
    <row r="384" spans="1:9" ht="21.75" customHeight="1">
      <c r="A384" s="440" t="s">
        <v>996</v>
      </c>
      <c r="B384" s="440"/>
      <c r="C384" s="440"/>
      <c r="D384" s="440"/>
      <c r="E384" s="440"/>
      <c r="F384" s="440"/>
      <c r="G384" s="440"/>
    </row>
    <row r="385" spans="1:8" ht="21.75" customHeight="1">
      <c r="A385" s="426" t="s">
        <v>240</v>
      </c>
      <c r="B385" s="426"/>
      <c r="C385" s="426"/>
      <c r="D385" s="426"/>
      <c r="E385" s="426"/>
      <c r="F385" s="426"/>
      <c r="G385" s="426"/>
    </row>
    <row r="386" spans="1:8">
      <c r="A386" s="177"/>
      <c r="B386" s="177"/>
      <c r="C386" s="177"/>
      <c r="D386" s="177"/>
      <c r="E386" s="177"/>
      <c r="F386" s="177"/>
    </row>
    <row r="387" spans="1:8" ht="22.5" customHeight="1" thickBot="1">
      <c r="A387" s="425" t="s">
        <v>951</v>
      </c>
      <c r="B387" s="425"/>
      <c r="C387" s="425"/>
      <c r="D387" s="425"/>
      <c r="E387" s="425"/>
      <c r="F387" s="425"/>
      <c r="G387" s="425"/>
    </row>
    <row r="388" spans="1:8" ht="21.75" customHeight="1">
      <c r="A388" s="440" t="s">
        <v>997</v>
      </c>
      <c r="B388" s="440"/>
      <c r="C388" s="440"/>
      <c r="D388" s="440"/>
      <c r="E388" s="440"/>
      <c r="F388" s="440"/>
      <c r="G388" s="440"/>
    </row>
    <row r="389" spans="1:8" ht="21.75" customHeight="1">
      <c r="A389" s="426" t="s">
        <v>241</v>
      </c>
      <c r="B389" s="426"/>
      <c r="C389" s="426"/>
      <c r="D389" s="426"/>
      <c r="E389" s="426"/>
      <c r="F389" s="426"/>
      <c r="G389" s="426"/>
    </row>
    <row r="390" spans="1:8" ht="21.75" customHeight="1">
      <c r="A390" s="426" t="s">
        <v>242</v>
      </c>
      <c r="B390" s="426"/>
      <c r="C390" s="426"/>
      <c r="D390" s="426"/>
      <c r="E390" s="426"/>
      <c r="F390" s="426"/>
      <c r="G390" s="426"/>
    </row>
    <row r="391" spans="1:8" ht="21.75" customHeight="1">
      <c r="A391" s="426" t="s">
        <v>243</v>
      </c>
      <c r="B391" s="426"/>
      <c r="C391" s="426"/>
      <c r="D391" s="426"/>
      <c r="E391" s="426"/>
      <c r="F391" s="426"/>
      <c r="G391" s="426"/>
    </row>
    <row r="392" spans="1:8" ht="21.75" customHeight="1">
      <c r="A392" s="426" t="s">
        <v>244</v>
      </c>
      <c r="B392" s="426"/>
      <c r="C392" s="426"/>
      <c r="D392" s="426"/>
      <c r="E392" s="426"/>
      <c r="F392" s="426"/>
      <c r="G392" s="426"/>
    </row>
    <row r="393" spans="1:8">
      <c r="A393" s="177"/>
      <c r="B393" s="177"/>
      <c r="C393" s="177"/>
      <c r="D393" s="177"/>
      <c r="E393" s="177"/>
      <c r="F393" s="177"/>
    </row>
    <row r="394" spans="1:8" ht="21.75" customHeight="1">
      <c r="A394" s="439" t="s">
        <v>998</v>
      </c>
      <c r="B394" s="439"/>
      <c r="C394" s="439"/>
      <c r="D394" s="439"/>
      <c r="E394" s="439"/>
      <c r="F394" s="439"/>
      <c r="G394" s="439"/>
    </row>
    <row r="395" spans="1:8" ht="21.75" customHeight="1">
      <c r="A395" s="426" t="s">
        <v>245</v>
      </c>
      <c r="B395" s="426"/>
      <c r="C395" s="426"/>
      <c r="D395" s="426"/>
      <c r="E395" s="426"/>
      <c r="F395" s="426"/>
      <c r="G395" s="426"/>
    </row>
    <row r="396" spans="1:8" ht="21.75" customHeight="1">
      <c r="A396" s="426" t="s">
        <v>246</v>
      </c>
      <c r="B396" s="426"/>
      <c r="C396" s="426"/>
      <c r="D396" s="426"/>
      <c r="E396" s="426"/>
      <c r="F396" s="426"/>
      <c r="G396" s="426"/>
    </row>
    <row r="397" spans="1:8" ht="22.5" customHeight="1" thickBot="1">
      <c r="A397" s="443" t="s">
        <v>247</v>
      </c>
      <c r="B397" s="443"/>
      <c r="C397" s="443"/>
      <c r="D397" s="443"/>
      <c r="E397" s="443"/>
      <c r="F397" s="443"/>
      <c r="G397" s="443"/>
    </row>
    <row r="398" spans="1:8" ht="29.25" customHeight="1">
      <c r="A398" s="434" t="s">
        <v>186</v>
      </c>
      <c r="B398" s="436" t="s">
        <v>187</v>
      </c>
      <c r="C398" s="436"/>
      <c r="D398" s="436"/>
      <c r="E398" s="436"/>
      <c r="F398" s="436"/>
      <c r="G398" s="437"/>
    </row>
    <row r="399" spans="1:8" ht="29.25" customHeight="1">
      <c r="A399" s="435"/>
      <c r="B399" s="196" t="s">
        <v>164</v>
      </c>
      <c r="C399" s="196" t="s">
        <v>166</v>
      </c>
      <c r="D399" s="196" t="s">
        <v>178</v>
      </c>
      <c r="E399" s="196" t="s">
        <v>179</v>
      </c>
      <c r="F399" s="196" t="s">
        <v>180</v>
      </c>
      <c r="G399" s="315" t="s">
        <v>361</v>
      </c>
      <c r="H399" s="310"/>
    </row>
    <row r="400" spans="1:8" ht="21.75" customHeight="1">
      <c r="A400" s="264" t="s">
        <v>248</v>
      </c>
      <c r="B400" s="200"/>
      <c r="C400" s="200"/>
      <c r="D400" s="200"/>
      <c r="E400" s="200"/>
      <c r="F400" s="200"/>
      <c r="G400" s="296"/>
    </row>
    <row r="401" spans="1:7" ht="21.75" customHeight="1">
      <c r="A401" s="266" t="s">
        <v>249</v>
      </c>
      <c r="B401" s="222" t="s">
        <v>170</v>
      </c>
      <c r="C401" s="223" t="s">
        <v>216</v>
      </c>
      <c r="D401" s="223" t="s">
        <v>216</v>
      </c>
      <c r="E401" s="223" t="s">
        <v>216</v>
      </c>
      <c r="F401" s="205">
        <v>80</v>
      </c>
      <c r="G401" s="297">
        <v>80</v>
      </c>
    </row>
    <row r="402" spans="1:7">
      <c r="A402" s="281" t="s">
        <v>250</v>
      </c>
      <c r="B402" s="200"/>
      <c r="C402" s="200"/>
      <c r="D402" s="200"/>
      <c r="E402" s="200"/>
      <c r="F402" s="200"/>
      <c r="G402" s="296"/>
    </row>
    <row r="403" spans="1:7">
      <c r="A403" s="282" t="s">
        <v>251</v>
      </c>
      <c r="B403" s="283"/>
      <c r="C403" s="284"/>
      <c r="D403" s="284"/>
      <c r="E403" s="284"/>
      <c r="F403" s="353"/>
      <c r="G403" s="352"/>
    </row>
    <row r="404" spans="1:7">
      <c r="A404" s="285" t="s">
        <v>252</v>
      </c>
      <c r="B404" s="222" t="s">
        <v>170</v>
      </c>
      <c r="C404" s="223" t="s">
        <v>253</v>
      </c>
      <c r="D404" s="223">
        <v>60</v>
      </c>
      <c r="E404" s="223" t="s">
        <v>253</v>
      </c>
      <c r="F404" s="355">
        <v>60</v>
      </c>
      <c r="G404" s="354">
        <v>60</v>
      </c>
    </row>
    <row r="405" spans="1:7" ht="21.75" customHeight="1">
      <c r="A405" s="264" t="s">
        <v>254</v>
      </c>
      <c r="B405" s="200"/>
      <c r="C405" s="200"/>
      <c r="D405" s="200"/>
      <c r="E405" s="200"/>
      <c r="F405" s="200"/>
      <c r="G405" s="296"/>
    </row>
    <row r="406" spans="1:7" ht="21.75" customHeight="1">
      <c r="A406" s="266" t="s">
        <v>255</v>
      </c>
      <c r="B406" s="222" t="s">
        <v>170</v>
      </c>
      <c r="C406" s="223" t="s">
        <v>216</v>
      </c>
      <c r="D406" s="223" t="s">
        <v>216</v>
      </c>
      <c r="E406" s="223" t="s">
        <v>216</v>
      </c>
      <c r="F406" s="205">
        <v>80</v>
      </c>
      <c r="G406" s="297">
        <v>80</v>
      </c>
    </row>
    <row r="407" spans="1:7">
      <c r="A407" s="182" t="s">
        <v>181</v>
      </c>
      <c r="B407" s="183" t="s">
        <v>1</v>
      </c>
      <c r="C407" s="214">
        <v>109950430</v>
      </c>
      <c r="D407" s="214">
        <f>รายละเอียด!H322</f>
        <v>194865205</v>
      </c>
      <c r="E407" s="226"/>
      <c r="F407" s="294"/>
      <c r="G407" s="186"/>
    </row>
    <row r="408" spans="1:7">
      <c r="A408" s="182" t="s">
        <v>182</v>
      </c>
      <c r="B408" s="183" t="s">
        <v>1</v>
      </c>
      <c r="C408" s="214">
        <f>C407</f>
        <v>109950430</v>
      </c>
      <c r="D408" s="214">
        <f>D407</f>
        <v>194865205</v>
      </c>
      <c r="E408" s="226"/>
      <c r="F408" s="185"/>
      <c r="G408" s="298"/>
    </row>
    <row r="409" spans="1:7" ht="24.75" thickBot="1">
      <c r="A409" s="187" t="s">
        <v>183</v>
      </c>
      <c r="B409" s="188" t="s">
        <v>1</v>
      </c>
      <c r="C409" s="190" t="s">
        <v>184</v>
      </c>
      <c r="D409" s="191"/>
      <c r="E409" s="189"/>
      <c r="F409" s="191"/>
      <c r="G409" s="299"/>
    </row>
    <row r="410" spans="1:7">
      <c r="A410" s="193"/>
      <c r="B410" s="193"/>
      <c r="C410" s="193"/>
      <c r="D410" s="194"/>
      <c r="E410" s="195"/>
      <c r="F410" s="195"/>
    </row>
    <row r="411" spans="1:7">
      <c r="A411" s="193"/>
      <c r="B411" s="193"/>
      <c r="C411" s="193"/>
      <c r="D411" s="194"/>
      <c r="E411" s="195"/>
      <c r="F411" s="195"/>
    </row>
    <row r="412" spans="1:7">
      <c r="A412" s="193"/>
      <c r="B412" s="193"/>
      <c r="C412" s="193"/>
      <c r="D412" s="194"/>
      <c r="E412" s="195"/>
      <c r="F412" s="195"/>
    </row>
    <row r="413" spans="1:7" ht="24.75" thickBot="1">
      <c r="A413" s="425" t="s">
        <v>952</v>
      </c>
      <c r="B413" s="425"/>
      <c r="C413" s="425"/>
      <c r="D413" s="425"/>
      <c r="E413" s="425"/>
      <c r="F413" s="425"/>
      <c r="G413" s="425"/>
    </row>
    <row r="414" spans="1:7" ht="21.75" customHeight="1">
      <c r="A414" s="440" t="s">
        <v>999</v>
      </c>
      <c r="B414" s="440"/>
      <c r="C414" s="440"/>
      <c r="D414" s="440"/>
      <c r="E414" s="440"/>
      <c r="F414" s="440"/>
      <c r="G414" s="440"/>
    </row>
    <row r="415" spans="1:7">
      <c r="A415" s="426" t="s">
        <v>256</v>
      </c>
      <c r="B415" s="426"/>
      <c r="C415" s="426"/>
      <c r="D415" s="426"/>
      <c r="E415" s="426"/>
      <c r="F415" s="426"/>
      <c r="G415" s="426"/>
    </row>
    <row r="416" spans="1:7">
      <c r="A416" s="426" t="s">
        <v>257</v>
      </c>
      <c r="B416" s="426"/>
      <c r="C416" s="426"/>
      <c r="D416" s="426"/>
      <c r="E416" s="426"/>
      <c r="F416" s="426"/>
      <c r="G416" s="426"/>
    </row>
    <row r="417" spans="1:7">
      <c r="A417" s="426" t="s">
        <v>258</v>
      </c>
      <c r="B417" s="426"/>
      <c r="C417" s="426"/>
      <c r="D417" s="426"/>
      <c r="E417" s="426"/>
      <c r="F417" s="426"/>
      <c r="G417" s="426"/>
    </row>
    <row r="418" spans="1:7">
      <c r="A418" s="426" t="s">
        <v>259</v>
      </c>
      <c r="B418" s="426"/>
      <c r="C418" s="426"/>
      <c r="D418" s="426"/>
      <c r="E418" s="426"/>
      <c r="F418" s="426"/>
      <c r="G418" s="426"/>
    </row>
    <row r="419" spans="1:7">
      <c r="A419" s="426" t="s">
        <v>260</v>
      </c>
      <c r="B419" s="426"/>
      <c r="C419" s="426"/>
      <c r="D419" s="426"/>
      <c r="E419" s="426"/>
      <c r="F419" s="426"/>
      <c r="G419" s="426"/>
    </row>
    <row r="420" spans="1:7">
      <c r="A420" s="426" t="s">
        <v>261</v>
      </c>
      <c r="B420" s="426"/>
      <c r="C420" s="426"/>
      <c r="D420" s="426"/>
      <c r="E420" s="426"/>
      <c r="F420" s="426"/>
      <c r="G420" s="426"/>
    </row>
    <row r="421" spans="1:7">
      <c r="A421" s="177"/>
      <c r="B421" s="177"/>
      <c r="C421" s="177"/>
      <c r="D421" s="177"/>
      <c r="E421" s="177"/>
      <c r="F421" s="177"/>
    </row>
    <row r="422" spans="1:7">
      <c r="A422" s="426" t="s">
        <v>1000</v>
      </c>
      <c r="B422" s="426"/>
      <c r="C422" s="426"/>
      <c r="D422" s="426"/>
      <c r="E422" s="426"/>
      <c r="F422" s="426"/>
      <c r="G422" s="426"/>
    </row>
    <row r="423" spans="1:7" ht="24.75" thickBot="1">
      <c r="A423" s="443" t="s">
        <v>262</v>
      </c>
      <c r="B423" s="443"/>
      <c r="C423" s="443"/>
      <c r="D423" s="443"/>
      <c r="E423" s="443"/>
      <c r="F423" s="443"/>
      <c r="G423" s="443"/>
    </row>
    <row r="424" spans="1:7" ht="30" customHeight="1">
      <c r="A424" s="434" t="s">
        <v>186</v>
      </c>
      <c r="B424" s="436" t="s">
        <v>187</v>
      </c>
      <c r="C424" s="436"/>
      <c r="D424" s="436"/>
      <c r="E424" s="436"/>
      <c r="F424" s="436"/>
      <c r="G424" s="437"/>
    </row>
    <row r="425" spans="1:7" ht="30" customHeight="1">
      <c r="A425" s="435"/>
      <c r="B425" s="196" t="s">
        <v>164</v>
      </c>
      <c r="C425" s="196" t="s">
        <v>166</v>
      </c>
      <c r="D425" s="196" t="s">
        <v>178</v>
      </c>
      <c r="E425" s="196" t="s">
        <v>179</v>
      </c>
      <c r="F425" s="196" t="s">
        <v>180</v>
      </c>
      <c r="G425" s="339" t="s">
        <v>361</v>
      </c>
    </row>
    <row r="426" spans="1:7">
      <c r="A426" s="264" t="s">
        <v>263</v>
      </c>
      <c r="B426" s="200"/>
      <c r="C426" s="200"/>
      <c r="D426" s="200"/>
      <c r="E426" s="265"/>
      <c r="F426" s="200"/>
      <c r="G426" s="296"/>
    </row>
    <row r="427" spans="1:7">
      <c r="A427" s="266" t="s">
        <v>264</v>
      </c>
      <c r="B427" s="222" t="s">
        <v>170</v>
      </c>
      <c r="C427" s="223" t="s">
        <v>216</v>
      </c>
      <c r="D427" s="223">
        <v>80</v>
      </c>
      <c r="E427" s="223" t="s">
        <v>216</v>
      </c>
      <c r="F427" s="223">
        <v>80</v>
      </c>
      <c r="G427" s="343">
        <v>80</v>
      </c>
    </row>
    <row r="428" spans="1:7">
      <c r="A428" s="264" t="s">
        <v>1071</v>
      </c>
      <c r="B428" s="270"/>
      <c r="C428" s="271"/>
      <c r="D428" s="200"/>
      <c r="E428" s="265"/>
      <c r="F428" s="200"/>
      <c r="G428" s="296"/>
    </row>
    <row r="429" spans="1:7">
      <c r="A429" s="266" t="s">
        <v>1072</v>
      </c>
      <c r="B429" s="222" t="s">
        <v>170</v>
      </c>
      <c r="C429" s="223" t="s">
        <v>216</v>
      </c>
      <c r="D429" s="223" t="s">
        <v>253</v>
      </c>
      <c r="E429" s="223" t="s">
        <v>253</v>
      </c>
      <c r="F429" s="223" t="s">
        <v>253</v>
      </c>
      <c r="G429" s="343" t="s">
        <v>253</v>
      </c>
    </row>
    <row r="430" spans="1:7">
      <c r="A430" s="264" t="s">
        <v>266</v>
      </c>
      <c r="B430" s="270"/>
      <c r="C430" s="271"/>
      <c r="D430" s="200"/>
      <c r="E430" s="265"/>
      <c r="F430" s="200"/>
      <c r="G430" s="296"/>
    </row>
    <row r="431" spans="1:7">
      <c r="A431" s="266" t="s">
        <v>265</v>
      </c>
      <c r="B431" s="222" t="s">
        <v>170</v>
      </c>
      <c r="C431" s="223" t="s">
        <v>216</v>
      </c>
      <c r="D431" s="223" t="s">
        <v>253</v>
      </c>
      <c r="E431" s="223" t="s">
        <v>253</v>
      </c>
      <c r="F431" s="223" t="s">
        <v>253</v>
      </c>
      <c r="G431" s="343" t="s">
        <v>253</v>
      </c>
    </row>
    <row r="432" spans="1:7">
      <c r="A432" s="182" t="s">
        <v>181</v>
      </c>
      <c r="B432" s="183" t="s">
        <v>1</v>
      </c>
      <c r="C432" s="214">
        <v>13090400</v>
      </c>
      <c r="D432" s="214">
        <f>[2]รายละเอียด!H368</f>
        <v>13032410</v>
      </c>
      <c r="E432" s="226"/>
      <c r="F432" s="185"/>
      <c r="G432" s="298"/>
    </row>
    <row r="433" spans="1:7">
      <c r="A433" s="182" t="s">
        <v>182</v>
      </c>
      <c r="B433" s="183" t="s">
        <v>1</v>
      </c>
      <c r="C433" s="214">
        <f>C432</f>
        <v>13090400</v>
      </c>
      <c r="D433" s="214">
        <f>D432</f>
        <v>13032410</v>
      </c>
      <c r="E433" s="226"/>
      <c r="F433" s="185"/>
      <c r="G433" s="298"/>
    </row>
    <row r="434" spans="1:7" ht="24.75" thickBot="1">
      <c r="A434" s="187" t="s">
        <v>183</v>
      </c>
      <c r="B434" s="188" t="s">
        <v>1</v>
      </c>
      <c r="C434" s="190" t="s">
        <v>184</v>
      </c>
      <c r="D434" s="191"/>
      <c r="E434" s="189"/>
      <c r="F434" s="191"/>
      <c r="G434" s="299"/>
    </row>
    <row r="435" spans="1:7">
      <c r="A435" s="193"/>
      <c r="B435" s="193"/>
      <c r="C435" s="193"/>
      <c r="D435" s="194"/>
      <c r="E435" s="195"/>
      <c r="F435" s="195"/>
    </row>
    <row r="436" spans="1:7">
      <c r="A436" s="193"/>
      <c r="B436" s="193"/>
      <c r="C436" s="193"/>
      <c r="D436" s="194"/>
      <c r="E436" s="195"/>
      <c r="F436" s="195"/>
    </row>
    <row r="437" spans="1:7" ht="24.75" thickBot="1">
      <c r="A437" s="425" t="s">
        <v>953</v>
      </c>
      <c r="B437" s="425"/>
      <c r="C437" s="425"/>
      <c r="D437" s="425"/>
      <c r="E437" s="425"/>
      <c r="F437" s="425"/>
      <c r="G437" s="425"/>
    </row>
    <row r="438" spans="1:7" ht="21.75" customHeight="1">
      <c r="A438" s="440" t="s">
        <v>1001</v>
      </c>
      <c r="B438" s="440"/>
      <c r="C438" s="440"/>
      <c r="D438" s="440"/>
      <c r="E438" s="440"/>
      <c r="F438" s="440"/>
      <c r="G438" s="440"/>
    </row>
    <row r="439" spans="1:7">
      <c r="A439" s="426" t="s">
        <v>267</v>
      </c>
      <c r="B439" s="426"/>
      <c r="C439" s="426"/>
      <c r="D439" s="426"/>
      <c r="E439" s="426"/>
      <c r="F439" s="426"/>
      <c r="G439" s="426"/>
    </row>
    <row r="440" spans="1:7">
      <c r="A440" s="426" t="s">
        <v>268</v>
      </c>
      <c r="B440" s="426"/>
      <c r="C440" s="426"/>
      <c r="D440" s="426"/>
      <c r="E440" s="426"/>
      <c r="F440" s="426"/>
      <c r="G440" s="426"/>
    </row>
    <row r="441" spans="1:7">
      <c r="A441" s="439" t="s">
        <v>1002</v>
      </c>
      <c r="B441" s="439"/>
      <c r="C441" s="439"/>
      <c r="D441" s="439"/>
      <c r="E441" s="439"/>
      <c r="F441" s="439"/>
      <c r="G441" s="439"/>
    </row>
    <row r="442" spans="1:7" ht="24.75" thickBot="1">
      <c r="A442" s="443" t="s">
        <v>269</v>
      </c>
      <c r="B442" s="443"/>
      <c r="C442" s="443"/>
      <c r="D442" s="443"/>
      <c r="E442" s="443"/>
      <c r="F442" s="443"/>
      <c r="G442" s="443"/>
    </row>
    <row r="443" spans="1:7" ht="30" customHeight="1">
      <c r="A443" s="434" t="s">
        <v>186</v>
      </c>
      <c r="B443" s="436" t="s">
        <v>187</v>
      </c>
      <c r="C443" s="436"/>
      <c r="D443" s="436"/>
      <c r="E443" s="436"/>
      <c r="F443" s="436"/>
      <c r="G443" s="437"/>
    </row>
    <row r="444" spans="1:7" ht="30" customHeight="1">
      <c r="A444" s="435"/>
      <c r="B444" s="196" t="s">
        <v>164</v>
      </c>
      <c r="C444" s="196" t="s">
        <v>166</v>
      </c>
      <c r="D444" s="196" t="s">
        <v>178</v>
      </c>
      <c r="E444" s="196" t="s">
        <v>179</v>
      </c>
      <c r="F444" s="196" t="s">
        <v>180</v>
      </c>
      <c r="G444" s="339" t="s">
        <v>361</v>
      </c>
    </row>
    <row r="445" spans="1:7">
      <c r="A445" s="264" t="s">
        <v>270</v>
      </c>
      <c r="B445" s="200"/>
      <c r="C445" s="200"/>
      <c r="D445" s="200"/>
      <c r="E445" s="265"/>
      <c r="F445" s="200"/>
      <c r="G445" s="296"/>
    </row>
    <row r="446" spans="1:7">
      <c r="A446" s="266" t="s">
        <v>271</v>
      </c>
      <c r="B446" s="222" t="s">
        <v>170</v>
      </c>
      <c r="C446" s="223" t="s">
        <v>216</v>
      </c>
      <c r="D446" s="223" t="s">
        <v>216</v>
      </c>
      <c r="E446" s="223" t="s">
        <v>216</v>
      </c>
      <c r="F446" s="223" t="s">
        <v>216</v>
      </c>
      <c r="G446" s="343" t="s">
        <v>216</v>
      </c>
    </row>
    <row r="447" spans="1:7">
      <c r="A447" s="356" t="s">
        <v>365</v>
      </c>
      <c r="B447" s="269" t="s">
        <v>170</v>
      </c>
      <c r="C447" s="217" t="s">
        <v>216</v>
      </c>
      <c r="D447" s="185">
        <v>80</v>
      </c>
      <c r="E447" s="217" t="s">
        <v>216</v>
      </c>
      <c r="F447" s="185">
        <v>80</v>
      </c>
      <c r="G447" s="298">
        <v>80</v>
      </c>
    </row>
    <row r="448" spans="1:7">
      <c r="A448" s="264" t="s">
        <v>272</v>
      </c>
      <c r="B448" s="200"/>
      <c r="C448" s="200"/>
      <c r="D448" s="200"/>
      <c r="E448" s="265"/>
      <c r="F448" s="200"/>
      <c r="G448" s="296"/>
    </row>
    <row r="449" spans="1:7">
      <c r="A449" s="266" t="s">
        <v>366</v>
      </c>
      <c r="B449" s="222" t="s">
        <v>170</v>
      </c>
      <c r="C449" s="223" t="s">
        <v>213</v>
      </c>
      <c r="D449" s="223" t="s">
        <v>213</v>
      </c>
      <c r="E449" s="223" t="s">
        <v>213</v>
      </c>
      <c r="F449" s="223" t="s">
        <v>213</v>
      </c>
      <c r="G449" s="343" t="s">
        <v>213</v>
      </c>
    </row>
    <row r="450" spans="1:7">
      <c r="A450" s="286" t="s">
        <v>1073</v>
      </c>
      <c r="B450" s="200"/>
      <c r="C450" s="200"/>
      <c r="D450" s="200"/>
      <c r="E450" s="265"/>
      <c r="F450" s="200"/>
      <c r="G450" s="296"/>
    </row>
    <row r="451" spans="1:7">
      <c r="A451" s="357" t="s">
        <v>1074</v>
      </c>
      <c r="B451" s="325"/>
      <c r="C451" s="325"/>
      <c r="D451" s="325"/>
      <c r="E451" s="358"/>
      <c r="F451" s="325"/>
      <c r="G451" s="359"/>
    </row>
    <row r="452" spans="1:7">
      <c r="A452" s="221" t="s">
        <v>1075</v>
      </c>
      <c r="B452" s="222" t="s">
        <v>217</v>
      </c>
      <c r="C452" s="223" t="s">
        <v>238</v>
      </c>
      <c r="D452" s="223" t="s">
        <v>238</v>
      </c>
      <c r="E452" s="223" t="s">
        <v>238</v>
      </c>
      <c r="F452" s="223" t="s">
        <v>238</v>
      </c>
      <c r="G452" s="343" t="s">
        <v>238</v>
      </c>
    </row>
    <row r="453" spans="1:7">
      <c r="A453" s="182" t="s">
        <v>181</v>
      </c>
      <c r="B453" s="183" t="s">
        <v>1</v>
      </c>
      <c r="C453" s="214">
        <v>982035780</v>
      </c>
      <c r="D453" s="214">
        <f>รายละเอียด!H370</f>
        <v>650974277</v>
      </c>
      <c r="E453" s="226"/>
      <c r="F453" s="185"/>
      <c r="G453" s="298"/>
    </row>
    <row r="454" spans="1:7">
      <c r="A454" s="182" t="s">
        <v>182</v>
      </c>
      <c r="B454" s="183" t="s">
        <v>1</v>
      </c>
      <c r="C454" s="214">
        <f>C453</f>
        <v>982035780</v>
      </c>
      <c r="D454" s="214">
        <f>D453</f>
        <v>650974277</v>
      </c>
      <c r="E454" s="226"/>
      <c r="F454" s="185"/>
      <c r="G454" s="298"/>
    </row>
    <row r="455" spans="1:7" ht="24.75" thickBot="1">
      <c r="A455" s="187" t="s">
        <v>183</v>
      </c>
      <c r="B455" s="188" t="s">
        <v>1</v>
      </c>
      <c r="C455" s="190" t="s">
        <v>184</v>
      </c>
      <c r="D455" s="191"/>
      <c r="E455" s="189"/>
      <c r="F455" s="191"/>
      <c r="G455" s="299"/>
    </row>
    <row r="456" spans="1:7">
      <c r="A456" s="193"/>
      <c r="B456" s="193"/>
      <c r="C456" s="193"/>
      <c r="D456" s="194"/>
      <c r="E456" s="195"/>
      <c r="F456" s="195"/>
    </row>
    <row r="457" spans="1:7" ht="24.75" thickBot="1">
      <c r="A457" s="425" t="s">
        <v>954</v>
      </c>
      <c r="B457" s="425"/>
      <c r="C457" s="425"/>
      <c r="D457" s="425"/>
      <c r="E457" s="425"/>
      <c r="F457" s="425"/>
      <c r="G457" s="425"/>
    </row>
    <row r="458" spans="1:7" ht="21.75" customHeight="1">
      <c r="A458" s="440" t="s">
        <v>1003</v>
      </c>
      <c r="B458" s="440"/>
      <c r="C458" s="440"/>
      <c r="D458" s="440"/>
      <c r="E458" s="440"/>
      <c r="F458" s="440"/>
      <c r="G458" s="440"/>
    </row>
    <row r="459" spans="1:7">
      <c r="A459" s="426" t="s">
        <v>273</v>
      </c>
      <c r="B459" s="426"/>
      <c r="C459" s="426"/>
      <c r="D459" s="426"/>
      <c r="E459" s="426"/>
      <c r="F459" s="426"/>
      <c r="G459" s="426"/>
    </row>
    <row r="460" spans="1:7">
      <c r="A460" s="177"/>
      <c r="B460" s="177"/>
      <c r="C460" s="177"/>
      <c r="D460" s="177"/>
      <c r="E460" s="177"/>
      <c r="F460" s="177"/>
    </row>
    <row r="461" spans="1:7">
      <c r="A461" s="439" t="s">
        <v>1004</v>
      </c>
      <c r="B461" s="439"/>
      <c r="C461" s="439"/>
      <c r="D461" s="439"/>
      <c r="E461" s="439"/>
      <c r="F461" s="439"/>
      <c r="G461" s="439"/>
    </row>
    <row r="462" spans="1:7" ht="24.75" thickBot="1">
      <c r="A462" s="426" t="s">
        <v>274</v>
      </c>
      <c r="B462" s="426"/>
      <c r="C462" s="426"/>
      <c r="D462" s="426"/>
      <c r="E462" s="426"/>
      <c r="F462" s="426"/>
      <c r="G462" s="426"/>
    </row>
    <row r="463" spans="1:7" ht="30" customHeight="1">
      <c r="A463" s="434" t="s">
        <v>186</v>
      </c>
      <c r="B463" s="436" t="s">
        <v>187</v>
      </c>
      <c r="C463" s="436"/>
      <c r="D463" s="436"/>
      <c r="E463" s="436"/>
      <c r="F463" s="436"/>
      <c r="G463" s="437"/>
    </row>
    <row r="464" spans="1:7" ht="30" customHeight="1">
      <c r="A464" s="435"/>
      <c r="B464" s="196" t="s">
        <v>164</v>
      </c>
      <c r="C464" s="196" t="s">
        <v>166</v>
      </c>
      <c r="D464" s="196" t="s">
        <v>178</v>
      </c>
      <c r="E464" s="196" t="s">
        <v>179</v>
      </c>
      <c r="F464" s="196" t="s">
        <v>180</v>
      </c>
      <c r="G464" s="263" t="s">
        <v>361</v>
      </c>
    </row>
    <row r="465" spans="1:7">
      <c r="A465" s="264" t="s">
        <v>929</v>
      </c>
      <c r="B465" s="200"/>
      <c r="C465" s="200"/>
      <c r="D465" s="200"/>
      <c r="E465" s="200"/>
      <c r="F465" s="200"/>
      <c r="G465" s="201"/>
    </row>
    <row r="466" spans="1:7">
      <c r="A466" s="266" t="s">
        <v>930</v>
      </c>
      <c r="B466" s="222" t="s">
        <v>275</v>
      </c>
      <c r="C466" s="287" t="s">
        <v>206</v>
      </c>
      <c r="D466" s="287">
        <v>50</v>
      </c>
      <c r="E466" s="287" t="s">
        <v>206</v>
      </c>
      <c r="F466" s="287">
        <v>50</v>
      </c>
      <c r="G466" s="360">
        <v>50</v>
      </c>
    </row>
    <row r="467" spans="1:7">
      <c r="A467" s="356" t="s">
        <v>276</v>
      </c>
      <c r="B467" s="269" t="s">
        <v>219</v>
      </c>
      <c r="C467" s="184" t="s">
        <v>277</v>
      </c>
      <c r="D467" s="184">
        <v>4</v>
      </c>
      <c r="E467" s="184" t="s">
        <v>277</v>
      </c>
      <c r="F467" s="184">
        <v>4</v>
      </c>
      <c r="G467" s="361">
        <v>4</v>
      </c>
    </row>
    <row r="468" spans="1:7">
      <c r="A468" s="356" t="s">
        <v>278</v>
      </c>
      <c r="B468" s="269" t="s">
        <v>351</v>
      </c>
      <c r="C468" s="184">
        <v>5000</v>
      </c>
      <c r="D468" s="184">
        <v>5000</v>
      </c>
      <c r="E468" s="184">
        <v>5000</v>
      </c>
      <c r="F468" s="184">
        <v>5000</v>
      </c>
      <c r="G468" s="361">
        <v>5000</v>
      </c>
    </row>
    <row r="469" spans="1:7">
      <c r="A469" s="268" t="s">
        <v>279</v>
      </c>
      <c r="B469" s="269" t="s">
        <v>170</v>
      </c>
      <c r="C469" s="184" t="s">
        <v>216</v>
      </c>
      <c r="D469" s="184">
        <v>80</v>
      </c>
      <c r="E469" s="184">
        <v>80</v>
      </c>
      <c r="F469" s="184">
        <v>80</v>
      </c>
      <c r="G469" s="361">
        <v>80</v>
      </c>
    </row>
    <row r="470" spans="1:7">
      <c r="A470" s="182" t="s">
        <v>181</v>
      </c>
      <c r="B470" s="183" t="s">
        <v>1</v>
      </c>
      <c r="C470" s="214">
        <v>30196452</v>
      </c>
      <c r="D470" s="214">
        <f>รายละเอียด!H624</f>
        <v>20914280</v>
      </c>
      <c r="E470" s="226"/>
      <c r="F470" s="185"/>
      <c r="G470" s="186"/>
    </row>
    <row r="471" spans="1:7">
      <c r="A471" s="182" t="s">
        <v>182</v>
      </c>
      <c r="B471" s="183" t="s">
        <v>1</v>
      </c>
      <c r="C471" s="214">
        <f>C470</f>
        <v>30196452</v>
      </c>
      <c r="D471" s="214">
        <f>D470</f>
        <v>20914280</v>
      </c>
      <c r="E471" s="226"/>
      <c r="F471" s="185"/>
      <c r="G471" s="186"/>
    </row>
    <row r="472" spans="1:7" ht="24.75" thickBot="1">
      <c r="A472" s="187" t="s">
        <v>183</v>
      </c>
      <c r="B472" s="188" t="s">
        <v>1</v>
      </c>
      <c r="C472" s="190" t="s">
        <v>184</v>
      </c>
      <c r="D472" s="191"/>
      <c r="E472" s="189"/>
      <c r="F472" s="191"/>
      <c r="G472" s="192"/>
    </row>
    <row r="473" spans="1:7">
      <c r="A473" s="177"/>
      <c r="B473" s="177"/>
      <c r="C473" s="177"/>
      <c r="D473" s="177"/>
      <c r="E473" s="177"/>
      <c r="F473" s="177"/>
    </row>
    <row r="474" spans="1:7">
      <c r="A474" s="177"/>
      <c r="B474" s="177"/>
      <c r="C474" s="177"/>
      <c r="D474" s="177"/>
      <c r="E474" s="177"/>
      <c r="F474" s="177"/>
    </row>
    <row r="475" spans="1:7" ht="24.75" thickBot="1">
      <c r="A475" s="425" t="s">
        <v>955</v>
      </c>
      <c r="B475" s="425"/>
      <c r="C475" s="425"/>
      <c r="D475" s="425"/>
      <c r="E475" s="425"/>
      <c r="F475" s="425"/>
      <c r="G475" s="425"/>
    </row>
    <row r="476" spans="1:7" ht="21.75" customHeight="1">
      <c r="A476" s="440" t="s">
        <v>1005</v>
      </c>
      <c r="B476" s="440"/>
      <c r="C476" s="440"/>
      <c r="D476" s="440"/>
      <c r="E476" s="440"/>
      <c r="F476" s="440"/>
      <c r="G476" s="440"/>
    </row>
    <row r="477" spans="1:7">
      <c r="A477" s="426" t="s">
        <v>280</v>
      </c>
      <c r="B477" s="426"/>
      <c r="C477" s="426"/>
      <c r="D477" s="426"/>
      <c r="E477" s="426"/>
      <c r="F477" s="426"/>
      <c r="G477" s="426"/>
    </row>
    <row r="478" spans="1:7">
      <c r="A478" s="177"/>
      <c r="B478" s="177"/>
      <c r="C478" s="177"/>
      <c r="D478" s="177"/>
      <c r="E478" s="177"/>
      <c r="F478" s="177"/>
    </row>
    <row r="479" spans="1:7">
      <c r="A479" s="439" t="s">
        <v>1006</v>
      </c>
      <c r="B479" s="439"/>
      <c r="C479" s="439"/>
      <c r="D479" s="439"/>
      <c r="E479" s="439"/>
      <c r="F479" s="439"/>
      <c r="G479" s="439"/>
    </row>
    <row r="480" spans="1:7" ht="24.75" thickBot="1">
      <c r="A480" s="443" t="s">
        <v>281</v>
      </c>
      <c r="B480" s="443"/>
      <c r="C480" s="443"/>
      <c r="D480" s="443"/>
      <c r="E480" s="443"/>
      <c r="F480" s="443"/>
      <c r="G480" s="443"/>
    </row>
    <row r="481" spans="1:9" ht="30" customHeight="1">
      <c r="A481" s="434" t="s">
        <v>186</v>
      </c>
      <c r="B481" s="436" t="s">
        <v>187</v>
      </c>
      <c r="C481" s="436"/>
      <c r="D481" s="436"/>
      <c r="E481" s="436"/>
      <c r="F481" s="436"/>
      <c r="G481" s="437"/>
    </row>
    <row r="482" spans="1:9" ht="30" customHeight="1">
      <c r="A482" s="435"/>
      <c r="B482" s="196" t="s">
        <v>164</v>
      </c>
      <c r="C482" s="196" t="s">
        <v>166</v>
      </c>
      <c r="D482" s="196" t="s">
        <v>178</v>
      </c>
      <c r="E482" s="196" t="s">
        <v>179</v>
      </c>
      <c r="F482" s="196" t="s">
        <v>180</v>
      </c>
      <c r="G482" s="263" t="s">
        <v>361</v>
      </c>
    </row>
    <row r="483" spans="1:9">
      <c r="A483" s="220" t="s">
        <v>1076</v>
      </c>
      <c r="B483" s="362"/>
      <c r="C483" s="362"/>
      <c r="D483" s="362"/>
      <c r="E483" s="362"/>
      <c r="F483" s="362"/>
      <c r="G483" s="363"/>
    </row>
    <row r="484" spans="1:9">
      <c r="A484" s="221" t="s">
        <v>1077</v>
      </c>
      <c r="B484" s="222" t="s">
        <v>284</v>
      </c>
      <c r="C484" s="223" t="s">
        <v>277</v>
      </c>
      <c r="D484" s="223">
        <v>4</v>
      </c>
      <c r="E484" s="223" t="s">
        <v>277</v>
      </c>
      <c r="F484" s="223">
        <v>4</v>
      </c>
      <c r="G484" s="267">
        <v>4</v>
      </c>
    </row>
    <row r="485" spans="1:9" ht="21.75" customHeight="1">
      <c r="A485" s="264" t="s">
        <v>367</v>
      </c>
      <c r="B485" s="200"/>
      <c r="C485" s="200"/>
      <c r="D485" s="200"/>
      <c r="E485" s="265"/>
      <c r="F485" s="341"/>
      <c r="G485" s="201"/>
    </row>
    <row r="486" spans="1:9">
      <c r="A486" s="266" t="s">
        <v>368</v>
      </c>
      <c r="B486" s="222" t="s">
        <v>170</v>
      </c>
      <c r="C486" s="223" t="s">
        <v>216</v>
      </c>
      <c r="D486" s="223">
        <v>80</v>
      </c>
      <c r="E486" s="223" t="s">
        <v>216</v>
      </c>
      <c r="F486" s="340">
        <v>80</v>
      </c>
      <c r="G486" s="267">
        <v>80</v>
      </c>
    </row>
    <row r="487" spans="1:9">
      <c r="A487" s="346" t="s">
        <v>282</v>
      </c>
      <c r="B487" s="270"/>
      <c r="C487" s="271"/>
      <c r="D487" s="200"/>
      <c r="E487" s="265"/>
      <c r="F487" s="200"/>
      <c r="G487" s="296"/>
    </row>
    <row r="488" spans="1:9">
      <c r="A488" s="266" t="s">
        <v>283</v>
      </c>
      <c r="B488" s="222" t="s">
        <v>239</v>
      </c>
      <c r="C488" s="223" t="s">
        <v>220</v>
      </c>
      <c r="D488" s="223">
        <v>1</v>
      </c>
      <c r="E488" s="223" t="s">
        <v>220</v>
      </c>
      <c r="F488" s="223">
        <v>1</v>
      </c>
      <c r="G488" s="343">
        <v>1</v>
      </c>
    </row>
    <row r="489" spans="1:9">
      <c r="A489" s="182" t="s">
        <v>181</v>
      </c>
      <c r="B489" s="183" t="s">
        <v>1</v>
      </c>
      <c r="C489" s="214">
        <v>303436290</v>
      </c>
      <c r="D489" s="214">
        <f>[2]รายละเอียด!H691</f>
        <v>272581290</v>
      </c>
      <c r="E489" s="226"/>
      <c r="F489" s="185"/>
      <c r="G489" s="298"/>
    </row>
    <row r="490" spans="1:9">
      <c r="A490" s="182" t="s">
        <v>182</v>
      </c>
      <c r="B490" s="183" t="s">
        <v>1</v>
      </c>
      <c r="C490" s="214">
        <f>C489</f>
        <v>303436290</v>
      </c>
      <c r="D490" s="214">
        <f>D489</f>
        <v>272581290</v>
      </c>
      <c r="E490" s="226"/>
      <c r="F490" s="185"/>
      <c r="G490" s="298"/>
    </row>
    <row r="491" spans="1:9" ht="24.75" thickBot="1">
      <c r="A491" s="187" t="s">
        <v>183</v>
      </c>
      <c r="B491" s="188" t="s">
        <v>1</v>
      </c>
      <c r="C491" s="190" t="s">
        <v>184</v>
      </c>
      <c r="D491" s="191"/>
      <c r="E491" s="189"/>
      <c r="F491" s="342"/>
      <c r="G491" s="192"/>
    </row>
    <row r="492" spans="1:9">
      <c r="A492" s="193"/>
      <c r="B492" s="193"/>
      <c r="C492" s="193"/>
      <c r="D492" s="194"/>
      <c r="E492" s="195"/>
      <c r="F492" s="195"/>
    </row>
    <row r="493" spans="1:9" ht="21.75" customHeight="1">
      <c r="H493" s="289"/>
      <c r="I493" s="289"/>
    </row>
    <row r="494" spans="1:9" ht="22.5" customHeight="1" thickBot="1">
      <c r="A494" s="433" t="s">
        <v>869</v>
      </c>
      <c r="B494" s="433"/>
      <c r="C494" s="433"/>
      <c r="D494" s="433"/>
      <c r="E494" s="433"/>
      <c r="F494" s="433"/>
      <c r="G494" s="433"/>
      <c r="H494" s="243"/>
      <c r="I494" s="243"/>
    </row>
    <row r="495" spans="1:9" ht="21" customHeight="1">
      <c r="A495" s="462" t="s">
        <v>1009</v>
      </c>
      <c r="B495" s="462"/>
      <c r="C495" s="462"/>
      <c r="D495" s="462"/>
      <c r="E495" s="462"/>
      <c r="F495" s="462"/>
      <c r="G495" s="462"/>
      <c r="H495" s="243"/>
      <c r="I495" s="243"/>
    </row>
    <row r="496" spans="1:9" ht="21.75" customHeight="1">
      <c r="A496" s="429" t="s">
        <v>931</v>
      </c>
      <c r="B496" s="429"/>
      <c r="C496" s="429"/>
      <c r="D496" s="429"/>
      <c r="E496" s="429"/>
      <c r="F496" s="429"/>
      <c r="G496" s="429"/>
      <c r="H496" s="243"/>
      <c r="I496" s="243"/>
    </row>
    <row r="497" spans="1:9" ht="21.75" customHeight="1">
      <c r="A497" s="429" t="s">
        <v>932</v>
      </c>
      <c r="B497" s="429"/>
      <c r="C497" s="429"/>
      <c r="D497" s="429"/>
      <c r="E497" s="429"/>
      <c r="F497" s="429"/>
      <c r="G497" s="429"/>
      <c r="H497" s="243"/>
      <c r="I497" s="243"/>
    </row>
    <row r="498" spans="1:9">
      <c r="A498" s="243" t="s">
        <v>1010</v>
      </c>
      <c r="B498" s="243"/>
      <c r="C498" s="243"/>
      <c r="D498" s="243"/>
      <c r="E498" s="243"/>
      <c r="F498" s="243"/>
      <c r="G498" s="243"/>
      <c r="H498" s="243"/>
      <c r="I498" s="243"/>
    </row>
    <row r="499" spans="1:9">
      <c r="A499" s="424" t="s">
        <v>1011</v>
      </c>
      <c r="B499" s="424"/>
      <c r="C499" s="424"/>
      <c r="D499" s="424"/>
      <c r="E499" s="424"/>
      <c r="F499" s="424"/>
      <c r="G499" s="424"/>
      <c r="H499" s="243"/>
      <c r="I499" s="243"/>
    </row>
    <row r="500" spans="1:9">
      <c r="A500" s="424" t="s">
        <v>1012</v>
      </c>
      <c r="B500" s="424"/>
      <c r="C500" s="424"/>
      <c r="D500" s="424"/>
      <c r="E500" s="424"/>
      <c r="F500" s="424"/>
      <c r="G500" s="424"/>
      <c r="H500" s="243"/>
      <c r="I500" s="243"/>
    </row>
    <row r="501" spans="1:9">
      <c r="A501" s="243"/>
      <c r="B501" s="243"/>
      <c r="C501" s="243"/>
      <c r="D501" s="243"/>
      <c r="E501" s="243"/>
      <c r="F501" s="243"/>
      <c r="G501" s="243"/>
      <c r="H501" s="243"/>
      <c r="I501" s="243"/>
    </row>
    <row r="502" spans="1:9">
      <c r="A502" s="424" t="s">
        <v>1013</v>
      </c>
      <c r="B502" s="424"/>
      <c r="C502" s="424"/>
      <c r="D502" s="424"/>
      <c r="E502" s="424"/>
      <c r="F502" s="424"/>
      <c r="G502" s="424"/>
      <c r="H502" s="243"/>
      <c r="I502" s="243"/>
    </row>
    <row r="503" spans="1:9" ht="24.75" thickBot="1">
      <c r="A503" s="290"/>
      <c r="B503" s="290"/>
      <c r="C503" s="290"/>
      <c r="D503" s="290"/>
      <c r="E503" s="290"/>
      <c r="F503" s="290"/>
      <c r="G503" s="290"/>
      <c r="H503" s="290"/>
      <c r="I503" s="290"/>
    </row>
    <row r="504" spans="1:9" ht="30" customHeight="1">
      <c r="A504" s="441" t="s">
        <v>186</v>
      </c>
      <c r="B504" s="430" t="s">
        <v>187</v>
      </c>
      <c r="C504" s="431"/>
      <c r="D504" s="431"/>
      <c r="E504" s="431"/>
      <c r="F504" s="431"/>
      <c r="G504" s="432"/>
      <c r="H504" s="427"/>
      <c r="I504" s="428"/>
    </row>
    <row r="505" spans="1:9" ht="30" customHeight="1">
      <c r="A505" s="442"/>
      <c r="B505" s="244" t="s">
        <v>164</v>
      </c>
      <c r="C505" s="244" t="s">
        <v>166</v>
      </c>
      <c r="D505" s="244" t="s">
        <v>178</v>
      </c>
      <c r="E505" s="244" t="s">
        <v>179</v>
      </c>
      <c r="F505" s="244" t="s">
        <v>180</v>
      </c>
      <c r="G505" s="245" t="s">
        <v>361</v>
      </c>
      <c r="H505" s="427"/>
      <c r="I505" s="428"/>
    </row>
    <row r="506" spans="1:9">
      <c r="A506" s="254" t="s">
        <v>933</v>
      </c>
      <c r="B506" s="255" t="s">
        <v>170</v>
      </c>
      <c r="C506" s="249" t="s">
        <v>184</v>
      </c>
      <c r="D506" s="223">
        <v>80</v>
      </c>
      <c r="E506" s="249" t="s">
        <v>216</v>
      </c>
      <c r="F506" s="249" t="s">
        <v>216</v>
      </c>
      <c r="G506" s="257" t="s">
        <v>216</v>
      </c>
      <c r="H506" s="427"/>
      <c r="I506" s="428"/>
    </row>
    <row r="507" spans="1:9">
      <c r="A507" s="254" t="s">
        <v>181</v>
      </c>
      <c r="B507" s="255" t="s">
        <v>1</v>
      </c>
      <c r="C507" s="249" t="s">
        <v>184</v>
      </c>
      <c r="D507" s="256">
        <f>[2]รายละเอียด!H810</f>
        <v>4250000</v>
      </c>
      <c r="E507" s="249" t="s">
        <v>184</v>
      </c>
      <c r="F507" s="249" t="s">
        <v>184</v>
      </c>
      <c r="G507" s="257" t="s">
        <v>184</v>
      </c>
      <c r="H507" s="427"/>
      <c r="I507" s="428"/>
    </row>
    <row r="508" spans="1:9">
      <c r="A508" s="254" t="s">
        <v>182</v>
      </c>
      <c r="B508" s="255" t="s">
        <v>1</v>
      </c>
      <c r="C508" s="249" t="s">
        <v>184</v>
      </c>
      <c r="D508" s="256">
        <f>D507</f>
        <v>4250000</v>
      </c>
      <c r="E508" s="249" t="s">
        <v>184</v>
      </c>
      <c r="F508" s="249" t="s">
        <v>184</v>
      </c>
      <c r="G508" s="257" t="s">
        <v>184</v>
      </c>
      <c r="H508" s="427"/>
      <c r="I508" s="428"/>
    </row>
    <row r="509" spans="1:9" ht="24.75" thickBot="1">
      <c r="A509" s="258" t="s">
        <v>183</v>
      </c>
      <c r="B509" s="259" t="s">
        <v>1</v>
      </c>
      <c r="C509" s="260" t="s">
        <v>184</v>
      </c>
      <c r="D509" s="260" t="s">
        <v>184</v>
      </c>
      <c r="E509" s="260" t="s">
        <v>184</v>
      </c>
      <c r="F509" s="260" t="s">
        <v>184</v>
      </c>
      <c r="G509" s="261" t="s">
        <v>184</v>
      </c>
      <c r="H509" s="427"/>
      <c r="I509" s="428"/>
    </row>
    <row r="510" spans="1:9">
      <c r="A510" s="428"/>
      <c r="B510" s="428"/>
      <c r="C510" s="428"/>
      <c r="D510" s="428"/>
      <c r="E510" s="428"/>
      <c r="F510" s="428"/>
      <c r="G510" s="428"/>
      <c r="H510" s="428"/>
      <c r="I510" s="428"/>
    </row>
    <row r="511" spans="1:9">
      <c r="A511" s="242"/>
      <c r="B511" s="242"/>
      <c r="C511" s="242"/>
      <c r="D511" s="242"/>
      <c r="E511" s="242"/>
      <c r="F511" s="242"/>
      <c r="G511" s="242"/>
      <c r="H511" s="242"/>
      <c r="I511" s="242"/>
    </row>
    <row r="512" spans="1:9">
      <c r="A512" s="242"/>
      <c r="B512" s="242"/>
      <c r="C512" s="242"/>
      <c r="D512" s="242"/>
      <c r="E512" s="242"/>
      <c r="F512" s="242"/>
      <c r="G512" s="242"/>
      <c r="H512" s="242"/>
      <c r="I512" s="242"/>
    </row>
    <row r="513" spans="1:9">
      <c r="A513" s="242"/>
      <c r="B513" s="242"/>
      <c r="C513" s="242"/>
      <c r="D513" s="242"/>
      <c r="E513" s="242"/>
      <c r="F513" s="242"/>
      <c r="G513" s="242"/>
      <c r="H513" s="242"/>
      <c r="I513" s="242"/>
    </row>
    <row r="514" spans="1:9">
      <c r="A514" s="242"/>
      <c r="B514" s="242"/>
      <c r="C514" s="242"/>
      <c r="D514" s="242"/>
      <c r="E514" s="242"/>
      <c r="F514" s="242"/>
      <c r="G514" s="242"/>
      <c r="H514" s="242"/>
      <c r="I514" s="242"/>
    </row>
    <row r="515" spans="1:9">
      <c r="A515" s="242"/>
      <c r="B515" s="242"/>
      <c r="C515" s="242"/>
      <c r="D515" s="242"/>
      <c r="E515" s="242"/>
      <c r="F515" s="242"/>
      <c r="G515" s="242"/>
      <c r="H515" s="242"/>
      <c r="I515" s="242"/>
    </row>
    <row r="516" spans="1:9">
      <c r="A516" s="242"/>
      <c r="B516" s="242"/>
      <c r="C516" s="242"/>
      <c r="D516" s="242"/>
      <c r="E516" s="242"/>
      <c r="F516" s="242"/>
      <c r="G516" s="242"/>
      <c r="H516" s="242"/>
      <c r="I516" s="242"/>
    </row>
    <row r="517" spans="1:9">
      <c r="A517" s="242"/>
      <c r="B517" s="242"/>
      <c r="C517" s="242"/>
      <c r="D517" s="242"/>
      <c r="E517" s="242"/>
      <c r="F517" s="242"/>
      <c r="G517" s="242"/>
      <c r="H517" s="242"/>
      <c r="I517" s="242"/>
    </row>
    <row r="518" spans="1:9">
      <c r="A518" s="242"/>
      <c r="B518" s="242"/>
      <c r="C518" s="242"/>
      <c r="D518" s="242"/>
      <c r="E518" s="242"/>
      <c r="F518" s="242"/>
      <c r="G518" s="242"/>
      <c r="H518" s="242"/>
      <c r="I518" s="242"/>
    </row>
    <row r="519" spans="1:9" ht="21.75" customHeight="1" thickBot="1">
      <c r="A519" s="433" t="s">
        <v>892</v>
      </c>
      <c r="B519" s="433"/>
      <c r="C519" s="433"/>
      <c r="D519" s="433"/>
      <c r="E519" s="433"/>
      <c r="F519" s="433"/>
      <c r="G519" s="433"/>
      <c r="H519" s="239"/>
      <c r="I519" s="239"/>
    </row>
    <row r="520" spans="1:9" ht="21.75" customHeight="1">
      <c r="A520" s="331" t="s">
        <v>1014</v>
      </c>
      <c r="B520" s="331"/>
      <c r="C520" s="331"/>
      <c r="D520" s="331"/>
      <c r="E520" s="331"/>
      <c r="F520" s="331"/>
      <c r="G520" s="331"/>
      <c r="H520" s="239"/>
      <c r="I520" s="239"/>
    </row>
    <row r="521" spans="1:9">
      <c r="A521" s="176" t="s">
        <v>1102</v>
      </c>
      <c r="H521" s="239"/>
      <c r="I521" s="239"/>
    </row>
    <row r="522" spans="1:9">
      <c r="A522" s="176" t="s">
        <v>1103</v>
      </c>
      <c r="H522" s="239"/>
      <c r="I522" s="239"/>
    </row>
    <row r="523" spans="1:9" ht="21.75" customHeight="1">
      <c r="A523" s="176" t="s">
        <v>1104</v>
      </c>
      <c r="H523" s="239"/>
      <c r="I523" s="239"/>
    </row>
    <row r="524" spans="1:9">
      <c r="A524" s="424" t="s">
        <v>972</v>
      </c>
      <c r="B524" s="424"/>
      <c r="C524" s="424"/>
      <c r="D524" s="424"/>
      <c r="E524" s="424"/>
      <c r="F524" s="424"/>
      <c r="G524" s="424"/>
      <c r="H524" s="239"/>
      <c r="I524" s="239"/>
    </row>
    <row r="525" spans="1:9" ht="21.75" customHeight="1">
      <c r="A525" s="424" t="s">
        <v>976</v>
      </c>
      <c r="B525" s="424"/>
      <c r="C525" s="424"/>
      <c r="D525" s="424"/>
      <c r="E525" s="424"/>
      <c r="F525" s="424"/>
      <c r="G525" s="424"/>
      <c r="H525" s="239"/>
      <c r="I525" s="239"/>
    </row>
    <row r="526" spans="1:9" ht="21.75" customHeight="1">
      <c r="A526" s="424" t="s">
        <v>988</v>
      </c>
      <c r="B526" s="424"/>
      <c r="C526" s="424"/>
      <c r="D526" s="424"/>
      <c r="E526" s="424"/>
      <c r="F526" s="424"/>
      <c r="G526" s="424"/>
      <c r="H526" s="239"/>
      <c r="I526" s="239"/>
    </row>
    <row r="527" spans="1:9" ht="21.75" customHeight="1">
      <c r="A527" s="243"/>
      <c r="B527" s="243"/>
      <c r="C527" s="243"/>
      <c r="D527" s="243"/>
      <c r="E527" s="243"/>
      <c r="F527" s="243"/>
      <c r="G527" s="243"/>
      <c r="H527" s="239"/>
      <c r="I527" s="239"/>
    </row>
    <row r="528" spans="1:9">
      <c r="A528" s="424" t="s">
        <v>1015</v>
      </c>
      <c r="B528" s="424"/>
      <c r="C528" s="424"/>
      <c r="D528" s="424"/>
      <c r="E528" s="424"/>
      <c r="F528" s="424"/>
      <c r="G528" s="424"/>
      <c r="H528" s="239"/>
      <c r="I528" s="239"/>
    </row>
    <row r="529" spans="1:9" ht="24.75" thickBot="1">
      <c r="A529" s="242"/>
      <c r="B529" s="242"/>
      <c r="C529" s="242"/>
      <c r="D529" s="242"/>
      <c r="E529" s="242"/>
      <c r="F529" s="242"/>
      <c r="G529" s="242"/>
      <c r="H529" s="242"/>
      <c r="I529" s="242"/>
    </row>
    <row r="530" spans="1:9" ht="30" customHeight="1">
      <c r="A530" s="441" t="s">
        <v>186</v>
      </c>
      <c r="B530" s="430" t="s">
        <v>187</v>
      </c>
      <c r="C530" s="431"/>
      <c r="D530" s="431"/>
      <c r="E530" s="431"/>
      <c r="F530" s="431"/>
      <c r="G530" s="432"/>
      <c r="H530" s="427"/>
      <c r="I530" s="428"/>
    </row>
    <row r="531" spans="1:9" ht="30" customHeight="1">
      <c r="A531" s="442"/>
      <c r="B531" s="244" t="s">
        <v>164</v>
      </c>
      <c r="C531" s="244" t="s">
        <v>166</v>
      </c>
      <c r="D531" s="244" t="s">
        <v>178</v>
      </c>
      <c r="E531" s="244" t="s">
        <v>179</v>
      </c>
      <c r="F531" s="244" t="s">
        <v>180</v>
      </c>
      <c r="G531" s="245" t="s">
        <v>361</v>
      </c>
      <c r="H531" s="427"/>
      <c r="I531" s="428"/>
    </row>
    <row r="532" spans="1:9">
      <c r="A532" s="365" t="s">
        <v>934</v>
      </c>
      <c r="B532" s="291" t="s">
        <v>351</v>
      </c>
      <c r="C532" s="383" t="s">
        <v>184</v>
      </c>
      <c r="D532" s="292">
        <v>2000</v>
      </c>
      <c r="E532" s="292">
        <v>2000</v>
      </c>
      <c r="F532" s="292">
        <v>2000</v>
      </c>
      <c r="G532" s="292">
        <v>2000</v>
      </c>
      <c r="H532" s="427"/>
      <c r="I532" s="428"/>
    </row>
    <row r="533" spans="1:9" ht="48">
      <c r="A533" s="365" t="s">
        <v>1081</v>
      </c>
      <c r="B533" s="366" t="s">
        <v>170</v>
      </c>
      <c r="C533" s="385" t="s">
        <v>184</v>
      </c>
      <c r="D533" s="364" t="s">
        <v>216</v>
      </c>
      <c r="E533" s="364" t="s">
        <v>216</v>
      </c>
      <c r="F533" s="364" t="s">
        <v>216</v>
      </c>
      <c r="G533" s="364" t="s">
        <v>216</v>
      </c>
      <c r="H533" s="427"/>
      <c r="I533" s="428"/>
    </row>
    <row r="534" spans="1:9">
      <c r="A534" s="254" t="s">
        <v>181</v>
      </c>
      <c r="B534" s="255" t="s">
        <v>1</v>
      </c>
      <c r="C534" s="386" t="s">
        <v>184</v>
      </c>
      <c r="D534" s="256">
        <f>[2]รายละเอียด!H814</f>
        <v>500000</v>
      </c>
      <c r="E534" s="249" t="s">
        <v>184</v>
      </c>
      <c r="F534" s="249" t="s">
        <v>184</v>
      </c>
      <c r="G534" s="257" t="s">
        <v>184</v>
      </c>
      <c r="H534" s="427"/>
      <c r="I534" s="428"/>
    </row>
    <row r="535" spans="1:9">
      <c r="A535" s="254" t="s">
        <v>182</v>
      </c>
      <c r="B535" s="255" t="s">
        <v>1</v>
      </c>
      <c r="C535" s="387" t="s">
        <v>184</v>
      </c>
      <c r="D535" s="256">
        <f>D534</f>
        <v>500000</v>
      </c>
      <c r="E535" s="249" t="s">
        <v>184</v>
      </c>
      <c r="F535" s="249" t="s">
        <v>184</v>
      </c>
      <c r="G535" s="257" t="s">
        <v>184</v>
      </c>
      <c r="H535" s="427"/>
      <c r="I535" s="428"/>
    </row>
    <row r="536" spans="1:9" ht="24.75" thickBot="1">
      <c r="A536" s="258" t="s">
        <v>183</v>
      </c>
      <c r="B536" s="259" t="s">
        <v>1</v>
      </c>
      <c r="C536" s="384" t="s">
        <v>184</v>
      </c>
      <c r="D536" s="260" t="s">
        <v>184</v>
      </c>
      <c r="E536" s="260" t="s">
        <v>184</v>
      </c>
      <c r="F536" s="260" t="s">
        <v>184</v>
      </c>
      <c r="G536" s="261" t="s">
        <v>184</v>
      </c>
      <c r="H536" s="427"/>
      <c r="I536" s="428"/>
    </row>
    <row r="537" spans="1:9">
      <c r="A537" s="428"/>
      <c r="B537" s="428"/>
      <c r="C537" s="428"/>
      <c r="D537" s="428"/>
      <c r="E537" s="428"/>
      <c r="F537" s="428"/>
      <c r="G537" s="428"/>
      <c r="H537" s="428"/>
      <c r="I537" s="428"/>
    </row>
    <row r="538" spans="1:9" ht="24.75" thickBot="1">
      <c r="A538" s="433" t="s">
        <v>893</v>
      </c>
      <c r="B538" s="433"/>
      <c r="C538" s="433"/>
      <c r="D538" s="433"/>
      <c r="E538" s="433"/>
      <c r="F538" s="433"/>
      <c r="G538" s="433"/>
      <c r="H538" s="243"/>
      <c r="I538" s="243"/>
    </row>
    <row r="539" spans="1:9" ht="21.75" customHeight="1">
      <c r="A539" s="462" t="s">
        <v>1016</v>
      </c>
      <c r="B539" s="462"/>
      <c r="C539" s="462"/>
      <c r="D539" s="462"/>
      <c r="E539" s="462"/>
      <c r="F539" s="462"/>
      <c r="G539" s="462"/>
      <c r="H539" s="243"/>
      <c r="I539" s="243"/>
    </row>
    <row r="540" spans="1:9" ht="21.75" customHeight="1">
      <c r="A540" s="318" t="s">
        <v>1105</v>
      </c>
      <c r="B540" s="242"/>
      <c r="C540" s="242"/>
      <c r="D540" s="242"/>
      <c r="E540" s="242"/>
      <c r="F540" s="242"/>
      <c r="G540" s="242"/>
      <c r="H540" s="243"/>
      <c r="I540" s="243"/>
    </row>
    <row r="541" spans="1:9">
      <c r="A541" s="424" t="s">
        <v>1017</v>
      </c>
      <c r="B541" s="424"/>
      <c r="C541" s="424"/>
      <c r="D541" s="424"/>
      <c r="E541" s="424"/>
      <c r="F541" s="424"/>
      <c r="G541" s="424"/>
      <c r="H541" s="243"/>
      <c r="I541" s="243"/>
    </row>
    <row r="542" spans="1:9" ht="21.75" customHeight="1">
      <c r="A542" s="424" t="s">
        <v>1018</v>
      </c>
      <c r="B542" s="424"/>
      <c r="C542" s="424"/>
      <c r="D542" s="424"/>
      <c r="E542" s="424"/>
      <c r="F542" s="424"/>
      <c r="G542" s="424"/>
      <c r="H542" s="243"/>
      <c r="I542" s="243"/>
    </row>
    <row r="543" spans="1:9" ht="21.75" customHeight="1">
      <c r="A543" s="424" t="s">
        <v>1019</v>
      </c>
      <c r="B543" s="424"/>
      <c r="C543" s="424"/>
      <c r="D543" s="424"/>
      <c r="E543" s="424"/>
      <c r="F543" s="424"/>
      <c r="G543" s="424"/>
      <c r="H543" s="243"/>
      <c r="I543" s="243"/>
    </row>
    <row r="544" spans="1:9" ht="21.75" customHeight="1">
      <c r="A544" s="243"/>
      <c r="B544" s="243"/>
      <c r="C544" s="243"/>
      <c r="D544" s="243"/>
      <c r="E544" s="243"/>
      <c r="F544" s="243"/>
      <c r="G544" s="243"/>
      <c r="H544" s="243"/>
      <c r="I544" s="243"/>
    </row>
    <row r="545" spans="1:9" ht="21.75" customHeight="1">
      <c r="A545" s="367" t="s">
        <v>1160</v>
      </c>
      <c r="B545" s="367"/>
      <c r="C545" s="367"/>
      <c r="D545" s="367"/>
      <c r="E545" s="367"/>
      <c r="F545" s="367"/>
      <c r="G545" s="367"/>
      <c r="H545" s="243"/>
      <c r="I545" s="243"/>
    </row>
    <row r="546" spans="1:9" ht="21.75" customHeight="1">
      <c r="A546" s="318" t="s">
        <v>1106</v>
      </c>
      <c r="B546" s="242"/>
      <c r="C546" s="242"/>
      <c r="D546" s="242"/>
      <c r="E546" s="242"/>
      <c r="F546" s="242"/>
      <c r="G546" s="242"/>
      <c r="H546" s="243"/>
      <c r="I546" s="243"/>
    </row>
    <row r="547" spans="1:9" ht="21.75" customHeight="1">
      <c r="A547" s="318" t="s">
        <v>1082</v>
      </c>
      <c r="B547" s="318"/>
      <c r="C547" s="318"/>
      <c r="D547" s="318"/>
      <c r="E547" s="318"/>
      <c r="F547" s="318"/>
      <c r="G547" s="318"/>
      <c r="H547" s="243"/>
      <c r="I547" s="243"/>
    </row>
    <row r="548" spans="1:9" ht="20.25" customHeight="1" thickBot="1">
      <c r="A548" s="290"/>
      <c r="B548" s="290"/>
      <c r="C548" s="290"/>
      <c r="D548" s="290"/>
      <c r="E548" s="290"/>
      <c r="F548" s="290"/>
      <c r="G548" s="290"/>
      <c r="H548" s="290"/>
      <c r="I548" s="290"/>
    </row>
    <row r="549" spans="1:9" ht="30" customHeight="1">
      <c r="A549" s="441" t="s">
        <v>186</v>
      </c>
      <c r="B549" s="430" t="s">
        <v>187</v>
      </c>
      <c r="C549" s="431"/>
      <c r="D549" s="431"/>
      <c r="E549" s="431"/>
      <c r="F549" s="431"/>
      <c r="G549" s="432"/>
      <c r="H549" s="427"/>
      <c r="I549" s="428"/>
    </row>
    <row r="550" spans="1:9" ht="30" customHeight="1">
      <c r="A550" s="442"/>
      <c r="B550" s="244" t="s">
        <v>164</v>
      </c>
      <c r="C550" s="244" t="s">
        <v>166</v>
      </c>
      <c r="D550" s="244" t="s">
        <v>178</v>
      </c>
      <c r="E550" s="244" t="s">
        <v>179</v>
      </c>
      <c r="F550" s="244" t="s">
        <v>180</v>
      </c>
      <c r="G550" s="245" t="s">
        <v>361</v>
      </c>
      <c r="H550" s="427"/>
      <c r="I550" s="428"/>
    </row>
    <row r="551" spans="1:9" ht="21.75" customHeight="1">
      <c r="A551" s="246" t="s">
        <v>935</v>
      </c>
      <c r="B551" s="247" t="s">
        <v>219</v>
      </c>
      <c r="C551" s="248"/>
      <c r="D551" s="248" t="s">
        <v>917</v>
      </c>
      <c r="E551" s="248" t="s">
        <v>917</v>
      </c>
      <c r="F551" s="248" t="s">
        <v>917</v>
      </c>
      <c r="G551" s="248" t="s">
        <v>917</v>
      </c>
      <c r="H551" s="427"/>
      <c r="I551" s="428"/>
    </row>
    <row r="552" spans="1:9" ht="21.75" customHeight="1">
      <c r="A552" s="275" t="s">
        <v>181</v>
      </c>
      <c r="B552" s="255" t="s">
        <v>1</v>
      </c>
      <c r="C552" s="249" t="s">
        <v>184</v>
      </c>
      <c r="D552" s="256">
        <f>[2]รายละเอียด!H818</f>
        <v>1814700</v>
      </c>
      <c r="E552" s="249" t="s">
        <v>184</v>
      </c>
      <c r="F552" s="249" t="s">
        <v>184</v>
      </c>
      <c r="G552" s="257" t="s">
        <v>184</v>
      </c>
      <c r="H552" s="427"/>
      <c r="I552" s="428"/>
    </row>
    <row r="553" spans="1:9" ht="21.75" customHeight="1">
      <c r="A553" s="275" t="s">
        <v>182</v>
      </c>
      <c r="B553" s="255" t="s">
        <v>1</v>
      </c>
      <c r="C553" s="249" t="s">
        <v>184</v>
      </c>
      <c r="D553" s="256">
        <f>D552</f>
        <v>1814700</v>
      </c>
      <c r="E553" s="249" t="s">
        <v>184</v>
      </c>
      <c r="F553" s="249" t="s">
        <v>184</v>
      </c>
      <c r="G553" s="257" t="s">
        <v>184</v>
      </c>
      <c r="H553" s="427"/>
      <c r="I553" s="428"/>
    </row>
    <row r="554" spans="1:9" ht="21.75" customHeight="1" thickBot="1">
      <c r="A554" s="277" t="s">
        <v>183</v>
      </c>
      <c r="B554" s="259" t="s">
        <v>1</v>
      </c>
      <c r="C554" s="260" t="s">
        <v>184</v>
      </c>
      <c r="D554" s="260" t="s">
        <v>184</v>
      </c>
      <c r="E554" s="260" t="s">
        <v>184</v>
      </c>
      <c r="F554" s="260" t="s">
        <v>184</v>
      </c>
      <c r="G554" s="261" t="s">
        <v>184</v>
      </c>
      <c r="H554" s="427"/>
      <c r="I554" s="428"/>
    </row>
    <row r="555" spans="1:9" ht="21.75" customHeight="1">
      <c r="A555" s="428"/>
      <c r="B555" s="428"/>
      <c r="C555" s="428"/>
      <c r="D555" s="428"/>
      <c r="E555" s="428"/>
      <c r="F555" s="428"/>
      <c r="G555" s="428"/>
      <c r="H555" s="428"/>
      <c r="I555" s="428"/>
    </row>
    <row r="556" spans="1:9" ht="22.5" customHeight="1" thickBot="1">
      <c r="A556" s="433" t="s">
        <v>894</v>
      </c>
      <c r="B556" s="433"/>
      <c r="C556" s="433"/>
      <c r="D556" s="433"/>
      <c r="E556" s="433"/>
      <c r="F556" s="433"/>
      <c r="G556" s="433"/>
      <c r="H556" s="243"/>
      <c r="I556" s="243"/>
    </row>
    <row r="557" spans="1:9" ht="21.75" customHeight="1">
      <c r="A557" s="462" t="s">
        <v>1083</v>
      </c>
      <c r="B557" s="462"/>
      <c r="C557" s="462"/>
      <c r="D557" s="462"/>
      <c r="E557" s="462"/>
      <c r="F557" s="462"/>
      <c r="G557" s="462"/>
      <c r="H557" s="243"/>
      <c r="I557" s="243"/>
    </row>
    <row r="558" spans="1:9" ht="21.75" customHeight="1">
      <c r="A558" s="318" t="s">
        <v>1117</v>
      </c>
      <c r="B558" s="242"/>
      <c r="C558" s="242"/>
      <c r="D558" s="242"/>
      <c r="E558" s="242"/>
      <c r="F558" s="242"/>
      <c r="G558" s="242"/>
      <c r="H558" s="243"/>
      <c r="I558" s="243"/>
    </row>
    <row r="559" spans="1:9" ht="21.75" customHeight="1">
      <c r="A559" s="318" t="s">
        <v>1107</v>
      </c>
      <c r="B559" s="242"/>
      <c r="C559" s="242"/>
      <c r="D559" s="242"/>
      <c r="E559" s="242"/>
      <c r="F559" s="242"/>
      <c r="G559" s="242"/>
      <c r="H559" s="243"/>
      <c r="I559" s="243"/>
    </row>
    <row r="560" spans="1:9" ht="21.75" customHeight="1">
      <c r="A560" s="318" t="s">
        <v>1108</v>
      </c>
      <c r="B560" s="242"/>
      <c r="C560" s="242"/>
      <c r="D560" s="242"/>
      <c r="E560" s="242"/>
      <c r="F560" s="242"/>
      <c r="G560" s="242"/>
      <c r="H560" s="243"/>
      <c r="I560" s="243"/>
    </row>
    <row r="561" spans="1:9" ht="21.75" customHeight="1">
      <c r="A561" s="318" t="s">
        <v>1109</v>
      </c>
      <c r="B561" s="242"/>
      <c r="C561" s="242"/>
      <c r="D561" s="242"/>
      <c r="E561" s="242"/>
      <c r="F561" s="242"/>
      <c r="G561" s="242"/>
      <c r="H561" s="243"/>
      <c r="I561" s="243"/>
    </row>
    <row r="562" spans="1:9" ht="21.75" customHeight="1">
      <c r="A562" s="424" t="s">
        <v>972</v>
      </c>
      <c r="B562" s="424"/>
      <c r="C562" s="424"/>
      <c r="D562" s="424"/>
      <c r="E562" s="424"/>
      <c r="F562" s="424"/>
      <c r="G562" s="424"/>
      <c r="H562" s="243"/>
      <c r="I562" s="243"/>
    </row>
    <row r="563" spans="1:9" ht="21.75" customHeight="1">
      <c r="A563" s="424" t="s">
        <v>976</v>
      </c>
      <c r="B563" s="424"/>
      <c r="C563" s="424"/>
      <c r="D563" s="424"/>
      <c r="E563" s="424"/>
      <c r="F563" s="424"/>
      <c r="G563" s="424"/>
      <c r="H563" s="243"/>
      <c r="I563" s="243"/>
    </row>
    <row r="564" spans="1:9" ht="21.75" customHeight="1">
      <c r="A564" s="424" t="s">
        <v>988</v>
      </c>
      <c r="B564" s="424"/>
      <c r="C564" s="424"/>
      <c r="D564" s="424"/>
      <c r="E564" s="424"/>
      <c r="F564" s="424"/>
      <c r="G564" s="424"/>
      <c r="H564" s="243"/>
      <c r="I564" s="243"/>
    </row>
    <row r="565" spans="1:9" ht="21.75" customHeight="1">
      <c r="A565" s="243"/>
      <c r="B565" s="243"/>
      <c r="C565" s="243"/>
      <c r="D565" s="243"/>
      <c r="E565" s="243"/>
      <c r="F565" s="243"/>
      <c r="G565" s="243"/>
      <c r="H565" s="243"/>
      <c r="I565" s="243"/>
    </row>
    <row r="566" spans="1:9" ht="21.75" customHeight="1">
      <c r="A566" s="424" t="s">
        <v>1020</v>
      </c>
      <c r="B566" s="424"/>
      <c r="C566" s="424"/>
      <c r="D566" s="424"/>
      <c r="E566" s="424"/>
      <c r="F566" s="424"/>
      <c r="G566" s="424"/>
      <c r="H566" s="243"/>
      <c r="I566" s="243"/>
    </row>
    <row r="567" spans="1:9" ht="21.75" customHeight="1">
      <c r="A567" s="318" t="s">
        <v>1110</v>
      </c>
      <c r="B567" s="242"/>
      <c r="C567" s="242"/>
      <c r="D567" s="242"/>
      <c r="E567" s="242"/>
      <c r="F567" s="242"/>
      <c r="G567" s="242"/>
      <c r="H567" s="243"/>
      <c r="I567" s="243"/>
    </row>
    <row r="568" spans="1:9" ht="21.75" customHeight="1">
      <c r="A568" s="318" t="s">
        <v>1111</v>
      </c>
      <c r="B568" s="242"/>
      <c r="C568" s="242"/>
      <c r="D568" s="242"/>
      <c r="E568" s="242"/>
      <c r="F568" s="242"/>
      <c r="G568" s="242"/>
      <c r="H568" s="243"/>
      <c r="I568" s="243"/>
    </row>
    <row r="569" spans="1:9" ht="24.75" thickBot="1">
      <c r="A569" s="290"/>
      <c r="B569" s="290"/>
      <c r="C569" s="290"/>
      <c r="D569" s="290"/>
      <c r="E569" s="290"/>
      <c r="F569" s="290"/>
      <c r="G569" s="290"/>
      <c r="H569" s="290"/>
      <c r="I569" s="290"/>
    </row>
    <row r="570" spans="1:9" ht="30" customHeight="1">
      <c r="A570" s="441" t="s">
        <v>186</v>
      </c>
      <c r="B570" s="430" t="s">
        <v>187</v>
      </c>
      <c r="C570" s="431"/>
      <c r="D570" s="431"/>
      <c r="E570" s="431"/>
      <c r="F570" s="431"/>
      <c r="G570" s="432"/>
      <c r="H570" s="427"/>
      <c r="I570" s="428"/>
    </row>
    <row r="571" spans="1:9" ht="30" customHeight="1">
      <c r="A571" s="442"/>
      <c r="B571" s="244" t="s">
        <v>164</v>
      </c>
      <c r="C571" s="244" t="s">
        <v>166</v>
      </c>
      <c r="D571" s="244" t="s">
        <v>178</v>
      </c>
      <c r="E571" s="244" t="s">
        <v>179</v>
      </c>
      <c r="F571" s="244" t="s">
        <v>180</v>
      </c>
      <c r="G571" s="245" t="s">
        <v>361</v>
      </c>
      <c r="H571" s="427"/>
      <c r="I571" s="428"/>
    </row>
    <row r="572" spans="1:9">
      <c r="A572" s="365" t="s">
        <v>936</v>
      </c>
      <c r="B572" s="291" t="s">
        <v>284</v>
      </c>
      <c r="C572" s="249" t="s">
        <v>184</v>
      </c>
      <c r="D572" s="293" t="s">
        <v>277</v>
      </c>
      <c r="E572" s="292">
        <v>4</v>
      </c>
      <c r="F572" s="292">
        <v>4</v>
      </c>
      <c r="G572" s="292">
        <v>4</v>
      </c>
      <c r="H572" s="427"/>
      <c r="I572" s="428"/>
    </row>
    <row r="573" spans="1:9">
      <c r="A573" s="254" t="s">
        <v>181</v>
      </c>
      <c r="B573" s="255" t="s">
        <v>1</v>
      </c>
      <c r="C573" s="249" t="s">
        <v>184</v>
      </c>
      <c r="D573" s="256">
        <f>[2]รายละเอียด!H822</f>
        <v>1956500</v>
      </c>
      <c r="E573" s="249" t="s">
        <v>184</v>
      </c>
      <c r="F573" s="249" t="s">
        <v>184</v>
      </c>
      <c r="G573" s="257" t="s">
        <v>184</v>
      </c>
      <c r="H573" s="427"/>
      <c r="I573" s="428"/>
    </row>
    <row r="574" spans="1:9">
      <c r="A574" s="254" t="s">
        <v>182</v>
      </c>
      <c r="B574" s="255" t="s">
        <v>1</v>
      </c>
      <c r="C574" s="249" t="s">
        <v>184</v>
      </c>
      <c r="D574" s="256">
        <f>D573</f>
        <v>1956500</v>
      </c>
      <c r="E574" s="249" t="s">
        <v>184</v>
      </c>
      <c r="F574" s="249" t="s">
        <v>184</v>
      </c>
      <c r="G574" s="257" t="s">
        <v>184</v>
      </c>
      <c r="H574" s="427"/>
      <c r="I574" s="428"/>
    </row>
    <row r="575" spans="1:9" ht="24.75" thickBot="1">
      <c r="A575" s="258" t="s">
        <v>183</v>
      </c>
      <c r="B575" s="259" t="s">
        <v>1</v>
      </c>
      <c r="C575" s="260" t="s">
        <v>184</v>
      </c>
      <c r="D575" s="260" t="s">
        <v>184</v>
      </c>
      <c r="E575" s="260" t="s">
        <v>184</v>
      </c>
      <c r="F575" s="260" t="s">
        <v>184</v>
      </c>
      <c r="G575" s="261" t="s">
        <v>184</v>
      </c>
      <c r="H575" s="427"/>
      <c r="I575" s="428"/>
    </row>
    <row r="576" spans="1:9">
      <c r="A576" s="428"/>
      <c r="B576" s="428"/>
      <c r="C576" s="428"/>
      <c r="D576" s="428"/>
      <c r="E576" s="428"/>
      <c r="F576" s="428"/>
      <c r="G576" s="428"/>
      <c r="H576" s="428"/>
      <c r="I576" s="428"/>
    </row>
    <row r="577" spans="1:9" ht="22.5" customHeight="1" thickBot="1">
      <c r="A577" s="433" t="s">
        <v>871</v>
      </c>
      <c r="B577" s="433"/>
      <c r="C577" s="433"/>
      <c r="D577" s="433"/>
      <c r="E577" s="433"/>
      <c r="F577" s="433"/>
      <c r="G577" s="433"/>
      <c r="H577" s="243"/>
      <c r="I577" s="243"/>
    </row>
    <row r="578" spans="1:9" ht="21.75" customHeight="1">
      <c r="A578" s="462" t="s">
        <v>1021</v>
      </c>
      <c r="B578" s="462"/>
      <c r="C578" s="462"/>
      <c r="D578" s="462"/>
      <c r="E578" s="462"/>
      <c r="F578" s="462"/>
      <c r="G578" s="462"/>
      <c r="H578" s="243"/>
      <c r="I578" s="243"/>
    </row>
    <row r="579" spans="1:9" ht="21.75" customHeight="1">
      <c r="A579" s="318" t="s">
        <v>1112</v>
      </c>
      <c r="B579" s="242"/>
      <c r="C579" s="242"/>
      <c r="D579" s="242"/>
      <c r="E579" s="242"/>
      <c r="F579" s="242"/>
      <c r="G579" s="242"/>
      <c r="H579" s="243"/>
      <c r="I579" s="243"/>
    </row>
    <row r="580" spans="1:9" ht="21.75" customHeight="1">
      <c r="A580" s="318" t="s">
        <v>1113</v>
      </c>
      <c r="B580" s="242"/>
      <c r="C580" s="242"/>
      <c r="D580" s="242"/>
      <c r="E580" s="242"/>
      <c r="F580" s="242"/>
      <c r="G580" s="242"/>
      <c r="H580" s="243"/>
      <c r="I580" s="243"/>
    </row>
    <row r="581" spans="1:9">
      <c r="A581" s="424" t="s">
        <v>992</v>
      </c>
      <c r="B581" s="424"/>
      <c r="C581" s="424"/>
      <c r="D581" s="424"/>
      <c r="E581" s="424"/>
      <c r="F581" s="424"/>
      <c r="G581" s="424"/>
      <c r="H581" s="243"/>
      <c r="I581" s="243"/>
    </row>
    <row r="582" spans="1:9" ht="21.75" customHeight="1">
      <c r="A582" s="424" t="s">
        <v>993</v>
      </c>
      <c r="B582" s="424"/>
      <c r="C582" s="424"/>
      <c r="D582" s="424"/>
      <c r="E582" s="424"/>
      <c r="F582" s="424"/>
      <c r="G582" s="424"/>
      <c r="H582" s="243"/>
      <c r="I582" s="243"/>
    </row>
    <row r="583" spans="1:9" ht="21.75" customHeight="1">
      <c r="A583" s="424" t="s">
        <v>1022</v>
      </c>
      <c r="B583" s="424"/>
      <c r="C583" s="424"/>
      <c r="D583" s="424"/>
      <c r="E583" s="424"/>
      <c r="F583" s="424"/>
      <c r="G583" s="424"/>
      <c r="H583" s="243"/>
      <c r="I583" s="243"/>
    </row>
    <row r="584" spans="1:9" ht="21.75" customHeight="1">
      <c r="A584" s="243"/>
      <c r="B584" s="243"/>
      <c r="C584" s="243"/>
      <c r="D584" s="243"/>
      <c r="E584" s="243"/>
      <c r="F584" s="243"/>
      <c r="G584" s="243"/>
      <c r="H584" s="243"/>
      <c r="I584" s="243"/>
    </row>
    <row r="585" spans="1:9" ht="21.75" customHeight="1">
      <c r="A585" s="424" t="s">
        <v>1023</v>
      </c>
      <c r="B585" s="424"/>
      <c r="C585" s="424"/>
      <c r="D585" s="424"/>
      <c r="E585" s="424"/>
      <c r="F585" s="424"/>
      <c r="G585" s="424"/>
      <c r="H585" s="243"/>
      <c r="I585" s="243"/>
    </row>
    <row r="586" spans="1:9" ht="21.75" customHeight="1">
      <c r="A586" s="318" t="s">
        <v>1114</v>
      </c>
      <c r="B586" s="242"/>
      <c r="C586" s="242"/>
      <c r="D586" s="242"/>
      <c r="E586" s="242"/>
      <c r="F586" s="242"/>
      <c r="G586" s="242"/>
      <c r="H586" s="243"/>
      <c r="I586" s="243"/>
    </row>
    <row r="587" spans="1:9" ht="24.75" thickBot="1">
      <c r="A587" s="290"/>
      <c r="B587" s="290"/>
      <c r="C587" s="290"/>
      <c r="D587" s="290"/>
      <c r="E587" s="290"/>
      <c r="F587" s="290"/>
      <c r="G587" s="290"/>
      <c r="H587" s="290"/>
      <c r="I587" s="290"/>
    </row>
    <row r="588" spans="1:9" ht="30" customHeight="1">
      <c r="A588" s="441" t="s">
        <v>186</v>
      </c>
      <c r="B588" s="430" t="s">
        <v>187</v>
      </c>
      <c r="C588" s="431"/>
      <c r="D588" s="431"/>
      <c r="E588" s="431"/>
      <c r="F588" s="431"/>
      <c r="G588" s="432"/>
      <c r="H588" s="427"/>
      <c r="I588" s="428"/>
    </row>
    <row r="589" spans="1:9" ht="30" customHeight="1">
      <c r="A589" s="442"/>
      <c r="B589" s="244" t="s">
        <v>164</v>
      </c>
      <c r="C589" s="244" t="s">
        <v>166</v>
      </c>
      <c r="D589" s="244" t="s">
        <v>178</v>
      </c>
      <c r="E589" s="244" t="s">
        <v>179</v>
      </c>
      <c r="F589" s="244" t="s">
        <v>180</v>
      </c>
      <c r="G589" s="245" t="s">
        <v>361</v>
      </c>
      <c r="H589" s="427"/>
      <c r="I589" s="428"/>
    </row>
    <row r="590" spans="1:9">
      <c r="A590" s="365" t="s">
        <v>937</v>
      </c>
      <c r="B590" s="368" t="s">
        <v>239</v>
      </c>
      <c r="C590" s="369"/>
      <c r="D590" s="370" t="s">
        <v>938</v>
      </c>
      <c r="E590" s="370" t="s">
        <v>938</v>
      </c>
      <c r="F590" s="370" t="s">
        <v>938</v>
      </c>
      <c r="G590" s="370" t="s">
        <v>938</v>
      </c>
      <c r="H590" s="427"/>
      <c r="I590" s="428"/>
    </row>
    <row r="591" spans="1:9">
      <c r="A591" s="254" t="s">
        <v>181</v>
      </c>
      <c r="B591" s="255" t="s">
        <v>1</v>
      </c>
      <c r="C591" s="249" t="s">
        <v>184</v>
      </c>
      <c r="D591" s="256">
        <f>[2]รายละเอียด!H827</f>
        <v>318750</v>
      </c>
      <c r="E591" s="249" t="s">
        <v>184</v>
      </c>
      <c r="F591" s="249" t="s">
        <v>184</v>
      </c>
      <c r="G591" s="257" t="s">
        <v>184</v>
      </c>
      <c r="H591" s="427"/>
      <c r="I591" s="428"/>
    </row>
    <row r="592" spans="1:9" ht="20.25" customHeight="1">
      <c r="A592" s="254" t="s">
        <v>182</v>
      </c>
      <c r="B592" s="255" t="s">
        <v>1</v>
      </c>
      <c r="C592" s="249" t="s">
        <v>184</v>
      </c>
      <c r="D592" s="256">
        <f>D591</f>
        <v>318750</v>
      </c>
      <c r="E592" s="249" t="s">
        <v>184</v>
      </c>
      <c r="F592" s="249" t="s">
        <v>184</v>
      </c>
      <c r="G592" s="257" t="s">
        <v>184</v>
      </c>
      <c r="H592" s="427"/>
      <c r="I592" s="428"/>
    </row>
    <row r="593" spans="1:9" ht="24.75" thickBot="1">
      <c r="A593" s="258" t="s">
        <v>183</v>
      </c>
      <c r="B593" s="259" t="s">
        <v>1</v>
      </c>
      <c r="C593" s="260" t="s">
        <v>184</v>
      </c>
      <c r="D593" s="260" t="s">
        <v>184</v>
      </c>
      <c r="E593" s="260" t="s">
        <v>184</v>
      </c>
      <c r="F593" s="260" t="s">
        <v>184</v>
      </c>
      <c r="G593" s="261" t="s">
        <v>184</v>
      </c>
      <c r="H593" s="427"/>
      <c r="I593" s="428"/>
    </row>
    <row r="594" spans="1:9">
      <c r="A594" s="242"/>
      <c r="B594" s="242"/>
      <c r="C594" s="242"/>
      <c r="D594" s="242"/>
      <c r="E594" s="242"/>
      <c r="F594" s="242"/>
      <c r="G594" s="242"/>
      <c r="H594" s="242"/>
      <c r="I594" s="242"/>
    </row>
    <row r="595" spans="1:9">
      <c r="A595" s="242"/>
      <c r="B595" s="242"/>
      <c r="C595" s="242"/>
      <c r="D595" s="242"/>
      <c r="E595" s="242"/>
      <c r="F595" s="242"/>
      <c r="G595" s="242"/>
      <c r="H595" s="242"/>
      <c r="I595" s="242"/>
    </row>
    <row r="596" spans="1:9">
      <c r="A596" s="242"/>
      <c r="B596" s="242"/>
      <c r="C596" s="242"/>
      <c r="D596" s="242"/>
      <c r="E596" s="242"/>
      <c r="F596" s="242"/>
      <c r="G596" s="242"/>
      <c r="H596" s="242"/>
      <c r="I596" s="242"/>
    </row>
    <row r="597" spans="1:9">
      <c r="A597" s="242"/>
      <c r="B597" s="242"/>
      <c r="C597" s="242"/>
      <c r="D597" s="242"/>
      <c r="E597" s="242"/>
      <c r="F597" s="242"/>
      <c r="G597" s="242"/>
      <c r="H597" s="242"/>
      <c r="I597" s="242"/>
    </row>
    <row r="598" spans="1:9">
      <c r="A598" s="242"/>
      <c r="B598" s="242"/>
      <c r="C598" s="242"/>
      <c r="D598" s="242"/>
      <c r="E598" s="242"/>
      <c r="F598" s="242"/>
      <c r="G598" s="242"/>
      <c r="H598" s="242"/>
      <c r="I598" s="242"/>
    </row>
    <row r="599" spans="1:9">
      <c r="A599" s="242"/>
      <c r="B599" s="242"/>
      <c r="C599" s="242"/>
      <c r="D599" s="242"/>
      <c r="E599" s="242"/>
      <c r="F599" s="242"/>
      <c r="G599" s="242"/>
      <c r="H599" s="242"/>
      <c r="I599" s="242"/>
    </row>
    <row r="600" spans="1:9">
      <c r="A600" s="242"/>
      <c r="B600" s="242"/>
      <c r="C600" s="242"/>
      <c r="D600" s="242"/>
      <c r="E600" s="242"/>
      <c r="F600" s="242"/>
      <c r="G600" s="242"/>
      <c r="H600" s="242"/>
      <c r="I600" s="242"/>
    </row>
    <row r="601" spans="1:9">
      <c r="A601" s="242"/>
      <c r="B601" s="242"/>
      <c r="C601" s="242"/>
      <c r="D601" s="242"/>
      <c r="E601" s="242"/>
      <c r="F601" s="242"/>
      <c r="G601" s="242"/>
      <c r="H601" s="242"/>
      <c r="I601" s="242"/>
    </row>
    <row r="602" spans="1:9">
      <c r="A602" s="242"/>
      <c r="B602" s="242"/>
      <c r="C602" s="242"/>
      <c r="D602" s="242"/>
      <c r="E602" s="242"/>
      <c r="F602" s="242"/>
      <c r="G602" s="242"/>
      <c r="H602" s="242"/>
      <c r="I602" s="242"/>
    </row>
    <row r="603" spans="1:9">
      <c r="A603" s="242"/>
      <c r="B603" s="242"/>
      <c r="C603" s="242"/>
      <c r="D603" s="242"/>
      <c r="E603" s="242"/>
      <c r="F603" s="242"/>
      <c r="G603" s="242"/>
      <c r="H603" s="242"/>
      <c r="I603" s="242"/>
    </row>
    <row r="604" spans="1:9">
      <c r="A604" s="242"/>
      <c r="B604" s="242"/>
      <c r="C604" s="242"/>
      <c r="D604" s="242"/>
      <c r="E604" s="242"/>
      <c r="F604" s="242"/>
      <c r="G604" s="242"/>
      <c r="H604" s="242"/>
      <c r="I604" s="242"/>
    </row>
    <row r="605" spans="1:9">
      <c r="A605" s="242"/>
      <c r="B605" s="242"/>
      <c r="C605" s="242"/>
      <c r="D605" s="242"/>
      <c r="E605" s="242"/>
      <c r="F605" s="242"/>
      <c r="G605" s="242"/>
      <c r="H605" s="242"/>
      <c r="I605" s="242"/>
    </row>
    <row r="606" spans="1:9">
      <c r="A606" s="242"/>
      <c r="B606" s="242"/>
      <c r="C606" s="242"/>
      <c r="D606" s="242"/>
      <c r="E606" s="242"/>
      <c r="F606" s="242"/>
      <c r="G606" s="242"/>
      <c r="H606" s="242"/>
      <c r="I606" s="242"/>
    </row>
    <row r="607" spans="1:9">
      <c r="A607" s="242"/>
      <c r="B607" s="242"/>
      <c r="C607" s="242"/>
      <c r="D607" s="242"/>
      <c r="E607" s="242"/>
      <c r="F607" s="242"/>
      <c r="G607" s="242"/>
      <c r="H607" s="242"/>
      <c r="I607" s="242"/>
    </row>
    <row r="608" spans="1:9">
      <c r="A608" s="242"/>
      <c r="B608" s="242"/>
      <c r="C608" s="242"/>
      <c r="D608" s="242"/>
      <c r="E608" s="242"/>
      <c r="F608" s="242"/>
      <c r="G608" s="242"/>
      <c r="H608" s="242"/>
      <c r="I608" s="242"/>
    </row>
    <row r="609" spans="1:9">
      <c r="A609" s="242"/>
      <c r="B609" s="242"/>
      <c r="C609" s="242"/>
      <c r="D609" s="242"/>
      <c r="E609" s="242"/>
      <c r="F609" s="242"/>
      <c r="G609" s="242"/>
      <c r="H609" s="242"/>
      <c r="I609" s="242"/>
    </row>
    <row r="610" spans="1:9">
      <c r="A610" s="242"/>
      <c r="B610" s="242"/>
      <c r="C610" s="242"/>
      <c r="D610" s="242"/>
      <c r="E610" s="242"/>
      <c r="F610" s="242"/>
      <c r="G610" s="242"/>
      <c r="H610" s="242"/>
      <c r="I610" s="242"/>
    </row>
    <row r="611" spans="1:9">
      <c r="A611" s="242"/>
      <c r="B611" s="242"/>
      <c r="C611" s="242"/>
      <c r="D611" s="242"/>
      <c r="E611" s="242"/>
      <c r="F611" s="242"/>
      <c r="G611" s="242"/>
      <c r="H611" s="242"/>
      <c r="I611" s="242"/>
    </row>
    <row r="612" spans="1:9">
      <c r="A612" s="242"/>
      <c r="B612" s="242"/>
      <c r="C612" s="242"/>
      <c r="D612" s="242"/>
      <c r="E612" s="242"/>
      <c r="F612" s="242"/>
      <c r="G612" s="242"/>
      <c r="H612" s="242"/>
      <c r="I612" s="242"/>
    </row>
    <row r="613" spans="1:9">
      <c r="A613" s="242"/>
      <c r="B613" s="242"/>
      <c r="C613" s="242"/>
      <c r="D613" s="242"/>
      <c r="E613" s="242"/>
      <c r="F613" s="242"/>
      <c r="G613" s="242"/>
      <c r="H613" s="242"/>
      <c r="I613" s="242"/>
    </row>
    <row r="614" spans="1:9">
      <c r="A614" s="242"/>
      <c r="B614" s="242"/>
      <c r="C614" s="242"/>
      <c r="D614" s="242"/>
      <c r="E614" s="242"/>
      <c r="F614" s="242"/>
      <c r="G614" s="242"/>
      <c r="H614" s="242"/>
      <c r="I614" s="242"/>
    </row>
    <row r="615" spans="1:9">
      <c r="A615" s="242"/>
      <c r="B615" s="242"/>
      <c r="C615" s="242"/>
      <c r="D615" s="242"/>
      <c r="E615" s="242"/>
      <c r="F615" s="242"/>
      <c r="G615" s="242"/>
      <c r="H615" s="242"/>
      <c r="I615" s="242"/>
    </row>
    <row r="616" spans="1:9">
      <c r="A616" s="242"/>
      <c r="B616" s="242"/>
      <c r="C616" s="242"/>
      <c r="D616" s="242"/>
      <c r="E616" s="242"/>
      <c r="F616" s="242"/>
      <c r="G616" s="242"/>
      <c r="H616" s="242"/>
      <c r="I616" s="242"/>
    </row>
    <row r="617" spans="1:9">
      <c r="A617" s="242"/>
      <c r="B617" s="242"/>
      <c r="C617" s="242"/>
      <c r="D617" s="242"/>
      <c r="E617" s="242"/>
      <c r="F617" s="242"/>
      <c r="G617" s="242"/>
      <c r="H617" s="242"/>
      <c r="I617" s="242"/>
    </row>
    <row r="618" spans="1:9">
      <c r="A618" s="242"/>
      <c r="B618" s="242"/>
      <c r="C618" s="242"/>
      <c r="D618" s="242"/>
      <c r="E618" s="242"/>
      <c r="F618" s="242"/>
      <c r="G618" s="242"/>
      <c r="H618" s="242"/>
      <c r="I618" s="242"/>
    </row>
    <row r="619" spans="1:9">
      <c r="A619" s="242"/>
      <c r="B619" s="242"/>
      <c r="C619" s="242"/>
      <c r="D619" s="242"/>
      <c r="E619" s="242"/>
      <c r="F619" s="242"/>
      <c r="G619" s="242"/>
      <c r="H619" s="242"/>
      <c r="I619" s="242"/>
    </row>
    <row r="620" spans="1:9" ht="21.75" customHeight="1" thickBot="1">
      <c r="A620" s="433" t="s">
        <v>956</v>
      </c>
      <c r="B620" s="433"/>
      <c r="C620" s="433"/>
      <c r="D620" s="433"/>
      <c r="E620" s="433"/>
      <c r="F620" s="433"/>
      <c r="G620" s="433"/>
      <c r="H620" s="289"/>
      <c r="I620" s="289"/>
    </row>
    <row r="621" spans="1:9" ht="21.75" customHeight="1">
      <c r="A621" s="462" t="s">
        <v>1116</v>
      </c>
      <c r="B621" s="462"/>
      <c r="C621" s="462"/>
      <c r="D621" s="462"/>
      <c r="E621" s="462"/>
      <c r="F621" s="462"/>
      <c r="G621" s="462"/>
    </row>
    <row r="622" spans="1:9" ht="21.75" customHeight="1">
      <c r="A622" s="318" t="s">
        <v>1078</v>
      </c>
      <c r="B622" s="318"/>
      <c r="C622" s="318"/>
      <c r="D622" s="318"/>
      <c r="E622" s="318"/>
      <c r="F622" s="318"/>
      <c r="G622" s="318"/>
    </row>
    <row r="623" spans="1:9" ht="21.75" customHeight="1">
      <c r="A623" s="242" t="s">
        <v>1096</v>
      </c>
      <c r="B623" s="242"/>
      <c r="C623" s="242"/>
      <c r="D623" s="242"/>
      <c r="E623" s="242"/>
      <c r="F623" s="242"/>
      <c r="G623" s="242"/>
    </row>
    <row r="624" spans="1:9" ht="21.75" customHeight="1">
      <c r="A624" s="318" t="s">
        <v>1097</v>
      </c>
      <c r="B624" s="242"/>
      <c r="C624" s="242"/>
      <c r="D624" s="242"/>
      <c r="E624" s="242"/>
      <c r="F624" s="242"/>
      <c r="G624" s="242"/>
    </row>
    <row r="625" spans="1:7" ht="21.75" customHeight="1">
      <c r="A625" s="318" t="s">
        <v>1098</v>
      </c>
      <c r="B625" s="242"/>
      <c r="C625" s="242"/>
      <c r="D625" s="242"/>
      <c r="E625" s="242"/>
      <c r="F625" s="242"/>
      <c r="G625" s="242"/>
    </row>
    <row r="626" spans="1:7">
      <c r="A626" s="318" t="s">
        <v>1099</v>
      </c>
      <c r="B626" s="242"/>
      <c r="C626" s="242"/>
      <c r="D626" s="242"/>
      <c r="E626" s="242"/>
      <c r="F626" s="242"/>
      <c r="G626" s="242"/>
    </row>
    <row r="627" spans="1:7">
      <c r="A627" s="318" t="s">
        <v>1079</v>
      </c>
      <c r="B627" s="318"/>
      <c r="C627" s="318"/>
      <c r="D627" s="318"/>
      <c r="E627" s="318"/>
      <c r="F627" s="318"/>
      <c r="G627" s="318"/>
    </row>
    <row r="628" spans="1:7">
      <c r="A628" s="318" t="s">
        <v>1100</v>
      </c>
      <c r="B628" s="242"/>
      <c r="C628" s="242"/>
      <c r="D628" s="242"/>
      <c r="E628" s="242"/>
      <c r="F628" s="242"/>
      <c r="G628" s="242"/>
    </row>
    <row r="629" spans="1:7">
      <c r="A629" s="318" t="s">
        <v>1101</v>
      </c>
      <c r="B629" s="242"/>
      <c r="C629" s="242"/>
      <c r="D629" s="242"/>
      <c r="E629" s="242"/>
      <c r="F629" s="242"/>
      <c r="G629" s="242"/>
    </row>
    <row r="630" spans="1:7" ht="22.5" customHeight="1">
      <c r="A630" s="424" t="s">
        <v>992</v>
      </c>
      <c r="B630" s="424"/>
      <c r="C630" s="424"/>
      <c r="D630" s="424"/>
      <c r="E630" s="424"/>
      <c r="F630" s="424"/>
      <c r="G630" s="424"/>
    </row>
    <row r="631" spans="1:7" ht="21.75" customHeight="1">
      <c r="A631" s="424" t="s">
        <v>993</v>
      </c>
      <c r="B631" s="424"/>
      <c r="C631" s="424"/>
      <c r="D631" s="424"/>
      <c r="E631" s="424"/>
      <c r="F631" s="424"/>
      <c r="G631" s="424"/>
    </row>
    <row r="632" spans="1:7">
      <c r="A632" s="424" t="s">
        <v>1007</v>
      </c>
      <c r="B632" s="424"/>
      <c r="C632" s="424"/>
      <c r="D632" s="424"/>
      <c r="E632" s="424"/>
      <c r="F632" s="424"/>
      <c r="G632" s="424"/>
    </row>
    <row r="633" spans="1:7">
      <c r="A633" s="243"/>
      <c r="B633" s="243"/>
      <c r="C633" s="243"/>
      <c r="D633" s="243"/>
      <c r="E633" s="243"/>
      <c r="F633" s="243"/>
      <c r="G633" s="243"/>
    </row>
    <row r="634" spans="1:7" ht="21.75" customHeight="1">
      <c r="A634" s="424" t="s">
        <v>1008</v>
      </c>
      <c r="B634" s="424"/>
      <c r="C634" s="424"/>
      <c r="D634" s="424"/>
      <c r="E634" s="424"/>
      <c r="F634" s="424"/>
      <c r="G634" s="424"/>
    </row>
    <row r="635" spans="1:7" ht="21.75" customHeight="1">
      <c r="A635" s="242"/>
      <c r="B635" s="242"/>
      <c r="C635" s="242"/>
      <c r="D635" s="242"/>
      <c r="E635" s="242"/>
      <c r="F635" s="242"/>
      <c r="G635" s="242"/>
    </row>
    <row r="636" spans="1:7" ht="21.75" customHeight="1">
      <c r="A636" s="424" t="s">
        <v>890</v>
      </c>
      <c r="B636" s="424"/>
      <c r="C636" s="424"/>
      <c r="D636" s="424"/>
      <c r="E636" s="424"/>
      <c r="F636" s="424"/>
      <c r="G636" s="424"/>
    </row>
    <row r="637" spans="1:7" ht="21.75" customHeight="1">
      <c r="A637" s="424"/>
      <c r="B637" s="424"/>
      <c r="C637" s="424"/>
      <c r="D637" s="424"/>
      <c r="E637" s="424"/>
      <c r="F637" s="424"/>
      <c r="G637" s="424"/>
    </row>
    <row r="638" spans="1:7">
      <c r="A638" s="424" t="s">
        <v>891</v>
      </c>
      <c r="B638" s="424"/>
      <c r="C638" s="424"/>
      <c r="D638" s="424"/>
      <c r="E638" s="424"/>
      <c r="F638" s="424"/>
      <c r="G638" s="424"/>
    </row>
    <row r="639" spans="1:7" ht="24.75" thickBot="1">
      <c r="A639" s="242"/>
      <c r="B639" s="242"/>
      <c r="C639" s="242"/>
      <c r="D639" s="242"/>
      <c r="E639" s="242"/>
      <c r="F639" s="242"/>
      <c r="G639" s="242"/>
    </row>
    <row r="640" spans="1:7">
      <c r="A640" s="441" t="s">
        <v>186</v>
      </c>
      <c r="B640" s="430" t="s">
        <v>187</v>
      </c>
      <c r="C640" s="431"/>
      <c r="D640" s="431"/>
      <c r="E640" s="431"/>
      <c r="F640" s="431"/>
      <c r="G640" s="432"/>
    </row>
    <row r="641" spans="1:7" ht="48">
      <c r="A641" s="442"/>
      <c r="B641" s="244" t="s">
        <v>164</v>
      </c>
      <c r="C641" s="244" t="s">
        <v>166</v>
      </c>
      <c r="D641" s="244" t="s">
        <v>178</v>
      </c>
      <c r="E641" s="244" t="s">
        <v>179</v>
      </c>
      <c r="F641" s="244" t="s">
        <v>180</v>
      </c>
      <c r="G641" s="245" t="s">
        <v>361</v>
      </c>
    </row>
    <row r="642" spans="1:7" ht="48">
      <c r="A642" s="254" t="s">
        <v>1080</v>
      </c>
      <c r="B642" s="255" t="s">
        <v>170</v>
      </c>
      <c r="C642" s="249" t="s">
        <v>184</v>
      </c>
      <c r="D642" s="288">
        <v>3</v>
      </c>
      <c r="E642" s="288">
        <v>97</v>
      </c>
      <c r="F642" s="249" t="s">
        <v>184</v>
      </c>
      <c r="G642" s="257" t="s">
        <v>184</v>
      </c>
    </row>
    <row r="643" spans="1:7">
      <c r="A643" s="254" t="s">
        <v>181</v>
      </c>
      <c r="B643" s="255" t="s">
        <v>1</v>
      </c>
      <c r="C643" s="249" t="s">
        <v>184</v>
      </c>
      <c r="D643" s="256">
        <v>4000000</v>
      </c>
      <c r="E643" s="256">
        <v>141440000</v>
      </c>
      <c r="F643" s="249" t="s">
        <v>184</v>
      </c>
      <c r="G643" s="257" t="s">
        <v>184</v>
      </c>
    </row>
    <row r="644" spans="1:7">
      <c r="A644" s="254" t="s">
        <v>182</v>
      </c>
      <c r="B644" s="255" t="s">
        <v>1</v>
      </c>
      <c r="C644" s="249" t="s">
        <v>184</v>
      </c>
      <c r="D644" s="256">
        <f>D643</f>
        <v>4000000</v>
      </c>
      <c r="E644" s="256">
        <f>E643</f>
        <v>141440000</v>
      </c>
      <c r="F644" s="249" t="s">
        <v>184</v>
      </c>
      <c r="G644" s="257" t="s">
        <v>184</v>
      </c>
    </row>
    <row r="645" spans="1:7" ht="24.75" thickBot="1">
      <c r="A645" s="258" t="s">
        <v>183</v>
      </c>
      <c r="B645" s="259" t="s">
        <v>1</v>
      </c>
      <c r="C645" s="260" t="s">
        <v>184</v>
      </c>
      <c r="D645" s="260" t="s">
        <v>184</v>
      </c>
      <c r="E645" s="260" t="s">
        <v>184</v>
      </c>
      <c r="F645" s="260" t="s">
        <v>184</v>
      </c>
      <c r="G645" s="261" t="s">
        <v>184</v>
      </c>
    </row>
    <row r="646" spans="1:7">
      <c r="A646" s="289"/>
      <c r="B646" s="289"/>
      <c r="C646" s="289"/>
      <c r="D646" s="289"/>
      <c r="E646" s="289"/>
      <c r="F646" s="289"/>
      <c r="G646" s="289"/>
    </row>
  </sheetData>
  <mergeCells count="241">
    <mergeCell ref="A504:A505"/>
    <mergeCell ref="B640:G640"/>
    <mergeCell ref="A495:G495"/>
    <mergeCell ref="A581:G581"/>
    <mergeCell ref="A566:G566"/>
    <mergeCell ref="A620:G620"/>
    <mergeCell ref="A621:G621"/>
    <mergeCell ref="A543:G543"/>
    <mergeCell ref="A549:A550"/>
    <mergeCell ref="B549:G549"/>
    <mergeCell ref="A524:G524"/>
    <mergeCell ref="A530:A531"/>
    <mergeCell ref="B530:G530"/>
    <mergeCell ref="A526:G526"/>
    <mergeCell ref="A528:G528"/>
    <mergeCell ref="A585:G585"/>
    <mergeCell ref="A588:A589"/>
    <mergeCell ref="B588:G588"/>
    <mergeCell ref="A563:G563"/>
    <mergeCell ref="A564:G564"/>
    <mergeCell ref="A570:A571"/>
    <mergeCell ref="B570:G570"/>
    <mergeCell ref="A576:I576"/>
    <mergeCell ref="A578:G578"/>
    <mergeCell ref="A577:G577"/>
    <mergeCell ref="A475:G475"/>
    <mergeCell ref="A476:G476"/>
    <mergeCell ref="A477:G477"/>
    <mergeCell ref="A479:G479"/>
    <mergeCell ref="A480:G480"/>
    <mergeCell ref="A481:A482"/>
    <mergeCell ref="B481:G481"/>
    <mergeCell ref="A494:G494"/>
    <mergeCell ref="A496:G496"/>
    <mergeCell ref="A415:G415"/>
    <mergeCell ref="A416:G416"/>
    <mergeCell ref="A417:G417"/>
    <mergeCell ref="A439:G439"/>
    <mergeCell ref="A442:G442"/>
    <mergeCell ref="A461:G461"/>
    <mergeCell ref="A462:G462"/>
    <mergeCell ref="A463:A464"/>
    <mergeCell ref="B463:G463"/>
    <mergeCell ref="A459:G459"/>
    <mergeCell ref="A422:G422"/>
    <mergeCell ref="A423:G423"/>
    <mergeCell ref="A424:A425"/>
    <mergeCell ref="B424:G424"/>
    <mergeCell ref="A437:G437"/>
    <mergeCell ref="A418:G418"/>
    <mergeCell ref="A419:G419"/>
    <mergeCell ref="A420:G420"/>
    <mergeCell ref="A457:G457"/>
    <mergeCell ref="A458:G458"/>
    <mergeCell ref="A438:G438"/>
    <mergeCell ref="A440:G440"/>
    <mergeCell ref="A441:G441"/>
    <mergeCell ref="A443:A444"/>
    <mergeCell ref="A389:G389"/>
    <mergeCell ref="A390:G390"/>
    <mergeCell ref="A391:G391"/>
    <mergeCell ref="A392:G392"/>
    <mergeCell ref="A394:G394"/>
    <mergeCell ref="A398:A399"/>
    <mergeCell ref="B398:G398"/>
    <mergeCell ref="A413:G413"/>
    <mergeCell ref="A414:G414"/>
    <mergeCell ref="A396:G396"/>
    <mergeCell ref="A397:G397"/>
    <mergeCell ref="A1:G1"/>
    <mergeCell ref="A2:G2"/>
    <mergeCell ref="A3:F3"/>
    <mergeCell ref="A4:G4"/>
    <mergeCell ref="A5:G5"/>
    <mergeCell ref="A6:G6"/>
    <mergeCell ref="A54:G54"/>
    <mergeCell ref="A56:G56"/>
    <mergeCell ref="A57:A58"/>
    <mergeCell ref="B57:G57"/>
    <mergeCell ref="A46:G46"/>
    <mergeCell ref="A48:G48"/>
    <mergeCell ref="A7:G7"/>
    <mergeCell ref="A8:G8"/>
    <mergeCell ref="A10:G10"/>
    <mergeCell ref="A11:G11"/>
    <mergeCell ref="A12:G12"/>
    <mergeCell ref="A14:A15"/>
    <mergeCell ref="B14:G14"/>
    <mergeCell ref="A49:G49"/>
    <mergeCell ref="A52:G52"/>
    <mergeCell ref="A53:G53"/>
    <mergeCell ref="A50:G50"/>
    <mergeCell ref="A96:G96"/>
    <mergeCell ref="A98:G98"/>
    <mergeCell ref="A99:G99"/>
    <mergeCell ref="A101:G101"/>
    <mergeCell ref="A102:G102"/>
    <mergeCell ref="A89:G89"/>
    <mergeCell ref="A90:G90"/>
    <mergeCell ref="A91:G91"/>
    <mergeCell ref="A93:G93"/>
    <mergeCell ref="A95:G95"/>
    <mergeCell ref="A87:G87"/>
    <mergeCell ref="A88:G88"/>
    <mergeCell ref="A346:I346"/>
    <mergeCell ref="A333:G333"/>
    <mergeCell ref="A347:G347"/>
    <mergeCell ref="H223:I223"/>
    <mergeCell ref="A224:G224"/>
    <mergeCell ref="H224:I224"/>
    <mergeCell ref="H226:I226"/>
    <mergeCell ref="A103:A104"/>
    <mergeCell ref="B103:G103"/>
    <mergeCell ref="A129:G129"/>
    <mergeCell ref="A147:G147"/>
    <mergeCell ref="A153:G153"/>
    <mergeCell ref="A154:G154"/>
    <mergeCell ref="A229:A230"/>
    <mergeCell ref="B229:G229"/>
    <mergeCell ref="H229:I237"/>
    <mergeCell ref="A238:I238"/>
    <mergeCell ref="A239:I239"/>
    <mergeCell ref="A261:G261"/>
    <mergeCell ref="A262:G262"/>
    <mergeCell ref="A286:G286"/>
    <mergeCell ref="A263:G263"/>
    <mergeCell ref="A640:A641"/>
    <mergeCell ref="A162:G162"/>
    <mergeCell ref="A163:A164"/>
    <mergeCell ref="B163:G163"/>
    <mergeCell ref="B165:B166"/>
    <mergeCell ref="A245:G245"/>
    <mergeCell ref="A226:G226"/>
    <mergeCell ref="A311:G311"/>
    <mergeCell ref="B443:G443"/>
    <mergeCell ref="A197:G197"/>
    <mergeCell ref="A198:A199"/>
    <mergeCell ref="B198:G198"/>
    <mergeCell ref="A217:G217"/>
    <mergeCell ref="A186:G186"/>
    <mergeCell ref="A331:G331"/>
    <mergeCell ref="A308:G308"/>
    <mergeCell ref="A310:G310"/>
    <mergeCell ref="A314:A315"/>
    <mergeCell ref="B314:G314"/>
    <mergeCell ref="A326:G326"/>
    <mergeCell ref="A327:G327"/>
    <mergeCell ref="A329:G329"/>
    <mergeCell ref="A330:G330"/>
    <mergeCell ref="A222:G222"/>
    <mergeCell ref="A136:G136"/>
    <mergeCell ref="A137:G137"/>
    <mergeCell ref="A138:A139"/>
    <mergeCell ref="B138:G138"/>
    <mergeCell ref="A189:G189"/>
    <mergeCell ref="A190:G190"/>
    <mergeCell ref="A193:G193"/>
    <mergeCell ref="A525:G525"/>
    <mergeCell ref="A338:I338"/>
    <mergeCell ref="A339:A340"/>
    <mergeCell ref="B339:G339"/>
    <mergeCell ref="H339:I345"/>
    <mergeCell ref="A304:G304"/>
    <mergeCell ref="A305:G305"/>
    <mergeCell ref="A158:G158"/>
    <mergeCell ref="A223:G223"/>
    <mergeCell ref="A240:G240"/>
    <mergeCell ref="A243:G243"/>
    <mergeCell ref="A244:G244"/>
    <mergeCell ref="A248:I248"/>
    <mergeCell ref="A249:A250"/>
    <mergeCell ref="B249:G249"/>
    <mergeCell ref="H249:I257"/>
    <mergeCell ref="A267:G267"/>
    <mergeCell ref="A384:G384"/>
    <mergeCell ref="A385:G385"/>
    <mergeCell ref="A387:G387"/>
    <mergeCell ref="A354:G354"/>
    <mergeCell ref="A388:G388"/>
    <mergeCell ref="H356:I362"/>
    <mergeCell ref="A363:I363"/>
    <mergeCell ref="A364:G364"/>
    <mergeCell ref="A368:G368"/>
    <mergeCell ref="A372:A373"/>
    <mergeCell ref="B372:G372"/>
    <mergeCell ref="H372:I379"/>
    <mergeCell ref="A383:G383"/>
    <mergeCell ref="A356:A357"/>
    <mergeCell ref="B356:G356"/>
    <mergeCell ref="A365:G365"/>
    <mergeCell ref="A366:G366"/>
    <mergeCell ref="A367:G367"/>
    <mergeCell ref="A370:G370"/>
    <mergeCell ref="A630:G630"/>
    <mergeCell ref="A631:G631"/>
    <mergeCell ref="A632:G632"/>
    <mergeCell ref="A634:G634"/>
    <mergeCell ref="A636:G636"/>
    <mergeCell ref="A637:G637"/>
    <mergeCell ref="A638:G638"/>
    <mergeCell ref="B504:G504"/>
    <mergeCell ref="H504:I509"/>
    <mergeCell ref="A510:I510"/>
    <mergeCell ref="A519:G519"/>
    <mergeCell ref="A583:G583"/>
    <mergeCell ref="H588:I593"/>
    <mergeCell ref="H570:I575"/>
    <mergeCell ref="A582:G582"/>
    <mergeCell ref="H549:I554"/>
    <mergeCell ref="A555:I555"/>
    <mergeCell ref="A556:G556"/>
    <mergeCell ref="A557:G557"/>
    <mergeCell ref="A562:G562"/>
    <mergeCell ref="A538:G538"/>
    <mergeCell ref="A539:G539"/>
    <mergeCell ref="A541:G541"/>
    <mergeCell ref="A542:G542"/>
    <mergeCell ref="A247:G247"/>
    <mergeCell ref="A289:G289"/>
    <mergeCell ref="A395:G395"/>
    <mergeCell ref="A185:G185"/>
    <mergeCell ref="H530:I536"/>
    <mergeCell ref="A537:I537"/>
    <mergeCell ref="A497:G497"/>
    <mergeCell ref="A499:G499"/>
    <mergeCell ref="A500:G500"/>
    <mergeCell ref="A502:G502"/>
    <mergeCell ref="A312:G312"/>
    <mergeCell ref="A271:G271"/>
    <mergeCell ref="A266:G266"/>
    <mergeCell ref="A268:G268"/>
    <mergeCell ref="A269:G269"/>
    <mergeCell ref="A272:A273"/>
    <mergeCell ref="B272:G272"/>
    <mergeCell ref="A290:A291"/>
    <mergeCell ref="B290:G290"/>
    <mergeCell ref="A264:G264"/>
    <mergeCell ref="A348:G348"/>
    <mergeCell ref="A350:G350"/>
    <mergeCell ref="A351:G351"/>
    <mergeCell ref="A352:G352"/>
  </mergeCells>
  <phoneticPr fontId="4" type="noConversion"/>
  <printOptions horizontalCentered="1"/>
  <pageMargins left="0.94488188976377963" right="7.874015748031496E-2" top="0.98425196850393704" bottom="0.74803149606299213" header="0.51181102362204722" footer="0.51181102362204722"/>
  <pageSetup paperSize="9" scale="63" firstPageNumber="4" fitToHeight="0" orientation="portrait" useFirstPageNumber="1" r:id="rId1"/>
  <headerFooter>
    <oddHeader>&amp;C&amp;"TH SarabunPSK,ธรรมดา"&amp;16&amp;P</oddHeader>
  </headerFooter>
  <rowBreaks count="24" manualBreakCount="24">
    <brk id="45" max="7" man="1"/>
    <brk id="86" max="7" man="1"/>
    <brk id="128" max="7" man="1"/>
    <brk id="146" max="16383" man="1"/>
    <brk id="184" max="7" man="1"/>
    <brk id="216" max="7" man="1"/>
    <brk id="238" max="7" man="1"/>
    <brk id="260" max="7" man="1"/>
    <brk id="285" max="7" man="1"/>
    <brk id="303" max="7" man="1"/>
    <brk id="325" max="7" man="1"/>
    <brk id="346" max="7" man="1"/>
    <brk id="363" max="7" man="1"/>
    <brk id="382" max="16383" man="1"/>
    <brk id="412" max="16383" man="1"/>
    <brk id="436" max="7" man="1"/>
    <brk id="456" max="7" man="1"/>
    <brk id="474" max="7" man="1"/>
    <brk id="493" max="7" man="1"/>
    <brk id="518" max="7" man="1"/>
    <brk id="537" max="7" man="1"/>
    <brk id="555" max="7" man="1"/>
    <brk id="576" max="7" man="1"/>
    <brk id="61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286F5-E2C8-4200-9F96-12A5EC6A766D}">
  <sheetPr>
    <tabColor theme="5" tint="0.59999389629810485"/>
    <pageSetUpPr fitToPage="1"/>
  </sheetPr>
  <dimension ref="A1:AA833"/>
  <sheetViews>
    <sheetView view="pageBreakPreview" topLeftCell="A821" zoomScaleNormal="110" zoomScaleSheetLayoutView="100" workbookViewId="0">
      <selection activeCell="F820" sqref="F820"/>
    </sheetView>
  </sheetViews>
  <sheetFormatPr defaultRowHeight="24"/>
  <cols>
    <col min="1" max="3" width="2" style="60" customWidth="1"/>
    <col min="4" max="4" width="12.42578125" style="60" customWidth="1"/>
    <col min="5" max="5" width="5.42578125" style="72" customWidth="1"/>
    <col min="6" max="6" width="39.42578125" style="60" customWidth="1"/>
    <col min="7" max="7" width="17.140625" style="166" customWidth="1"/>
    <col min="8" max="8" width="16" style="115" customWidth="1"/>
    <col min="9" max="9" width="5.140625" style="78" bestFit="1" customWidth="1"/>
    <col min="10" max="10" width="1.140625" style="60" customWidth="1"/>
    <col min="11" max="11" width="9.140625" style="60"/>
    <col min="12" max="12" width="12" style="60" bestFit="1" customWidth="1"/>
    <col min="13" max="16384" width="9.140625" style="60"/>
  </cols>
  <sheetData>
    <row r="1" spans="1:12">
      <c r="A1" s="476" t="s">
        <v>59</v>
      </c>
      <c r="B1" s="476"/>
      <c r="C1" s="476"/>
      <c r="D1" s="476"/>
      <c r="E1" s="476"/>
      <c r="F1" s="476"/>
      <c r="G1" s="476"/>
      <c r="H1" s="476"/>
      <c r="I1" s="476"/>
    </row>
    <row r="2" spans="1:12">
      <c r="A2" s="61"/>
      <c r="B2" s="61"/>
      <c r="C2" s="61"/>
      <c r="D2" s="61"/>
      <c r="E2" s="61"/>
      <c r="F2" s="61"/>
      <c r="G2" s="62"/>
      <c r="H2" s="63"/>
      <c r="I2" s="64"/>
    </row>
    <row r="3" spans="1:12">
      <c r="A3" s="469"/>
      <c r="B3" s="469"/>
      <c r="C3" s="469"/>
      <c r="D3" s="469"/>
      <c r="E3" s="469"/>
      <c r="F3" s="469"/>
      <c r="G3" s="469"/>
      <c r="H3" s="66">
        <f>SUM(H5,H89,H184)</f>
        <v>1719099570</v>
      </c>
      <c r="I3" s="64" t="s">
        <v>1</v>
      </c>
    </row>
    <row r="4" spans="1:12">
      <c r="A4" s="469" t="s">
        <v>2</v>
      </c>
      <c r="B4" s="469"/>
      <c r="C4" s="469"/>
      <c r="D4" s="469"/>
      <c r="E4" s="469"/>
      <c r="F4" s="469"/>
      <c r="G4" s="469"/>
      <c r="H4" s="469"/>
      <c r="I4" s="469"/>
    </row>
    <row r="5" spans="1:12">
      <c r="A5" s="67" t="s">
        <v>3</v>
      </c>
      <c r="B5" s="67"/>
      <c r="C5" s="67"/>
      <c r="D5" s="67"/>
      <c r="E5" s="67"/>
      <c r="F5" s="67"/>
      <c r="G5" s="68"/>
      <c r="H5" s="66">
        <f>SUM(H6,H32)</f>
        <v>391105978</v>
      </c>
      <c r="I5" s="64" t="s">
        <v>1</v>
      </c>
    </row>
    <row r="6" spans="1:12">
      <c r="A6" s="67" t="s">
        <v>4</v>
      </c>
      <c r="B6" s="67"/>
      <c r="C6" s="67"/>
      <c r="D6" s="67"/>
      <c r="E6" s="67"/>
      <c r="F6" s="67"/>
      <c r="G6" s="68"/>
      <c r="H6" s="66">
        <f>H7</f>
        <v>306605520</v>
      </c>
      <c r="I6" s="64" t="s">
        <v>1</v>
      </c>
    </row>
    <row r="7" spans="1:12">
      <c r="A7" s="469" t="s">
        <v>5</v>
      </c>
      <c r="B7" s="469"/>
      <c r="C7" s="469"/>
      <c r="D7" s="469"/>
      <c r="E7" s="469"/>
      <c r="F7" s="469"/>
      <c r="G7" s="469"/>
      <c r="H7" s="66">
        <f>G8</f>
        <v>306605520</v>
      </c>
      <c r="I7" s="64" t="s">
        <v>1</v>
      </c>
    </row>
    <row r="8" spans="1:12" s="67" customFormat="1">
      <c r="A8" s="469" t="s">
        <v>337</v>
      </c>
      <c r="B8" s="469"/>
      <c r="C8" s="469"/>
      <c r="D8" s="469"/>
      <c r="E8" s="469"/>
      <c r="F8" s="469"/>
      <c r="G8" s="66">
        <f>SUM(G9,G16,G21,G25)</f>
        <v>306605520</v>
      </c>
      <c r="H8" s="69" t="s">
        <v>1</v>
      </c>
      <c r="I8" s="64"/>
    </row>
    <row r="9" spans="1:12" s="67" customFormat="1">
      <c r="B9" s="469" t="s">
        <v>338</v>
      </c>
      <c r="C9" s="469"/>
      <c r="D9" s="469"/>
      <c r="E9" s="469"/>
      <c r="F9" s="469"/>
      <c r="G9" s="70">
        <f>SUM(H10:H15)</f>
        <v>225351941</v>
      </c>
      <c r="H9" s="69" t="s">
        <v>1</v>
      </c>
      <c r="I9" s="64"/>
    </row>
    <row r="10" spans="1:12">
      <c r="D10" s="60" t="s">
        <v>6</v>
      </c>
      <c r="E10" s="71" t="s">
        <v>7</v>
      </c>
      <c r="F10" s="475" t="s">
        <v>8</v>
      </c>
      <c r="G10" s="475"/>
      <c r="H10" s="73">
        <v>209073649</v>
      </c>
      <c r="I10" s="74" t="s">
        <v>1</v>
      </c>
      <c r="L10" s="75"/>
    </row>
    <row r="11" spans="1:12">
      <c r="D11" s="60" t="s">
        <v>9</v>
      </c>
      <c r="E11" s="71" t="s">
        <v>10</v>
      </c>
      <c r="F11" s="475" t="s">
        <v>11</v>
      </c>
      <c r="G11" s="475"/>
      <c r="H11" s="73">
        <v>11633732</v>
      </c>
      <c r="I11" s="74" t="s">
        <v>1</v>
      </c>
    </row>
    <row r="12" spans="1:12">
      <c r="D12" s="60" t="s">
        <v>15</v>
      </c>
      <c r="E12" s="71" t="s">
        <v>12</v>
      </c>
      <c r="F12" s="475" t="s">
        <v>17</v>
      </c>
      <c r="G12" s="475"/>
      <c r="H12" s="73">
        <v>1549600</v>
      </c>
      <c r="I12" s="74" t="s">
        <v>1</v>
      </c>
    </row>
    <row r="13" spans="1:12">
      <c r="D13" s="60" t="s">
        <v>18</v>
      </c>
      <c r="E13" s="71" t="s">
        <v>13</v>
      </c>
      <c r="F13" s="475" t="s">
        <v>20</v>
      </c>
      <c r="G13" s="475"/>
      <c r="H13" s="73">
        <v>2269600</v>
      </c>
      <c r="I13" s="74" t="s">
        <v>1</v>
      </c>
    </row>
    <row r="14" spans="1:12">
      <c r="D14" s="60" t="s">
        <v>21</v>
      </c>
      <c r="E14" s="71" t="s">
        <v>14</v>
      </c>
      <c r="F14" s="475" t="s">
        <v>23</v>
      </c>
      <c r="G14" s="475"/>
      <c r="H14" s="73">
        <v>504576</v>
      </c>
      <c r="I14" s="74" t="s">
        <v>1</v>
      </c>
    </row>
    <row r="15" spans="1:12">
      <c r="D15" s="60" t="s">
        <v>24</v>
      </c>
      <c r="E15" s="71" t="s">
        <v>16</v>
      </c>
      <c r="F15" s="475" t="s">
        <v>25</v>
      </c>
      <c r="G15" s="475"/>
      <c r="H15" s="73">
        <v>320784</v>
      </c>
      <c r="I15" s="74" t="s">
        <v>1</v>
      </c>
    </row>
    <row r="16" spans="1:12" s="67" customFormat="1">
      <c r="B16" s="463" t="s">
        <v>339</v>
      </c>
      <c r="C16" s="463"/>
      <c r="D16" s="463"/>
      <c r="E16" s="463"/>
      <c r="F16" s="463"/>
      <c r="G16" s="70">
        <f>SUM(H17:H20)</f>
        <v>57763659</v>
      </c>
      <c r="H16" s="69" t="s">
        <v>1</v>
      </c>
      <c r="I16" s="64"/>
    </row>
    <row r="17" spans="1:9">
      <c r="B17" s="77"/>
      <c r="D17" s="60" t="s">
        <v>26</v>
      </c>
      <c r="E17" s="71" t="s">
        <v>7</v>
      </c>
      <c r="F17" s="475" t="s">
        <v>27</v>
      </c>
      <c r="G17" s="475"/>
      <c r="H17" s="73">
        <v>54818803</v>
      </c>
      <c r="I17" s="74" t="s">
        <v>1</v>
      </c>
    </row>
    <row r="18" spans="1:9">
      <c r="B18" s="77"/>
      <c r="D18" s="60" t="s">
        <v>28</v>
      </c>
      <c r="E18" s="71" t="s">
        <v>10</v>
      </c>
      <c r="F18" s="475" t="s">
        <v>29</v>
      </c>
      <c r="G18" s="475"/>
      <c r="H18" s="73">
        <v>1903020</v>
      </c>
      <c r="I18" s="74" t="s">
        <v>1</v>
      </c>
    </row>
    <row r="19" spans="1:9">
      <c r="B19" s="77"/>
      <c r="D19" s="60" t="s">
        <v>30</v>
      </c>
      <c r="E19" s="71" t="s">
        <v>12</v>
      </c>
      <c r="F19" s="475" t="s">
        <v>31</v>
      </c>
      <c r="G19" s="475"/>
      <c r="H19" s="73">
        <v>672304</v>
      </c>
      <c r="I19" s="74" t="s">
        <v>1</v>
      </c>
    </row>
    <row r="20" spans="1:9">
      <c r="D20" s="60" t="s">
        <v>32</v>
      </c>
      <c r="E20" s="71" t="s">
        <v>13</v>
      </c>
      <c r="F20" s="475" t="s">
        <v>33</v>
      </c>
      <c r="G20" s="475"/>
      <c r="H20" s="73">
        <v>369532</v>
      </c>
      <c r="I20" s="74" t="s">
        <v>1</v>
      </c>
    </row>
    <row r="21" spans="1:9" s="67" customFormat="1">
      <c r="B21" s="463" t="s">
        <v>340</v>
      </c>
      <c r="C21" s="463"/>
      <c r="D21" s="463"/>
      <c r="E21" s="463"/>
      <c r="F21" s="463"/>
      <c r="G21" s="70">
        <f>SUM(H22:H24)</f>
        <v>18945000</v>
      </c>
      <c r="H21" s="69" t="s">
        <v>1</v>
      </c>
      <c r="I21" s="64"/>
    </row>
    <row r="22" spans="1:9">
      <c r="B22" s="77"/>
      <c r="D22" s="60" t="s">
        <v>34</v>
      </c>
      <c r="E22" s="71" t="s">
        <v>7</v>
      </c>
      <c r="F22" s="475" t="s">
        <v>35</v>
      </c>
      <c r="G22" s="475"/>
      <c r="H22" s="73">
        <v>13912860</v>
      </c>
      <c r="I22" s="74" t="s">
        <v>1</v>
      </c>
    </row>
    <row r="23" spans="1:9">
      <c r="B23" s="77"/>
      <c r="D23" s="60" t="s">
        <v>36</v>
      </c>
      <c r="E23" s="71" t="s">
        <v>10</v>
      </c>
      <c r="F23" s="475" t="s">
        <v>37</v>
      </c>
      <c r="G23" s="475"/>
      <c r="H23" s="73">
        <v>1876140</v>
      </c>
      <c r="I23" s="74" t="s">
        <v>1</v>
      </c>
    </row>
    <row r="24" spans="1:9">
      <c r="B24" s="77"/>
      <c r="D24" s="60" t="s">
        <v>38</v>
      </c>
      <c r="E24" s="71" t="s">
        <v>12</v>
      </c>
      <c r="F24" s="475" t="s">
        <v>39</v>
      </c>
      <c r="G24" s="475"/>
      <c r="H24" s="73">
        <v>3156000</v>
      </c>
      <c r="I24" s="74" t="s">
        <v>1</v>
      </c>
    </row>
    <row r="25" spans="1:9" s="67" customFormat="1">
      <c r="B25" s="463" t="s">
        <v>341</v>
      </c>
      <c r="C25" s="463"/>
      <c r="D25" s="463"/>
      <c r="E25" s="463"/>
      <c r="F25" s="463"/>
      <c r="G25" s="70">
        <f>SUM(H26:H30)</f>
        <v>4544920</v>
      </c>
      <c r="H25" s="69" t="s">
        <v>1</v>
      </c>
      <c r="I25" s="64"/>
    </row>
    <row r="26" spans="1:9">
      <c r="D26" s="60" t="s">
        <v>40</v>
      </c>
      <c r="E26" s="71" t="s">
        <v>7</v>
      </c>
      <c r="F26" s="475" t="s">
        <v>41</v>
      </c>
      <c r="G26" s="475"/>
      <c r="H26" s="73">
        <v>756920</v>
      </c>
      <c r="I26" s="74" t="s">
        <v>1</v>
      </c>
    </row>
    <row r="27" spans="1:9">
      <c r="D27" s="60" t="s">
        <v>42</v>
      </c>
      <c r="E27" s="71" t="s">
        <v>10</v>
      </c>
      <c r="F27" s="475" t="s">
        <v>43</v>
      </c>
      <c r="G27" s="475"/>
      <c r="H27" s="73">
        <v>938030</v>
      </c>
      <c r="I27" s="74" t="s">
        <v>1</v>
      </c>
    </row>
    <row r="28" spans="1:9">
      <c r="D28" s="60" t="s">
        <v>120</v>
      </c>
      <c r="E28" s="71" t="s">
        <v>12</v>
      </c>
      <c r="F28" s="72" t="s">
        <v>121</v>
      </c>
      <c r="G28" s="78"/>
      <c r="H28" s="73">
        <v>1600800</v>
      </c>
      <c r="I28" s="74" t="s">
        <v>1</v>
      </c>
    </row>
    <row r="29" spans="1:9">
      <c r="D29" s="60" t="s">
        <v>44</v>
      </c>
      <c r="E29" s="71" t="s">
        <v>13</v>
      </c>
      <c r="F29" s="475" t="s">
        <v>45</v>
      </c>
      <c r="G29" s="475"/>
      <c r="H29" s="73">
        <v>946470</v>
      </c>
      <c r="I29" s="74" t="s">
        <v>1</v>
      </c>
    </row>
    <row r="30" spans="1:9">
      <c r="D30" s="60" t="s">
        <v>46</v>
      </c>
      <c r="E30" s="71" t="s">
        <v>14</v>
      </c>
      <c r="F30" s="475" t="s">
        <v>47</v>
      </c>
      <c r="G30" s="475"/>
      <c r="H30" s="73">
        <v>302700</v>
      </c>
      <c r="I30" s="74" t="s">
        <v>1</v>
      </c>
    </row>
    <row r="31" spans="1:9">
      <c r="E31" s="79"/>
      <c r="F31" s="72"/>
      <c r="G31" s="78"/>
      <c r="H31" s="73"/>
      <c r="I31" s="74"/>
    </row>
    <row r="32" spans="1:9" s="67" customFormat="1">
      <c r="A32" s="67" t="s">
        <v>60</v>
      </c>
      <c r="G32" s="68"/>
      <c r="H32" s="66">
        <f>SUM(H33)</f>
        <v>84500458</v>
      </c>
      <c r="I32" s="64" t="s">
        <v>1</v>
      </c>
    </row>
    <row r="33" spans="1:16" s="67" customFormat="1">
      <c r="A33" s="469" t="s">
        <v>61</v>
      </c>
      <c r="B33" s="469"/>
      <c r="C33" s="469"/>
      <c r="D33" s="469"/>
      <c r="E33" s="469"/>
      <c r="F33" s="469"/>
      <c r="G33" s="469"/>
      <c r="H33" s="66">
        <f>SUM(G34,G53,G73)</f>
        <v>84500458</v>
      </c>
      <c r="I33" s="64" t="s">
        <v>1</v>
      </c>
    </row>
    <row r="34" spans="1:16" s="67" customFormat="1">
      <c r="A34" s="463" t="s">
        <v>48</v>
      </c>
      <c r="B34" s="463"/>
      <c r="C34" s="463"/>
      <c r="D34" s="463"/>
      <c r="E34" s="463"/>
      <c r="F34" s="463"/>
      <c r="G34" s="70">
        <f>SUM(G35,G48)</f>
        <v>66563708</v>
      </c>
      <c r="H34" s="69" t="s">
        <v>1</v>
      </c>
      <c r="I34" s="64"/>
    </row>
    <row r="35" spans="1:16" s="67" customFormat="1">
      <c r="B35" s="463" t="s">
        <v>49</v>
      </c>
      <c r="C35" s="463"/>
      <c r="D35" s="463"/>
      <c r="E35" s="463"/>
      <c r="F35" s="463"/>
      <c r="G35" s="70">
        <f>SUM(G36:G44)</f>
        <v>29533828</v>
      </c>
      <c r="H35" s="69" t="s">
        <v>1</v>
      </c>
      <c r="I35" s="64"/>
    </row>
    <row r="36" spans="1:16" s="67" customFormat="1">
      <c r="C36" s="463" t="s">
        <v>50</v>
      </c>
      <c r="D36" s="463"/>
      <c r="E36" s="463"/>
      <c r="F36" s="463"/>
      <c r="G36" s="70">
        <v>5279000</v>
      </c>
      <c r="H36" s="69" t="s">
        <v>1</v>
      </c>
      <c r="I36" s="64"/>
    </row>
    <row r="37" spans="1:16" s="67" customFormat="1" ht="23.25" customHeight="1">
      <c r="C37" s="76"/>
      <c r="D37" s="467" t="s">
        <v>771</v>
      </c>
      <c r="E37" s="468"/>
      <c r="F37" s="468"/>
      <c r="G37" s="70"/>
      <c r="H37" s="69"/>
      <c r="I37" s="64"/>
      <c r="N37" s="466"/>
      <c r="O37" s="466"/>
      <c r="P37" s="466"/>
    </row>
    <row r="38" spans="1:16" s="67" customFormat="1">
      <c r="C38" s="76"/>
      <c r="D38" s="467" t="s">
        <v>1118</v>
      </c>
      <c r="E38" s="468"/>
      <c r="F38" s="468"/>
      <c r="G38" s="70"/>
      <c r="H38" s="69"/>
      <c r="I38" s="64"/>
      <c r="N38" s="466"/>
      <c r="O38" s="466"/>
      <c r="P38" s="466"/>
    </row>
    <row r="39" spans="1:16">
      <c r="C39" s="81"/>
      <c r="D39" s="467" t="s">
        <v>772</v>
      </c>
      <c r="E39" s="468"/>
      <c r="F39" s="468"/>
      <c r="G39" s="82"/>
      <c r="H39" s="83"/>
    </row>
    <row r="40" spans="1:16" s="67" customFormat="1">
      <c r="C40" s="463" t="s">
        <v>51</v>
      </c>
      <c r="D40" s="463"/>
      <c r="E40" s="463"/>
      <c r="F40" s="463"/>
      <c r="G40" s="70">
        <v>6849404</v>
      </c>
      <c r="H40" s="69" t="s">
        <v>1</v>
      </c>
      <c r="I40" s="64"/>
    </row>
    <row r="41" spans="1:16" s="84" customFormat="1">
      <c r="C41" s="85"/>
      <c r="D41" s="467" t="s">
        <v>774</v>
      </c>
      <c r="E41" s="468"/>
      <c r="F41" s="468"/>
      <c r="G41" s="86"/>
      <c r="H41" s="83"/>
      <c r="I41" s="78"/>
    </row>
    <row r="42" spans="1:16" s="84" customFormat="1">
      <c r="C42" s="85"/>
      <c r="D42" s="467" t="s">
        <v>775</v>
      </c>
      <c r="E42" s="468"/>
      <c r="F42" s="468"/>
      <c r="G42" s="86"/>
      <c r="H42" s="83"/>
      <c r="I42" s="78"/>
    </row>
    <row r="43" spans="1:16" s="84" customFormat="1">
      <c r="C43" s="85"/>
      <c r="D43" s="467" t="s">
        <v>773</v>
      </c>
      <c r="E43" s="468"/>
      <c r="F43" s="468"/>
      <c r="G43" s="86"/>
      <c r="H43" s="83"/>
      <c r="I43" s="78"/>
    </row>
    <row r="44" spans="1:16" s="67" customFormat="1">
      <c r="C44" s="463" t="s">
        <v>52</v>
      </c>
      <c r="D44" s="463"/>
      <c r="E44" s="463"/>
      <c r="F44" s="463"/>
      <c r="G44" s="70">
        <v>17405424</v>
      </c>
      <c r="H44" s="69" t="s">
        <v>1</v>
      </c>
      <c r="I44" s="64"/>
    </row>
    <row r="45" spans="1:16">
      <c r="C45" s="81"/>
      <c r="D45" s="467" t="s">
        <v>776</v>
      </c>
      <c r="E45" s="468"/>
      <c r="F45" s="468"/>
      <c r="G45" s="82"/>
      <c r="H45" s="83"/>
    </row>
    <row r="46" spans="1:16">
      <c r="C46" s="81"/>
      <c r="D46" s="467" t="s">
        <v>777</v>
      </c>
      <c r="E46" s="468"/>
      <c r="F46" s="468"/>
      <c r="G46" s="82"/>
      <c r="H46" s="83"/>
    </row>
    <row r="47" spans="1:16">
      <c r="C47" s="81"/>
      <c r="D47" s="467" t="s">
        <v>778</v>
      </c>
      <c r="E47" s="468"/>
      <c r="F47" s="468"/>
      <c r="G47" s="82"/>
      <c r="H47" s="83"/>
    </row>
    <row r="48" spans="1:16" s="67" customFormat="1">
      <c r="B48" s="463" t="s">
        <v>53</v>
      </c>
      <c r="C48" s="463"/>
      <c r="D48" s="463"/>
      <c r="E48" s="463"/>
      <c r="F48" s="463"/>
      <c r="G48" s="70">
        <v>37029880</v>
      </c>
      <c r="H48" s="69" t="s">
        <v>1</v>
      </c>
      <c r="I48" s="64"/>
    </row>
    <row r="49" spans="1:9">
      <c r="B49" s="77"/>
      <c r="D49" s="467" t="s">
        <v>779</v>
      </c>
      <c r="E49" s="468"/>
      <c r="F49" s="468"/>
      <c r="G49" s="82"/>
      <c r="H49" s="83"/>
    </row>
    <row r="50" spans="1:9">
      <c r="B50" s="77"/>
      <c r="D50" s="467" t="s">
        <v>780</v>
      </c>
      <c r="E50" s="468"/>
      <c r="F50" s="468"/>
      <c r="G50" s="82"/>
      <c r="H50" s="83"/>
    </row>
    <row r="51" spans="1:9">
      <c r="B51" s="77"/>
      <c r="D51" s="467" t="s">
        <v>781</v>
      </c>
      <c r="E51" s="468"/>
      <c r="F51" s="468"/>
      <c r="G51" s="82"/>
      <c r="H51" s="83"/>
    </row>
    <row r="52" spans="1:9" ht="21.75" customHeight="1">
      <c r="B52" s="77"/>
      <c r="D52" s="87"/>
      <c r="E52" s="88"/>
      <c r="F52" s="88"/>
      <c r="G52" s="82"/>
      <c r="H52" s="83"/>
    </row>
    <row r="53" spans="1:9" s="67" customFormat="1">
      <c r="A53" s="463" t="s">
        <v>54</v>
      </c>
      <c r="B53" s="463"/>
      <c r="C53" s="463"/>
      <c r="D53" s="463"/>
      <c r="E53" s="463"/>
      <c r="F53" s="463"/>
      <c r="G53" s="70">
        <f>G54</f>
        <v>2285700</v>
      </c>
      <c r="H53" s="69" t="s">
        <v>1</v>
      </c>
      <c r="I53" s="64"/>
    </row>
    <row r="54" spans="1:9" s="67" customFormat="1">
      <c r="B54" s="463" t="s">
        <v>354</v>
      </c>
      <c r="C54" s="463"/>
      <c r="D54" s="463"/>
      <c r="E54" s="463"/>
      <c r="F54" s="463"/>
      <c r="G54" s="70">
        <f>G55</f>
        <v>2285700</v>
      </c>
      <c r="H54" s="69" t="s">
        <v>1</v>
      </c>
      <c r="I54" s="64"/>
    </row>
    <row r="55" spans="1:9" s="67" customFormat="1">
      <c r="B55" s="67" t="s">
        <v>355</v>
      </c>
      <c r="C55" s="89"/>
      <c r="D55" s="89"/>
      <c r="E55" s="89"/>
      <c r="F55" s="89"/>
      <c r="G55" s="70">
        <f>SUM(H57:H72)</f>
        <v>2285700</v>
      </c>
      <c r="H55" s="69" t="s">
        <v>1</v>
      </c>
      <c r="I55" s="64"/>
    </row>
    <row r="56" spans="1:9" s="67" customFormat="1">
      <c r="C56" s="76"/>
      <c r="D56" s="76" t="s">
        <v>127</v>
      </c>
      <c r="E56" s="76"/>
      <c r="F56" s="76"/>
      <c r="G56" s="70"/>
      <c r="H56" s="66"/>
      <c r="I56" s="64"/>
    </row>
    <row r="57" spans="1:9" s="67" customFormat="1">
      <c r="C57" s="76"/>
      <c r="D57" s="90" t="s">
        <v>379</v>
      </c>
      <c r="E57" s="71" t="s">
        <v>7</v>
      </c>
      <c r="F57" s="85" t="s">
        <v>506</v>
      </c>
      <c r="G57" s="68"/>
      <c r="H57" s="91">
        <v>39900</v>
      </c>
      <c r="I57" s="78" t="s">
        <v>1</v>
      </c>
    </row>
    <row r="58" spans="1:9" s="67" customFormat="1">
      <c r="C58" s="76"/>
      <c r="D58" s="90"/>
      <c r="F58" s="92" t="s">
        <v>599</v>
      </c>
      <c r="G58" s="68"/>
      <c r="H58" s="73"/>
      <c r="I58" s="78"/>
    </row>
    <row r="59" spans="1:9" s="67" customFormat="1">
      <c r="C59" s="76"/>
      <c r="D59" s="90"/>
      <c r="F59" s="92" t="s">
        <v>600</v>
      </c>
      <c r="G59" s="68"/>
      <c r="H59" s="73"/>
      <c r="I59" s="78"/>
    </row>
    <row r="60" spans="1:9" s="67" customFormat="1">
      <c r="C60" s="76"/>
      <c r="D60" s="90" t="s">
        <v>380</v>
      </c>
      <c r="E60" s="71" t="s">
        <v>10</v>
      </c>
      <c r="F60" s="92" t="s">
        <v>601</v>
      </c>
      <c r="G60" s="68"/>
      <c r="H60" s="91">
        <v>23600</v>
      </c>
      <c r="I60" s="78" t="s">
        <v>1</v>
      </c>
    </row>
    <row r="61" spans="1:9" s="67" customFormat="1">
      <c r="C61" s="76"/>
      <c r="D61" s="76" t="s">
        <v>128</v>
      </c>
      <c r="E61" s="76"/>
      <c r="F61" s="76"/>
      <c r="G61" s="70"/>
      <c r="H61" s="66"/>
      <c r="I61" s="64"/>
    </row>
    <row r="62" spans="1:9" s="67" customFormat="1">
      <c r="C62" s="76"/>
      <c r="D62" s="90" t="s">
        <v>378</v>
      </c>
      <c r="E62" s="71" t="s">
        <v>12</v>
      </c>
      <c r="F62" s="92" t="s">
        <v>602</v>
      </c>
      <c r="G62" s="68"/>
      <c r="H62" s="68"/>
      <c r="I62" s="68"/>
    </row>
    <row r="63" spans="1:9" s="67" customFormat="1">
      <c r="C63" s="76"/>
      <c r="D63" s="76"/>
      <c r="E63" s="76"/>
      <c r="F63" s="92" t="s">
        <v>603</v>
      </c>
      <c r="G63" s="70"/>
      <c r="H63" s="91">
        <v>14200</v>
      </c>
      <c r="I63" s="78" t="s">
        <v>1</v>
      </c>
    </row>
    <row r="64" spans="1:9" s="67" customFormat="1">
      <c r="C64" s="76"/>
      <c r="D64" s="76" t="s">
        <v>604</v>
      </c>
      <c r="E64" s="76"/>
      <c r="F64" s="92"/>
      <c r="G64" s="70"/>
      <c r="H64" s="73"/>
      <c r="I64" s="78"/>
    </row>
    <row r="65" spans="1:9" s="67" customFormat="1">
      <c r="C65" s="76"/>
      <c r="D65" s="90" t="s">
        <v>62</v>
      </c>
      <c r="E65" s="71" t="s">
        <v>13</v>
      </c>
      <c r="F65" s="85" t="s">
        <v>605</v>
      </c>
      <c r="G65" s="68"/>
      <c r="H65" s="68"/>
      <c r="I65" s="68"/>
    </row>
    <row r="66" spans="1:9" s="67" customFormat="1">
      <c r="C66" s="76"/>
      <c r="D66" s="90"/>
      <c r="F66" s="85" t="s">
        <v>493</v>
      </c>
      <c r="G66" s="68"/>
      <c r="H66" s="73"/>
      <c r="I66" s="78"/>
    </row>
    <row r="67" spans="1:9" s="67" customFormat="1">
      <c r="C67" s="76"/>
      <c r="D67" s="90"/>
      <c r="F67" s="85" t="s">
        <v>606</v>
      </c>
      <c r="G67" s="68"/>
      <c r="H67" s="73"/>
      <c r="I67" s="78"/>
    </row>
    <row r="68" spans="1:9" s="67" customFormat="1">
      <c r="C68" s="76"/>
      <c r="D68" s="76"/>
      <c r="E68" s="76"/>
      <c r="F68" s="85" t="s">
        <v>607</v>
      </c>
      <c r="G68" s="70"/>
      <c r="H68" s="91">
        <v>850000</v>
      </c>
      <c r="I68" s="78" t="s">
        <v>1</v>
      </c>
    </row>
    <row r="69" spans="1:9" s="67" customFormat="1">
      <c r="C69" s="76"/>
      <c r="D69" s="76" t="s">
        <v>609</v>
      </c>
      <c r="E69" s="76"/>
      <c r="F69" s="92"/>
      <c r="G69" s="70"/>
      <c r="H69" s="73"/>
      <c r="I69" s="78"/>
    </row>
    <row r="70" spans="1:9" s="67" customFormat="1">
      <c r="C70" s="76"/>
      <c r="D70" s="90" t="s">
        <v>377</v>
      </c>
      <c r="E70" s="71" t="s">
        <v>14</v>
      </c>
      <c r="F70" s="85" t="s">
        <v>492</v>
      </c>
      <c r="G70" s="68"/>
      <c r="H70" s="68"/>
      <c r="I70" s="68"/>
    </row>
    <row r="71" spans="1:9" s="67" customFormat="1">
      <c r="C71" s="76"/>
      <c r="D71" s="90"/>
      <c r="F71" s="85" t="s">
        <v>608</v>
      </c>
      <c r="G71" s="68"/>
      <c r="H71" s="73"/>
      <c r="I71" s="78"/>
    </row>
    <row r="72" spans="1:9" s="67" customFormat="1">
      <c r="C72" s="76"/>
      <c r="D72" s="90"/>
      <c r="F72" s="85" t="s">
        <v>494</v>
      </c>
      <c r="G72" s="68"/>
      <c r="H72" s="91">
        <v>1358000</v>
      </c>
      <c r="I72" s="78" t="s">
        <v>1</v>
      </c>
    </row>
    <row r="73" spans="1:9" s="67" customFormat="1">
      <c r="A73" s="463" t="s">
        <v>90</v>
      </c>
      <c r="B73" s="463"/>
      <c r="C73" s="463"/>
      <c r="D73" s="463"/>
      <c r="E73" s="463"/>
      <c r="F73" s="463"/>
      <c r="G73" s="93">
        <f>SUM(H77:H85)</f>
        <v>15651050</v>
      </c>
      <c r="H73" s="94" t="s">
        <v>1</v>
      </c>
      <c r="I73" s="78"/>
    </row>
    <row r="74" spans="1:9" s="67" customFormat="1">
      <c r="A74" s="60"/>
      <c r="B74" s="60"/>
      <c r="C74" s="60"/>
      <c r="D74" s="95" t="s">
        <v>523</v>
      </c>
      <c r="E74" s="71" t="s">
        <v>7</v>
      </c>
      <c r="F74" s="96" t="s">
        <v>525</v>
      </c>
      <c r="G74" s="68"/>
      <c r="H74" s="68"/>
      <c r="I74" s="68"/>
    </row>
    <row r="75" spans="1:9" s="67" customFormat="1">
      <c r="A75" s="60"/>
      <c r="B75" s="60"/>
      <c r="C75" s="60"/>
      <c r="D75" s="95"/>
      <c r="E75" s="71"/>
      <c r="F75" s="96" t="s">
        <v>526</v>
      </c>
      <c r="G75" s="68"/>
      <c r="H75" s="97"/>
      <c r="I75" s="78"/>
    </row>
    <row r="76" spans="1:9" s="67" customFormat="1">
      <c r="A76" s="60"/>
      <c r="B76" s="60"/>
      <c r="C76" s="60"/>
      <c r="D76" s="95"/>
      <c r="E76" s="71"/>
      <c r="F76" s="96" t="s">
        <v>527</v>
      </c>
      <c r="G76" s="68"/>
      <c r="H76" s="97"/>
      <c r="I76" s="78"/>
    </row>
    <row r="77" spans="1:9" s="67" customFormat="1">
      <c r="A77" s="60"/>
      <c r="B77" s="60"/>
      <c r="C77" s="60"/>
      <c r="D77" s="95"/>
      <c r="E77" s="71"/>
      <c r="F77" s="96" t="s">
        <v>528</v>
      </c>
      <c r="G77" s="68"/>
      <c r="H77" s="98">
        <v>63800</v>
      </c>
      <c r="I77" s="78" t="s">
        <v>1</v>
      </c>
    </row>
    <row r="78" spans="1:9" s="67" customFormat="1">
      <c r="C78" s="76"/>
      <c r="D78" s="95" t="s">
        <v>524</v>
      </c>
      <c r="E78" s="71" t="s">
        <v>10</v>
      </c>
      <c r="F78" s="96" t="s">
        <v>1135</v>
      </c>
      <c r="G78" s="68"/>
      <c r="H78" s="68"/>
      <c r="I78" s="68"/>
    </row>
    <row r="79" spans="1:9" s="67" customFormat="1">
      <c r="C79" s="76"/>
      <c r="D79" s="95"/>
      <c r="E79" s="71"/>
      <c r="F79" s="96" t="s">
        <v>59</v>
      </c>
      <c r="G79" s="68"/>
      <c r="H79" s="98">
        <v>1359650</v>
      </c>
      <c r="I79" s="78" t="s">
        <v>1</v>
      </c>
    </row>
    <row r="80" spans="1:9" s="67" customFormat="1">
      <c r="C80" s="76"/>
      <c r="D80" s="95" t="s">
        <v>80</v>
      </c>
      <c r="E80" s="71" t="s">
        <v>12</v>
      </c>
      <c r="F80" s="99" t="s">
        <v>529</v>
      </c>
      <c r="G80" s="68"/>
      <c r="H80" s="68"/>
      <c r="I80" s="68"/>
    </row>
    <row r="81" spans="1:9" s="67" customFormat="1">
      <c r="C81" s="76"/>
      <c r="D81" s="95"/>
      <c r="E81" s="71"/>
      <c r="F81" s="99" t="s">
        <v>1136</v>
      </c>
      <c r="G81" s="68"/>
      <c r="H81" s="97"/>
      <c r="I81" s="78"/>
    </row>
    <row r="82" spans="1:9" s="67" customFormat="1">
      <c r="C82" s="76"/>
      <c r="D82" s="95"/>
      <c r="E82" s="71"/>
      <c r="F82" s="99" t="s">
        <v>530</v>
      </c>
      <c r="G82" s="68"/>
      <c r="H82" s="98">
        <v>13727600</v>
      </c>
      <c r="I82" s="78" t="s">
        <v>1</v>
      </c>
    </row>
    <row r="83" spans="1:9" s="67" customFormat="1">
      <c r="C83" s="76"/>
      <c r="D83" s="95" t="s">
        <v>87</v>
      </c>
      <c r="E83" s="71" t="s">
        <v>13</v>
      </c>
      <c r="F83" s="99" t="s">
        <v>531</v>
      </c>
      <c r="G83" s="68"/>
      <c r="H83" s="68"/>
      <c r="I83" s="68"/>
    </row>
    <row r="84" spans="1:9" s="67" customFormat="1">
      <c r="C84" s="76"/>
      <c r="D84" s="95"/>
      <c r="F84" s="85" t="s">
        <v>532</v>
      </c>
      <c r="G84" s="68"/>
      <c r="H84" s="97"/>
      <c r="I84" s="78"/>
    </row>
    <row r="85" spans="1:9" s="67" customFormat="1">
      <c r="C85" s="76"/>
      <c r="D85" s="90"/>
      <c r="F85" s="85" t="s">
        <v>59</v>
      </c>
      <c r="G85" s="68"/>
      <c r="H85" s="91">
        <v>500000</v>
      </c>
      <c r="I85" s="78" t="s">
        <v>1</v>
      </c>
    </row>
    <row r="86" spans="1:9" s="67" customFormat="1">
      <c r="C86" s="76"/>
      <c r="D86" s="90"/>
      <c r="F86" s="80"/>
      <c r="G86" s="68"/>
      <c r="H86" s="73"/>
      <c r="I86" s="78"/>
    </row>
    <row r="87" spans="1:9" s="67" customFormat="1">
      <c r="C87" s="76"/>
      <c r="D87" s="90"/>
      <c r="F87" s="80"/>
      <c r="G87" s="68"/>
      <c r="H87" s="73"/>
      <c r="I87" s="78"/>
    </row>
    <row r="88" spans="1:9">
      <c r="C88" s="81"/>
      <c r="D88" s="100"/>
      <c r="E88" s="101"/>
      <c r="F88" s="102"/>
      <c r="G88" s="86"/>
      <c r="H88" s="73"/>
    </row>
    <row r="89" spans="1:9">
      <c r="A89" s="67" t="s">
        <v>66</v>
      </c>
      <c r="B89" s="67"/>
      <c r="C89" s="67"/>
      <c r="D89" s="67"/>
      <c r="E89" s="67"/>
      <c r="F89" s="67"/>
      <c r="G89" s="68"/>
      <c r="H89" s="66">
        <f>H90</f>
        <v>60514691</v>
      </c>
      <c r="I89" s="64" t="s">
        <v>1</v>
      </c>
    </row>
    <row r="90" spans="1:9">
      <c r="A90" s="67" t="s">
        <v>65</v>
      </c>
      <c r="B90" s="67"/>
      <c r="C90" s="67"/>
      <c r="D90" s="67"/>
      <c r="E90" s="67"/>
      <c r="F90" s="67"/>
      <c r="G90" s="68"/>
      <c r="H90" s="66">
        <f>SUM(H91,H123,H171,H178,H157,H164)</f>
        <v>60514691</v>
      </c>
      <c r="I90" s="64" t="s">
        <v>1</v>
      </c>
    </row>
    <row r="91" spans="1:9">
      <c r="A91" s="469" t="s">
        <v>64</v>
      </c>
      <c r="B91" s="469"/>
      <c r="C91" s="469"/>
      <c r="D91" s="469"/>
      <c r="E91" s="469"/>
      <c r="F91" s="469"/>
      <c r="G91" s="469"/>
      <c r="H91" s="66">
        <f>SUM(G92,G108,G118)</f>
        <v>12602686</v>
      </c>
      <c r="I91" s="64" t="s">
        <v>1</v>
      </c>
    </row>
    <row r="92" spans="1:9">
      <c r="A92" s="463" t="s">
        <v>48</v>
      </c>
      <c r="B92" s="463"/>
      <c r="C92" s="463"/>
      <c r="D92" s="463"/>
      <c r="E92" s="463"/>
      <c r="F92" s="463"/>
      <c r="G92" s="70">
        <f>SUM(G93,G104)</f>
        <v>11062786</v>
      </c>
      <c r="H92" s="69" t="s">
        <v>1</v>
      </c>
    </row>
    <row r="93" spans="1:9">
      <c r="A93" s="67"/>
      <c r="B93" s="463" t="s">
        <v>49</v>
      </c>
      <c r="C93" s="463"/>
      <c r="D93" s="463"/>
      <c r="E93" s="463"/>
      <c r="F93" s="463"/>
      <c r="G93" s="70">
        <f>SUM(G94:G100)</f>
        <v>10107486</v>
      </c>
      <c r="H93" s="69" t="s">
        <v>1</v>
      </c>
    </row>
    <row r="94" spans="1:9">
      <c r="A94" s="67"/>
      <c r="B94" s="67"/>
      <c r="C94" s="463" t="s">
        <v>50</v>
      </c>
      <c r="D94" s="463"/>
      <c r="E94" s="463"/>
      <c r="F94" s="463"/>
      <c r="G94" s="70">
        <v>996750</v>
      </c>
      <c r="H94" s="69" t="s">
        <v>1</v>
      </c>
    </row>
    <row r="95" spans="1:9" ht="21.75" customHeight="1">
      <c r="C95" s="81"/>
      <c r="D95" s="464" t="s">
        <v>67</v>
      </c>
      <c r="E95" s="464"/>
      <c r="F95" s="464"/>
      <c r="G95" s="82"/>
      <c r="H95" s="83"/>
    </row>
    <row r="96" spans="1:9">
      <c r="A96" s="67"/>
      <c r="B96" s="67"/>
      <c r="C96" s="463" t="s">
        <v>51</v>
      </c>
      <c r="D96" s="463"/>
      <c r="E96" s="463"/>
      <c r="F96" s="463"/>
      <c r="G96" s="70">
        <v>9009428</v>
      </c>
      <c r="H96" s="69" t="s">
        <v>1</v>
      </c>
    </row>
    <row r="97" spans="1:9" ht="22.5" customHeight="1">
      <c r="C97" s="81"/>
      <c r="D97" s="470" t="s">
        <v>783</v>
      </c>
      <c r="E97" s="470"/>
      <c r="F97" s="470"/>
      <c r="G97" s="82"/>
      <c r="H97" s="73"/>
    </row>
    <row r="98" spans="1:9" ht="22.5" customHeight="1">
      <c r="C98" s="81"/>
      <c r="D98" s="470" t="s">
        <v>782</v>
      </c>
      <c r="E98" s="470"/>
      <c r="F98" s="470"/>
      <c r="G98" s="82"/>
      <c r="H98" s="73"/>
    </row>
    <row r="99" spans="1:9">
      <c r="C99" s="81"/>
      <c r="D99" s="464" t="s">
        <v>773</v>
      </c>
      <c r="E99" s="464"/>
      <c r="F99" s="464"/>
      <c r="G99" s="82"/>
      <c r="H99" s="73"/>
    </row>
    <row r="100" spans="1:9">
      <c r="A100" s="67"/>
      <c r="B100" s="67"/>
      <c r="C100" s="463" t="s">
        <v>52</v>
      </c>
      <c r="D100" s="463"/>
      <c r="E100" s="463"/>
      <c r="F100" s="463"/>
      <c r="G100" s="70">
        <v>101308</v>
      </c>
      <c r="H100" s="69" t="s">
        <v>1</v>
      </c>
    </row>
    <row r="101" spans="1:9">
      <c r="C101" s="81"/>
      <c r="D101" s="464" t="s">
        <v>784</v>
      </c>
      <c r="E101" s="465"/>
      <c r="F101" s="465"/>
      <c r="G101" s="82"/>
      <c r="H101" s="83"/>
    </row>
    <row r="102" spans="1:9">
      <c r="C102" s="81"/>
      <c r="D102" s="464" t="s">
        <v>786</v>
      </c>
      <c r="E102" s="465"/>
      <c r="F102" s="465"/>
      <c r="G102" s="82"/>
      <c r="H102" s="83"/>
    </row>
    <row r="103" spans="1:9">
      <c r="C103" s="81"/>
      <c r="D103" s="464" t="s">
        <v>785</v>
      </c>
      <c r="E103" s="465"/>
      <c r="F103" s="465"/>
      <c r="G103" s="82"/>
      <c r="H103" s="83"/>
    </row>
    <row r="104" spans="1:9">
      <c r="A104" s="67"/>
      <c r="B104" s="463" t="s">
        <v>53</v>
      </c>
      <c r="C104" s="463"/>
      <c r="D104" s="463"/>
      <c r="E104" s="463"/>
      <c r="F104" s="463"/>
      <c r="G104" s="70">
        <v>955300</v>
      </c>
      <c r="H104" s="69" t="s">
        <v>1</v>
      </c>
    </row>
    <row r="105" spans="1:9">
      <c r="B105" s="77"/>
      <c r="D105" s="464" t="s">
        <v>779</v>
      </c>
      <c r="E105" s="465"/>
      <c r="F105" s="465"/>
      <c r="G105" s="82"/>
      <c r="H105" s="83"/>
    </row>
    <row r="106" spans="1:9">
      <c r="B106" s="77"/>
      <c r="D106" s="464" t="s">
        <v>787</v>
      </c>
      <c r="E106" s="465"/>
      <c r="F106" s="465"/>
      <c r="G106" s="82"/>
      <c r="H106" s="83"/>
    </row>
    <row r="107" spans="1:9" ht="21.75" customHeight="1">
      <c r="B107" s="77"/>
      <c r="D107" s="87"/>
      <c r="E107" s="88"/>
      <c r="F107" s="88"/>
      <c r="G107" s="82"/>
      <c r="H107" s="83"/>
    </row>
    <row r="108" spans="1:9" ht="21.75" customHeight="1">
      <c r="A108" s="463" t="s">
        <v>54</v>
      </c>
      <c r="B108" s="463"/>
      <c r="C108" s="463"/>
      <c r="D108" s="463"/>
      <c r="E108" s="463"/>
      <c r="F108" s="463"/>
      <c r="G108" s="70">
        <f>G109</f>
        <v>39900</v>
      </c>
      <c r="H108" s="69" t="s">
        <v>1</v>
      </c>
    </row>
    <row r="109" spans="1:9" ht="21.75" customHeight="1">
      <c r="A109" s="67"/>
      <c r="B109" s="463" t="s">
        <v>354</v>
      </c>
      <c r="C109" s="463"/>
      <c r="D109" s="463"/>
      <c r="E109" s="463"/>
      <c r="F109" s="463"/>
      <c r="G109" s="70">
        <f>G110</f>
        <v>39900</v>
      </c>
      <c r="H109" s="69" t="s">
        <v>1</v>
      </c>
    </row>
    <row r="110" spans="1:9" ht="21.75" customHeight="1">
      <c r="A110" s="67"/>
      <c r="B110" s="67" t="s">
        <v>355</v>
      </c>
      <c r="C110" s="89"/>
      <c r="D110" s="89"/>
      <c r="E110" s="89"/>
      <c r="F110" s="89"/>
      <c r="G110" s="70">
        <f>SUM(H112:H116)</f>
        <v>39900</v>
      </c>
      <c r="H110" s="69" t="s">
        <v>1</v>
      </c>
    </row>
    <row r="111" spans="1:9" ht="21.75" customHeight="1">
      <c r="A111" s="67"/>
      <c r="B111" s="67"/>
      <c r="C111" s="76"/>
      <c r="D111" s="90" t="s">
        <v>381</v>
      </c>
      <c r="E111" s="71" t="s">
        <v>7</v>
      </c>
      <c r="F111" s="85" t="s">
        <v>610</v>
      </c>
      <c r="G111" s="103"/>
      <c r="H111" s="103"/>
      <c r="I111" s="103"/>
    </row>
    <row r="112" spans="1:9" ht="21.75" customHeight="1">
      <c r="A112" s="67"/>
      <c r="B112" s="67"/>
      <c r="C112" s="76"/>
      <c r="D112" s="90"/>
      <c r="E112" s="71"/>
      <c r="F112" s="85" t="s">
        <v>611</v>
      </c>
      <c r="G112" s="103"/>
      <c r="H112" s="91">
        <v>16000</v>
      </c>
      <c r="I112" s="78" t="s">
        <v>1</v>
      </c>
    </row>
    <row r="113" spans="1:17" ht="21.75" customHeight="1">
      <c r="B113" s="77"/>
      <c r="D113" s="90" t="s">
        <v>379</v>
      </c>
      <c r="E113" s="71" t="s">
        <v>10</v>
      </c>
      <c r="F113" s="85" t="s">
        <v>612</v>
      </c>
      <c r="G113" s="103"/>
      <c r="H113" s="91"/>
    </row>
    <row r="114" spans="1:17" ht="21.75" customHeight="1">
      <c r="B114" s="77"/>
      <c r="D114" s="90"/>
      <c r="E114" s="71"/>
      <c r="F114" s="85" t="s">
        <v>1119</v>
      </c>
      <c r="G114" s="103"/>
      <c r="H114" s="91">
        <v>8900</v>
      </c>
      <c r="I114" s="78" t="s">
        <v>1</v>
      </c>
    </row>
    <row r="115" spans="1:17" ht="21.75" customHeight="1">
      <c r="B115" s="77"/>
      <c r="D115" s="90" t="s">
        <v>380</v>
      </c>
      <c r="E115" s="71" t="s">
        <v>12</v>
      </c>
      <c r="F115" s="85" t="s">
        <v>497</v>
      </c>
      <c r="G115" s="103"/>
      <c r="H115" s="91"/>
      <c r="Q115" s="88"/>
    </row>
    <row r="116" spans="1:17" ht="21.75" customHeight="1">
      <c r="B116" s="77"/>
      <c r="D116" s="87"/>
      <c r="E116" s="88"/>
      <c r="F116" s="85" t="s">
        <v>613</v>
      </c>
      <c r="G116" s="82"/>
      <c r="H116" s="91">
        <v>15000</v>
      </c>
      <c r="I116" s="78" t="s">
        <v>1</v>
      </c>
    </row>
    <row r="117" spans="1:17" ht="21.75" customHeight="1">
      <c r="B117" s="77"/>
      <c r="D117" s="87"/>
      <c r="E117" s="88"/>
      <c r="F117" s="88"/>
      <c r="G117" s="82"/>
      <c r="H117" s="83"/>
    </row>
    <row r="118" spans="1:17" s="104" customFormat="1">
      <c r="A118" s="463" t="s">
        <v>90</v>
      </c>
      <c r="B118" s="463"/>
      <c r="C118" s="463"/>
      <c r="D118" s="463"/>
      <c r="E118" s="463"/>
      <c r="F118" s="463"/>
      <c r="G118" s="93">
        <f>H120</f>
        <v>1500000</v>
      </c>
      <c r="H118" s="94" t="s">
        <v>1</v>
      </c>
      <c r="I118" s="78"/>
    </row>
    <row r="119" spans="1:17" s="104" customFormat="1" ht="24" customHeight="1">
      <c r="A119" s="60"/>
      <c r="B119" s="60"/>
      <c r="C119" s="60"/>
      <c r="D119" s="90" t="s">
        <v>79</v>
      </c>
      <c r="E119" s="471" t="s">
        <v>1133</v>
      </c>
      <c r="F119" s="471"/>
      <c r="G119" s="471"/>
      <c r="H119" s="105"/>
      <c r="I119" s="105"/>
    </row>
    <row r="120" spans="1:17" s="104" customFormat="1">
      <c r="A120" s="60"/>
      <c r="B120" s="60"/>
      <c r="C120" s="60"/>
      <c r="D120" s="90"/>
      <c r="E120" s="85" t="s">
        <v>1134</v>
      </c>
      <c r="G120" s="105"/>
      <c r="H120" s="91">
        <v>1500000</v>
      </c>
      <c r="I120" s="78" t="s">
        <v>1</v>
      </c>
    </row>
    <row r="121" spans="1:17" s="104" customFormat="1">
      <c r="A121" s="60"/>
      <c r="B121" s="60"/>
      <c r="C121" s="60"/>
      <c r="D121" s="90"/>
      <c r="E121" s="85"/>
      <c r="G121" s="105"/>
    </row>
    <row r="122" spans="1:17" s="104" customFormat="1" ht="21.75" customHeight="1">
      <c r="A122" s="60"/>
      <c r="B122" s="60"/>
      <c r="C122" s="60"/>
      <c r="D122" s="100"/>
      <c r="E122" s="79"/>
      <c r="F122" s="100"/>
      <c r="G122" s="106"/>
      <c r="H122" s="107"/>
      <c r="I122" s="78"/>
    </row>
    <row r="123" spans="1:17" ht="21.75" customHeight="1">
      <c r="A123" s="469" t="s">
        <v>69</v>
      </c>
      <c r="B123" s="469"/>
      <c r="C123" s="469"/>
      <c r="D123" s="469"/>
      <c r="E123" s="469"/>
      <c r="F123" s="469"/>
      <c r="G123" s="469"/>
      <c r="H123" s="66">
        <f>SUM(G124,G137,G147)</f>
        <v>2163380</v>
      </c>
      <c r="I123" s="64" t="s">
        <v>1</v>
      </c>
    </row>
    <row r="124" spans="1:17" ht="21.75" customHeight="1">
      <c r="A124" s="463" t="s">
        <v>48</v>
      </c>
      <c r="B124" s="463"/>
      <c r="C124" s="463"/>
      <c r="D124" s="463"/>
      <c r="E124" s="463"/>
      <c r="F124" s="463"/>
      <c r="G124" s="70">
        <f>SUM(G125,G134)</f>
        <v>764280</v>
      </c>
      <c r="H124" s="69" t="s">
        <v>1</v>
      </c>
    </row>
    <row r="125" spans="1:17" ht="21.75" customHeight="1">
      <c r="A125" s="67"/>
      <c r="B125" s="463" t="s">
        <v>49</v>
      </c>
      <c r="C125" s="463"/>
      <c r="D125" s="463"/>
      <c r="E125" s="463"/>
      <c r="F125" s="463"/>
      <c r="G125" s="70">
        <f>SUM(G126:G130)</f>
        <v>760480</v>
      </c>
      <c r="H125" s="69" t="s">
        <v>1</v>
      </c>
    </row>
    <row r="126" spans="1:17" ht="21.75" customHeight="1">
      <c r="A126" s="67"/>
      <c r="B126" s="67"/>
      <c r="C126" s="463" t="s">
        <v>50</v>
      </c>
      <c r="D126" s="463"/>
      <c r="E126" s="463"/>
      <c r="F126" s="463"/>
      <c r="G126" s="70">
        <v>596280</v>
      </c>
      <c r="H126" s="69" t="s">
        <v>1</v>
      </c>
    </row>
    <row r="127" spans="1:17" ht="21.75" customHeight="1">
      <c r="C127" s="81"/>
      <c r="D127" s="464" t="s">
        <v>70</v>
      </c>
      <c r="E127" s="464"/>
      <c r="F127" s="464"/>
      <c r="G127" s="82"/>
      <c r="H127" s="83"/>
    </row>
    <row r="128" spans="1:17" ht="21.75" customHeight="1">
      <c r="B128" s="67"/>
      <c r="C128" s="463" t="s">
        <v>51</v>
      </c>
      <c r="D128" s="463"/>
      <c r="E128" s="463"/>
      <c r="F128" s="463"/>
      <c r="G128" s="70">
        <v>63000</v>
      </c>
      <c r="H128" s="69" t="s">
        <v>1</v>
      </c>
    </row>
    <row r="129" spans="1:9" ht="21.75" customHeight="1">
      <c r="C129" s="81"/>
      <c r="D129" s="464" t="s">
        <v>371</v>
      </c>
      <c r="E129" s="464"/>
      <c r="F129" s="464"/>
      <c r="G129" s="82"/>
      <c r="H129" s="83"/>
    </row>
    <row r="130" spans="1:9" ht="21.75" customHeight="1">
      <c r="A130" s="67"/>
      <c r="B130" s="67"/>
      <c r="C130" s="463" t="s">
        <v>71</v>
      </c>
      <c r="D130" s="463"/>
      <c r="E130" s="463"/>
      <c r="F130" s="463"/>
      <c r="G130" s="70">
        <v>101200</v>
      </c>
      <c r="H130" s="69" t="s">
        <v>1</v>
      </c>
    </row>
    <row r="131" spans="1:9">
      <c r="C131" s="81"/>
      <c r="D131" s="464" t="s">
        <v>784</v>
      </c>
      <c r="E131" s="465"/>
      <c r="F131" s="465"/>
      <c r="G131" s="82"/>
      <c r="H131" s="83"/>
    </row>
    <row r="132" spans="1:9">
      <c r="C132" s="81"/>
      <c r="D132" s="464" t="s">
        <v>786</v>
      </c>
      <c r="E132" s="465"/>
      <c r="F132" s="465"/>
      <c r="G132" s="82"/>
      <c r="H132" s="83"/>
    </row>
    <row r="133" spans="1:9">
      <c r="C133" s="81"/>
      <c r="D133" s="464" t="s">
        <v>790</v>
      </c>
      <c r="E133" s="465"/>
      <c r="F133" s="465"/>
      <c r="G133" s="82"/>
      <c r="H133" s="83"/>
    </row>
    <row r="134" spans="1:9" ht="21.75" customHeight="1">
      <c r="A134" s="67"/>
      <c r="B134" s="463" t="s">
        <v>53</v>
      </c>
      <c r="C134" s="463"/>
      <c r="D134" s="463"/>
      <c r="E134" s="463"/>
      <c r="F134" s="463"/>
      <c r="G134" s="70">
        <v>3800</v>
      </c>
      <c r="H134" s="69" t="s">
        <v>1</v>
      </c>
    </row>
    <row r="135" spans="1:9" ht="21.75" customHeight="1">
      <c r="B135" s="77"/>
      <c r="D135" s="464" t="s">
        <v>72</v>
      </c>
      <c r="E135" s="465"/>
      <c r="F135" s="465"/>
      <c r="G135" s="82"/>
      <c r="H135" s="83"/>
    </row>
    <row r="136" spans="1:9" ht="21.75" customHeight="1">
      <c r="A136" s="108"/>
      <c r="B136" s="108"/>
      <c r="C136" s="108"/>
      <c r="D136" s="108"/>
      <c r="E136" s="108"/>
      <c r="F136" s="108"/>
      <c r="G136" s="108"/>
      <c r="H136" s="83"/>
    </row>
    <row r="137" spans="1:9" ht="21.75" customHeight="1">
      <c r="A137" s="463" t="s">
        <v>54</v>
      </c>
      <c r="B137" s="463"/>
      <c r="C137" s="463"/>
      <c r="D137" s="463"/>
      <c r="E137" s="463"/>
      <c r="F137" s="463"/>
      <c r="G137" s="70">
        <f>G138</f>
        <v>59100</v>
      </c>
      <c r="H137" s="69" t="s">
        <v>1</v>
      </c>
    </row>
    <row r="138" spans="1:9" ht="21.75" customHeight="1">
      <c r="A138" s="67"/>
      <c r="B138" s="463" t="s">
        <v>354</v>
      </c>
      <c r="C138" s="463"/>
      <c r="D138" s="463"/>
      <c r="E138" s="463"/>
      <c r="F138" s="463"/>
      <c r="G138" s="70">
        <f>G139</f>
        <v>59100</v>
      </c>
      <c r="H138" s="69" t="s">
        <v>1</v>
      </c>
    </row>
    <row r="139" spans="1:9" ht="21.75" customHeight="1">
      <c r="A139" s="67"/>
      <c r="B139" s="67" t="s">
        <v>355</v>
      </c>
      <c r="C139" s="89"/>
      <c r="D139" s="89"/>
      <c r="E139" s="89"/>
      <c r="F139" s="89"/>
      <c r="G139" s="70">
        <f>SUM(H141:H145)</f>
        <v>59100</v>
      </c>
      <c r="H139" s="69" t="s">
        <v>1</v>
      </c>
    </row>
    <row r="140" spans="1:9" ht="21.75" customHeight="1">
      <c r="A140" s="67"/>
      <c r="B140" s="67"/>
      <c r="C140" s="76"/>
      <c r="D140" s="90" t="s">
        <v>374</v>
      </c>
      <c r="E140" s="71" t="s">
        <v>7</v>
      </c>
      <c r="F140" s="85" t="s">
        <v>472</v>
      </c>
      <c r="G140" s="103"/>
      <c r="H140" s="103"/>
      <c r="I140" s="103"/>
    </row>
    <row r="141" spans="1:9" ht="21.75" customHeight="1">
      <c r="A141" s="67"/>
      <c r="B141" s="67"/>
      <c r="C141" s="76"/>
      <c r="D141" s="90"/>
      <c r="E141" s="71"/>
      <c r="F141" s="85" t="s">
        <v>473</v>
      </c>
      <c r="G141" s="103"/>
      <c r="H141" s="91"/>
    </row>
    <row r="142" spans="1:9" ht="21.75" customHeight="1">
      <c r="A142" s="67"/>
      <c r="B142" s="67"/>
      <c r="C142" s="76"/>
      <c r="D142" s="90"/>
      <c r="E142" s="71"/>
      <c r="F142" s="85" t="s">
        <v>474</v>
      </c>
      <c r="G142" s="103"/>
      <c r="H142" s="91"/>
    </row>
    <row r="143" spans="1:9" ht="21.75" customHeight="1">
      <c r="A143" s="67"/>
      <c r="B143" s="67"/>
      <c r="C143" s="76"/>
      <c r="D143" s="90"/>
      <c r="E143" s="71"/>
      <c r="F143" s="85" t="s">
        <v>614</v>
      </c>
      <c r="G143" s="103"/>
      <c r="H143" s="91">
        <v>50200</v>
      </c>
      <c r="I143" s="78" t="s">
        <v>1</v>
      </c>
    </row>
    <row r="144" spans="1:9" ht="21.75" customHeight="1">
      <c r="B144" s="77"/>
      <c r="D144" s="90" t="s">
        <v>381</v>
      </c>
      <c r="E144" s="71" t="s">
        <v>10</v>
      </c>
      <c r="F144" s="85" t="s">
        <v>612</v>
      </c>
      <c r="G144" s="103"/>
      <c r="H144" s="103"/>
      <c r="I144" s="103"/>
    </row>
    <row r="145" spans="1:26" ht="21.75" customHeight="1">
      <c r="B145" s="77"/>
      <c r="D145" s="108"/>
      <c r="E145" s="60"/>
      <c r="F145" s="85" t="s">
        <v>615</v>
      </c>
      <c r="G145" s="103"/>
      <c r="H145" s="91">
        <v>8900</v>
      </c>
      <c r="I145" s="78" t="s">
        <v>1</v>
      </c>
    </row>
    <row r="146" spans="1:26" ht="21.75" customHeight="1">
      <c r="A146" s="108"/>
      <c r="B146" s="108"/>
      <c r="C146" s="108"/>
      <c r="D146" s="108"/>
      <c r="E146" s="108"/>
      <c r="F146" s="108"/>
      <c r="G146" s="108"/>
      <c r="H146" s="83"/>
    </row>
    <row r="147" spans="1:26" ht="21.75" customHeight="1">
      <c r="A147" s="463" t="s">
        <v>90</v>
      </c>
      <c r="B147" s="463"/>
      <c r="C147" s="463"/>
      <c r="D147" s="463"/>
      <c r="E147" s="463"/>
      <c r="F147" s="463"/>
      <c r="G147" s="93">
        <f>SUM(H149:H153)</f>
        <v>1340000</v>
      </c>
      <c r="H147" s="94" t="s">
        <v>1</v>
      </c>
    </row>
    <row r="148" spans="1:26">
      <c r="D148" s="95" t="s">
        <v>80</v>
      </c>
      <c r="E148" s="71" t="s">
        <v>7</v>
      </c>
      <c r="F148" s="85" t="s">
        <v>543</v>
      </c>
      <c r="G148" s="106"/>
      <c r="H148" s="103"/>
      <c r="I148" s="103"/>
    </row>
    <row r="149" spans="1:26">
      <c r="D149" s="95"/>
      <c r="E149" s="71"/>
      <c r="F149" s="85" t="s">
        <v>544</v>
      </c>
      <c r="G149" s="106"/>
      <c r="H149" s="98">
        <v>500000</v>
      </c>
      <c r="I149" s="78" t="s">
        <v>1</v>
      </c>
    </row>
    <row r="150" spans="1:26" ht="21.75" customHeight="1">
      <c r="A150" s="108"/>
      <c r="B150" s="108"/>
      <c r="C150" s="108"/>
      <c r="D150" s="95" t="s">
        <v>87</v>
      </c>
      <c r="E150" s="71" t="s">
        <v>10</v>
      </c>
      <c r="F150" s="85" t="s">
        <v>545</v>
      </c>
      <c r="G150" s="108"/>
      <c r="H150" s="103"/>
      <c r="I150" s="103"/>
    </row>
    <row r="151" spans="1:26" ht="21.75" customHeight="1">
      <c r="A151" s="108"/>
      <c r="B151" s="108"/>
      <c r="C151" s="108"/>
      <c r="D151" s="95"/>
      <c r="E151" s="108"/>
      <c r="F151" s="85" t="s">
        <v>546</v>
      </c>
      <c r="G151" s="108"/>
      <c r="H151" s="98">
        <v>484000</v>
      </c>
      <c r="I151" s="78" t="s">
        <v>1</v>
      </c>
    </row>
    <row r="152" spans="1:26" ht="21.75" customHeight="1">
      <c r="A152" s="108"/>
      <c r="B152" s="108"/>
      <c r="C152" s="108"/>
      <c r="D152" s="95" t="s">
        <v>118</v>
      </c>
      <c r="E152" s="71" t="s">
        <v>12</v>
      </c>
      <c r="F152" s="85" t="s">
        <v>547</v>
      </c>
      <c r="G152" s="108"/>
      <c r="H152" s="103"/>
      <c r="I152" s="103"/>
    </row>
    <row r="153" spans="1:26" ht="21.75" customHeight="1">
      <c r="A153" s="108"/>
      <c r="B153" s="108"/>
      <c r="C153" s="108"/>
      <c r="D153" s="108"/>
      <c r="E153" s="108"/>
      <c r="F153" s="85" t="s">
        <v>548</v>
      </c>
      <c r="G153" s="108"/>
      <c r="H153" s="98">
        <v>356000</v>
      </c>
      <c r="I153" s="78" t="s">
        <v>1</v>
      </c>
    </row>
    <row r="154" spans="1:26" ht="21.75" customHeight="1">
      <c r="A154" s="108"/>
      <c r="B154" s="108"/>
      <c r="C154" s="108"/>
      <c r="D154" s="108"/>
      <c r="E154" s="108"/>
      <c r="F154" s="108"/>
      <c r="G154" s="108"/>
      <c r="H154" s="73"/>
    </row>
    <row r="155" spans="1:26" ht="21.75" customHeight="1">
      <c r="A155" s="67" t="s">
        <v>58</v>
      </c>
      <c r="B155" s="67"/>
      <c r="C155" s="67"/>
      <c r="D155" s="109"/>
      <c r="E155" s="110"/>
      <c r="F155" s="111"/>
      <c r="G155" s="112"/>
      <c r="H155" s="113"/>
      <c r="I155" s="64"/>
      <c r="R155" s="108"/>
      <c r="S155" s="108"/>
      <c r="T155" s="108"/>
      <c r="U155" s="90"/>
      <c r="V155" s="108"/>
      <c r="W155" s="92"/>
      <c r="X155" s="108"/>
      <c r="Y155" s="73"/>
      <c r="Z155" s="78"/>
    </row>
    <row r="156" spans="1:26" ht="21.75" customHeight="1">
      <c r="A156" s="114" t="s">
        <v>533</v>
      </c>
      <c r="B156" s="67"/>
      <c r="C156" s="67"/>
      <c r="D156" s="109"/>
      <c r="E156" s="110"/>
      <c r="F156" s="110"/>
      <c r="G156" s="112"/>
      <c r="R156" s="108"/>
      <c r="S156" s="108"/>
      <c r="T156" s="108"/>
      <c r="U156" s="90"/>
      <c r="V156" s="108"/>
      <c r="W156" s="92"/>
      <c r="X156" s="108"/>
      <c r="Y156" s="73"/>
      <c r="Z156" s="78"/>
    </row>
    <row r="157" spans="1:26" ht="21.75" customHeight="1">
      <c r="A157" s="114" t="s">
        <v>1148</v>
      </c>
      <c r="B157" s="67"/>
      <c r="C157" s="67"/>
      <c r="D157" s="109"/>
      <c r="E157" s="110"/>
      <c r="F157" s="110"/>
      <c r="G157" s="112"/>
      <c r="H157" s="113">
        <f>G158</f>
        <v>10767025</v>
      </c>
      <c r="I157" s="64" t="s">
        <v>1</v>
      </c>
      <c r="R157" s="108"/>
      <c r="S157" s="108"/>
      <c r="T157" s="108"/>
      <c r="U157" s="90"/>
      <c r="V157" s="108"/>
      <c r="W157" s="92"/>
      <c r="X157" s="108"/>
      <c r="Y157" s="73"/>
      <c r="Z157" s="78"/>
    </row>
    <row r="158" spans="1:26" ht="21.75" customHeight="1">
      <c r="A158" s="114" t="s">
        <v>68</v>
      </c>
      <c r="B158" s="67"/>
      <c r="C158" s="67"/>
      <c r="D158" s="109"/>
      <c r="E158" s="110"/>
      <c r="F158" s="110"/>
      <c r="G158" s="113">
        <f>H161</f>
        <v>10767025</v>
      </c>
      <c r="H158" s="64" t="s">
        <v>1</v>
      </c>
      <c r="I158" s="64"/>
      <c r="R158" s="108"/>
      <c r="S158" s="108"/>
      <c r="T158" s="108"/>
      <c r="U158" s="90"/>
      <c r="V158" s="108"/>
      <c r="W158" s="92"/>
      <c r="X158" s="108"/>
      <c r="Y158" s="73"/>
      <c r="Z158" s="78"/>
    </row>
    <row r="159" spans="1:26" ht="21.75" customHeight="1">
      <c r="D159" s="90" t="s">
        <v>77</v>
      </c>
      <c r="E159" s="104"/>
      <c r="F159" s="85" t="s">
        <v>535</v>
      </c>
      <c r="G159" s="105"/>
      <c r="H159" s="105"/>
      <c r="I159" s="105"/>
      <c r="R159" s="108"/>
      <c r="S159" s="108"/>
      <c r="T159" s="108"/>
      <c r="U159" s="90"/>
      <c r="V159" s="108"/>
      <c r="W159" s="92"/>
      <c r="X159" s="108"/>
      <c r="Y159" s="73"/>
      <c r="Z159" s="78"/>
    </row>
    <row r="160" spans="1:26" ht="21.75" customHeight="1">
      <c r="D160" s="90"/>
      <c r="E160" s="104"/>
      <c r="F160" s="85" t="s">
        <v>536</v>
      </c>
      <c r="G160" s="105"/>
      <c r="H160" s="91"/>
      <c r="R160" s="108"/>
      <c r="S160" s="108"/>
      <c r="T160" s="108"/>
      <c r="U160" s="90"/>
      <c r="V160" s="108"/>
      <c r="W160" s="92"/>
      <c r="X160" s="108"/>
      <c r="Y160" s="73"/>
      <c r="Z160" s="78"/>
    </row>
    <row r="161" spans="1:26" ht="21.75" customHeight="1">
      <c r="D161" s="90"/>
      <c r="E161" s="104"/>
      <c r="F161" s="85" t="s">
        <v>534</v>
      </c>
      <c r="G161" s="105"/>
      <c r="H161" s="91">
        <v>10767025</v>
      </c>
      <c r="I161" s="78" t="s">
        <v>1</v>
      </c>
      <c r="R161" s="108"/>
      <c r="S161" s="108"/>
      <c r="T161" s="108"/>
      <c r="U161" s="90"/>
      <c r="V161" s="108"/>
      <c r="W161" s="92"/>
      <c r="X161" s="108"/>
      <c r="Y161" s="73"/>
      <c r="Z161" s="78"/>
    </row>
    <row r="162" spans="1:26" ht="21.75" customHeight="1">
      <c r="D162" s="90"/>
      <c r="E162" s="104"/>
      <c r="F162" s="80"/>
      <c r="G162" s="105"/>
      <c r="H162" s="91"/>
      <c r="R162" s="108"/>
      <c r="S162" s="108"/>
      <c r="T162" s="108"/>
      <c r="U162" s="90"/>
      <c r="V162" s="108"/>
      <c r="W162" s="92"/>
      <c r="X162" s="108"/>
      <c r="Y162" s="73"/>
      <c r="Z162" s="78"/>
    </row>
    <row r="163" spans="1:26" ht="21.75" customHeight="1">
      <c r="A163" s="114" t="s">
        <v>767</v>
      </c>
      <c r="B163" s="67"/>
      <c r="C163" s="67"/>
      <c r="D163" s="109"/>
      <c r="E163" s="110"/>
      <c r="F163" s="110"/>
      <c r="G163" s="112"/>
      <c r="H163" s="103"/>
      <c r="I163" s="103"/>
      <c r="R163" s="108"/>
      <c r="S163" s="108"/>
      <c r="T163" s="108"/>
      <c r="U163" s="90"/>
      <c r="V163" s="108"/>
      <c r="W163" s="92"/>
      <c r="X163" s="108"/>
      <c r="Y163" s="73"/>
      <c r="Z163" s="78"/>
    </row>
    <row r="164" spans="1:26" ht="21.75" customHeight="1">
      <c r="A164" s="114" t="s">
        <v>1149</v>
      </c>
      <c r="B164" s="67"/>
      <c r="C164" s="67"/>
      <c r="D164" s="109"/>
      <c r="E164" s="110"/>
      <c r="F164" s="110"/>
      <c r="G164" s="112"/>
      <c r="H164" s="113">
        <f>G165</f>
        <v>18581600</v>
      </c>
      <c r="I164" s="64" t="s">
        <v>1</v>
      </c>
      <c r="R164" s="108"/>
      <c r="S164" s="108"/>
      <c r="T164" s="108"/>
      <c r="U164" s="90"/>
      <c r="V164" s="108"/>
      <c r="W164" s="92"/>
      <c r="X164" s="108"/>
      <c r="Y164" s="73"/>
      <c r="Z164" s="78"/>
    </row>
    <row r="165" spans="1:26" ht="21.75" customHeight="1">
      <c r="A165" s="114" t="s">
        <v>68</v>
      </c>
      <c r="B165" s="67"/>
      <c r="C165" s="67"/>
      <c r="D165" s="109"/>
      <c r="E165" s="110"/>
      <c r="F165" s="110"/>
      <c r="G165" s="113">
        <f>H167</f>
        <v>18581600</v>
      </c>
      <c r="H165" s="64" t="s">
        <v>1</v>
      </c>
      <c r="I165" s="64"/>
      <c r="R165" s="108"/>
      <c r="S165" s="108"/>
      <c r="T165" s="108"/>
      <c r="U165" s="90"/>
      <c r="V165" s="108"/>
      <c r="W165" s="92"/>
      <c r="X165" s="108"/>
      <c r="Y165" s="73"/>
      <c r="Z165" s="78"/>
    </row>
    <row r="166" spans="1:26" ht="21.75" customHeight="1">
      <c r="D166" s="90" t="s">
        <v>77</v>
      </c>
      <c r="E166" s="104"/>
      <c r="F166" s="92" t="s">
        <v>537</v>
      </c>
      <c r="G166" s="105"/>
      <c r="H166" s="105"/>
      <c r="I166" s="105"/>
      <c r="R166" s="108"/>
      <c r="S166" s="108"/>
      <c r="T166" s="108"/>
      <c r="U166" s="90"/>
      <c r="V166" s="108"/>
      <c r="W166" s="92"/>
      <c r="X166" s="108"/>
      <c r="Y166" s="73"/>
      <c r="Z166" s="78"/>
    </row>
    <row r="167" spans="1:26" ht="21.75" customHeight="1">
      <c r="D167" s="100"/>
      <c r="E167" s="79"/>
      <c r="F167" s="116" t="s">
        <v>538</v>
      </c>
      <c r="G167" s="106"/>
      <c r="H167" s="91">
        <v>18581600</v>
      </c>
      <c r="I167" s="78" t="s">
        <v>1</v>
      </c>
      <c r="R167" s="108"/>
      <c r="S167" s="108"/>
      <c r="T167" s="108"/>
      <c r="U167" s="90"/>
      <c r="V167" s="108"/>
      <c r="W167" s="92"/>
      <c r="X167" s="108"/>
      <c r="Y167" s="73"/>
      <c r="Z167" s="78"/>
    </row>
    <row r="168" spans="1:26" ht="21.75" customHeight="1">
      <c r="A168" s="108"/>
      <c r="B168" s="108"/>
      <c r="C168" s="108"/>
      <c r="D168" s="108"/>
      <c r="E168" s="108"/>
      <c r="F168" s="108"/>
      <c r="G168" s="108"/>
      <c r="H168" s="73"/>
      <c r="R168" s="108"/>
      <c r="S168" s="108"/>
      <c r="T168" s="108"/>
      <c r="U168" s="90"/>
      <c r="V168" s="108"/>
      <c r="W168" s="92"/>
      <c r="X168" s="108"/>
      <c r="Y168" s="73"/>
      <c r="Z168" s="78"/>
    </row>
    <row r="169" spans="1:26" ht="21.75" customHeight="1">
      <c r="A169" s="114" t="s">
        <v>539</v>
      </c>
      <c r="B169" s="108"/>
      <c r="C169" s="108"/>
      <c r="D169" s="108"/>
      <c r="E169" s="108"/>
      <c r="F169" s="108"/>
      <c r="G169" s="108"/>
      <c r="H169" s="66"/>
      <c r="I169" s="64"/>
    </row>
    <row r="170" spans="1:26" ht="21.75" customHeight="1">
      <c r="A170" s="114" t="s">
        <v>768</v>
      </c>
      <c r="B170" s="108"/>
      <c r="C170" s="108"/>
      <c r="D170" s="108"/>
      <c r="E170" s="108"/>
      <c r="F170" s="108"/>
      <c r="G170" s="108"/>
      <c r="H170" s="103"/>
      <c r="I170" s="103"/>
    </row>
    <row r="171" spans="1:26" ht="21.75" customHeight="1">
      <c r="A171" s="114" t="s">
        <v>1150</v>
      </c>
      <c r="B171" s="108"/>
      <c r="C171" s="108"/>
      <c r="D171" s="108"/>
      <c r="E171" s="108"/>
      <c r="F171" s="108"/>
      <c r="G171" s="108"/>
      <c r="H171" s="113">
        <f>G172</f>
        <v>6350000</v>
      </c>
      <c r="I171" s="64" t="s">
        <v>1</v>
      </c>
    </row>
    <row r="172" spans="1:26" ht="21.75" customHeight="1">
      <c r="A172" s="114" t="s">
        <v>68</v>
      </c>
      <c r="B172" s="67"/>
      <c r="C172" s="67"/>
      <c r="D172" s="109"/>
      <c r="E172" s="110"/>
      <c r="F172" s="110"/>
      <c r="G172" s="113">
        <f>H175</f>
        <v>6350000</v>
      </c>
      <c r="H172" s="64" t="s">
        <v>1</v>
      </c>
      <c r="I172" s="64"/>
    </row>
    <row r="173" spans="1:26" ht="21.75" customHeight="1">
      <c r="A173" s="108"/>
      <c r="B173" s="108"/>
      <c r="C173" s="108"/>
      <c r="D173" s="90" t="s">
        <v>77</v>
      </c>
      <c r="E173" s="108"/>
      <c r="F173" s="92" t="s">
        <v>540</v>
      </c>
      <c r="G173" s="108"/>
      <c r="H173" s="103"/>
      <c r="I173" s="103"/>
    </row>
    <row r="174" spans="1:26" ht="21.75" customHeight="1">
      <c r="A174" s="108"/>
      <c r="B174" s="108"/>
      <c r="C174" s="108"/>
      <c r="D174" s="90"/>
      <c r="E174" s="108"/>
      <c r="F174" s="92" t="s">
        <v>541</v>
      </c>
      <c r="G174" s="108"/>
      <c r="H174" s="73"/>
    </row>
    <row r="175" spans="1:26" ht="21.75" customHeight="1">
      <c r="A175" s="108"/>
      <c r="B175" s="108"/>
      <c r="C175" s="108"/>
      <c r="D175" s="108"/>
      <c r="E175" s="108"/>
      <c r="F175" s="92" t="s">
        <v>542</v>
      </c>
      <c r="G175" s="108"/>
      <c r="H175" s="91">
        <v>6350000</v>
      </c>
      <c r="I175" s="78" t="s">
        <v>1</v>
      </c>
    </row>
    <row r="176" spans="1:26" ht="21.75" customHeight="1">
      <c r="D176" s="90"/>
      <c r="E176" s="104"/>
      <c r="F176" s="80"/>
      <c r="G176" s="105"/>
      <c r="H176" s="91"/>
    </row>
    <row r="177" spans="1:26" ht="21.75" customHeight="1">
      <c r="A177" s="114" t="s">
        <v>846</v>
      </c>
      <c r="B177" s="108"/>
      <c r="C177" s="108"/>
      <c r="D177" s="108"/>
      <c r="E177" s="108"/>
      <c r="F177" s="108"/>
      <c r="G177" s="108"/>
      <c r="H177" s="66"/>
      <c r="I177" s="64"/>
    </row>
    <row r="178" spans="1:26" ht="21.75" customHeight="1">
      <c r="A178" s="114" t="s">
        <v>847</v>
      </c>
      <c r="B178" s="108"/>
      <c r="C178" s="108"/>
      <c r="D178" s="108"/>
      <c r="E178" s="108"/>
      <c r="F178" s="108"/>
      <c r="G178" s="108"/>
      <c r="H178" s="113">
        <f>G179</f>
        <v>10050000</v>
      </c>
      <c r="I178" s="64" t="s">
        <v>1</v>
      </c>
      <c r="R178" s="114"/>
      <c r="S178" s="108"/>
      <c r="T178" s="108"/>
      <c r="U178" s="108"/>
      <c r="V178" s="108"/>
      <c r="W178" s="108"/>
      <c r="X178" s="108"/>
      <c r="Y178" s="66"/>
      <c r="Z178" s="64"/>
    </row>
    <row r="179" spans="1:26" ht="21.75" customHeight="1">
      <c r="A179" s="114" t="s">
        <v>68</v>
      </c>
      <c r="B179" s="67"/>
      <c r="C179" s="67"/>
      <c r="D179" s="109"/>
      <c r="E179" s="110"/>
      <c r="F179" s="110"/>
      <c r="G179" s="113">
        <f>H181</f>
        <v>10050000</v>
      </c>
      <c r="H179" s="64" t="s">
        <v>1</v>
      </c>
      <c r="I179" s="64"/>
      <c r="R179" s="114"/>
      <c r="S179" s="108"/>
      <c r="T179" s="108"/>
      <c r="U179" s="108"/>
      <c r="V179" s="108"/>
      <c r="W179" s="108"/>
      <c r="X179" s="108"/>
      <c r="Y179" s="103"/>
      <c r="Z179" s="103"/>
    </row>
    <row r="180" spans="1:26" ht="21.75" customHeight="1">
      <c r="A180" s="108"/>
      <c r="B180" s="108"/>
      <c r="C180" s="108"/>
      <c r="D180" s="90" t="s">
        <v>77</v>
      </c>
      <c r="E180" s="108"/>
      <c r="F180" s="92" t="s">
        <v>848</v>
      </c>
      <c r="G180" s="108"/>
      <c r="H180" s="103"/>
      <c r="I180" s="103"/>
      <c r="R180" s="114"/>
      <c r="S180" s="108"/>
      <c r="T180" s="108"/>
      <c r="U180" s="108"/>
      <c r="V180" s="108"/>
      <c r="W180" s="108"/>
      <c r="X180" s="108"/>
      <c r="Y180" s="113"/>
      <c r="Z180" s="64"/>
    </row>
    <row r="181" spans="1:26" ht="21.75" customHeight="1">
      <c r="A181" s="108"/>
      <c r="B181" s="108"/>
      <c r="C181" s="108"/>
      <c r="D181" s="90"/>
      <c r="E181" s="108"/>
      <c r="F181" s="92" t="s">
        <v>847</v>
      </c>
      <c r="G181" s="108"/>
      <c r="H181" s="73">
        <v>10050000</v>
      </c>
      <c r="I181" s="78" t="s">
        <v>1</v>
      </c>
      <c r="R181" s="114"/>
      <c r="S181" s="67"/>
      <c r="T181" s="67"/>
      <c r="U181" s="109"/>
      <c r="V181" s="110"/>
      <c r="W181" s="110"/>
      <c r="X181" s="113"/>
      <c r="Y181" s="64"/>
      <c r="Z181" s="64"/>
    </row>
    <row r="182" spans="1:26" ht="21.75" customHeight="1">
      <c r="A182" s="108"/>
      <c r="B182" s="108"/>
      <c r="C182" s="108"/>
      <c r="D182" s="108"/>
      <c r="E182" s="108"/>
      <c r="F182" s="108"/>
      <c r="G182" s="108"/>
      <c r="H182" s="73"/>
      <c r="R182" s="108"/>
      <c r="S182" s="108"/>
      <c r="T182" s="108"/>
      <c r="U182" s="90"/>
      <c r="V182" s="108"/>
      <c r="W182" s="92"/>
      <c r="X182" s="108"/>
      <c r="Y182" s="103"/>
      <c r="Z182" s="103"/>
    </row>
    <row r="183" spans="1:26" ht="21.75" customHeight="1">
      <c r="E183" s="60"/>
      <c r="G183" s="60"/>
      <c r="H183" s="60"/>
      <c r="I183" s="60"/>
    </row>
    <row r="184" spans="1:26">
      <c r="A184" s="67" t="s">
        <v>73</v>
      </c>
      <c r="B184" s="67"/>
      <c r="C184" s="67"/>
      <c r="D184" s="67"/>
      <c r="E184" s="67"/>
      <c r="F184" s="67"/>
      <c r="G184" s="68"/>
      <c r="H184" s="66">
        <f>SUM(H185,H321)</f>
        <v>1267478901</v>
      </c>
      <c r="I184" s="64" t="s">
        <v>1</v>
      </c>
    </row>
    <row r="185" spans="1:26">
      <c r="A185" s="67" t="s">
        <v>74</v>
      </c>
      <c r="B185" s="67"/>
      <c r="C185" s="67"/>
      <c r="D185" s="67"/>
      <c r="E185" s="67"/>
      <c r="F185" s="67"/>
      <c r="G185" s="68"/>
      <c r="H185" s="66">
        <f>SUM(H186,H225,H256,H310,H316,H304)</f>
        <v>102271489</v>
      </c>
      <c r="I185" s="64" t="s">
        <v>1</v>
      </c>
    </row>
    <row r="186" spans="1:26">
      <c r="A186" s="469" t="s">
        <v>849</v>
      </c>
      <c r="B186" s="469"/>
      <c r="C186" s="469"/>
      <c r="D186" s="469"/>
      <c r="E186" s="469"/>
      <c r="F186" s="469"/>
      <c r="G186" s="469"/>
      <c r="H186" s="66">
        <f>SUM(G187,G204,G215)</f>
        <v>15689286</v>
      </c>
      <c r="I186" s="64" t="s">
        <v>1</v>
      </c>
    </row>
    <row r="187" spans="1:26">
      <c r="A187" s="463" t="s">
        <v>48</v>
      </c>
      <c r="B187" s="463"/>
      <c r="C187" s="463"/>
      <c r="D187" s="463"/>
      <c r="E187" s="463"/>
      <c r="F187" s="463"/>
      <c r="G187" s="70">
        <f>SUM(G188,G200)</f>
        <v>2917286</v>
      </c>
      <c r="H187" s="69" t="s">
        <v>1</v>
      </c>
    </row>
    <row r="188" spans="1:26">
      <c r="A188" s="67"/>
      <c r="B188" s="463" t="s">
        <v>49</v>
      </c>
      <c r="C188" s="463"/>
      <c r="D188" s="463"/>
      <c r="E188" s="463"/>
      <c r="F188" s="463"/>
      <c r="G188" s="70">
        <f>SUM(G189:G196)</f>
        <v>2865786</v>
      </c>
      <c r="H188" s="69" t="s">
        <v>1</v>
      </c>
    </row>
    <row r="189" spans="1:26">
      <c r="A189" s="67"/>
      <c r="B189" s="67"/>
      <c r="C189" s="463" t="s">
        <v>50</v>
      </c>
      <c r="D189" s="463"/>
      <c r="E189" s="463"/>
      <c r="F189" s="463"/>
      <c r="G189" s="70">
        <v>1317510</v>
      </c>
      <c r="H189" s="69" t="s">
        <v>1</v>
      </c>
    </row>
    <row r="190" spans="1:26">
      <c r="C190" s="81"/>
      <c r="D190" s="464" t="s">
        <v>788</v>
      </c>
      <c r="E190" s="464"/>
      <c r="F190" s="464"/>
      <c r="G190" s="82"/>
      <c r="H190" s="83"/>
    </row>
    <row r="191" spans="1:26">
      <c r="C191" s="81"/>
      <c r="D191" s="464" t="s">
        <v>789</v>
      </c>
      <c r="E191" s="464"/>
      <c r="F191" s="464"/>
      <c r="G191" s="82"/>
      <c r="H191" s="83"/>
    </row>
    <row r="192" spans="1:26">
      <c r="A192" s="67"/>
      <c r="B192" s="67"/>
      <c r="C192" s="463" t="s">
        <v>51</v>
      </c>
      <c r="D192" s="463"/>
      <c r="E192" s="463"/>
      <c r="F192" s="463"/>
      <c r="G192" s="70">
        <v>1446984</v>
      </c>
      <c r="H192" s="69" t="s">
        <v>1</v>
      </c>
    </row>
    <row r="193" spans="1:9">
      <c r="C193" s="81"/>
      <c r="D193" s="464" t="s">
        <v>791</v>
      </c>
      <c r="E193" s="465"/>
      <c r="F193" s="465"/>
      <c r="G193" s="82"/>
      <c r="H193" s="73"/>
    </row>
    <row r="194" spans="1:9">
      <c r="C194" s="81"/>
      <c r="D194" s="464" t="s">
        <v>792</v>
      </c>
      <c r="E194" s="465"/>
      <c r="F194" s="465"/>
      <c r="G194" s="82"/>
      <c r="H194" s="73"/>
    </row>
    <row r="195" spans="1:9">
      <c r="C195" s="81"/>
      <c r="D195" s="464" t="s">
        <v>793</v>
      </c>
      <c r="E195" s="465"/>
      <c r="F195" s="465"/>
      <c r="G195" s="82"/>
      <c r="H195" s="73"/>
    </row>
    <row r="196" spans="1:9">
      <c r="A196" s="67"/>
      <c r="B196" s="67"/>
      <c r="C196" s="463" t="s">
        <v>52</v>
      </c>
      <c r="D196" s="463"/>
      <c r="E196" s="463"/>
      <c r="F196" s="463"/>
      <c r="G196" s="70">
        <v>101292</v>
      </c>
      <c r="H196" s="69" t="s">
        <v>1</v>
      </c>
    </row>
    <row r="197" spans="1:9">
      <c r="C197" s="81"/>
      <c r="D197" s="464" t="s">
        <v>794</v>
      </c>
      <c r="E197" s="465"/>
      <c r="F197" s="465"/>
      <c r="G197" s="82"/>
      <c r="H197" s="83"/>
    </row>
    <row r="198" spans="1:9">
      <c r="C198" s="81"/>
      <c r="D198" s="464" t="s">
        <v>786</v>
      </c>
      <c r="E198" s="465"/>
      <c r="F198" s="465"/>
      <c r="G198" s="82"/>
      <c r="H198" s="83"/>
    </row>
    <row r="199" spans="1:9">
      <c r="C199" s="81"/>
      <c r="D199" s="464" t="s">
        <v>790</v>
      </c>
      <c r="E199" s="465"/>
      <c r="F199" s="465"/>
      <c r="G199" s="82"/>
      <c r="H199" s="83"/>
    </row>
    <row r="200" spans="1:9">
      <c r="A200" s="67"/>
      <c r="B200" s="463" t="s">
        <v>53</v>
      </c>
      <c r="C200" s="463"/>
      <c r="D200" s="463"/>
      <c r="E200" s="463"/>
      <c r="F200" s="463"/>
      <c r="G200" s="70">
        <v>51500</v>
      </c>
      <c r="H200" s="69" t="s">
        <v>1</v>
      </c>
    </row>
    <row r="201" spans="1:9">
      <c r="B201" s="77"/>
      <c r="D201" s="464" t="s">
        <v>795</v>
      </c>
      <c r="E201" s="465"/>
      <c r="F201" s="465"/>
      <c r="G201" s="82"/>
      <c r="H201" s="83"/>
    </row>
    <row r="202" spans="1:9">
      <c r="B202" s="77"/>
      <c r="D202" s="464" t="s">
        <v>796</v>
      </c>
      <c r="E202" s="465"/>
      <c r="F202" s="465"/>
      <c r="G202" s="82"/>
      <c r="H202" s="83"/>
    </row>
    <row r="203" spans="1:9" ht="21.75" customHeight="1">
      <c r="B203" s="77"/>
      <c r="D203" s="87"/>
      <c r="E203" s="88"/>
      <c r="F203" s="88"/>
      <c r="G203" s="82"/>
      <c r="H203" s="83"/>
    </row>
    <row r="204" spans="1:9">
      <c r="A204" s="463" t="s">
        <v>82</v>
      </c>
      <c r="B204" s="463"/>
      <c r="C204" s="463"/>
      <c r="D204" s="463"/>
      <c r="E204" s="463"/>
      <c r="F204" s="463"/>
      <c r="G204" s="93">
        <v>1000000</v>
      </c>
      <c r="H204" s="94" t="s">
        <v>1</v>
      </c>
    </row>
    <row r="205" spans="1:9">
      <c r="C205" s="81"/>
      <c r="D205" s="81" t="s">
        <v>76</v>
      </c>
      <c r="E205" s="101"/>
      <c r="F205" s="77" t="s">
        <v>620</v>
      </c>
      <c r="G205" s="117"/>
      <c r="H205" s="97">
        <v>1000000</v>
      </c>
      <c r="I205" s="78" t="s">
        <v>1</v>
      </c>
    </row>
    <row r="206" spans="1:9">
      <c r="C206" s="81"/>
      <c r="D206" s="81"/>
      <c r="E206" s="101"/>
      <c r="F206" s="81" t="s">
        <v>616</v>
      </c>
      <c r="G206" s="118"/>
      <c r="H206" s="97"/>
    </row>
    <row r="207" spans="1:9">
      <c r="C207" s="81"/>
      <c r="D207" s="81"/>
      <c r="E207" s="101"/>
      <c r="F207" s="81" t="s">
        <v>617</v>
      </c>
      <c r="G207" s="118"/>
      <c r="H207" s="97"/>
    </row>
    <row r="208" spans="1:9">
      <c r="C208" s="81"/>
      <c r="D208" s="81"/>
      <c r="E208" s="101"/>
      <c r="F208" s="81" t="s">
        <v>618</v>
      </c>
      <c r="G208" s="118"/>
      <c r="H208" s="97"/>
    </row>
    <row r="209" spans="1:9">
      <c r="C209" s="81"/>
      <c r="D209" s="81"/>
      <c r="E209" s="101"/>
      <c r="F209" s="81" t="s">
        <v>619</v>
      </c>
      <c r="G209" s="118"/>
      <c r="H209" s="97"/>
    </row>
    <row r="210" spans="1:9">
      <c r="A210" s="108"/>
      <c r="B210" s="108"/>
      <c r="C210" s="108"/>
      <c r="D210" s="108"/>
      <c r="E210" s="108"/>
      <c r="F210" s="119" t="s">
        <v>621</v>
      </c>
      <c r="G210" s="108"/>
      <c r="H210" s="97"/>
    </row>
    <row r="211" spans="1:9">
      <c r="A211" s="108"/>
      <c r="B211" s="108"/>
      <c r="C211" s="108"/>
      <c r="D211" s="108"/>
      <c r="E211" s="108"/>
      <c r="F211" s="106" t="s">
        <v>622</v>
      </c>
      <c r="G211" s="108"/>
      <c r="H211" s="97"/>
    </row>
    <row r="212" spans="1:9">
      <c r="A212" s="108"/>
      <c r="B212" s="108"/>
      <c r="C212" s="108"/>
      <c r="D212" s="108"/>
      <c r="E212" s="108"/>
      <c r="F212" s="106" t="s">
        <v>623</v>
      </c>
      <c r="G212" s="108"/>
      <c r="H212" s="97"/>
    </row>
    <row r="213" spans="1:9">
      <c r="A213" s="108"/>
      <c r="B213" s="108"/>
      <c r="C213" s="108"/>
      <c r="D213" s="108"/>
      <c r="E213" s="108"/>
      <c r="F213" s="106" t="s">
        <v>624</v>
      </c>
      <c r="G213" s="108"/>
      <c r="H213" s="97"/>
    </row>
    <row r="214" spans="1:9">
      <c r="A214" s="108"/>
      <c r="B214" s="108"/>
      <c r="C214" s="108"/>
      <c r="D214" s="108"/>
      <c r="E214" s="108"/>
      <c r="F214" s="106"/>
      <c r="G214" s="108"/>
      <c r="H214" s="97"/>
    </row>
    <row r="215" spans="1:9" ht="21.75" customHeight="1">
      <c r="A215" s="463" t="s">
        <v>90</v>
      </c>
      <c r="B215" s="463"/>
      <c r="C215" s="463"/>
      <c r="D215" s="463"/>
      <c r="E215" s="463"/>
      <c r="F215" s="463"/>
      <c r="G215" s="93">
        <f>SUM(H217:H223)</f>
        <v>11772000</v>
      </c>
      <c r="H215" s="94" t="s">
        <v>1</v>
      </c>
    </row>
    <row r="216" spans="1:9">
      <c r="D216" s="90" t="s">
        <v>77</v>
      </c>
      <c r="E216" s="71" t="s">
        <v>7</v>
      </c>
      <c r="F216" s="120" t="s">
        <v>549</v>
      </c>
      <c r="G216" s="106"/>
      <c r="H216" s="103"/>
      <c r="I216" s="103"/>
    </row>
    <row r="217" spans="1:9">
      <c r="D217" s="90"/>
      <c r="E217" s="71"/>
      <c r="F217" s="120" t="s">
        <v>550</v>
      </c>
      <c r="G217" s="106"/>
      <c r="H217" s="91">
        <v>372000</v>
      </c>
      <c r="I217" s="78" t="s">
        <v>1</v>
      </c>
    </row>
    <row r="218" spans="1:9">
      <c r="D218" s="90" t="s">
        <v>80</v>
      </c>
      <c r="E218" s="71" t="s">
        <v>10</v>
      </c>
      <c r="F218" s="120" t="s">
        <v>850</v>
      </c>
      <c r="G218" s="106"/>
      <c r="H218" s="91"/>
    </row>
    <row r="219" spans="1:9">
      <c r="D219" s="90"/>
      <c r="E219" s="71"/>
      <c r="F219" s="120" t="s">
        <v>851</v>
      </c>
      <c r="G219" s="106"/>
      <c r="H219" s="91">
        <v>8000000</v>
      </c>
      <c r="I219" s="78" t="s">
        <v>1</v>
      </c>
    </row>
    <row r="220" spans="1:9">
      <c r="A220" s="108"/>
      <c r="B220" s="108"/>
      <c r="C220" s="108"/>
      <c r="D220" s="90" t="s">
        <v>78</v>
      </c>
      <c r="E220" s="71" t="s">
        <v>12</v>
      </c>
      <c r="F220" s="120" t="s">
        <v>551</v>
      </c>
      <c r="G220" s="106"/>
      <c r="H220" s="91"/>
    </row>
    <row r="221" spans="1:9">
      <c r="A221" s="108"/>
      <c r="B221" s="108"/>
      <c r="C221" s="108"/>
      <c r="D221" s="90"/>
      <c r="E221" s="71"/>
      <c r="F221" s="120" t="s">
        <v>769</v>
      </c>
      <c r="G221" s="106"/>
      <c r="H221" s="91">
        <v>2900000</v>
      </c>
      <c r="I221" s="78" t="s">
        <v>1</v>
      </c>
    </row>
    <row r="222" spans="1:9">
      <c r="A222" s="108"/>
      <c r="B222" s="108"/>
      <c r="C222" s="108"/>
      <c r="D222" s="90" t="s">
        <v>119</v>
      </c>
      <c r="E222" s="71" t="s">
        <v>13</v>
      </c>
      <c r="F222" s="120" t="s">
        <v>552</v>
      </c>
      <c r="G222" s="106"/>
      <c r="H222" s="91"/>
    </row>
    <row r="223" spans="1:9">
      <c r="A223" s="108"/>
      <c r="B223" s="108"/>
      <c r="C223" s="108"/>
      <c r="D223" s="100"/>
      <c r="E223" s="71"/>
      <c r="F223" s="121" t="s">
        <v>553</v>
      </c>
      <c r="G223" s="122"/>
      <c r="H223" s="91">
        <v>500000</v>
      </c>
      <c r="I223" s="78" t="s">
        <v>1</v>
      </c>
    </row>
    <row r="224" spans="1:9" ht="21.75" customHeight="1">
      <c r="A224" s="108"/>
      <c r="B224" s="108"/>
      <c r="C224" s="108"/>
      <c r="D224" s="100"/>
      <c r="E224" s="108"/>
      <c r="F224" s="108"/>
      <c r="G224" s="108"/>
      <c r="H224" s="73"/>
    </row>
    <row r="225" spans="1:9" ht="21.75" customHeight="1">
      <c r="A225" s="469" t="s">
        <v>81</v>
      </c>
      <c r="B225" s="469"/>
      <c r="C225" s="469"/>
      <c r="D225" s="469"/>
      <c r="E225" s="469"/>
      <c r="F225" s="469"/>
      <c r="G225" s="469"/>
      <c r="H225" s="66">
        <f>G226+G233</f>
        <v>34987963</v>
      </c>
      <c r="I225" s="64" t="s">
        <v>1</v>
      </c>
    </row>
    <row r="226" spans="1:9" ht="21.75" customHeight="1">
      <c r="A226" s="463" t="s">
        <v>48</v>
      </c>
      <c r="B226" s="463"/>
      <c r="C226" s="463"/>
      <c r="D226" s="463"/>
      <c r="E226" s="463"/>
      <c r="F226" s="463"/>
      <c r="G226" s="70">
        <f>SUM(G227)</f>
        <v>18183963</v>
      </c>
      <c r="H226" s="69" t="s">
        <v>1</v>
      </c>
    </row>
    <row r="227" spans="1:9" ht="21.75" customHeight="1">
      <c r="A227" s="67"/>
      <c r="B227" s="463" t="s">
        <v>356</v>
      </c>
      <c r="C227" s="463"/>
      <c r="D227" s="463"/>
      <c r="E227" s="463"/>
      <c r="F227" s="463"/>
      <c r="G227" s="70">
        <f>SUM(G228)</f>
        <v>18183963</v>
      </c>
      <c r="H227" s="69" t="s">
        <v>1</v>
      </c>
    </row>
    <row r="228" spans="1:9" ht="21.75" customHeight="1">
      <c r="A228" s="67"/>
      <c r="B228" s="65" t="s">
        <v>372</v>
      </c>
      <c r="C228" s="76"/>
      <c r="D228" s="76"/>
      <c r="E228" s="76"/>
      <c r="F228" s="76"/>
      <c r="G228" s="70">
        <v>18183963</v>
      </c>
      <c r="H228" s="69" t="s">
        <v>1</v>
      </c>
    </row>
    <row r="229" spans="1:9">
      <c r="C229" s="81"/>
      <c r="D229" s="464" t="s">
        <v>782</v>
      </c>
      <c r="E229" s="464"/>
      <c r="F229" s="464"/>
      <c r="G229" s="82"/>
      <c r="H229" s="83"/>
    </row>
    <row r="230" spans="1:9">
      <c r="C230" s="81"/>
      <c r="D230" s="464" t="s">
        <v>797</v>
      </c>
      <c r="E230" s="464"/>
      <c r="F230" s="464"/>
      <c r="G230" s="82"/>
      <c r="H230" s="83"/>
    </row>
    <row r="231" spans="1:9">
      <c r="C231" s="81"/>
      <c r="D231" s="464" t="s">
        <v>798</v>
      </c>
      <c r="E231" s="464"/>
      <c r="F231" s="464"/>
      <c r="G231" s="82"/>
      <c r="H231" s="83"/>
    </row>
    <row r="232" spans="1:9" ht="21.75" customHeight="1">
      <c r="A232" s="67"/>
      <c r="B232" s="67"/>
      <c r="C232" s="463"/>
      <c r="D232" s="463"/>
      <c r="E232" s="463"/>
      <c r="F232" s="463"/>
      <c r="G232" s="70"/>
      <c r="H232" s="69"/>
    </row>
    <row r="233" spans="1:9">
      <c r="A233" s="472" t="s">
        <v>82</v>
      </c>
      <c r="B233" s="472"/>
      <c r="C233" s="472"/>
      <c r="D233" s="472"/>
      <c r="E233" s="472"/>
      <c r="F233" s="472"/>
      <c r="G233" s="123">
        <v>16804000</v>
      </c>
      <c r="H233" s="124" t="s">
        <v>1</v>
      </c>
      <c r="I233" s="125"/>
    </row>
    <row r="234" spans="1:9">
      <c r="A234" s="126"/>
      <c r="B234" s="126"/>
      <c r="C234" s="127"/>
      <c r="D234" s="127" t="s">
        <v>83</v>
      </c>
      <c r="E234" s="128"/>
      <c r="F234" s="129" t="s">
        <v>645</v>
      </c>
      <c r="G234" s="130"/>
      <c r="H234" s="103"/>
      <c r="I234" s="103"/>
    </row>
    <row r="235" spans="1:9">
      <c r="A235" s="126"/>
      <c r="B235" s="126"/>
      <c r="C235" s="127"/>
      <c r="D235" s="127"/>
      <c r="E235" s="128"/>
      <c r="F235" s="126" t="s">
        <v>644</v>
      </c>
      <c r="G235" s="130"/>
      <c r="H235" s="131">
        <v>16804000</v>
      </c>
      <c r="I235" s="125" t="s">
        <v>1</v>
      </c>
    </row>
    <row r="236" spans="1:9" ht="21.75" customHeight="1">
      <c r="A236" s="108"/>
      <c r="B236" s="108"/>
      <c r="C236" s="108"/>
      <c r="D236" s="108"/>
      <c r="E236" s="108"/>
      <c r="F236" s="132" t="s">
        <v>633</v>
      </c>
      <c r="G236" s="133"/>
      <c r="H236" s="134"/>
      <c r="I236" s="135"/>
    </row>
    <row r="237" spans="1:9">
      <c r="A237" s="108"/>
      <c r="B237" s="108"/>
      <c r="C237" s="108"/>
      <c r="D237" s="108"/>
      <c r="E237" s="108"/>
      <c r="F237" s="132" t="s">
        <v>634</v>
      </c>
      <c r="G237" s="136"/>
      <c r="H237" s="134"/>
      <c r="I237" s="135"/>
    </row>
    <row r="238" spans="1:9">
      <c r="A238" s="108"/>
      <c r="B238" s="108"/>
      <c r="C238" s="108"/>
      <c r="D238" s="108"/>
      <c r="E238" s="108"/>
      <c r="F238" s="132" t="s">
        <v>635</v>
      </c>
      <c r="G238" s="136"/>
      <c r="H238" s="134"/>
      <c r="I238" s="135"/>
    </row>
    <row r="239" spans="1:9">
      <c r="A239" s="108"/>
      <c r="B239" s="108"/>
      <c r="C239" s="108"/>
      <c r="D239" s="108"/>
      <c r="E239" s="108"/>
      <c r="F239" s="137" t="s">
        <v>636</v>
      </c>
      <c r="G239" s="136"/>
      <c r="H239" s="134"/>
      <c r="I239" s="135"/>
    </row>
    <row r="240" spans="1:9">
      <c r="A240" s="108"/>
      <c r="B240" s="108"/>
      <c r="C240" s="108"/>
      <c r="D240" s="108"/>
      <c r="E240" s="108"/>
      <c r="F240" s="137" t="s">
        <v>637</v>
      </c>
      <c r="G240" s="136"/>
      <c r="H240" s="134"/>
      <c r="I240" s="135"/>
    </row>
    <row r="241" spans="1:9">
      <c r="A241" s="108"/>
      <c r="B241" s="108"/>
      <c r="C241" s="108"/>
      <c r="D241" s="108"/>
      <c r="E241" s="108"/>
      <c r="F241" s="132" t="s">
        <v>638</v>
      </c>
      <c r="G241" s="136"/>
      <c r="H241" s="134"/>
      <c r="I241" s="135"/>
    </row>
    <row r="242" spans="1:9">
      <c r="A242" s="108"/>
      <c r="B242" s="108"/>
      <c r="C242" s="108"/>
      <c r="D242" s="108"/>
      <c r="E242" s="108"/>
      <c r="F242" s="132" t="s">
        <v>639</v>
      </c>
      <c r="G242" s="136"/>
      <c r="H242" s="134"/>
      <c r="I242" s="135"/>
    </row>
    <row r="243" spans="1:9" ht="21.75" customHeight="1">
      <c r="A243" s="108"/>
      <c r="B243" s="108"/>
      <c r="C243" s="108"/>
      <c r="D243" s="108"/>
      <c r="E243" s="108"/>
      <c r="F243" s="132" t="s">
        <v>640</v>
      </c>
      <c r="G243" s="136"/>
      <c r="H243" s="134"/>
      <c r="I243" s="135"/>
    </row>
    <row r="244" spans="1:9" ht="21.75" customHeight="1">
      <c r="A244" s="108"/>
      <c r="B244" s="108"/>
      <c r="C244" s="108"/>
      <c r="D244" s="108"/>
      <c r="E244" s="108"/>
      <c r="F244" s="132" t="s">
        <v>641</v>
      </c>
      <c r="G244" s="136"/>
      <c r="H244" s="134"/>
      <c r="I244" s="135"/>
    </row>
    <row r="245" spans="1:9" ht="21.75" customHeight="1">
      <c r="A245" s="108"/>
      <c r="B245" s="108"/>
      <c r="C245" s="108"/>
      <c r="D245" s="108"/>
      <c r="E245" s="108"/>
      <c r="F245" s="132" t="s">
        <v>642</v>
      </c>
      <c r="G245" s="136"/>
      <c r="H245" s="134"/>
      <c r="I245" s="135"/>
    </row>
    <row r="246" spans="1:9" ht="21.75" customHeight="1">
      <c r="A246" s="108"/>
      <c r="B246" s="108"/>
      <c r="C246" s="108"/>
      <c r="D246" s="108"/>
      <c r="E246" s="108"/>
      <c r="F246" s="132" t="s">
        <v>643</v>
      </c>
      <c r="G246" s="136"/>
      <c r="H246" s="134"/>
      <c r="I246" s="135"/>
    </row>
    <row r="247" spans="1:9">
      <c r="A247" s="108"/>
      <c r="B247" s="108"/>
      <c r="C247" s="108"/>
      <c r="D247" s="108"/>
      <c r="E247" s="108"/>
      <c r="F247" s="132" t="s">
        <v>625</v>
      </c>
      <c r="G247" s="136"/>
      <c r="H247" s="134"/>
      <c r="I247" s="135"/>
    </row>
    <row r="248" spans="1:9">
      <c r="A248" s="108"/>
      <c r="B248" s="108"/>
      <c r="C248" s="108"/>
      <c r="D248" s="108"/>
      <c r="E248" s="108"/>
      <c r="F248" s="132" t="s">
        <v>626</v>
      </c>
      <c r="G248" s="136"/>
      <c r="H248" s="134"/>
      <c r="I248" s="135"/>
    </row>
    <row r="249" spans="1:9" ht="21.75" customHeight="1">
      <c r="A249" s="108"/>
      <c r="B249" s="108"/>
      <c r="C249" s="108"/>
      <c r="D249" s="108"/>
      <c r="E249" s="108"/>
      <c r="F249" s="132" t="s">
        <v>627</v>
      </c>
      <c r="G249" s="136"/>
      <c r="H249" s="134"/>
      <c r="I249" s="135"/>
    </row>
    <row r="250" spans="1:9" ht="21.75" customHeight="1">
      <c r="A250" s="108"/>
      <c r="B250" s="108"/>
      <c r="C250" s="108"/>
      <c r="D250" s="108"/>
      <c r="E250" s="108"/>
      <c r="F250" s="132" t="s">
        <v>628</v>
      </c>
      <c r="G250" s="136"/>
      <c r="H250" s="134"/>
      <c r="I250" s="135"/>
    </row>
    <row r="251" spans="1:9">
      <c r="A251" s="108"/>
      <c r="B251" s="108"/>
      <c r="C251" s="108"/>
      <c r="D251" s="108"/>
      <c r="E251" s="108"/>
      <c r="F251" s="132" t="s">
        <v>629</v>
      </c>
      <c r="G251" s="136"/>
      <c r="H251" s="134"/>
      <c r="I251" s="135"/>
    </row>
    <row r="252" spans="1:9">
      <c r="A252" s="108"/>
      <c r="B252" s="108"/>
      <c r="C252" s="108"/>
      <c r="D252" s="108"/>
      <c r="E252" s="108"/>
      <c r="F252" s="132" t="s">
        <v>630</v>
      </c>
      <c r="G252" s="136"/>
      <c r="H252" s="134"/>
      <c r="I252" s="135"/>
    </row>
    <row r="253" spans="1:9">
      <c r="A253" s="108"/>
      <c r="B253" s="108"/>
      <c r="C253" s="108"/>
      <c r="D253" s="108"/>
      <c r="E253" s="108"/>
      <c r="F253" s="132" t="s">
        <v>631</v>
      </c>
      <c r="G253" s="136"/>
      <c r="H253" s="134"/>
      <c r="I253" s="135"/>
    </row>
    <row r="254" spans="1:9">
      <c r="A254" s="108"/>
      <c r="B254" s="108"/>
      <c r="C254" s="108"/>
      <c r="D254" s="108"/>
      <c r="E254" s="108"/>
      <c r="F254" s="132" t="s">
        <v>632</v>
      </c>
      <c r="G254" s="136"/>
      <c r="H254" s="134"/>
      <c r="I254" s="135"/>
    </row>
    <row r="255" spans="1:9">
      <c r="A255" s="108"/>
      <c r="B255" s="108"/>
      <c r="C255" s="108"/>
      <c r="D255" s="108"/>
      <c r="E255" s="108"/>
      <c r="F255" s="138"/>
      <c r="G255" s="139"/>
      <c r="H255" s="134"/>
      <c r="I255" s="135"/>
    </row>
    <row r="256" spans="1:9" ht="21.75" customHeight="1">
      <c r="A256" s="469" t="s">
        <v>84</v>
      </c>
      <c r="B256" s="469"/>
      <c r="C256" s="469"/>
      <c r="D256" s="469"/>
      <c r="E256" s="469"/>
      <c r="F256" s="469"/>
      <c r="G256" s="469"/>
      <c r="H256" s="66">
        <f>G257+G272+G294</f>
        <v>42755440</v>
      </c>
      <c r="I256" s="64" t="s">
        <v>1</v>
      </c>
    </row>
    <row r="257" spans="1:18" ht="21.75" customHeight="1">
      <c r="A257" s="463" t="s">
        <v>48</v>
      </c>
      <c r="B257" s="463"/>
      <c r="C257" s="463"/>
      <c r="D257" s="463"/>
      <c r="E257" s="463"/>
      <c r="F257" s="463"/>
      <c r="G257" s="70">
        <f>SUM(G258)</f>
        <v>32642100</v>
      </c>
      <c r="H257" s="69" t="s">
        <v>1</v>
      </c>
    </row>
    <row r="258" spans="1:18" ht="21.75" customHeight="1">
      <c r="A258" s="67"/>
      <c r="B258" s="463" t="s">
        <v>356</v>
      </c>
      <c r="C258" s="463"/>
      <c r="D258" s="463"/>
      <c r="E258" s="463"/>
      <c r="F258" s="463"/>
      <c r="G258" s="70">
        <f>SUM(G259:G267)</f>
        <v>32642100</v>
      </c>
      <c r="H258" s="69" t="s">
        <v>1</v>
      </c>
    </row>
    <row r="259" spans="1:18" ht="21.75" customHeight="1">
      <c r="A259" s="67"/>
      <c r="B259" s="67"/>
      <c r="C259" s="463" t="s">
        <v>357</v>
      </c>
      <c r="D259" s="463"/>
      <c r="E259" s="463"/>
      <c r="F259" s="463"/>
      <c r="G259" s="70">
        <v>24805748</v>
      </c>
      <c r="H259" s="69" t="s">
        <v>1</v>
      </c>
    </row>
    <row r="260" spans="1:18">
      <c r="C260" s="81"/>
      <c r="D260" s="464" t="s">
        <v>799</v>
      </c>
      <c r="E260" s="464"/>
      <c r="F260" s="464"/>
      <c r="G260" s="82"/>
      <c r="H260" s="83"/>
    </row>
    <row r="261" spans="1:18">
      <c r="C261" s="81"/>
      <c r="D261" s="464" t="s">
        <v>800</v>
      </c>
      <c r="E261" s="464"/>
      <c r="F261" s="464"/>
      <c r="G261" s="82"/>
      <c r="H261" s="83"/>
    </row>
    <row r="262" spans="1:18">
      <c r="C262" s="81"/>
      <c r="D262" s="464" t="s">
        <v>801</v>
      </c>
      <c r="E262" s="464"/>
      <c r="F262" s="464"/>
      <c r="G262" s="82"/>
      <c r="H262" s="83"/>
    </row>
    <row r="263" spans="1:18" s="67" customFormat="1">
      <c r="C263" s="463" t="s">
        <v>358</v>
      </c>
      <c r="D263" s="463"/>
      <c r="E263" s="463"/>
      <c r="F263" s="463"/>
      <c r="G263" s="70">
        <v>6587892</v>
      </c>
      <c r="H263" s="69" t="s">
        <v>1</v>
      </c>
      <c r="I263" s="78"/>
    </row>
    <row r="264" spans="1:18">
      <c r="C264" s="81"/>
      <c r="D264" s="464" t="s">
        <v>807</v>
      </c>
      <c r="E264" s="464"/>
      <c r="F264" s="464"/>
      <c r="G264" s="117"/>
      <c r="H264" s="83"/>
      <c r="O264" s="474"/>
      <c r="P264" s="474"/>
      <c r="Q264" s="474"/>
      <c r="R264" s="474"/>
    </row>
    <row r="265" spans="1:18">
      <c r="C265" s="81"/>
      <c r="D265" s="464" t="s">
        <v>802</v>
      </c>
      <c r="E265" s="464"/>
      <c r="F265" s="464"/>
      <c r="G265" s="118"/>
      <c r="H265" s="83"/>
      <c r="O265" s="102"/>
      <c r="P265" s="102"/>
      <c r="Q265" s="102"/>
      <c r="R265" s="102"/>
    </row>
    <row r="266" spans="1:18">
      <c r="C266" s="81"/>
      <c r="D266" s="464" t="s">
        <v>803</v>
      </c>
      <c r="E266" s="464"/>
      <c r="F266" s="464"/>
      <c r="G266" s="118"/>
      <c r="H266" s="83"/>
      <c r="O266" s="102"/>
      <c r="P266" s="102"/>
      <c r="Q266" s="102"/>
      <c r="R266" s="102"/>
    </row>
    <row r="267" spans="1:18" s="67" customFormat="1">
      <c r="C267" s="463" t="s">
        <v>359</v>
      </c>
      <c r="D267" s="463"/>
      <c r="E267" s="463"/>
      <c r="F267" s="463"/>
      <c r="G267" s="70">
        <v>1248460</v>
      </c>
      <c r="H267" s="69" t="s">
        <v>1</v>
      </c>
      <c r="I267" s="78"/>
    </row>
    <row r="268" spans="1:18">
      <c r="C268" s="81"/>
      <c r="D268" s="464" t="s">
        <v>805</v>
      </c>
      <c r="E268" s="465"/>
      <c r="F268" s="465"/>
      <c r="G268" s="82"/>
      <c r="H268" s="73"/>
    </row>
    <row r="269" spans="1:18">
      <c r="C269" s="81"/>
      <c r="D269" s="464" t="s">
        <v>804</v>
      </c>
      <c r="E269" s="465"/>
      <c r="F269" s="465"/>
      <c r="G269" s="82"/>
      <c r="H269" s="73"/>
    </row>
    <row r="270" spans="1:18">
      <c r="C270" s="81"/>
      <c r="D270" s="464" t="s">
        <v>806</v>
      </c>
      <c r="E270" s="465"/>
      <c r="F270" s="465"/>
      <c r="G270" s="82"/>
      <c r="H270" s="73"/>
    </row>
    <row r="271" spans="1:18">
      <c r="A271" s="67"/>
      <c r="B271" s="463"/>
      <c r="C271" s="463"/>
      <c r="D271" s="463"/>
      <c r="E271" s="463"/>
      <c r="F271" s="463"/>
      <c r="G271" s="70"/>
      <c r="H271" s="140"/>
    </row>
    <row r="272" spans="1:18" s="67" customFormat="1">
      <c r="A272" s="463" t="s">
        <v>54</v>
      </c>
      <c r="B272" s="463"/>
      <c r="C272" s="463"/>
      <c r="D272" s="463"/>
      <c r="E272" s="463"/>
      <c r="F272" s="463"/>
      <c r="G272" s="70">
        <f>G273</f>
        <v>6313340</v>
      </c>
      <c r="H272" s="69" t="s">
        <v>1</v>
      </c>
      <c r="I272" s="64"/>
    </row>
    <row r="273" spans="2:9" s="67" customFormat="1">
      <c r="B273" s="463" t="s">
        <v>354</v>
      </c>
      <c r="C273" s="463"/>
      <c r="D273" s="463"/>
      <c r="E273" s="463"/>
      <c r="F273" s="463"/>
      <c r="G273" s="70">
        <f>G274</f>
        <v>6313340</v>
      </c>
      <c r="H273" s="69" t="s">
        <v>1</v>
      </c>
      <c r="I273" s="64"/>
    </row>
    <row r="274" spans="2:9" s="67" customFormat="1">
      <c r="B274" s="67" t="s">
        <v>355</v>
      </c>
      <c r="C274" s="89"/>
      <c r="D274" s="89"/>
      <c r="E274" s="89"/>
      <c r="F274" s="89"/>
      <c r="G274" s="70">
        <f>SUM(H276:H292)</f>
        <v>6313340</v>
      </c>
      <c r="H274" s="69" t="s">
        <v>1</v>
      </c>
      <c r="I274" s="64"/>
    </row>
    <row r="275" spans="2:9" s="67" customFormat="1">
      <c r="C275" s="89"/>
      <c r="D275" s="89" t="s">
        <v>646</v>
      </c>
      <c r="E275" s="89"/>
      <c r="F275" s="89"/>
      <c r="G275" s="70"/>
      <c r="H275" s="69"/>
      <c r="I275" s="64"/>
    </row>
    <row r="276" spans="2:9" ht="21.75" customHeight="1">
      <c r="C276" s="81"/>
      <c r="D276" s="90" t="s">
        <v>381</v>
      </c>
      <c r="E276" s="71" t="s">
        <v>7</v>
      </c>
      <c r="F276" s="141" t="s">
        <v>900</v>
      </c>
      <c r="G276" s="103"/>
      <c r="H276" s="142">
        <v>5700</v>
      </c>
      <c r="I276" s="78" t="s">
        <v>1</v>
      </c>
    </row>
    <row r="277" spans="2:9" ht="21.75" customHeight="1">
      <c r="C277" s="81"/>
      <c r="D277" s="89" t="s">
        <v>647</v>
      </c>
      <c r="E277" s="60"/>
      <c r="F277" s="141"/>
      <c r="G277" s="103"/>
      <c r="H277" s="142"/>
    </row>
    <row r="278" spans="2:9" ht="21.75" customHeight="1">
      <c r="C278" s="81"/>
      <c r="D278" s="90" t="s">
        <v>379</v>
      </c>
      <c r="E278" s="71" t="s">
        <v>10</v>
      </c>
      <c r="F278" s="141" t="s">
        <v>901</v>
      </c>
      <c r="G278" s="103"/>
      <c r="H278" s="142">
        <v>11400</v>
      </c>
      <c r="I278" s="78" t="s">
        <v>1</v>
      </c>
    </row>
    <row r="279" spans="2:9" ht="21.75" customHeight="1">
      <c r="C279" s="81"/>
      <c r="D279" s="89" t="s">
        <v>649</v>
      </c>
      <c r="E279" s="60"/>
      <c r="F279" s="141"/>
      <c r="G279" s="103"/>
      <c r="H279" s="142"/>
    </row>
    <row r="280" spans="2:9" ht="21.75" customHeight="1">
      <c r="C280" s="81"/>
      <c r="D280" s="90" t="s">
        <v>375</v>
      </c>
      <c r="E280" s="71" t="s">
        <v>12</v>
      </c>
      <c r="F280" s="127" t="s">
        <v>656</v>
      </c>
      <c r="G280" s="103"/>
      <c r="H280" s="103"/>
      <c r="I280" s="103"/>
    </row>
    <row r="281" spans="2:9" ht="21.75" customHeight="1">
      <c r="C281" s="81"/>
      <c r="D281" s="90"/>
      <c r="E281" s="60"/>
      <c r="F281" s="127" t="s">
        <v>657</v>
      </c>
      <c r="G281" s="103"/>
      <c r="H281" s="142"/>
    </row>
    <row r="282" spans="2:9" ht="21.75" customHeight="1">
      <c r="C282" s="81"/>
      <c r="D282" s="90"/>
      <c r="E282" s="60"/>
      <c r="F282" s="127" t="s">
        <v>1120</v>
      </c>
      <c r="G282" s="103"/>
      <c r="H282" s="142"/>
    </row>
    <row r="283" spans="2:9" ht="21.75" customHeight="1">
      <c r="C283" s="81"/>
      <c r="D283" s="90"/>
      <c r="E283" s="60"/>
      <c r="F283" s="127" t="s">
        <v>658</v>
      </c>
      <c r="G283" s="103"/>
      <c r="H283" s="142">
        <v>3120000</v>
      </c>
      <c r="I283" s="78" t="s">
        <v>1</v>
      </c>
    </row>
    <row r="284" spans="2:9" ht="21.75" customHeight="1">
      <c r="C284" s="81"/>
      <c r="D284" s="89" t="s">
        <v>648</v>
      </c>
      <c r="E284" s="60"/>
      <c r="F284" s="141"/>
      <c r="G284" s="103"/>
      <c r="H284" s="142"/>
    </row>
    <row r="285" spans="2:9" ht="21.75" customHeight="1">
      <c r="C285" s="81"/>
      <c r="D285" s="90" t="s">
        <v>380</v>
      </c>
      <c r="E285" s="71" t="s">
        <v>13</v>
      </c>
      <c r="F285" s="127" t="s">
        <v>650</v>
      </c>
      <c r="G285" s="103"/>
      <c r="H285" s="142">
        <v>730200</v>
      </c>
      <c r="I285" s="78" t="s">
        <v>1</v>
      </c>
    </row>
    <row r="286" spans="2:9" ht="21.75" customHeight="1">
      <c r="C286" s="81"/>
      <c r="D286" s="90" t="s">
        <v>382</v>
      </c>
      <c r="E286" s="71" t="s">
        <v>14</v>
      </c>
      <c r="F286" s="127" t="s">
        <v>652</v>
      </c>
      <c r="G286" s="103"/>
      <c r="H286" s="142">
        <v>37100</v>
      </c>
      <c r="I286" s="78" t="s">
        <v>1</v>
      </c>
    </row>
    <row r="287" spans="2:9" ht="21.75" customHeight="1">
      <c r="C287" s="81"/>
      <c r="D287" s="90"/>
      <c r="E287" s="60"/>
      <c r="F287" s="127" t="s">
        <v>902</v>
      </c>
      <c r="G287" s="103"/>
      <c r="H287" s="142"/>
    </row>
    <row r="288" spans="2:9">
      <c r="C288" s="81"/>
      <c r="E288" s="60"/>
      <c r="F288" s="60" t="s">
        <v>474</v>
      </c>
      <c r="G288" s="103"/>
      <c r="H288" s="103"/>
      <c r="I288" s="103"/>
    </row>
    <row r="289" spans="1:9">
      <c r="C289" s="81"/>
      <c r="E289" s="60"/>
      <c r="F289" s="60" t="s">
        <v>651</v>
      </c>
      <c r="G289" s="103"/>
      <c r="H289" s="103"/>
      <c r="I289" s="103"/>
    </row>
    <row r="290" spans="1:9">
      <c r="C290" s="81"/>
      <c r="D290" s="90" t="s">
        <v>383</v>
      </c>
      <c r="E290" s="71" t="s">
        <v>16</v>
      </c>
      <c r="F290" s="127" t="s">
        <v>653</v>
      </c>
      <c r="G290" s="103"/>
      <c r="H290" s="142">
        <v>1380000</v>
      </c>
      <c r="I290" s="78" t="s">
        <v>1</v>
      </c>
    </row>
    <row r="291" spans="1:9">
      <c r="C291" s="81"/>
      <c r="D291" s="90" t="s">
        <v>384</v>
      </c>
      <c r="E291" s="71" t="s">
        <v>19</v>
      </c>
      <c r="F291" s="141" t="s">
        <v>654</v>
      </c>
      <c r="G291" s="103"/>
      <c r="H291" s="142">
        <v>884000</v>
      </c>
      <c r="I291" s="78" t="s">
        <v>1</v>
      </c>
    </row>
    <row r="292" spans="1:9">
      <c r="C292" s="81"/>
      <c r="D292" s="90" t="s">
        <v>385</v>
      </c>
      <c r="E292" s="71" t="s">
        <v>22</v>
      </c>
      <c r="F292" s="141" t="s">
        <v>655</v>
      </c>
      <c r="G292" s="103"/>
      <c r="H292" s="142">
        <v>144940</v>
      </c>
      <c r="I292" s="78" t="s">
        <v>1</v>
      </c>
    </row>
    <row r="293" spans="1:9" ht="21.75" customHeight="1">
      <c r="C293" s="81"/>
      <c r="D293" s="81"/>
      <c r="E293" s="101"/>
      <c r="F293" s="102"/>
      <c r="G293" s="86"/>
      <c r="H293" s="73"/>
    </row>
    <row r="294" spans="1:9" ht="21.75" customHeight="1">
      <c r="A294" s="463" t="s">
        <v>90</v>
      </c>
      <c r="B294" s="463"/>
      <c r="C294" s="463"/>
      <c r="D294" s="463"/>
      <c r="E294" s="463"/>
      <c r="F294" s="463"/>
      <c r="G294" s="93">
        <f>H298+H300</f>
        <v>3800000</v>
      </c>
      <c r="H294" s="94" t="s">
        <v>1</v>
      </c>
    </row>
    <row r="295" spans="1:9">
      <c r="D295" s="90" t="s">
        <v>77</v>
      </c>
      <c r="E295" s="71" t="s">
        <v>7</v>
      </c>
      <c r="F295" s="100" t="s">
        <v>556</v>
      </c>
      <c r="G295" s="106"/>
      <c r="H295" s="103"/>
      <c r="I295" s="103"/>
    </row>
    <row r="296" spans="1:9">
      <c r="D296" s="55"/>
      <c r="E296" s="71"/>
      <c r="F296" s="100" t="s">
        <v>557</v>
      </c>
      <c r="G296" s="106"/>
      <c r="H296" s="107"/>
    </row>
    <row r="297" spans="1:9">
      <c r="D297" s="55"/>
      <c r="E297" s="71"/>
      <c r="F297" s="100" t="s">
        <v>558</v>
      </c>
      <c r="G297" s="106"/>
      <c r="H297" s="107"/>
    </row>
    <row r="298" spans="1:9">
      <c r="D298" s="55"/>
      <c r="E298" s="71"/>
      <c r="F298" s="100" t="s">
        <v>554</v>
      </c>
      <c r="G298" s="106"/>
      <c r="H298" s="107">
        <v>2000000</v>
      </c>
      <c r="I298" s="78" t="s">
        <v>1</v>
      </c>
    </row>
    <row r="299" spans="1:9">
      <c r="D299" s="90" t="s">
        <v>80</v>
      </c>
      <c r="E299" s="71" t="s">
        <v>10</v>
      </c>
      <c r="F299" s="100" t="s">
        <v>559</v>
      </c>
      <c r="G299" s="106"/>
      <c r="H299" s="103"/>
      <c r="I299" s="103"/>
    </row>
    <row r="300" spans="1:9">
      <c r="D300" s="55"/>
      <c r="E300" s="71"/>
      <c r="F300" s="116" t="s">
        <v>555</v>
      </c>
      <c r="G300" s="122"/>
      <c r="H300" s="107">
        <v>1800000</v>
      </c>
      <c r="I300" s="78" t="s">
        <v>1</v>
      </c>
    </row>
    <row r="301" spans="1:9" ht="21.75" customHeight="1">
      <c r="C301" s="81"/>
      <c r="D301" s="81"/>
      <c r="E301" s="101"/>
      <c r="F301" s="102"/>
      <c r="G301" s="86"/>
      <c r="H301" s="97"/>
    </row>
    <row r="302" spans="1:9" s="67" customFormat="1" ht="21.75" customHeight="1">
      <c r="A302" s="143" t="s">
        <v>58</v>
      </c>
      <c r="B302" s="143"/>
      <c r="C302" s="114"/>
      <c r="D302" s="114"/>
      <c r="E302" s="144"/>
      <c r="F302" s="145"/>
      <c r="G302" s="146"/>
      <c r="H302" s="147"/>
      <c r="I302" s="64"/>
    </row>
    <row r="303" spans="1:9" s="67" customFormat="1" ht="21.75" customHeight="1">
      <c r="A303" s="148" t="s">
        <v>770</v>
      </c>
      <c r="B303" s="149"/>
      <c r="C303" s="149"/>
      <c r="D303" s="149"/>
      <c r="E303" s="149"/>
      <c r="F303" s="149"/>
      <c r="G303" s="108"/>
      <c r="H303" s="103"/>
      <c r="I303" s="103"/>
    </row>
    <row r="304" spans="1:9" s="67" customFormat="1" ht="21.75" customHeight="1">
      <c r="A304" s="148" t="s">
        <v>939</v>
      </c>
      <c r="B304" s="149"/>
      <c r="C304" s="149"/>
      <c r="D304" s="149"/>
      <c r="E304" s="149"/>
      <c r="F304" s="149"/>
      <c r="G304" s="108"/>
      <c r="H304" s="147">
        <f>G305</f>
        <v>8000000</v>
      </c>
      <c r="I304" s="69" t="s">
        <v>1</v>
      </c>
    </row>
    <row r="305" spans="1:26" s="67" customFormat="1" ht="21.75" customHeight="1">
      <c r="A305" s="143" t="s">
        <v>68</v>
      </c>
      <c r="B305" s="150"/>
      <c r="C305" s="85"/>
      <c r="D305" s="85"/>
      <c r="E305" s="151"/>
      <c r="F305" s="92"/>
      <c r="G305" s="147">
        <f>H307</f>
        <v>8000000</v>
      </c>
      <c r="H305" s="152" t="s">
        <v>1</v>
      </c>
      <c r="I305" s="78"/>
    </row>
    <row r="306" spans="1:26" s="67" customFormat="1" ht="21.75" customHeight="1">
      <c r="A306" s="150"/>
      <c r="B306" s="150"/>
      <c r="C306" s="85"/>
      <c r="D306" s="153" t="s">
        <v>77</v>
      </c>
      <c r="E306" s="154"/>
      <c r="F306" s="137" t="s">
        <v>561</v>
      </c>
      <c r="G306" s="117"/>
      <c r="H306" s="103"/>
      <c r="I306" s="103"/>
    </row>
    <row r="307" spans="1:26" s="67" customFormat="1" ht="21.75" customHeight="1">
      <c r="A307" s="150"/>
      <c r="B307" s="150"/>
      <c r="C307" s="85"/>
      <c r="D307" s="153"/>
      <c r="E307" s="154"/>
      <c r="F307" s="137" t="s">
        <v>562</v>
      </c>
      <c r="G307" s="117"/>
      <c r="H307" s="97">
        <v>8000000</v>
      </c>
      <c r="I307" s="78" t="s">
        <v>1</v>
      </c>
    </row>
    <row r="308" spans="1:26" s="67" customFormat="1" ht="21.75" customHeight="1">
      <c r="A308" s="60"/>
      <c r="B308" s="60"/>
      <c r="C308" s="81"/>
      <c r="D308" s="81"/>
      <c r="E308" s="101"/>
      <c r="F308" s="102"/>
      <c r="G308" s="86"/>
      <c r="H308" s="73"/>
      <c r="I308" s="78"/>
    </row>
    <row r="309" spans="1:26" ht="21.75" customHeight="1">
      <c r="A309" s="148" t="s">
        <v>560</v>
      </c>
      <c r="B309" s="149"/>
      <c r="C309" s="149"/>
      <c r="D309" s="149"/>
      <c r="E309" s="149"/>
      <c r="F309" s="149"/>
      <c r="G309" s="108"/>
      <c r="H309" s="103"/>
      <c r="I309" s="103"/>
    </row>
    <row r="310" spans="1:26" ht="21.75" customHeight="1">
      <c r="A310" s="148" t="s">
        <v>940</v>
      </c>
      <c r="B310" s="149"/>
      <c r="C310" s="149"/>
      <c r="D310" s="149"/>
      <c r="E310" s="149"/>
      <c r="F310" s="149"/>
      <c r="G310" s="108"/>
      <c r="H310" s="147">
        <f>G311</f>
        <v>500000</v>
      </c>
      <c r="I310" s="69" t="s">
        <v>1</v>
      </c>
    </row>
    <row r="311" spans="1:26" ht="21.75" customHeight="1">
      <c r="A311" s="155" t="s">
        <v>68</v>
      </c>
      <c r="B311" s="155"/>
      <c r="C311" s="155"/>
      <c r="D311" s="155"/>
      <c r="E311" s="155"/>
      <c r="F311" s="155"/>
      <c r="G311" s="147">
        <f>H313</f>
        <v>500000</v>
      </c>
      <c r="H311" s="94" t="s">
        <v>1</v>
      </c>
    </row>
    <row r="312" spans="1:26">
      <c r="A312" s="149"/>
      <c r="B312" s="149"/>
      <c r="C312" s="149"/>
      <c r="D312" s="153" t="s">
        <v>77</v>
      </c>
      <c r="E312" s="149"/>
      <c r="F312" s="137" t="s">
        <v>563</v>
      </c>
      <c r="G312" s="106"/>
      <c r="H312" s="103"/>
      <c r="I312" s="103"/>
    </row>
    <row r="313" spans="1:26">
      <c r="A313" s="149"/>
      <c r="B313" s="149"/>
      <c r="C313" s="149"/>
      <c r="D313" s="153"/>
      <c r="E313" s="149"/>
      <c r="F313" s="137" t="s">
        <v>564</v>
      </c>
      <c r="G313" s="122"/>
      <c r="H313" s="107">
        <v>500000</v>
      </c>
      <c r="I313" s="78" t="s">
        <v>1</v>
      </c>
    </row>
    <row r="314" spans="1:26" ht="21.75" customHeight="1">
      <c r="A314" s="149"/>
      <c r="B314" s="149"/>
      <c r="C314" s="149"/>
      <c r="D314" s="153"/>
      <c r="E314" s="149"/>
      <c r="F314" s="156"/>
      <c r="G314" s="122"/>
      <c r="H314" s="107"/>
      <c r="R314" s="143"/>
      <c r="S314" s="143"/>
      <c r="T314" s="114"/>
      <c r="U314" s="114"/>
      <c r="V314" s="144"/>
      <c r="W314" s="145"/>
      <c r="X314" s="146"/>
      <c r="Y314" s="147"/>
      <c r="Z314" s="64"/>
    </row>
    <row r="315" spans="1:26">
      <c r="A315" s="148" t="s">
        <v>565</v>
      </c>
      <c r="B315" s="149"/>
      <c r="C315" s="149"/>
      <c r="D315" s="149"/>
      <c r="E315" s="149"/>
      <c r="F315" s="149"/>
      <c r="G315" s="108"/>
      <c r="H315" s="103"/>
      <c r="I315" s="103"/>
      <c r="R315" s="148"/>
      <c r="S315" s="149"/>
      <c r="T315" s="149"/>
      <c r="U315" s="149"/>
      <c r="V315" s="149"/>
      <c r="W315" s="149"/>
      <c r="X315" s="108"/>
      <c r="Y315" s="103"/>
      <c r="Z315" s="103"/>
    </row>
    <row r="316" spans="1:26">
      <c r="A316" s="148" t="s">
        <v>941</v>
      </c>
      <c r="B316" s="149"/>
      <c r="C316" s="149"/>
      <c r="D316" s="149"/>
      <c r="E316" s="149"/>
      <c r="F316" s="149"/>
      <c r="G316" s="108"/>
      <c r="H316" s="147">
        <f>G317</f>
        <v>338800</v>
      </c>
      <c r="I316" s="69" t="s">
        <v>1</v>
      </c>
      <c r="R316" s="148"/>
      <c r="S316" s="149"/>
      <c r="T316" s="149"/>
      <c r="U316" s="149"/>
      <c r="V316" s="149"/>
      <c r="W316" s="149"/>
      <c r="X316" s="108"/>
      <c r="Y316" s="147"/>
      <c r="Z316" s="69"/>
    </row>
    <row r="317" spans="1:26" ht="21.75" customHeight="1">
      <c r="A317" s="155" t="s">
        <v>68</v>
      </c>
      <c r="B317" s="155"/>
      <c r="C317" s="155"/>
      <c r="D317" s="155"/>
      <c r="E317" s="155"/>
      <c r="F317" s="155"/>
      <c r="G317" s="147">
        <f>H319</f>
        <v>338800</v>
      </c>
      <c r="H317" s="94" t="s">
        <v>1</v>
      </c>
      <c r="R317" s="143"/>
      <c r="S317" s="150"/>
      <c r="T317" s="85"/>
      <c r="U317" s="85"/>
      <c r="V317" s="151"/>
      <c r="W317" s="92"/>
      <c r="X317" s="147"/>
      <c r="Y317" s="152"/>
      <c r="Z317" s="78"/>
    </row>
    <row r="318" spans="1:26">
      <c r="A318" s="149"/>
      <c r="B318" s="149"/>
      <c r="C318" s="149"/>
      <c r="D318" s="153" t="s">
        <v>77</v>
      </c>
      <c r="E318" s="149"/>
      <c r="F318" s="137" t="s">
        <v>566</v>
      </c>
      <c r="G318" s="106"/>
      <c r="R318" s="150"/>
      <c r="S318" s="150"/>
      <c r="T318" s="85"/>
      <c r="U318" s="153"/>
      <c r="V318" s="154"/>
      <c r="W318" s="137"/>
      <c r="X318" s="117"/>
      <c r="Y318" s="103"/>
      <c r="Z318" s="103"/>
    </row>
    <row r="319" spans="1:26">
      <c r="A319" s="149"/>
      <c r="B319" s="149"/>
      <c r="C319" s="149"/>
      <c r="D319" s="153"/>
      <c r="E319" s="149"/>
      <c r="F319" s="137" t="s">
        <v>567</v>
      </c>
      <c r="G319" s="122"/>
      <c r="H319" s="107">
        <v>338800</v>
      </c>
      <c r="I319" s="78" t="s">
        <v>1</v>
      </c>
      <c r="R319" s="150"/>
      <c r="S319" s="150"/>
      <c r="T319" s="85"/>
      <c r="U319" s="153"/>
      <c r="V319" s="154"/>
      <c r="W319" s="137"/>
      <c r="X319" s="117"/>
      <c r="Y319" s="97"/>
      <c r="Z319" s="78"/>
    </row>
    <row r="320" spans="1:26">
      <c r="A320" s="149"/>
      <c r="B320" s="149"/>
      <c r="C320" s="149"/>
      <c r="D320" s="153"/>
      <c r="E320" s="149"/>
      <c r="F320" s="156"/>
      <c r="G320" s="122"/>
      <c r="H320" s="107"/>
      <c r="R320" s="150"/>
      <c r="S320" s="150"/>
      <c r="T320" s="85"/>
      <c r="U320" s="85"/>
      <c r="V320" s="151"/>
      <c r="W320" s="92"/>
      <c r="X320" s="86"/>
      <c r="Y320" s="97"/>
      <c r="Z320" s="78"/>
    </row>
    <row r="321" spans="1:9" ht="21.75" customHeight="1">
      <c r="A321" s="473" t="s">
        <v>88</v>
      </c>
      <c r="B321" s="473"/>
      <c r="C321" s="473"/>
      <c r="D321" s="473"/>
      <c r="E321" s="473"/>
      <c r="F321" s="473"/>
      <c r="G321" s="108"/>
      <c r="H321" s="66">
        <f>SUM(H322,H356,H370,H624,H654,H785,H773,H777,H790,H818,H781)</f>
        <v>1165207412</v>
      </c>
      <c r="I321" s="64" t="s">
        <v>1</v>
      </c>
    </row>
    <row r="322" spans="1:9">
      <c r="A322" s="469" t="s">
        <v>89</v>
      </c>
      <c r="B322" s="469"/>
      <c r="C322" s="469"/>
      <c r="D322" s="469"/>
      <c r="E322" s="469"/>
      <c r="F322" s="469"/>
      <c r="G322" s="469"/>
      <c r="H322" s="66">
        <f>SUM(G323,G337,G352)</f>
        <v>194865205</v>
      </c>
      <c r="I322" s="64" t="s">
        <v>1</v>
      </c>
    </row>
    <row r="323" spans="1:9">
      <c r="A323" s="463" t="s">
        <v>48</v>
      </c>
      <c r="B323" s="463"/>
      <c r="C323" s="463"/>
      <c r="D323" s="463"/>
      <c r="E323" s="463"/>
      <c r="F323" s="463"/>
      <c r="G323" s="70">
        <f>SUM(G324)</f>
        <v>106205120</v>
      </c>
      <c r="H323" s="69" t="s">
        <v>1</v>
      </c>
    </row>
    <row r="324" spans="1:9">
      <c r="A324" s="67"/>
      <c r="B324" s="463" t="s">
        <v>356</v>
      </c>
      <c r="C324" s="463"/>
      <c r="D324" s="463"/>
      <c r="E324" s="463"/>
      <c r="F324" s="463"/>
      <c r="G324" s="70">
        <f>SUM(G325:G333)</f>
        <v>106205120</v>
      </c>
      <c r="H324" s="69" t="s">
        <v>1</v>
      </c>
    </row>
    <row r="325" spans="1:9">
      <c r="A325" s="67"/>
      <c r="B325" s="67"/>
      <c r="C325" s="463" t="s">
        <v>357</v>
      </c>
      <c r="D325" s="463"/>
      <c r="E325" s="463"/>
      <c r="F325" s="463"/>
      <c r="G325" s="70">
        <v>35116900</v>
      </c>
      <c r="H325" s="69" t="s">
        <v>1</v>
      </c>
    </row>
    <row r="326" spans="1:9">
      <c r="C326" s="81"/>
      <c r="D326" s="464" t="s">
        <v>808</v>
      </c>
      <c r="E326" s="464"/>
      <c r="F326" s="464"/>
      <c r="G326" s="82"/>
      <c r="H326" s="83"/>
    </row>
    <row r="327" spans="1:9">
      <c r="C327" s="81"/>
      <c r="D327" s="464" t="s">
        <v>809</v>
      </c>
      <c r="E327" s="464"/>
      <c r="F327" s="464"/>
      <c r="G327" s="82"/>
      <c r="H327" s="83"/>
    </row>
    <row r="328" spans="1:9">
      <c r="C328" s="81"/>
      <c r="D328" s="464" t="s">
        <v>810</v>
      </c>
      <c r="E328" s="464"/>
      <c r="F328" s="464"/>
      <c r="G328" s="82"/>
      <c r="H328" s="83"/>
    </row>
    <row r="329" spans="1:9">
      <c r="A329" s="67"/>
      <c r="B329" s="67"/>
      <c r="C329" s="463" t="s">
        <v>358</v>
      </c>
      <c r="D329" s="463"/>
      <c r="E329" s="463"/>
      <c r="F329" s="463"/>
      <c r="G329" s="70">
        <v>55014420</v>
      </c>
      <c r="H329" s="69" t="s">
        <v>1</v>
      </c>
    </row>
    <row r="330" spans="1:9">
      <c r="C330" s="81"/>
      <c r="D330" s="464" t="s">
        <v>811</v>
      </c>
      <c r="E330" s="464"/>
      <c r="F330" s="464"/>
      <c r="G330" s="82"/>
      <c r="H330" s="83"/>
    </row>
    <row r="331" spans="1:9">
      <c r="C331" s="81"/>
      <c r="D331" s="464" t="s">
        <v>812</v>
      </c>
      <c r="E331" s="464"/>
      <c r="F331" s="464"/>
      <c r="G331" s="82"/>
      <c r="H331" s="83"/>
    </row>
    <row r="332" spans="1:9">
      <c r="C332" s="81"/>
      <c r="D332" s="464" t="s">
        <v>813</v>
      </c>
      <c r="E332" s="464"/>
      <c r="F332" s="464"/>
      <c r="G332" s="82"/>
      <c r="H332" s="83"/>
    </row>
    <row r="333" spans="1:9">
      <c r="A333" s="67"/>
      <c r="B333" s="67"/>
      <c r="C333" s="463" t="s">
        <v>359</v>
      </c>
      <c r="D333" s="463"/>
      <c r="E333" s="463"/>
      <c r="F333" s="463"/>
      <c r="G333" s="70">
        <v>16073800</v>
      </c>
      <c r="H333" s="69" t="s">
        <v>1</v>
      </c>
    </row>
    <row r="334" spans="1:9">
      <c r="C334" s="81"/>
      <c r="D334" s="464" t="s">
        <v>814</v>
      </c>
      <c r="E334" s="465"/>
      <c r="F334" s="465"/>
      <c r="G334" s="82"/>
      <c r="H334" s="73"/>
    </row>
    <row r="335" spans="1:9">
      <c r="C335" s="81"/>
      <c r="D335" s="464" t="s">
        <v>815</v>
      </c>
      <c r="E335" s="465"/>
      <c r="F335" s="465"/>
      <c r="G335" s="82"/>
      <c r="H335" s="73"/>
    </row>
    <row r="336" spans="1:9" s="104" customFormat="1">
      <c r="A336" s="108"/>
      <c r="B336" s="108"/>
      <c r="C336" s="108"/>
      <c r="D336" s="108"/>
      <c r="E336" s="108"/>
      <c r="F336" s="108"/>
      <c r="G336" s="108"/>
      <c r="H336" s="73"/>
      <c r="I336" s="78"/>
    </row>
    <row r="337" spans="1:9" s="67" customFormat="1">
      <c r="A337" s="463" t="s">
        <v>54</v>
      </c>
      <c r="B337" s="463"/>
      <c r="C337" s="463"/>
      <c r="D337" s="463"/>
      <c r="E337" s="463"/>
      <c r="F337" s="463"/>
      <c r="G337" s="70">
        <f>G338</f>
        <v>3947100</v>
      </c>
      <c r="H337" s="69" t="s">
        <v>1</v>
      </c>
      <c r="I337" s="64"/>
    </row>
    <row r="338" spans="1:9" s="67" customFormat="1">
      <c r="B338" s="463" t="s">
        <v>354</v>
      </c>
      <c r="C338" s="463"/>
      <c r="D338" s="463"/>
      <c r="E338" s="463"/>
      <c r="F338" s="463"/>
      <c r="G338" s="70">
        <f>G339</f>
        <v>3947100</v>
      </c>
      <c r="H338" s="69" t="s">
        <v>1</v>
      </c>
      <c r="I338" s="64"/>
    </row>
    <row r="339" spans="1:9" s="67" customFormat="1">
      <c r="B339" s="65" t="s">
        <v>355</v>
      </c>
      <c r="C339" s="76"/>
      <c r="D339" s="76"/>
      <c r="E339" s="76"/>
      <c r="F339" s="76"/>
      <c r="G339" s="70">
        <f>SUM(H343:H351)</f>
        <v>3947100</v>
      </c>
      <c r="H339" s="69" t="s">
        <v>1</v>
      </c>
      <c r="I339" s="64"/>
    </row>
    <row r="340" spans="1:9" s="67" customFormat="1">
      <c r="B340" s="65"/>
      <c r="C340" s="76"/>
      <c r="D340" s="76" t="s">
        <v>659</v>
      </c>
      <c r="E340" s="76"/>
      <c r="F340" s="76"/>
      <c r="G340" s="70"/>
      <c r="H340" s="69"/>
      <c r="I340" s="64"/>
    </row>
    <row r="341" spans="1:9" s="67" customFormat="1">
      <c r="C341" s="76"/>
      <c r="D341" s="90" t="s">
        <v>373</v>
      </c>
      <c r="E341" s="71" t="s">
        <v>7</v>
      </c>
      <c r="F341" s="120" t="s">
        <v>429</v>
      </c>
      <c r="G341" s="68"/>
      <c r="H341" s="68"/>
      <c r="I341" s="68"/>
    </row>
    <row r="342" spans="1:9" s="67" customFormat="1">
      <c r="C342" s="76"/>
      <c r="D342" s="90"/>
      <c r="F342" s="120" t="s">
        <v>430</v>
      </c>
      <c r="G342" s="68"/>
      <c r="H342" s="107"/>
      <c r="I342" s="78"/>
    </row>
    <row r="343" spans="1:9" s="67" customFormat="1">
      <c r="C343" s="76"/>
      <c r="D343" s="90"/>
      <c r="F343" s="120" t="s">
        <v>663</v>
      </c>
      <c r="G343" s="68"/>
      <c r="H343" s="107">
        <v>1072000</v>
      </c>
      <c r="I343" s="78" t="s">
        <v>1</v>
      </c>
    </row>
    <row r="344" spans="1:9" s="67" customFormat="1">
      <c r="C344" s="76"/>
      <c r="D344" s="90" t="s">
        <v>374</v>
      </c>
      <c r="E344" s="71" t="s">
        <v>10</v>
      </c>
      <c r="F344" s="121" t="s">
        <v>472</v>
      </c>
      <c r="G344" s="68"/>
      <c r="H344" s="68"/>
      <c r="I344" s="68"/>
    </row>
    <row r="345" spans="1:9" s="67" customFormat="1">
      <c r="C345" s="76"/>
      <c r="D345" s="90"/>
      <c r="F345" s="120" t="s">
        <v>473</v>
      </c>
      <c r="G345" s="68"/>
      <c r="H345" s="107"/>
      <c r="I345" s="78"/>
    </row>
    <row r="346" spans="1:9" s="67" customFormat="1">
      <c r="C346" s="76"/>
      <c r="D346" s="90"/>
      <c r="F346" s="120" t="s">
        <v>474</v>
      </c>
      <c r="G346" s="68"/>
      <c r="H346" s="107"/>
      <c r="I346" s="78"/>
    </row>
    <row r="347" spans="1:9" s="67" customFormat="1">
      <c r="C347" s="76"/>
      <c r="D347" s="90"/>
      <c r="F347" s="120" t="s">
        <v>651</v>
      </c>
      <c r="G347" s="68"/>
      <c r="H347" s="107">
        <v>25100</v>
      </c>
      <c r="I347" s="78" t="s">
        <v>1</v>
      </c>
    </row>
    <row r="348" spans="1:9" s="67" customFormat="1">
      <c r="C348" s="76"/>
      <c r="D348" s="76" t="s">
        <v>660</v>
      </c>
      <c r="F348" s="100"/>
      <c r="G348" s="68"/>
      <c r="H348" s="107"/>
      <c r="I348" s="78"/>
    </row>
    <row r="349" spans="1:9" s="67" customFormat="1">
      <c r="C349" s="76"/>
      <c r="D349" s="90" t="s">
        <v>375</v>
      </c>
      <c r="E349" s="71" t="s">
        <v>12</v>
      </c>
      <c r="F349" s="100" t="s">
        <v>661</v>
      </c>
      <c r="G349" s="68"/>
      <c r="H349" s="68"/>
      <c r="I349" s="68"/>
    </row>
    <row r="350" spans="1:9" s="67" customFormat="1">
      <c r="C350" s="76"/>
      <c r="D350" s="76"/>
      <c r="E350" s="101"/>
      <c r="F350" s="102" t="s">
        <v>662</v>
      </c>
      <c r="G350" s="86"/>
      <c r="H350" s="107">
        <v>2850000</v>
      </c>
      <c r="I350" s="78" t="s">
        <v>1</v>
      </c>
    </row>
    <row r="351" spans="1:9" s="67" customFormat="1">
      <c r="C351" s="76"/>
      <c r="D351" s="76"/>
      <c r="E351" s="101"/>
      <c r="F351" s="102"/>
      <c r="G351" s="86"/>
      <c r="H351" s="73"/>
      <c r="I351" s="78"/>
    </row>
    <row r="352" spans="1:9" s="104" customFormat="1">
      <c r="A352" s="463" t="s">
        <v>90</v>
      </c>
      <c r="B352" s="463"/>
      <c r="C352" s="463"/>
      <c r="D352" s="463"/>
      <c r="E352" s="463"/>
      <c r="F352" s="463"/>
      <c r="G352" s="93">
        <f>SUM(H353:H354)</f>
        <v>84712985</v>
      </c>
      <c r="H352" s="94" t="s">
        <v>1</v>
      </c>
      <c r="I352" s="78"/>
    </row>
    <row r="353" spans="1:9" s="104" customFormat="1">
      <c r="A353" s="60"/>
      <c r="B353" s="60"/>
      <c r="C353" s="60"/>
      <c r="D353" s="137" t="s">
        <v>80</v>
      </c>
      <c r="E353" s="71" t="s">
        <v>7</v>
      </c>
      <c r="F353" s="137" t="s">
        <v>91</v>
      </c>
      <c r="G353" s="106"/>
      <c r="H353" s="107">
        <v>79841985</v>
      </c>
      <c r="I353" s="78" t="s">
        <v>1</v>
      </c>
    </row>
    <row r="354" spans="1:9" s="104" customFormat="1">
      <c r="A354" s="60"/>
      <c r="B354" s="60"/>
      <c r="C354" s="60"/>
      <c r="D354" s="137" t="s">
        <v>87</v>
      </c>
      <c r="E354" s="71" t="s">
        <v>10</v>
      </c>
      <c r="F354" s="137" t="s">
        <v>568</v>
      </c>
      <c r="G354" s="106"/>
      <c r="H354" s="107">
        <v>4871000</v>
      </c>
      <c r="I354" s="78" t="s">
        <v>1</v>
      </c>
    </row>
    <row r="355" spans="1:9" s="104" customFormat="1">
      <c r="A355" s="60"/>
      <c r="B355" s="60"/>
      <c r="C355" s="60"/>
      <c r="D355" s="100"/>
      <c r="E355" s="71"/>
      <c r="F355" s="100"/>
      <c r="G355" s="106"/>
      <c r="H355" s="107"/>
      <c r="I355" s="78"/>
    </row>
    <row r="356" spans="1:9" s="104" customFormat="1">
      <c r="A356" s="469" t="s">
        <v>92</v>
      </c>
      <c r="B356" s="469"/>
      <c r="C356" s="469"/>
      <c r="D356" s="469"/>
      <c r="E356" s="469"/>
      <c r="F356" s="469"/>
      <c r="G356" s="469"/>
      <c r="H356" s="66">
        <f>SUM(G357)</f>
        <v>13032410</v>
      </c>
      <c r="I356" s="64" t="s">
        <v>1</v>
      </c>
    </row>
    <row r="357" spans="1:9" s="104" customFormat="1">
      <c r="A357" s="463" t="s">
        <v>336</v>
      </c>
      <c r="B357" s="463"/>
      <c r="C357" s="463"/>
      <c r="D357" s="463"/>
      <c r="E357" s="463"/>
      <c r="F357" s="463"/>
      <c r="G357" s="70">
        <f>SUM(G358)</f>
        <v>13032410</v>
      </c>
      <c r="H357" s="69" t="s">
        <v>1</v>
      </c>
      <c r="I357" s="78"/>
    </row>
    <row r="358" spans="1:9" s="104" customFormat="1">
      <c r="A358" s="67"/>
      <c r="B358" s="463" t="s">
        <v>332</v>
      </c>
      <c r="C358" s="463"/>
      <c r="D358" s="463"/>
      <c r="E358" s="463"/>
      <c r="F358" s="463"/>
      <c r="G358" s="70">
        <f>SUM(G359:G367)</f>
        <v>13032410</v>
      </c>
      <c r="H358" s="69" t="s">
        <v>1</v>
      </c>
      <c r="I358" s="78"/>
    </row>
    <row r="359" spans="1:9" s="104" customFormat="1">
      <c r="A359" s="67"/>
      <c r="B359" s="67"/>
      <c r="C359" s="463" t="s">
        <v>333</v>
      </c>
      <c r="D359" s="463"/>
      <c r="E359" s="463"/>
      <c r="F359" s="463"/>
      <c r="G359" s="70">
        <v>12314150</v>
      </c>
      <c r="H359" s="69" t="s">
        <v>1</v>
      </c>
      <c r="I359" s="78"/>
    </row>
    <row r="360" spans="1:9" s="104" customFormat="1">
      <c r="A360" s="60"/>
      <c r="B360" s="60"/>
      <c r="C360" s="81"/>
      <c r="D360" s="464" t="s">
        <v>820</v>
      </c>
      <c r="E360" s="464"/>
      <c r="F360" s="464"/>
      <c r="G360" s="82"/>
      <c r="H360" s="83"/>
      <c r="I360" s="78"/>
    </row>
    <row r="361" spans="1:9" s="104" customFormat="1">
      <c r="A361" s="60"/>
      <c r="B361" s="60"/>
      <c r="C361" s="81"/>
      <c r="D361" s="465" t="s">
        <v>816</v>
      </c>
      <c r="E361" s="465"/>
      <c r="F361" s="465"/>
      <c r="G361" s="82"/>
      <c r="H361" s="83"/>
      <c r="I361" s="78"/>
    </row>
    <row r="362" spans="1:9" s="104" customFormat="1">
      <c r="A362" s="60"/>
      <c r="B362" s="60"/>
      <c r="C362" s="81"/>
      <c r="D362" s="464" t="s">
        <v>817</v>
      </c>
      <c r="E362" s="464"/>
      <c r="F362" s="464"/>
      <c r="G362" s="82"/>
      <c r="H362" s="83"/>
      <c r="I362" s="78"/>
    </row>
    <row r="363" spans="1:9" s="104" customFormat="1">
      <c r="A363" s="67"/>
      <c r="B363" s="67"/>
      <c r="C363" s="463" t="s">
        <v>334</v>
      </c>
      <c r="D363" s="463"/>
      <c r="E363" s="463"/>
      <c r="F363" s="463"/>
      <c r="G363" s="70">
        <v>674260</v>
      </c>
      <c r="H363" s="69" t="s">
        <v>1</v>
      </c>
      <c r="I363" s="78"/>
    </row>
    <row r="364" spans="1:9" s="104" customFormat="1">
      <c r="A364" s="60"/>
      <c r="B364" s="60"/>
      <c r="C364" s="81"/>
      <c r="D364" s="464" t="s">
        <v>818</v>
      </c>
      <c r="E364" s="464"/>
      <c r="F364" s="464"/>
      <c r="G364" s="82"/>
      <c r="H364" s="83"/>
      <c r="I364" s="78"/>
    </row>
    <row r="365" spans="1:9" s="104" customFormat="1">
      <c r="A365" s="60"/>
      <c r="B365" s="60"/>
      <c r="C365" s="81"/>
      <c r="D365" s="464" t="s">
        <v>802</v>
      </c>
      <c r="E365" s="464"/>
      <c r="F365" s="464"/>
      <c r="G365" s="82"/>
      <c r="H365" s="83"/>
      <c r="I365" s="78"/>
    </row>
    <row r="366" spans="1:9" s="104" customFormat="1">
      <c r="A366" s="60"/>
      <c r="B366" s="60"/>
      <c r="C366" s="81"/>
      <c r="D366" s="464" t="s">
        <v>819</v>
      </c>
      <c r="E366" s="464"/>
      <c r="F366" s="464"/>
      <c r="G366" s="82"/>
      <c r="H366" s="83"/>
      <c r="I366" s="78"/>
    </row>
    <row r="367" spans="1:9" s="104" customFormat="1">
      <c r="A367" s="67"/>
      <c r="B367" s="67"/>
      <c r="C367" s="463" t="s">
        <v>335</v>
      </c>
      <c r="D367" s="463"/>
      <c r="E367" s="463"/>
      <c r="F367" s="463"/>
      <c r="G367" s="70">
        <v>44000</v>
      </c>
      <c r="H367" s="69" t="s">
        <v>1</v>
      </c>
      <c r="I367" s="78"/>
    </row>
    <row r="368" spans="1:9" s="104" customFormat="1" ht="21.75" customHeight="1">
      <c r="A368" s="60"/>
      <c r="B368" s="60"/>
      <c r="C368" s="81"/>
      <c r="D368" s="464" t="s">
        <v>93</v>
      </c>
      <c r="E368" s="465"/>
      <c r="F368" s="465"/>
      <c r="G368" s="82"/>
      <c r="H368" s="73"/>
      <c r="I368" s="78"/>
    </row>
    <row r="369" spans="1:9" s="104" customFormat="1">
      <c r="A369" s="108"/>
      <c r="B369" s="108"/>
      <c r="C369" s="108"/>
      <c r="D369" s="108"/>
      <c r="E369" s="108"/>
      <c r="F369" s="108"/>
      <c r="G369" s="108"/>
      <c r="H369" s="73"/>
      <c r="I369" s="78"/>
    </row>
    <row r="370" spans="1:9" s="104" customFormat="1">
      <c r="A370" s="469" t="s">
        <v>94</v>
      </c>
      <c r="B370" s="469"/>
      <c r="C370" s="469"/>
      <c r="D370" s="469"/>
      <c r="E370" s="469"/>
      <c r="F370" s="469"/>
      <c r="G370" s="469"/>
      <c r="H370" s="66">
        <f>SUM(G371,G389,G610)</f>
        <v>650974277</v>
      </c>
      <c r="I370" s="64" t="s">
        <v>1</v>
      </c>
    </row>
    <row r="371" spans="1:9" s="104" customFormat="1">
      <c r="A371" s="463" t="s">
        <v>48</v>
      </c>
      <c r="B371" s="463"/>
      <c r="C371" s="463"/>
      <c r="D371" s="463"/>
      <c r="E371" s="463"/>
      <c r="F371" s="463"/>
      <c r="G371" s="70">
        <f>SUM(G372,G385)</f>
        <v>455633477</v>
      </c>
      <c r="H371" s="69" t="s">
        <v>1</v>
      </c>
      <c r="I371" s="78"/>
    </row>
    <row r="372" spans="1:9" s="104" customFormat="1">
      <c r="A372" s="67"/>
      <c r="B372" s="463" t="s">
        <v>49</v>
      </c>
      <c r="C372" s="463"/>
      <c r="D372" s="463"/>
      <c r="E372" s="463"/>
      <c r="F372" s="463"/>
      <c r="G372" s="70">
        <f>SUM(G373:G381)</f>
        <v>433278177</v>
      </c>
      <c r="H372" s="69" t="s">
        <v>1</v>
      </c>
      <c r="I372" s="78"/>
    </row>
    <row r="373" spans="1:9" s="104" customFormat="1">
      <c r="A373" s="67"/>
      <c r="B373" s="67"/>
      <c r="C373" s="463" t="s">
        <v>50</v>
      </c>
      <c r="D373" s="463"/>
      <c r="E373" s="463"/>
      <c r="F373" s="463"/>
      <c r="G373" s="70">
        <v>127360700</v>
      </c>
      <c r="H373" s="69" t="s">
        <v>1</v>
      </c>
      <c r="I373" s="78"/>
    </row>
    <row r="374" spans="1:9" s="104" customFormat="1">
      <c r="A374" s="60"/>
      <c r="B374" s="60"/>
      <c r="C374" s="81"/>
      <c r="D374" s="464" t="s">
        <v>821</v>
      </c>
      <c r="E374" s="464"/>
      <c r="F374" s="464"/>
      <c r="G374" s="82"/>
      <c r="H374" s="83"/>
      <c r="I374" s="78"/>
    </row>
    <row r="375" spans="1:9" s="104" customFormat="1">
      <c r="A375" s="60"/>
      <c r="B375" s="60"/>
      <c r="C375" s="81"/>
      <c r="D375" s="464" t="s">
        <v>822</v>
      </c>
      <c r="E375" s="464"/>
      <c r="F375" s="464"/>
      <c r="G375" s="82"/>
      <c r="H375" s="83"/>
      <c r="I375" s="78"/>
    </row>
    <row r="376" spans="1:9" s="104" customFormat="1">
      <c r="A376" s="60"/>
      <c r="B376" s="60"/>
      <c r="C376" s="81"/>
      <c r="D376" s="464" t="s">
        <v>823</v>
      </c>
      <c r="E376" s="464"/>
      <c r="F376" s="464"/>
      <c r="G376" s="82"/>
      <c r="H376" s="83"/>
      <c r="I376" s="78"/>
    </row>
    <row r="377" spans="1:9" s="104" customFormat="1">
      <c r="A377" s="67"/>
      <c r="B377" s="67"/>
      <c r="C377" s="463" t="s">
        <v>51</v>
      </c>
      <c r="D377" s="463"/>
      <c r="E377" s="463"/>
      <c r="F377" s="463"/>
      <c r="G377" s="70">
        <v>291234592</v>
      </c>
      <c r="H377" s="69" t="s">
        <v>1</v>
      </c>
      <c r="I377" s="78"/>
    </row>
    <row r="378" spans="1:9">
      <c r="C378" s="81"/>
      <c r="D378" s="464" t="s">
        <v>783</v>
      </c>
      <c r="E378" s="464"/>
      <c r="F378" s="464"/>
      <c r="G378" s="82"/>
      <c r="H378" s="83"/>
    </row>
    <row r="379" spans="1:9">
      <c r="C379" s="81"/>
      <c r="D379" s="464" t="s">
        <v>824</v>
      </c>
      <c r="E379" s="464"/>
      <c r="F379" s="464"/>
      <c r="G379" s="82"/>
      <c r="H379" s="83"/>
    </row>
    <row r="380" spans="1:9">
      <c r="C380" s="81"/>
      <c r="D380" s="464" t="s">
        <v>825</v>
      </c>
      <c r="E380" s="464"/>
      <c r="F380" s="464"/>
      <c r="G380" s="82"/>
      <c r="H380" s="83"/>
    </row>
    <row r="381" spans="1:9" s="104" customFormat="1">
      <c r="A381" s="67"/>
      <c r="B381" s="67"/>
      <c r="C381" s="463" t="s">
        <v>52</v>
      </c>
      <c r="D381" s="463"/>
      <c r="E381" s="463"/>
      <c r="F381" s="463"/>
      <c r="G381" s="70">
        <v>14682885</v>
      </c>
      <c r="H381" s="69" t="s">
        <v>1</v>
      </c>
      <c r="I381" s="78"/>
    </row>
    <row r="382" spans="1:9" s="104" customFormat="1">
      <c r="A382" s="60"/>
      <c r="B382" s="60"/>
      <c r="C382" s="81"/>
      <c r="D382" s="464" t="s">
        <v>826</v>
      </c>
      <c r="E382" s="465"/>
      <c r="F382" s="465"/>
      <c r="G382" s="82"/>
      <c r="H382" s="83"/>
      <c r="I382" s="78"/>
    </row>
    <row r="383" spans="1:9" s="104" customFormat="1">
      <c r="A383" s="60"/>
      <c r="B383" s="60"/>
      <c r="C383" s="81"/>
      <c r="D383" s="464" t="s">
        <v>827</v>
      </c>
      <c r="E383" s="465"/>
      <c r="F383" s="465"/>
      <c r="G383" s="82"/>
      <c r="H383" s="83"/>
      <c r="I383" s="78"/>
    </row>
    <row r="384" spans="1:9" s="104" customFormat="1">
      <c r="A384" s="60"/>
      <c r="B384" s="60"/>
      <c r="C384" s="81"/>
      <c r="D384" s="464" t="s">
        <v>828</v>
      </c>
      <c r="E384" s="465"/>
      <c r="F384" s="465"/>
      <c r="G384" s="82"/>
      <c r="H384" s="83"/>
      <c r="I384" s="78"/>
    </row>
    <row r="385" spans="1:9" s="104" customFormat="1">
      <c r="A385" s="108"/>
      <c r="B385" s="463" t="s">
        <v>53</v>
      </c>
      <c r="C385" s="463"/>
      <c r="D385" s="463"/>
      <c r="E385" s="463"/>
      <c r="F385" s="463"/>
      <c r="G385" s="157">
        <v>22355300</v>
      </c>
      <c r="H385" s="69" t="s">
        <v>1</v>
      </c>
      <c r="I385" s="78"/>
    </row>
    <row r="386" spans="1:9" s="104" customFormat="1">
      <c r="A386" s="60"/>
      <c r="B386" s="60"/>
      <c r="C386" s="81"/>
      <c r="D386" s="464" t="s">
        <v>829</v>
      </c>
      <c r="E386" s="465"/>
      <c r="F386" s="465"/>
      <c r="G386" s="82"/>
      <c r="H386" s="83"/>
      <c r="I386" s="78"/>
    </row>
    <row r="387" spans="1:9" s="104" customFormat="1">
      <c r="A387" s="60"/>
      <c r="B387" s="60"/>
      <c r="C387" s="81"/>
      <c r="D387" s="464" t="s">
        <v>830</v>
      </c>
      <c r="E387" s="465"/>
      <c r="F387" s="465"/>
      <c r="G387" s="82"/>
      <c r="H387" s="83"/>
      <c r="I387" s="78"/>
    </row>
    <row r="388" spans="1:9" s="104" customFormat="1">
      <c r="A388" s="108"/>
      <c r="B388" s="108"/>
      <c r="C388" s="108"/>
      <c r="D388" s="108"/>
      <c r="E388" s="108"/>
      <c r="F388" s="108"/>
      <c r="G388" s="108"/>
      <c r="H388" s="83"/>
      <c r="I388" s="78"/>
    </row>
    <row r="389" spans="1:9" s="67" customFormat="1">
      <c r="A389" s="463" t="s">
        <v>54</v>
      </c>
      <c r="B389" s="463"/>
      <c r="C389" s="463"/>
      <c r="D389" s="463"/>
      <c r="E389" s="463"/>
      <c r="F389" s="463"/>
      <c r="G389" s="70">
        <f>SUM(G390)</f>
        <v>141971100</v>
      </c>
      <c r="H389" s="69" t="s">
        <v>1</v>
      </c>
      <c r="I389" s="64"/>
    </row>
    <row r="390" spans="1:9" s="67" customFormat="1">
      <c r="B390" s="463" t="s">
        <v>55</v>
      </c>
      <c r="C390" s="463"/>
      <c r="D390" s="463"/>
      <c r="E390" s="463"/>
      <c r="F390" s="463"/>
      <c r="G390" s="70">
        <f>SUM(G391,G554)</f>
        <v>141971100</v>
      </c>
      <c r="H390" s="69" t="s">
        <v>1</v>
      </c>
      <c r="I390" s="64"/>
    </row>
    <row r="391" spans="1:9" s="67" customFormat="1">
      <c r="C391" s="463" t="s">
        <v>56</v>
      </c>
      <c r="D391" s="463"/>
      <c r="E391" s="463"/>
      <c r="F391" s="463"/>
      <c r="G391" s="70">
        <f>SUM(H396:H552)</f>
        <v>6509100</v>
      </c>
      <c r="H391" s="69" t="s">
        <v>1</v>
      </c>
      <c r="I391" s="64"/>
    </row>
    <row r="392" spans="1:9" s="67" customFormat="1">
      <c r="C392" s="76"/>
      <c r="D392" s="76" t="s">
        <v>691</v>
      </c>
      <c r="E392" s="76"/>
      <c r="F392" s="76"/>
      <c r="G392" s="70"/>
      <c r="H392" s="69"/>
      <c r="I392" s="64"/>
    </row>
    <row r="393" spans="1:9" s="67" customFormat="1">
      <c r="C393" s="76"/>
      <c r="D393" s="100" t="s">
        <v>392</v>
      </c>
      <c r="E393" s="158" t="s">
        <v>7</v>
      </c>
      <c r="F393" s="85" t="s">
        <v>472</v>
      </c>
      <c r="G393" s="68"/>
      <c r="H393" s="68"/>
      <c r="I393" s="68"/>
    </row>
    <row r="394" spans="1:9" s="67" customFormat="1">
      <c r="C394" s="76"/>
      <c r="D394" s="100"/>
      <c r="E394" s="158"/>
      <c r="F394" s="85" t="s">
        <v>473</v>
      </c>
      <c r="G394" s="68"/>
      <c r="H394" s="91"/>
      <c r="I394" s="78"/>
    </row>
    <row r="395" spans="1:9" s="67" customFormat="1">
      <c r="C395" s="76"/>
      <c r="D395" s="100"/>
      <c r="E395" s="158"/>
      <c r="F395" s="85" t="s">
        <v>474</v>
      </c>
      <c r="G395" s="68"/>
      <c r="H395" s="91"/>
      <c r="I395" s="78"/>
    </row>
    <row r="396" spans="1:9" s="67" customFormat="1">
      <c r="C396" s="76"/>
      <c r="D396" s="100"/>
      <c r="E396" s="158"/>
      <c r="F396" s="85" t="s">
        <v>475</v>
      </c>
      <c r="G396" s="68"/>
      <c r="H396" s="91">
        <v>50200</v>
      </c>
      <c r="I396" s="78" t="s">
        <v>1</v>
      </c>
    </row>
    <row r="397" spans="1:9" s="67" customFormat="1">
      <c r="C397" s="76"/>
      <c r="D397" s="100" t="s">
        <v>380</v>
      </c>
      <c r="E397" s="158" t="s">
        <v>10</v>
      </c>
      <c r="F397" s="85" t="s">
        <v>499</v>
      </c>
      <c r="G397" s="68"/>
      <c r="H397" s="68"/>
      <c r="I397" s="68"/>
    </row>
    <row r="398" spans="1:9" s="67" customFormat="1">
      <c r="C398" s="76"/>
      <c r="D398" s="100"/>
      <c r="E398" s="158"/>
      <c r="F398" s="85" t="s">
        <v>500</v>
      </c>
      <c r="G398" s="68"/>
      <c r="H398" s="91">
        <v>8000</v>
      </c>
      <c r="I398" s="78" t="s">
        <v>1</v>
      </c>
    </row>
    <row r="399" spans="1:9" s="67" customFormat="1">
      <c r="C399" s="76"/>
      <c r="D399" s="76" t="s">
        <v>432</v>
      </c>
      <c r="E399" s="76"/>
      <c r="G399" s="70"/>
      <c r="H399" s="69"/>
      <c r="I399" s="64"/>
    </row>
    <row r="400" spans="1:9" s="67" customFormat="1">
      <c r="C400" s="76"/>
      <c r="D400" s="100" t="s">
        <v>373</v>
      </c>
      <c r="E400" s="158" t="s">
        <v>12</v>
      </c>
      <c r="F400" s="85" t="s">
        <v>429</v>
      </c>
      <c r="G400" s="68"/>
      <c r="H400" s="68"/>
      <c r="I400" s="68"/>
    </row>
    <row r="401" spans="3:9" s="67" customFormat="1">
      <c r="C401" s="76"/>
      <c r="D401" s="100"/>
      <c r="F401" s="92" t="s">
        <v>430</v>
      </c>
      <c r="G401" s="68"/>
      <c r="H401" s="91"/>
      <c r="I401" s="78"/>
    </row>
    <row r="402" spans="3:9" s="67" customFormat="1">
      <c r="C402" s="76"/>
      <c r="D402" s="100"/>
      <c r="F402" s="92" t="s">
        <v>431</v>
      </c>
      <c r="G402" s="68"/>
      <c r="H402" s="91">
        <v>122700</v>
      </c>
      <c r="I402" s="78" t="s">
        <v>1</v>
      </c>
    </row>
    <row r="403" spans="3:9" s="67" customFormat="1">
      <c r="C403" s="76"/>
      <c r="D403" s="100" t="s">
        <v>386</v>
      </c>
      <c r="E403" s="158" t="s">
        <v>13</v>
      </c>
      <c r="F403" s="85" t="s">
        <v>429</v>
      </c>
      <c r="G403" s="68"/>
      <c r="H403" s="68"/>
      <c r="I403" s="68"/>
    </row>
    <row r="404" spans="3:9" s="67" customFormat="1">
      <c r="C404" s="76"/>
      <c r="D404" s="100"/>
      <c r="E404" s="158"/>
      <c r="F404" s="85" t="s">
        <v>430</v>
      </c>
      <c r="G404" s="68"/>
      <c r="H404" s="91"/>
      <c r="I404" s="78"/>
    </row>
    <row r="405" spans="3:9" s="67" customFormat="1">
      <c r="C405" s="76"/>
      <c r="D405" s="100"/>
      <c r="E405" s="158"/>
      <c r="F405" s="85" t="s">
        <v>463</v>
      </c>
      <c r="G405" s="68"/>
      <c r="H405" s="91">
        <v>283200</v>
      </c>
      <c r="I405" s="78" t="s">
        <v>1</v>
      </c>
    </row>
    <row r="406" spans="3:9" s="67" customFormat="1">
      <c r="C406" s="76"/>
      <c r="D406" s="100" t="s">
        <v>387</v>
      </c>
      <c r="E406" s="158" t="s">
        <v>14</v>
      </c>
      <c r="F406" s="85" t="s">
        <v>429</v>
      </c>
      <c r="G406" s="68"/>
      <c r="H406" s="68"/>
      <c r="I406" s="68"/>
    </row>
    <row r="407" spans="3:9" s="67" customFormat="1">
      <c r="C407" s="76"/>
      <c r="D407" s="100"/>
      <c r="E407" s="158"/>
      <c r="F407" s="85" t="s">
        <v>430</v>
      </c>
      <c r="G407" s="68"/>
      <c r="H407" s="91"/>
      <c r="I407" s="78"/>
    </row>
    <row r="408" spans="3:9" s="67" customFormat="1">
      <c r="C408" s="76"/>
      <c r="D408" s="100"/>
      <c r="E408" s="158"/>
      <c r="F408" s="85" t="s">
        <v>462</v>
      </c>
      <c r="G408" s="68"/>
      <c r="H408" s="91">
        <v>304500</v>
      </c>
      <c r="I408" s="78" t="s">
        <v>1</v>
      </c>
    </row>
    <row r="409" spans="3:9" s="67" customFormat="1">
      <c r="C409" s="76"/>
      <c r="D409" s="100" t="s">
        <v>374</v>
      </c>
      <c r="E409" s="158" t="s">
        <v>16</v>
      </c>
      <c r="F409" s="85" t="s">
        <v>472</v>
      </c>
      <c r="G409" s="68"/>
      <c r="H409" s="68"/>
      <c r="I409" s="68"/>
    </row>
    <row r="410" spans="3:9" s="67" customFormat="1">
      <c r="C410" s="76"/>
      <c r="D410" s="100"/>
      <c r="E410" s="158"/>
      <c r="F410" s="85" t="s">
        <v>473</v>
      </c>
      <c r="G410" s="68"/>
      <c r="H410" s="91"/>
      <c r="I410" s="78"/>
    </row>
    <row r="411" spans="3:9" s="67" customFormat="1">
      <c r="C411" s="76"/>
      <c r="D411" s="100"/>
      <c r="E411" s="158"/>
      <c r="F411" s="85" t="s">
        <v>474</v>
      </c>
      <c r="G411" s="68"/>
      <c r="H411" s="91"/>
      <c r="I411" s="78"/>
    </row>
    <row r="412" spans="3:9" s="67" customFormat="1">
      <c r="C412" s="76"/>
      <c r="D412" s="100"/>
      <c r="E412" s="158"/>
      <c r="F412" s="85" t="s">
        <v>475</v>
      </c>
      <c r="G412" s="68"/>
      <c r="H412" s="91">
        <v>50200</v>
      </c>
      <c r="I412" s="78" t="s">
        <v>1</v>
      </c>
    </row>
    <row r="413" spans="3:9" s="67" customFormat="1">
      <c r="C413" s="76"/>
      <c r="D413" s="100" t="s">
        <v>375</v>
      </c>
      <c r="E413" s="158" t="s">
        <v>19</v>
      </c>
      <c r="F413" s="85" t="s">
        <v>499</v>
      </c>
      <c r="G413" s="68"/>
      <c r="H413" s="68"/>
      <c r="I413" s="68"/>
    </row>
    <row r="414" spans="3:9" s="67" customFormat="1">
      <c r="C414" s="76"/>
      <c r="D414" s="100"/>
      <c r="E414" s="158"/>
      <c r="F414" s="85" t="s">
        <v>500</v>
      </c>
      <c r="G414" s="68"/>
      <c r="H414" s="91">
        <v>8000</v>
      </c>
      <c r="I414" s="78" t="s">
        <v>1</v>
      </c>
    </row>
    <row r="415" spans="3:9" s="67" customFormat="1">
      <c r="C415" s="76"/>
      <c r="D415" s="76" t="s">
        <v>686</v>
      </c>
      <c r="E415" s="158"/>
      <c r="F415" s="92"/>
      <c r="G415" s="68"/>
      <c r="H415" s="91"/>
      <c r="I415" s="78"/>
    </row>
    <row r="416" spans="3:9" s="67" customFormat="1">
      <c r="C416" s="76"/>
      <c r="D416" s="100" t="s">
        <v>388</v>
      </c>
      <c r="E416" s="158" t="s">
        <v>22</v>
      </c>
      <c r="F416" s="92" t="s">
        <v>464</v>
      </c>
      <c r="G416" s="68"/>
      <c r="H416" s="91">
        <v>180000</v>
      </c>
      <c r="I416" s="78" t="s">
        <v>1</v>
      </c>
    </row>
    <row r="417" spans="3:9" s="67" customFormat="1">
      <c r="C417" s="76"/>
      <c r="D417" s="100" t="s">
        <v>391</v>
      </c>
      <c r="E417" s="158" t="s">
        <v>577</v>
      </c>
      <c r="F417" s="85" t="s">
        <v>472</v>
      </c>
      <c r="G417" s="68"/>
      <c r="H417" s="68"/>
      <c r="I417" s="68"/>
    </row>
    <row r="418" spans="3:9" s="67" customFormat="1">
      <c r="C418" s="76"/>
      <c r="D418" s="100"/>
      <c r="E418" s="158"/>
      <c r="F418" s="85" t="s">
        <v>473</v>
      </c>
      <c r="G418" s="68"/>
      <c r="H418" s="91"/>
      <c r="I418" s="78"/>
    </row>
    <row r="419" spans="3:9" s="67" customFormat="1">
      <c r="C419" s="76"/>
      <c r="D419" s="100"/>
      <c r="E419" s="158"/>
      <c r="F419" s="85" t="s">
        <v>474</v>
      </c>
      <c r="G419" s="68"/>
      <c r="H419" s="91"/>
      <c r="I419" s="78"/>
    </row>
    <row r="420" spans="3:9" s="67" customFormat="1">
      <c r="C420" s="76"/>
      <c r="D420" s="100"/>
      <c r="E420" s="158"/>
      <c r="F420" s="85" t="s">
        <v>475</v>
      </c>
      <c r="G420" s="68"/>
      <c r="H420" s="91">
        <v>50200</v>
      </c>
      <c r="I420" s="78" t="s">
        <v>1</v>
      </c>
    </row>
    <row r="421" spans="3:9" s="67" customFormat="1">
      <c r="C421" s="76"/>
      <c r="D421" s="100" t="s">
        <v>379</v>
      </c>
      <c r="E421" s="158" t="s">
        <v>578</v>
      </c>
      <c r="F421" s="85" t="s">
        <v>499</v>
      </c>
      <c r="G421" s="68"/>
      <c r="H421" s="68"/>
      <c r="I421" s="68"/>
    </row>
    <row r="422" spans="3:9" s="67" customFormat="1">
      <c r="C422" s="76"/>
      <c r="D422" s="100"/>
      <c r="E422" s="158"/>
      <c r="F422" s="85" t="s">
        <v>500</v>
      </c>
      <c r="G422" s="68"/>
      <c r="H422" s="91">
        <v>8000</v>
      </c>
      <c r="I422" s="78" t="s">
        <v>1</v>
      </c>
    </row>
    <row r="423" spans="3:9" s="67" customFormat="1">
      <c r="C423" s="76"/>
      <c r="D423" s="76" t="s">
        <v>687</v>
      </c>
      <c r="E423" s="158"/>
      <c r="F423" s="92"/>
      <c r="G423" s="68"/>
      <c r="H423" s="91"/>
      <c r="I423" s="78"/>
    </row>
    <row r="424" spans="3:9" s="67" customFormat="1">
      <c r="C424" s="76"/>
      <c r="D424" s="100" t="s">
        <v>114</v>
      </c>
      <c r="E424" s="158" t="s">
        <v>579</v>
      </c>
      <c r="F424" s="85" t="s">
        <v>429</v>
      </c>
      <c r="G424" s="68"/>
      <c r="H424" s="68"/>
      <c r="I424" s="68"/>
    </row>
    <row r="425" spans="3:9" s="67" customFormat="1">
      <c r="C425" s="76"/>
      <c r="D425" s="100"/>
      <c r="E425" s="158"/>
      <c r="F425" s="85" t="s">
        <v>430</v>
      </c>
      <c r="G425" s="68"/>
      <c r="H425" s="91"/>
      <c r="I425" s="78"/>
    </row>
    <row r="426" spans="3:9" s="67" customFormat="1">
      <c r="C426" s="76"/>
      <c r="D426" s="100"/>
      <c r="E426" s="158"/>
      <c r="F426" s="85" t="s">
        <v>465</v>
      </c>
      <c r="G426" s="68"/>
      <c r="H426" s="91">
        <v>330400</v>
      </c>
      <c r="I426" s="78" t="s">
        <v>1</v>
      </c>
    </row>
    <row r="427" spans="3:9" s="67" customFormat="1">
      <c r="C427" s="76"/>
      <c r="D427" s="100" t="s">
        <v>115</v>
      </c>
      <c r="E427" s="158" t="s">
        <v>580</v>
      </c>
      <c r="F427" s="85" t="s">
        <v>429</v>
      </c>
      <c r="G427" s="68"/>
      <c r="H427" s="68"/>
      <c r="I427" s="68"/>
    </row>
    <row r="428" spans="3:9" s="67" customFormat="1">
      <c r="C428" s="76"/>
      <c r="D428" s="100"/>
      <c r="E428" s="158"/>
      <c r="F428" s="85" t="s">
        <v>430</v>
      </c>
      <c r="G428" s="68"/>
      <c r="H428" s="91"/>
      <c r="I428" s="78"/>
    </row>
    <row r="429" spans="3:9" s="67" customFormat="1">
      <c r="C429" s="76"/>
      <c r="D429" s="100"/>
      <c r="E429" s="158"/>
      <c r="F429" s="85" t="s">
        <v>466</v>
      </c>
      <c r="G429" s="68"/>
      <c r="H429" s="91">
        <v>321600</v>
      </c>
      <c r="I429" s="78" t="s">
        <v>1</v>
      </c>
    </row>
    <row r="430" spans="3:9" s="67" customFormat="1">
      <c r="C430" s="76"/>
      <c r="D430" s="100" t="s">
        <v>416</v>
      </c>
      <c r="E430" s="158" t="s">
        <v>664</v>
      </c>
      <c r="F430" s="85" t="s">
        <v>506</v>
      </c>
      <c r="G430" s="68"/>
      <c r="H430" s="68"/>
      <c r="I430" s="68"/>
    </row>
    <row r="431" spans="3:9" s="67" customFormat="1">
      <c r="C431" s="76"/>
      <c r="D431" s="100"/>
      <c r="E431" s="158"/>
      <c r="F431" s="85" t="s">
        <v>507</v>
      </c>
      <c r="G431" s="68"/>
      <c r="H431" s="91">
        <v>8000</v>
      </c>
      <c r="I431" s="78" t="s">
        <v>1</v>
      </c>
    </row>
    <row r="432" spans="3:9" s="67" customFormat="1">
      <c r="C432" s="76"/>
      <c r="D432" s="76" t="s">
        <v>692</v>
      </c>
      <c r="G432" s="68"/>
      <c r="H432" s="68"/>
      <c r="I432" s="68"/>
    </row>
    <row r="433" spans="3:9" s="67" customFormat="1">
      <c r="C433" s="76"/>
      <c r="D433" s="100" t="s">
        <v>376</v>
      </c>
      <c r="E433" s="158" t="s">
        <v>665</v>
      </c>
      <c r="F433" s="85" t="s">
        <v>472</v>
      </c>
      <c r="G433" s="68"/>
      <c r="H433" s="68"/>
      <c r="I433" s="68"/>
    </row>
    <row r="434" spans="3:9" s="67" customFormat="1">
      <c r="C434" s="76"/>
      <c r="D434" s="100"/>
      <c r="E434" s="158"/>
      <c r="F434" s="85" t="s">
        <v>473</v>
      </c>
      <c r="G434" s="68"/>
      <c r="H434" s="91"/>
      <c r="I434" s="78"/>
    </row>
    <row r="435" spans="3:9" s="67" customFormat="1">
      <c r="C435" s="76"/>
      <c r="D435" s="100"/>
      <c r="E435" s="158"/>
      <c r="F435" s="85" t="s">
        <v>474</v>
      </c>
      <c r="G435" s="68"/>
      <c r="H435" s="91"/>
      <c r="I435" s="78"/>
    </row>
    <row r="436" spans="3:9" s="67" customFormat="1">
      <c r="C436" s="76"/>
      <c r="D436" s="100"/>
      <c r="E436" s="158"/>
      <c r="F436" s="85" t="s">
        <v>476</v>
      </c>
      <c r="G436" s="68"/>
      <c r="H436" s="91">
        <v>25100</v>
      </c>
      <c r="I436" s="78" t="s">
        <v>1</v>
      </c>
    </row>
    <row r="437" spans="3:9" s="67" customFormat="1">
      <c r="C437" s="76"/>
      <c r="D437" s="76" t="s">
        <v>693</v>
      </c>
      <c r="E437" s="158"/>
      <c r="F437" s="85"/>
      <c r="G437" s="68"/>
      <c r="H437" s="91"/>
      <c r="I437" s="78"/>
    </row>
    <row r="438" spans="3:9" s="67" customFormat="1">
      <c r="C438" s="76"/>
      <c r="D438" s="100" t="s">
        <v>393</v>
      </c>
      <c r="E438" s="158" t="s">
        <v>676</v>
      </c>
      <c r="F438" s="85" t="s">
        <v>472</v>
      </c>
      <c r="G438" s="68"/>
      <c r="H438" s="68"/>
      <c r="I438" s="68"/>
    </row>
    <row r="439" spans="3:9" s="67" customFormat="1">
      <c r="C439" s="76"/>
      <c r="D439" s="100"/>
      <c r="E439" s="158"/>
      <c r="F439" s="85" t="s">
        <v>473</v>
      </c>
      <c r="G439" s="68"/>
      <c r="H439" s="91"/>
      <c r="I439" s="78"/>
    </row>
    <row r="440" spans="3:9" s="67" customFormat="1">
      <c r="C440" s="76"/>
      <c r="D440" s="100"/>
      <c r="E440" s="158"/>
      <c r="F440" s="85" t="s">
        <v>474</v>
      </c>
      <c r="G440" s="68"/>
      <c r="H440" s="91"/>
      <c r="I440" s="78"/>
    </row>
    <row r="441" spans="3:9" s="67" customFormat="1">
      <c r="C441" s="76"/>
      <c r="D441" s="100"/>
      <c r="E441" s="158"/>
      <c r="F441" s="85" t="s">
        <v>475</v>
      </c>
      <c r="G441" s="68"/>
      <c r="H441" s="91">
        <v>50200</v>
      </c>
      <c r="I441" s="78" t="s">
        <v>1</v>
      </c>
    </row>
    <row r="442" spans="3:9" s="67" customFormat="1">
      <c r="C442" s="76"/>
      <c r="D442" s="100" t="s">
        <v>412</v>
      </c>
      <c r="E442" s="158" t="s">
        <v>677</v>
      </c>
      <c r="F442" s="85" t="s">
        <v>903</v>
      </c>
      <c r="G442" s="68"/>
      <c r="H442" s="68"/>
      <c r="I442" s="68"/>
    </row>
    <row r="443" spans="3:9" s="67" customFormat="1">
      <c r="C443" s="76"/>
      <c r="D443" s="100"/>
      <c r="E443" s="158"/>
      <c r="F443" s="85" t="s">
        <v>495</v>
      </c>
      <c r="G443" s="68"/>
      <c r="H443" s="91">
        <v>27000</v>
      </c>
      <c r="I443" s="78" t="s">
        <v>1</v>
      </c>
    </row>
    <row r="444" spans="3:9" s="67" customFormat="1">
      <c r="C444" s="76"/>
      <c r="D444" s="76" t="s">
        <v>699</v>
      </c>
      <c r="E444" s="158"/>
      <c r="F444" s="85"/>
      <c r="G444" s="68"/>
      <c r="H444" s="91"/>
      <c r="I444" s="78"/>
    </row>
    <row r="445" spans="3:9" s="67" customFormat="1">
      <c r="C445" s="76"/>
      <c r="D445" s="100" t="s">
        <v>117</v>
      </c>
      <c r="E445" s="158" t="s">
        <v>678</v>
      </c>
      <c r="F445" s="85" t="s">
        <v>472</v>
      </c>
      <c r="G445" s="68"/>
      <c r="H445" s="68"/>
      <c r="I445" s="68"/>
    </row>
    <row r="446" spans="3:9" s="67" customFormat="1">
      <c r="C446" s="76"/>
      <c r="D446" s="100"/>
      <c r="E446" s="158"/>
      <c r="F446" s="85" t="s">
        <v>473</v>
      </c>
      <c r="G446" s="68"/>
      <c r="H446" s="91"/>
      <c r="I446" s="78"/>
    </row>
    <row r="447" spans="3:9" s="67" customFormat="1">
      <c r="C447" s="76"/>
      <c r="D447" s="100"/>
      <c r="E447" s="158"/>
      <c r="F447" s="85" t="s">
        <v>474</v>
      </c>
      <c r="G447" s="68"/>
      <c r="H447" s="91"/>
      <c r="I447" s="78"/>
    </row>
    <row r="448" spans="3:9" s="67" customFormat="1">
      <c r="C448" s="76"/>
      <c r="D448" s="100"/>
      <c r="E448" s="158"/>
      <c r="F448" s="85" t="s">
        <v>476</v>
      </c>
      <c r="G448" s="68"/>
      <c r="H448" s="91">
        <v>25100</v>
      </c>
      <c r="I448" s="78" t="s">
        <v>1</v>
      </c>
    </row>
    <row r="449" spans="3:9" s="67" customFormat="1">
      <c r="C449" s="76"/>
      <c r="D449" s="100" t="s">
        <v>85</v>
      </c>
      <c r="E449" s="158" t="s">
        <v>679</v>
      </c>
      <c r="F449" s="92" t="s">
        <v>482</v>
      </c>
      <c r="G449" s="68"/>
      <c r="H449" s="91">
        <v>15300</v>
      </c>
      <c r="I449" s="78" t="s">
        <v>1</v>
      </c>
    </row>
    <row r="450" spans="3:9" s="67" customFormat="1">
      <c r="C450" s="76"/>
      <c r="D450" s="100" t="s">
        <v>406</v>
      </c>
      <c r="E450" s="158" t="s">
        <v>680</v>
      </c>
      <c r="F450" s="92" t="s">
        <v>486</v>
      </c>
      <c r="G450" s="68"/>
      <c r="H450" s="91">
        <v>15400</v>
      </c>
      <c r="I450" s="78" t="s">
        <v>1</v>
      </c>
    </row>
    <row r="451" spans="3:9" s="67" customFormat="1">
      <c r="C451" s="76"/>
      <c r="D451" s="100" t="s">
        <v>407</v>
      </c>
      <c r="E451" s="158" t="s">
        <v>681</v>
      </c>
      <c r="F451" s="92" t="s">
        <v>487</v>
      </c>
      <c r="G451" s="68"/>
      <c r="H451" s="91">
        <v>8000</v>
      </c>
      <c r="I451" s="78" t="s">
        <v>1</v>
      </c>
    </row>
    <row r="452" spans="3:9" s="67" customFormat="1">
      <c r="C452" s="76"/>
      <c r="D452" s="100" t="s">
        <v>408</v>
      </c>
      <c r="E452" s="158" t="s">
        <v>682</v>
      </c>
      <c r="F452" s="92" t="s">
        <v>488</v>
      </c>
      <c r="G452" s="68"/>
      <c r="H452" s="91">
        <v>5000</v>
      </c>
      <c r="I452" s="78" t="s">
        <v>1</v>
      </c>
    </row>
    <row r="453" spans="3:9" s="67" customFormat="1">
      <c r="C453" s="76"/>
      <c r="D453" s="100" t="s">
        <v>413</v>
      </c>
      <c r="E453" s="158" t="s">
        <v>683</v>
      </c>
      <c r="F453" s="92" t="s">
        <v>496</v>
      </c>
      <c r="G453" s="68"/>
      <c r="H453" s="91">
        <v>38000</v>
      </c>
      <c r="I453" s="78" t="s">
        <v>1</v>
      </c>
    </row>
    <row r="454" spans="3:9" s="67" customFormat="1">
      <c r="C454" s="76"/>
      <c r="D454" s="100" t="s">
        <v>385</v>
      </c>
      <c r="E454" s="158" t="s">
        <v>684</v>
      </c>
      <c r="F454" s="85" t="s">
        <v>502</v>
      </c>
      <c r="G454" s="68"/>
      <c r="H454" s="68"/>
      <c r="I454" s="68"/>
    </row>
    <row r="455" spans="3:9" s="67" customFormat="1">
      <c r="C455" s="76"/>
      <c r="D455" s="100"/>
      <c r="E455" s="158"/>
      <c r="F455" s="85" t="s">
        <v>503</v>
      </c>
      <c r="G455" s="68"/>
      <c r="H455" s="91">
        <v>11000</v>
      </c>
      <c r="I455" s="78" t="s">
        <v>1</v>
      </c>
    </row>
    <row r="456" spans="3:9" s="67" customFormat="1">
      <c r="C456" s="76"/>
      <c r="D456" s="76" t="s">
        <v>700</v>
      </c>
      <c r="E456" s="158"/>
      <c r="F456" s="92"/>
      <c r="G456" s="68"/>
      <c r="H456" s="91"/>
      <c r="I456" s="78"/>
    </row>
    <row r="457" spans="3:9" s="67" customFormat="1">
      <c r="C457" s="76"/>
      <c r="D457" s="100" t="s">
        <v>414</v>
      </c>
      <c r="E457" s="158" t="s">
        <v>685</v>
      </c>
      <c r="F457" s="85" t="s">
        <v>497</v>
      </c>
      <c r="G457" s="68"/>
      <c r="H457" s="68"/>
      <c r="I457" s="68"/>
    </row>
    <row r="458" spans="3:9" s="67" customFormat="1">
      <c r="C458" s="76"/>
      <c r="D458" s="100"/>
      <c r="E458" s="158"/>
      <c r="F458" s="85" t="s">
        <v>498</v>
      </c>
      <c r="G458" s="68"/>
      <c r="H458" s="91">
        <v>15000</v>
      </c>
      <c r="I458" s="78" t="s">
        <v>1</v>
      </c>
    </row>
    <row r="459" spans="3:9" s="67" customFormat="1">
      <c r="C459" s="76"/>
      <c r="D459" s="100" t="s">
        <v>415</v>
      </c>
      <c r="E459" s="158" t="s">
        <v>708</v>
      </c>
      <c r="F459" s="85" t="s">
        <v>904</v>
      </c>
      <c r="G459" s="68"/>
      <c r="H459" s="91">
        <v>50000</v>
      </c>
      <c r="I459" s="78" t="s">
        <v>1</v>
      </c>
    </row>
    <row r="460" spans="3:9" s="67" customFormat="1">
      <c r="C460" s="76"/>
      <c r="D460" s="76" t="s">
        <v>701</v>
      </c>
      <c r="G460" s="68"/>
      <c r="H460" s="68"/>
      <c r="I460" s="68"/>
    </row>
    <row r="461" spans="3:9" s="67" customFormat="1">
      <c r="C461" s="76"/>
      <c r="D461" s="100" t="s">
        <v>402</v>
      </c>
      <c r="E461" s="158" t="s">
        <v>709</v>
      </c>
      <c r="F461" s="92" t="s">
        <v>482</v>
      </c>
      <c r="G461" s="68"/>
      <c r="H461" s="91">
        <v>15300</v>
      </c>
      <c r="I461" s="78" t="s">
        <v>1</v>
      </c>
    </row>
    <row r="462" spans="3:9" s="67" customFormat="1">
      <c r="C462" s="76"/>
      <c r="D462" s="100" t="s">
        <v>403</v>
      </c>
      <c r="E462" s="158" t="s">
        <v>710</v>
      </c>
      <c r="F462" s="92" t="s">
        <v>483</v>
      </c>
      <c r="G462" s="68"/>
      <c r="H462" s="91">
        <v>15200</v>
      </c>
      <c r="I462" s="78" t="s">
        <v>1</v>
      </c>
    </row>
    <row r="463" spans="3:9" s="67" customFormat="1">
      <c r="C463" s="76"/>
      <c r="D463" s="100" t="s">
        <v>404</v>
      </c>
      <c r="E463" s="158" t="s">
        <v>711</v>
      </c>
      <c r="F463" s="92" t="s">
        <v>484</v>
      </c>
      <c r="G463" s="68"/>
      <c r="H463" s="91">
        <v>19500</v>
      </c>
      <c r="I463" s="78" t="s">
        <v>1</v>
      </c>
    </row>
    <row r="464" spans="3:9" s="67" customFormat="1">
      <c r="C464" s="76"/>
      <c r="D464" s="100" t="s">
        <v>405</v>
      </c>
      <c r="E464" s="158" t="s">
        <v>712</v>
      </c>
      <c r="F464" s="92" t="s">
        <v>485</v>
      </c>
      <c r="G464" s="68"/>
      <c r="H464" s="91">
        <v>7200</v>
      </c>
      <c r="I464" s="78" t="s">
        <v>1</v>
      </c>
    </row>
    <row r="465" spans="3:9" s="67" customFormat="1">
      <c r="C465" s="76"/>
      <c r="D465" s="76" t="s">
        <v>702</v>
      </c>
      <c r="G465" s="68"/>
      <c r="H465" s="68"/>
      <c r="I465" s="68"/>
    </row>
    <row r="466" spans="3:9" s="67" customFormat="1">
      <c r="C466" s="76"/>
      <c r="D466" s="100" t="s">
        <v>409</v>
      </c>
      <c r="E466" s="158" t="s">
        <v>713</v>
      </c>
      <c r="F466" s="92" t="s">
        <v>489</v>
      </c>
      <c r="G466" s="68"/>
      <c r="H466" s="91">
        <v>17900</v>
      </c>
      <c r="I466" s="78" t="s">
        <v>1</v>
      </c>
    </row>
    <row r="467" spans="3:9" s="67" customFormat="1">
      <c r="C467" s="76"/>
      <c r="D467" s="100" t="s">
        <v>410</v>
      </c>
      <c r="E467" s="158" t="s">
        <v>714</v>
      </c>
      <c r="F467" s="92" t="s">
        <v>490</v>
      </c>
      <c r="G467" s="68"/>
      <c r="H467" s="91">
        <v>34900</v>
      </c>
      <c r="I467" s="78" t="s">
        <v>1</v>
      </c>
    </row>
    <row r="468" spans="3:9" s="67" customFormat="1">
      <c r="C468" s="76"/>
      <c r="D468" s="76" t="s">
        <v>703</v>
      </c>
      <c r="E468" s="158"/>
      <c r="F468" s="92"/>
      <c r="G468" s="68"/>
      <c r="H468" s="91"/>
      <c r="I468" s="78"/>
    </row>
    <row r="469" spans="3:9" s="67" customFormat="1">
      <c r="C469" s="76"/>
      <c r="D469" s="100" t="s">
        <v>411</v>
      </c>
      <c r="E469" s="158" t="s">
        <v>715</v>
      </c>
      <c r="F469" s="92" t="s">
        <v>491</v>
      </c>
      <c r="G469" s="68"/>
      <c r="H469" s="91">
        <v>31200</v>
      </c>
      <c r="I469" s="78" t="s">
        <v>1</v>
      </c>
    </row>
    <row r="470" spans="3:9" s="67" customFormat="1">
      <c r="C470" s="76"/>
      <c r="D470" s="100" t="s">
        <v>383</v>
      </c>
      <c r="E470" s="158" t="s">
        <v>716</v>
      </c>
      <c r="F470" s="85" t="s">
        <v>501</v>
      </c>
      <c r="G470" s="68"/>
      <c r="H470" s="91">
        <v>150000</v>
      </c>
      <c r="I470" s="78" t="s">
        <v>1</v>
      </c>
    </row>
    <row r="471" spans="3:9" s="67" customFormat="1">
      <c r="C471" s="76"/>
      <c r="D471" s="100" t="s">
        <v>384</v>
      </c>
      <c r="E471" s="158" t="s">
        <v>717</v>
      </c>
      <c r="F471" s="85" t="s">
        <v>502</v>
      </c>
      <c r="G471" s="68"/>
      <c r="H471" s="68"/>
      <c r="I471" s="68"/>
    </row>
    <row r="472" spans="3:9" s="67" customFormat="1">
      <c r="C472" s="76"/>
      <c r="D472" s="100"/>
      <c r="E472" s="158"/>
      <c r="F472" s="85" t="s">
        <v>503</v>
      </c>
      <c r="G472" s="68"/>
      <c r="H472" s="91">
        <v>11000</v>
      </c>
      <c r="I472" s="78" t="s">
        <v>1</v>
      </c>
    </row>
    <row r="473" spans="3:9" s="67" customFormat="1">
      <c r="C473" s="76"/>
      <c r="D473" s="76" t="s">
        <v>704</v>
      </c>
      <c r="E473" s="158"/>
      <c r="G473" s="68"/>
      <c r="H473" s="91"/>
      <c r="I473" s="78"/>
    </row>
    <row r="474" spans="3:9" s="67" customFormat="1">
      <c r="C474" s="76"/>
      <c r="D474" s="100" t="s">
        <v>377</v>
      </c>
      <c r="E474" s="158" t="s">
        <v>718</v>
      </c>
      <c r="F474" s="85" t="s">
        <v>492</v>
      </c>
      <c r="G474" s="68"/>
      <c r="H474" s="68"/>
      <c r="I474" s="68"/>
    </row>
    <row r="475" spans="3:9" s="67" customFormat="1">
      <c r="C475" s="76"/>
      <c r="D475" s="100"/>
      <c r="E475" s="158"/>
      <c r="F475" s="85" t="s">
        <v>493</v>
      </c>
      <c r="G475" s="68"/>
      <c r="H475" s="91"/>
      <c r="I475" s="78"/>
    </row>
    <row r="476" spans="3:9" s="67" customFormat="1">
      <c r="C476" s="76"/>
      <c r="D476" s="100"/>
      <c r="E476" s="158"/>
      <c r="F476" s="85" t="s">
        <v>494</v>
      </c>
      <c r="G476" s="68"/>
      <c r="H476" s="91">
        <v>1358000</v>
      </c>
      <c r="I476" s="78" t="s">
        <v>1</v>
      </c>
    </row>
    <row r="477" spans="3:9" s="67" customFormat="1">
      <c r="C477" s="76"/>
      <c r="D477" s="76" t="s">
        <v>705</v>
      </c>
      <c r="E477" s="158"/>
      <c r="G477" s="68"/>
      <c r="H477" s="91"/>
      <c r="I477" s="78"/>
    </row>
    <row r="478" spans="3:9" s="67" customFormat="1">
      <c r="C478" s="76"/>
      <c r="D478" s="100" t="s">
        <v>62</v>
      </c>
      <c r="E478" s="158" t="s">
        <v>719</v>
      </c>
      <c r="F478" s="85" t="s">
        <v>492</v>
      </c>
      <c r="G478" s="68"/>
      <c r="H478" s="68"/>
      <c r="I478" s="68"/>
    </row>
    <row r="479" spans="3:9" s="67" customFormat="1">
      <c r="C479" s="76"/>
      <c r="D479" s="100"/>
      <c r="E479" s="158"/>
      <c r="F479" s="85" t="s">
        <v>493</v>
      </c>
      <c r="G479" s="68"/>
      <c r="H479" s="91"/>
      <c r="I479" s="78"/>
    </row>
    <row r="480" spans="3:9" s="67" customFormat="1">
      <c r="C480" s="76"/>
      <c r="D480" s="100"/>
      <c r="E480" s="158"/>
      <c r="F480" s="85" t="s">
        <v>494</v>
      </c>
      <c r="G480" s="68"/>
      <c r="H480" s="91">
        <v>1358000</v>
      </c>
      <c r="I480" s="78" t="s">
        <v>1</v>
      </c>
    </row>
    <row r="481" spans="3:9" s="67" customFormat="1">
      <c r="C481" s="76"/>
      <c r="D481" s="76" t="s">
        <v>707</v>
      </c>
      <c r="G481" s="68"/>
      <c r="H481" s="68"/>
      <c r="I481" s="68"/>
    </row>
    <row r="482" spans="3:9" s="67" customFormat="1">
      <c r="C482" s="76"/>
      <c r="D482" s="100" t="s">
        <v>381</v>
      </c>
      <c r="E482" s="158" t="s">
        <v>720</v>
      </c>
      <c r="F482" s="85" t="s">
        <v>499</v>
      </c>
      <c r="G482" s="68"/>
      <c r="H482" s="68"/>
      <c r="I482" s="68"/>
    </row>
    <row r="483" spans="3:9" s="67" customFormat="1">
      <c r="C483" s="76"/>
      <c r="D483" s="100"/>
      <c r="E483" s="158"/>
      <c r="F483" s="85" t="s">
        <v>500</v>
      </c>
      <c r="G483" s="68"/>
      <c r="H483" s="91">
        <v>8000</v>
      </c>
      <c r="I483" s="78" t="s">
        <v>1</v>
      </c>
    </row>
    <row r="484" spans="3:9" s="67" customFormat="1">
      <c r="C484" s="76"/>
      <c r="D484" s="76" t="s">
        <v>706</v>
      </c>
      <c r="E484" s="158"/>
      <c r="F484" s="92"/>
      <c r="G484" s="68"/>
      <c r="H484" s="91"/>
      <c r="I484" s="78"/>
    </row>
    <row r="485" spans="3:9" s="67" customFormat="1">
      <c r="C485" s="76"/>
      <c r="D485" s="100" t="s">
        <v>86</v>
      </c>
      <c r="E485" s="158" t="s">
        <v>721</v>
      </c>
      <c r="F485" s="85" t="s">
        <v>504</v>
      </c>
      <c r="G485" s="68"/>
      <c r="H485" s="68"/>
      <c r="I485" s="68"/>
    </row>
    <row r="486" spans="3:9" s="67" customFormat="1">
      <c r="C486" s="76"/>
      <c r="D486" s="100"/>
      <c r="E486" s="158"/>
      <c r="F486" s="85" t="s">
        <v>505</v>
      </c>
      <c r="G486" s="68"/>
      <c r="H486" s="91">
        <v>17200</v>
      </c>
      <c r="I486" s="78" t="s">
        <v>1</v>
      </c>
    </row>
    <row r="487" spans="3:9" s="67" customFormat="1">
      <c r="C487" s="76"/>
      <c r="D487" s="76" t="s">
        <v>844</v>
      </c>
      <c r="E487" s="158"/>
      <c r="F487" s="92"/>
      <c r="G487" s="68"/>
      <c r="H487" s="91"/>
      <c r="I487" s="78"/>
    </row>
    <row r="488" spans="3:9" s="67" customFormat="1">
      <c r="C488" s="76"/>
      <c r="D488" s="100" t="s">
        <v>417</v>
      </c>
      <c r="E488" s="158" t="s">
        <v>722</v>
      </c>
      <c r="F488" s="85" t="s">
        <v>502</v>
      </c>
      <c r="G488" s="68"/>
      <c r="H488" s="68"/>
      <c r="I488" s="68"/>
    </row>
    <row r="489" spans="3:9" s="67" customFormat="1">
      <c r="C489" s="76"/>
      <c r="D489" s="100"/>
      <c r="E489" s="158"/>
      <c r="F489" s="85" t="s">
        <v>503</v>
      </c>
      <c r="G489" s="68"/>
      <c r="H489" s="91">
        <v>11000</v>
      </c>
      <c r="I489" s="78" t="s">
        <v>1</v>
      </c>
    </row>
    <row r="490" spans="3:9" s="67" customFormat="1">
      <c r="C490" s="76"/>
      <c r="D490" s="76" t="s">
        <v>698</v>
      </c>
      <c r="E490" s="158"/>
      <c r="G490" s="68"/>
      <c r="H490" s="91"/>
      <c r="I490" s="78"/>
    </row>
    <row r="491" spans="3:9" s="67" customFormat="1">
      <c r="C491" s="76"/>
      <c r="D491" s="100" t="s">
        <v>116</v>
      </c>
      <c r="E491" s="158" t="s">
        <v>723</v>
      </c>
      <c r="F491" s="85" t="s">
        <v>477</v>
      </c>
      <c r="G491" s="68"/>
      <c r="H491" s="68"/>
      <c r="I491" s="68"/>
    </row>
    <row r="492" spans="3:9" s="67" customFormat="1">
      <c r="C492" s="76"/>
      <c r="D492" s="100"/>
      <c r="E492" s="158"/>
      <c r="F492" s="85" t="s">
        <v>474</v>
      </c>
      <c r="G492" s="68"/>
      <c r="H492" s="91"/>
      <c r="I492" s="78"/>
    </row>
    <row r="493" spans="3:9" s="67" customFormat="1">
      <c r="C493" s="76"/>
      <c r="D493" s="100"/>
      <c r="E493" s="158"/>
      <c r="F493" s="85" t="s">
        <v>476</v>
      </c>
      <c r="G493" s="68"/>
      <c r="H493" s="91">
        <v>29100</v>
      </c>
      <c r="I493" s="78" t="s">
        <v>1</v>
      </c>
    </row>
    <row r="494" spans="3:9" s="67" customFormat="1">
      <c r="C494" s="76"/>
      <c r="D494" s="76" t="s">
        <v>688</v>
      </c>
      <c r="E494" s="158"/>
      <c r="F494" s="92"/>
      <c r="G494" s="68"/>
      <c r="H494" s="91"/>
      <c r="I494" s="78"/>
    </row>
    <row r="495" spans="3:9" s="67" customFormat="1">
      <c r="C495" s="76"/>
      <c r="D495" s="100" t="s">
        <v>108</v>
      </c>
      <c r="E495" s="158" t="s">
        <v>724</v>
      </c>
      <c r="F495" s="85" t="s">
        <v>429</v>
      </c>
      <c r="G495" s="68"/>
      <c r="H495" s="68"/>
      <c r="I495" s="68"/>
    </row>
    <row r="496" spans="3:9" s="67" customFormat="1">
      <c r="C496" s="76"/>
      <c r="D496" s="100"/>
      <c r="E496" s="158"/>
      <c r="F496" s="85" t="s">
        <v>430</v>
      </c>
      <c r="G496" s="68"/>
      <c r="H496" s="91"/>
      <c r="I496" s="78"/>
    </row>
    <row r="497" spans="3:9" s="67" customFormat="1">
      <c r="C497" s="76"/>
      <c r="D497" s="100"/>
      <c r="E497" s="158"/>
      <c r="F497" s="85" t="s">
        <v>467</v>
      </c>
      <c r="G497" s="68"/>
      <c r="H497" s="91">
        <v>33500</v>
      </c>
      <c r="I497" s="78" t="s">
        <v>1</v>
      </c>
    </row>
    <row r="498" spans="3:9" s="67" customFormat="1">
      <c r="C498" s="76"/>
      <c r="D498" s="100" t="s">
        <v>109</v>
      </c>
      <c r="E498" s="158" t="s">
        <v>725</v>
      </c>
      <c r="F498" s="85" t="s">
        <v>429</v>
      </c>
      <c r="G498" s="68"/>
      <c r="H498" s="68"/>
      <c r="I498" s="68"/>
    </row>
    <row r="499" spans="3:9" s="67" customFormat="1">
      <c r="C499" s="76"/>
      <c r="D499" s="100"/>
      <c r="E499" s="158"/>
      <c r="F499" s="85" t="s">
        <v>430</v>
      </c>
      <c r="G499" s="68"/>
      <c r="H499" s="91"/>
      <c r="I499" s="78"/>
    </row>
    <row r="500" spans="3:9" s="67" customFormat="1">
      <c r="C500" s="76"/>
      <c r="D500" s="100"/>
      <c r="E500" s="158"/>
      <c r="F500" s="85" t="s">
        <v>468</v>
      </c>
      <c r="G500" s="68"/>
      <c r="H500" s="91">
        <v>163600</v>
      </c>
      <c r="I500" s="78" t="s">
        <v>1</v>
      </c>
    </row>
    <row r="501" spans="3:9" s="67" customFormat="1">
      <c r="C501" s="76"/>
      <c r="D501" s="100" t="s">
        <v>111</v>
      </c>
      <c r="E501" s="158" t="s">
        <v>726</v>
      </c>
      <c r="F501" s="85" t="s">
        <v>429</v>
      </c>
      <c r="G501" s="68"/>
      <c r="H501" s="68"/>
      <c r="I501" s="68"/>
    </row>
    <row r="502" spans="3:9" s="67" customFormat="1">
      <c r="C502" s="76"/>
      <c r="D502" s="100"/>
      <c r="E502" s="158"/>
      <c r="F502" s="85" t="s">
        <v>430</v>
      </c>
      <c r="G502" s="68"/>
      <c r="H502" s="91"/>
      <c r="I502" s="78"/>
    </row>
    <row r="503" spans="3:9" s="67" customFormat="1">
      <c r="C503" s="76"/>
      <c r="D503" s="100"/>
      <c r="E503" s="158"/>
      <c r="F503" s="85" t="s">
        <v>470</v>
      </c>
      <c r="G503" s="68"/>
      <c r="H503" s="91">
        <v>160800</v>
      </c>
      <c r="I503" s="78" t="s">
        <v>1</v>
      </c>
    </row>
    <row r="504" spans="3:9" s="67" customFormat="1">
      <c r="C504" s="76"/>
      <c r="D504" s="100" t="s">
        <v>390</v>
      </c>
      <c r="E504" s="158" t="s">
        <v>727</v>
      </c>
      <c r="F504" s="85" t="s">
        <v>429</v>
      </c>
      <c r="G504" s="68"/>
      <c r="H504" s="68"/>
      <c r="I504" s="68"/>
    </row>
    <row r="505" spans="3:9" s="67" customFormat="1">
      <c r="C505" s="76"/>
      <c r="D505" s="100"/>
      <c r="E505" s="158"/>
      <c r="F505" s="85" t="s">
        <v>430</v>
      </c>
      <c r="G505" s="68"/>
      <c r="H505" s="91"/>
      <c r="I505" s="78"/>
    </row>
    <row r="506" spans="3:9" s="67" customFormat="1">
      <c r="C506" s="76"/>
      <c r="D506" s="100"/>
      <c r="E506" s="158"/>
      <c r="F506" s="85" t="s">
        <v>471</v>
      </c>
      <c r="G506" s="68"/>
      <c r="H506" s="91">
        <v>175500</v>
      </c>
      <c r="I506" s="78" t="s">
        <v>1</v>
      </c>
    </row>
    <row r="507" spans="3:9" s="67" customFormat="1">
      <c r="C507" s="76"/>
      <c r="D507" s="100" t="s">
        <v>396</v>
      </c>
      <c r="E507" s="158" t="s">
        <v>728</v>
      </c>
      <c r="F507" s="85" t="s">
        <v>472</v>
      </c>
      <c r="G507" s="68"/>
      <c r="H507" s="68"/>
      <c r="I507" s="68"/>
    </row>
    <row r="508" spans="3:9" s="67" customFormat="1">
      <c r="C508" s="76"/>
      <c r="D508" s="100"/>
      <c r="E508" s="158"/>
      <c r="F508" s="85" t="s">
        <v>473</v>
      </c>
      <c r="G508" s="68"/>
      <c r="H508" s="91"/>
      <c r="I508" s="78"/>
    </row>
    <row r="509" spans="3:9" s="67" customFormat="1">
      <c r="C509" s="76"/>
      <c r="D509" s="100"/>
      <c r="E509" s="158"/>
      <c r="F509" s="85" t="s">
        <v>474</v>
      </c>
      <c r="G509" s="68"/>
      <c r="H509" s="91"/>
      <c r="I509" s="78"/>
    </row>
    <row r="510" spans="3:9" s="67" customFormat="1">
      <c r="C510" s="76"/>
      <c r="D510" s="100"/>
      <c r="E510" s="158"/>
      <c r="F510" s="85" t="s">
        <v>476</v>
      </c>
      <c r="G510" s="68"/>
      <c r="H510" s="91">
        <v>25100</v>
      </c>
      <c r="I510" s="78" t="s">
        <v>1</v>
      </c>
    </row>
    <row r="511" spans="3:9" s="67" customFormat="1">
      <c r="C511" s="76"/>
      <c r="D511" s="100" t="s">
        <v>400</v>
      </c>
      <c r="E511" s="158" t="s">
        <v>729</v>
      </c>
      <c r="F511" s="85" t="s">
        <v>478</v>
      </c>
      <c r="G511" s="68"/>
      <c r="H511" s="68"/>
      <c r="I511" s="68"/>
    </row>
    <row r="512" spans="3:9" s="67" customFormat="1">
      <c r="C512" s="76"/>
      <c r="D512" s="100"/>
      <c r="E512" s="158"/>
      <c r="F512" s="85" t="s">
        <v>479</v>
      </c>
      <c r="G512" s="68"/>
      <c r="H512" s="91"/>
      <c r="I512" s="78"/>
    </row>
    <row r="513" spans="3:9" s="67" customFormat="1">
      <c r="C513" s="76"/>
      <c r="D513" s="100"/>
      <c r="E513" s="158"/>
      <c r="F513" s="85" t="s">
        <v>480</v>
      </c>
      <c r="G513" s="68"/>
      <c r="H513" s="91">
        <v>92000</v>
      </c>
      <c r="I513" s="78" t="s">
        <v>1</v>
      </c>
    </row>
    <row r="514" spans="3:9" s="67" customFormat="1">
      <c r="C514" s="76"/>
      <c r="D514" s="76" t="s">
        <v>689</v>
      </c>
      <c r="E514" s="158"/>
      <c r="F514" s="92"/>
      <c r="G514" s="68"/>
      <c r="H514" s="91"/>
      <c r="I514" s="78"/>
    </row>
    <row r="515" spans="3:9" s="67" customFormat="1">
      <c r="C515" s="76"/>
      <c r="D515" s="100" t="s">
        <v>389</v>
      </c>
      <c r="E515" s="158" t="s">
        <v>730</v>
      </c>
      <c r="F515" s="85" t="s">
        <v>429</v>
      </c>
      <c r="G515" s="68"/>
      <c r="H515" s="68"/>
      <c r="I515" s="68"/>
    </row>
    <row r="516" spans="3:9" s="67" customFormat="1">
      <c r="C516" s="76"/>
      <c r="D516" s="100"/>
      <c r="E516" s="158"/>
      <c r="F516" s="85" t="s">
        <v>430</v>
      </c>
      <c r="G516" s="68"/>
      <c r="H516" s="91"/>
      <c r="I516" s="78"/>
    </row>
    <row r="517" spans="3:9" s="67" customFormat="1">
      <c r="C517" s="76"/>
      <c r="D517" s="100"/>
      <c r="E517" s="158"/>
      <c r="F517" s="85" t="s">
        <v>469</v>
      </c>
      <c r="G517" s="68"/>
      <c r="H517" s="91">
        <v>377600</v>
      </c>
      <c r="I517" s="78" t="s">
        <v>1</v>
      </c>
    </row>
    <row r="518" spans="3:9" s="67" customFormat="1">
      <c r="C518" s="76"/>
      <c r="D518" s="100" t="s">
        <v>397</v>
      </c>
      <c r="E518" s="158" t="s">
        <v>731</v>
      </c>
      <c r="F518" s="85" t="s">
        <v>472</v>
      </c>
      <c r="G518" s="68"/>
      <c r="H518" s="68"/>
      <c r="I518" s="68"/>
    </row>
    <row r="519" spans="3:9" s="67" customFormat="1">
      <c r="C519" s="76"/>
      <c r="D519" s="100"/>
      <c r="E519" s="158"/>
      <c r="F519" s="85" t="s">
        <v>473</v>
      </c>
      <c r="G519" s="68"/>
      <c r="H519" s="91"/>
      <c r="I519" s="78"/>
    </row>
    <row r="520" spans="3:9" s="67" customFormat="1">
      <c r="C520" s="76"/>
      <c r="D520" s="100"/>
      <c r="E520" s="158"/>
      <c r="F520" s="85" t="s">
        <v>474</v>
      </c>
      <c r="G520" s="68"/>
      <c r="H520" s="91"/>
      <c r="I520" s="78"/>
    </row>
    <row r="521" spans="3:9" s="67" customFormat="1">
      <c r="C521" s="76"/>
      <c r="D521" s="100"/>
      <c r="E521" s="158"/>
      <c r="F521" s="85" t="s">
        <v>475</v>
      </c>
      <c r="G521" s="68"/>
      <c r="H521" s="91">
        <v>50200</v>
      </c>
      <c r="I521" s="78" t="s">
        <v>1</v>
      </c>
    </row>
    <row r="522" spans="3:9" s="67" customFormat="1">
      <c r="C522" s="76"/>
      <c r="D522" s="76" t="s">
        <v>690</v>
      </c>
      <c r="E522" s="158"/>
      <c r="F522" s="92"/>
      <c r="G522" s="68"/>
      <c r="H522" s="91"/>
      <c r="I522" s="78"/>
    </row>
    <row r="523" spans="3:9" s="67" customFormat="1">
      <c r="C523" s="76"/>
      <c r="D523" s="100" t="s">
        <v>110</v>
      </c>
      <c r="E523" s="158" t="s">
        <v>732</v>
      </c>
      <c r="F523" s="85" t="s">
        <v>429</v>
      </c>
      <c r="G523" s="68"/>
      <c r="H523" s="68"/>
      <c r="I523" s="68"/>
    </row>
    <row r="524" spans="3:9" s="67" customFormat="1">
      <c r="C524" s="76"/>
      <c r="D524" s="100"/>
      <c r="E524" s="158"/>
      <c r="F524" s="85" t="s">
        <v>430</v>
      </c>
      <c r="G524" s="68"/>
      <c r="H524" s="91"/>
      <c r="I524" s="78"/>
    </row>
    <row r="525" spans="3:9" s="67" customFormat="1">
      <c r="C525" s="76"/>
      <c r="D525" s="100"/>
      <c r="E525" s="158"/>
      <c r="F525" s="85" t="s">
        <v>468</v>
      </c>
      <c r="G525" s="68"/>
      <c r="H525" s="91">
        <v>163600</v>
      </c>
      <c r="I525" s="78" t="s">
        <v>1</v>
      </c>
    </row>
    <row r="526" spans="3:9" s="67" customFormat="1">
      <c r="C526" s="76"/>
      <c r="D526" s="100" t="s">
        <v>398</v>
      </c>
      <c r="E526" s="158" t="s">
        <v>733</v>
      </c>
      <c r="F526" s="85" t="s">
        <v>472</v>
      </c>
      <c r="G526" s="68"/>
      <c r="H526" s="68"/>
      <c r="I526" s="68"/>
    </row>
    <row r="527" spans="3:9" s="67" customFormat="1">
      <c r="C527" s="76"/>
      <c r="D527" s="100"/>
      <c r="E527" s="158"/>
      <c r="F527" s="85" t="s">
        <v>473</v>
      </c>
      <c r="G527" s="68"/>
      <c r="H527" s="91"/>
      <c r="I527" s="78"/>
    </row>
    <row r="528" spans="3:9" s="67" customFormat="1">
      <c r="C528" s="76"/>
      <c r="D528" s="100"/>
      <c r="E528" s="158"/>
      <c r="F528" s="85" t="s">
        <v>474</v>
      </c>
      <c r="G528" s="68"/>
      <c r="H528" s="91"/>
      <c r="I528" s="78"/>
    </row>
    <row r="529" spans="3:9" s="67" customFormat="1">
      <c r="C529" s="76"/>
      <c r="D529" s="100"/>
      <c r="E529" s="158"/>
      <c r="F529" s="85" t="s">
        <v>476</v>
      </c>
      <c r="G529" s="68"/>
      <c r="H529" s="91">
        <v>25100</v>
      </c>
      <c r="I529" s="78" t="s">
        <v>1</v>
      </c>
    </row>
    <row r="530" spans="3:9" s="67" customFormat="1">
      <c r="C530" s="76"/>
      <c r="D530" s="100" t="s">
        <v>401</v>
      </c>
      <c r="E530" s="158" t="s">
        <v>734</v>
      </c>
      <c r="F530" s="85" t="s">
        <v>478</v>
      </c>
      <c r="G530" s="68"/>
      <c r="H530" s="68"/>
      <c r="I530" s="68"/>
    </row>
    <row r="531" spans="3:9" s="67" customFormat="1">
      <c r="C531" s="76"/>
      <c r="D531" s="100"/>
      <c r="E531" s="158"/>
      <c r="F531" s="85" t="s">
        <v>479</v>
      </c>
      <c r="G531" s="68"/>
      <c r="H531" s="91"/>
      <c r="I531" s="78"/>
    </row>
    <row r="532" spans="3:9" s="67" customFormat="1">
      <c r="C532" s="76"/>
      <c r="D532" s="100"/>
      <c r="E532" s="158"/>
      <c r="F532" s="85" t="s">
        <v>481</v>
      </c>
      <c r="G532" s="68"/>
      <c r="H532" s="91">
        <v>23000</v>
      </c>
      <c r="I532" s="78" t="s">
        <v>1</v>
      </c>
    </row>
    <row r="533" spans="3:9" s="67" customFormat="1">
      <c r="C533" s="76"/>
      <c r="D533" s="76" t="s">
        <v>694</v>
      </c>
      <c r="G533" s="68"/>
      <c r="H533" s="68"/>
      <c r="I533" s="68"/>
    </row>
    <row r="534" spans="3:9" s="67" customFormat="1">
      <c r="C534" s="76"/>
      <c r="D534" s="100" t="s">
        <v>394</v>
      </c>
      <c r="E534" s="158" t="s">
        <v>735</v>
      </c>
      <c r="F534" s="85" t="s">
        <v>472</v>
      </c>
      <c r="G534" s="68"/>
      <c r="H534" s="68"/>
      <c r="I534" s="68"/>
    </row>
    <row r="535" spans="3:9" s="67" customFormat="1">
      <c r="C535" s="76"/>
      <c r="D535" s="100"/>
      <c r="E535" s="158"/>
      <c r="F535" s="85" t="s">
        <v>473</v>
      </c>
      <c r="G535" s="68"/>
      <c r="H535" s="91"/>
      <c r="I535" s="78"/>
    </row>
    <row r="536" spans="3:9" s="67" customFormat="1">
      <c r="C536" s="76"/>
      <c r="D536" s="100"/>
      <c r="E536" s="158"/>
      <c r="F536" s="85" t="s">
        <v>474</v>
      </c>
      <c r="G536" s="68"/>
      <c r="H536" s="91"/>
      <c r="I536" s="78"/>
    </row>
    <row r="537" spans="3:9" s="67" customFormat="1">
      <c r="C537" s="76"/>
      <c r="D537" s="100"/>
      <c r="E537" s="158"/>
      <c r="F537" s="85" t="s">
        <v>476</v>
      </c>
      <c r="G537" s="68"/>
      <c r="H537" s="91">
        <v>25100</v>
      </c>
      <c r="I537" s="78" t="s">
        <v>1</v>
      </c>
    </row>
    <row r="538" spans="3:9" s="67" customFormat="1">
      <c r="C538" s="76"/>
      <c r="D538" s="76" t="s">
        <v>695</v>
      </c>
      <c r="E538" s="158"/>
      <c r="G538" s="68"/>
      <c r="H538" s="91"/>
      <c r="I538" s="78"/>
    </row>
    <row r="539" spans="3:9" s="67" customFormat="1">
      <c r="C539" s="76"/>
      <c r="D539" s="100" t="s">
        <v>395</v>
      </c>
      <c r="E539" s="158" t="s">
        <v>736</v>
      </c>
      <c r="F539" s="85" t="s">
        <v>472</v>
      </c>
      <c r="G539" s="68"/>
      <c r="H539" s="68"/>
      <c r="I539" s="68"/>
    </row>
    <row r="540" spans="3:9" s="67" customFormat="1">
      <c r="C540" s="76"/>
      <c r="D540" s="100"/>
      <c r="E540" s="158"/>
      <c r="F540" s="85" t="s">
        <v>473</v>
      </c>
      <c r="G540" s="68"/>
      <c r="H540" s="91"/>
      <c r="I540" s="78"/>
    </row>
    <row r="541" spans="3:9" s="67" customFormat="1">
      <c r="C541" s="76"/>
      <c r="D541" s="100"/>
      <c r="E541" s="158"/>
      <c r="F541" s="85" t="s">
        <v>474</v>
      </c>
      <c r="G541" s="68"/>
      <c r="H541" s="91"/>
      <c r="I541" s="78"/>
    </row>
    <row r="542" spans="3:9" s="67" customFormat="1">
      <c r="C542" s="76"/>
      <c r="D542" s="100"/>
      <c r="E542" s="158"/>
      <c r="F542" s="85" t="s">
        <v>476</v>
      </c>
      <c r="G542" s="68"/>
      <c r="H542" s="91">
        <v>25100</v>
      </c>
      <c r="I542" s="78" t="s">
        <v>1</v>
      </c>
    </row>
    <row r="543" spans="3:9" s="67" customFormat="1">
      <c r="C543" s="76"/>
      <c r="D543" s="76" t="s">
        <v>696</v>
      </c>
      <c r="G543" s="68"/>
      <c r="H543" s="68"/>
      <c r="I543" s="68"/>
    </row>
    <row r="544" spans="3:9" s="67" customFormat="1">
      <c r="C544" s="76"/>
      <c r="D544" s="100" t="s">
        <v>75</v>
      </c>
      <c r="E544" s="158" t="s">
        <v>737</v>
      </c>
      <c r="F544" s="85" t="s">
        <v>472</v>
      </c>
      <c r="G544" s="68"/>
      <c r="H544" s="68"/>
      <c r="I544" s="68"/>
    </row>
    <row r="545" spans="3:9" s="67" customFormat="1">
      <c r="C545" s="76"/>
      <c r="D545" s="100"/>
      <c r="E545" s="158"/>
      <c r="F545" s="85" t="s">
        <v>473</v>
      </c>
      <c r="G545" s="68"/>
      <c r="H545" s="91"/>
      <c r="I545" s="78"/>
    </row>
    <row r="546" spans="3:9" s="67" customFormat="1">
      <c r="C546" s="76"/>
      <c r="D546" s="100"/>
      <c r="E546" s="158"/>
      <c r="F546" s="85" t="s">
        <v>474</v>
      </c>
      <c r="G546" s="68"/>
      <c r="H546" s="91"/>
      <c r="I546" s="78"/>
    </row>
    <row r="547" spans="3:9" s="67" customFormat="1">
      <c r="C547" s="76"/>
      <c r="D547" s="100"/>
      <c r="E547" s="158"/>
      <c r="F547" s="85" t="s">
        <v>475</v>
      </c>
      <c r="G547" s="68"/>
      <c r="H547" s="91">
        <v>50200</v>
      </c>
      <c r="I547" s="78" t="s">
        <v>1</v>
      </c>
    </row>
    <row r="548" spans="3:9" s="67" customFormat="1">
      <c r="C548" s="76"/>
      <c r="D548" s="76" t="s">
        <v>697</v>
      </c>
      <c r="G548" s="68"/>
      <c r="H548" s="68"/>
      <c r="I548" s="68"/>
    </row>
    <row r="549" spans="3:9" s="67" customFormat="1">
      <c r="C549" s="76"/>
      <c r="D549" s="100" t="s">
        <v>399</v>
      </c>
      <c r="E549" s="158" t="s">
        <v>738</v>
      </c>
      <c r="F549" s="85" t="s">
        <v>472</v>
      </c>
      <c r="G549" s="68"/>
      <c r="H549" s="68"/>
      <c r="I549" s="68"/>
    </row>
    <row r="550" spans="3:9" s="67" customFormat="1">
      <c r="C550" s="76"/>
      <c r="D550" s="100"/>
      <c r="E550" s="158"/>
      <c r="F550" s="85" t="s">
        <v>473</v>
      </c>
      <c r="G550" s="68"/>
      <c r="H550" s="91"/>
      <c r="I550" s="78"/>
    </row>
    <row r="551" spans="3:9" s="67" customFormat="1">
      <c r="C551" s="76"/>
      <c r="D551" s="100"/>
      <c r="E551" s="158"/>
      <c r="F551" s="85" t="s">
        <v>474</v>
      </c>
      <c r="G551" s="68"/>
      <c r="H551" s="91"/>
      <c r="I551" s="78"/>
    </row>
    <row r="552" spans="3:9" s="67" customFormat="1">
      <c r="C552" s="76"/>
      <c r="D552" s="100"/>
      <c r="E552" s="158"/>
      <c r="F552" s="85" t="s">
        <v>476</v>
      </c>
      <c r="G552" s="68"/>
      <c r="H552" s="91">
        <v>25100</v>
      </c>
      <c r="I552" s="78" t="s">
        <v>1</v>
      </c>
    </row>
    <row r="553" spans="3:9" s="67" customFormat="1">
      <c r="C553" s="76"/>
      <c r="D553" s="100"/>
      <c r="E553" s="158"/>
      <c r="F553" s="85"/>
      <c r="G553" s="68"/>
      <c r="H553" s="91"/>
      <c r="I553" s="78"/>
    </row>
    <row r="554" spans="3:9" s="67" customFormat="1" ht="21.75" customHeight="1">
      <c r="C554" s="76"/>
      <c r="D554" s="89" t="s">
        <v>57</v>
      </c>
      <c r="E554" s="89"/>
      <c r="F554" s="89"/>
      <c r="G554" s="70">
        <f>SUM(H555,H568,H574,H589,H598,H582)</f>
        <v>135462000</v>
      </c>
      <c r="H554" s="69" t="s">
        <v>1</v>
      </c>
      <c r="I554" s="69"/>
    </row>
    <row r="555" spans="3:9" s="67" customFormat="1" ht="21.75" customHeight="1">
      <c r="C555" s="76"/>
      <c r="D555" s="100" t="s">
        <v>852</v>
      </c>
      <c r="E555" s="159" t="s">
        <v>7</v>
      </c>
      <c r="F555" s="77" t="s">
        <v>853</v>
      </c>
      <c r="G555" s="160"/>
      <c r="H555" s="91">
        <v>13900000</v>
      </c>
      <c r="I555" s="78" t="s">
        <v>1</v>
      </c>
    </row>
    <row r="556" spans="3:9" s="67" customFormat="1" ht="21.75" customHeight="1">
      <c r="C556" s="76"/>
      <c r="D556" s="89"/>
      <c r="E556" s="89"/>
      <c r="F556" s="151" t="s">
        <v>1115</v>
      </c>
      <c r="G556" s="70"/>
      <c r="H556" s="69"/>
      <c r="I556" s="69"/>
    </row>
    <row r="557" spans="3:9" s="67" customFormat="1" ht="21.75" customHeight="1">
      <c r="C557" s="76"/>
      <c r="D557" s="89"/>
      <c r="E557" s="89"/>
      <c r="F557" s="151" t="s">
        <v>862</v>
      </c>
      <c r="G557" s="70"/>
      <c r="H557" s="69"/>
      <c r="I557" s="69"/>
    </row>
    <row r="558" spans="3:9" s="67" customFormat="1" ht="21.75" customHeight="1">
      <c r="C558" s="76"/>
      <c r="D558" s="89"/>
      <c r="E558" s="89"/>
      <c r="F558" s="151" t="s">
        <v>854</v>
      </c>
      <c r="G558" s="70"/>
      <c r="H558" s="69"/>
      <c r="I558" s="69"/>
    </row>
    <row r="559" spans="3:9" s="67" customFormat="1" ht="21.75" customHeight="1">
      <c r="C559" s="76"/>
      <c r="D559" s="89"/>
      <c r="E559" s="89"/>
      <c r="F559" s="151" t="s">
        <v>868</v>
      </c>
      <c r="G559" s="70"/>
      <c r="H559" s="69"/>
      <c r="I559" s="69"/>
    </row>
    <row r="560" spans="3:9" s="67" customFormat="1" ht="21.75" customHeight="1">
      <c r="C560" s="76"/>
      <c r="D560" s="89"/>
      <c r="E560" s="89"/>
      <c r="F560" s="151" t="s">
        <v>855</v>
      </c>
      <c r="G560" s="70"/>
      <c r="H560" s="69"/>
      <c r="I560" s="69"/>
    </row>
    <row r="561" spans="3:9" s="67" customFormat="1" ht="21.75" customHeight="1">
      <c r="C561" s="76"/>
      <c r="D561" s="89"/>
      <c r="E561" s="89"/>
      <c r="F561" s="151" t="s">
        <v>856</v>
      </c>
      <c r="G561" s="70"/>
      <c r="H561" s="69"/>
      <c r="I561" s="69"/>
    </row>
    <row r="562" spans="3:9" s="67" customFormat="1" ht="21.75" customHeight="1">
      <c r="C562" s="76"/>
      <c r="D562" s="89"/>
      <c r="E562" s="89"/>
      <c r="F562" s="151" t="s">
        <v>857</v>
      </c>
      <c r="G562" s="70"/>
      <c r="H562" s="69"/>
      <c r="I562" s="69"/>
    </row>
    <row r="563" spans="3:9" s="67" customFormat="1" ht="21.75" customHeight="1">
      <c r="C563" s="76"/>
      <c r="D563" s="89"/>
      <c r="E563" s="89"/>
      <c r="F563" s="151" t="s">
        <v>858</v>
      </c>
      <c r="G563" s="70"/>
      <c r="H563" s="69"/>
      <c r="I563" s="69"/>
    </row>
    <row r="564" spans="3:9" s="67" customFormat="1" ht="21.75" customHeight="1">
      <c r="C564" s="76"/>
      <c r="D564" s="89"/>
      <c r="E564" s="89"/>
      <c r="F564" s="151" t="s">
        <v>859</v>
      </c>
      <c r="G564" s="70"/>
      <c r="H564" s="69"/>
      <c r="I564" s="69"/>
    </row>
    <row r="565" spans="3:9" s="67" customFormat="1" ht="21.75" customHeight="1">
      <c r="C565" s="76"/>
      <c r="D565" s="89"/>
      <c r="E565" s="89"/>
      <c r="F565" s="151" t="s">
        <v>860</v>
      </c>
      <c r="G565" s="70"/>
      <c r="H565" s="69"/>
      <c r="I565" s="69"/>
    </row>
    <row r="566" spans="3:9" s="67" customFormat="1" ht="21.75" customHeight="1">
      <c r="C566" s="76"/>
      <c r="D566" s="89"/>
      <c r="E566" s="89"/>
      <c r="F566" s="151" t="s">
        <v>95</v>
      </c>
      <c r="G566" s="70"/>
      <c r="H566" s="69"/>
      <c r="I566" s="69"/>
    </row>
    <row r="567" spans="3:9" s="67" customFormat="1" ht="21.75" customHeight="1">
      <c r="C567" s="76"/>
      <c r="D567" s="89"/>
      <c r="E567" s="89"/>
      <c r="F567" s="151" t="s">
        <v>861</v>
      </c>
      <c r="G567" s="70"/>
      <c r="H567" s="69"/>
      <c r="I567" s="69"/>
    </row>
    <row r="568" spans="3:9" s="67" customFormat="1" ht="21.75" customHeight="1">
      <c r="C568" s="76"/>
      <c r="D568" s="100" t="s">
        <v>97</v>
      </c>
      <c r="E568" s="159" t="s">
        <v>10</v>
      </c>
      <c r="F568" s="92" t="s">
        <v>421</v>
      </c>
      <c r="G568" s="68"/>
      <c r="H568" s="91">
        <v>10700000</v>
      </c>
      <c r="I568" s="78" t="s">
        <v>1</v>
      </c>
    </row>
    <row r="569" spans="3:9" s="67" customFormat="1" ht="21.75" customHeight="1">
      <c r="C569" s="76"/>
      <c r="E569" s="76"/>
      <c r="F569" s="85" t="s">
        <v>433</v>
      </c>
      <c r="G569" s="106"/>
      <c r="H569" s="106"/>
      <c r="I569" s="78"/>
    </row>
    <row r="570" spans="3:9" s="67" customFormat="1" ht="21.75" customHeight="1">
      <c r="C570" s="76"/>
      <c r="E570" s="76"/>
      <c r="F570" s="85" t="s">
        <v>434</v>
      </c>
      <c r="G570" s="106"/>
      <c r="H570" s="106"/>
      <c r="I570" s="78"/>
    </row>
    <row r="571" spans="3:9" s="67" customFormat="1" ht="21.75" customHeight="1">
      <c r="C571" s="76"/>
      <c r="E571" s="76"/>
      <c r="F571" s="85" t="s">
        <v>435</v>
      </c>
      <c r="G571" s="106"/>
      <c r="H571" s="106"/>
      <c r="I571" s="78"/>
    </row>
    <row r="572" spans="3:9" s="67" customFormat="1" ht="21.75" customHeight="1">
      <c r="C572" s="76"/>
      <c r="D572" s="100"/>
      <c r="E572" s="76"/>
      <c r="F572" s="85" t="s">
        <v>95</v>
      </c>
      <c r="G572" s="106"/>
      <c r="H572" s="106"/>
      <c r="I572" s="78"/>
    </row>
    <row r="573" spans="3:9" s="67" customFormat="1" ht="21.75" customHeight="1">
      <c r="C573" s="76"/>
      <c r="D573" s="100"/>
      <c r="E573" s="76"/>
      <c r="F573" s="85" t="s">
        <v>436</v>
      </c>
      <c r="G573" s="106"/>
      <c r="H573" s="106"/>
      <c r="I573" s="78"/>
    </row>
    <row r="574" spans="3:9" s="67" customFormat="1" ht="21.75" customHeight="1">
      <c r="C574" s="76"/>
      <c r="D574" s="100" t="s">
        <v>418</v>
      </c>
      <c r="E574" s="159" t="s">
        <v>12</v>
      </c>
      <c r="F574" s="92" t="s">
        <v>422</v>
      </c>
      <c r="G574" s="68"/>
      <c r="H574" s="98">
        <v>17223000</v>
      </c>
      <c r="I574" s="78" t="s">
        <v>1</v>
      </c>
    </row>
    <row r="575" spans="3:9" s="67" customFormat="1" ht="21.75" customHeight="1">
      <c r="C575" s="76"/>
      <c r="E575" s="76"/>
      <c r="F575" s="85" t="s">
        <v>96</v>
      </c>
      <c r="G575" s="118"/>
      <c r="H575" s="98"/>
      <c r="I575" s="78"/>
    </row>
    <row r="576" spans="3:9" s="67" customFormat="1" ht="21.75" customHeight="1">
      <c r="C576" s="76"/>
      <c r="E576" s="76"/>
      <c r="F576" s="85" t="s">
        <v>437</v>
      </c>
      <c r="G576" s="118"/>
      <c r="H576" s="98"/>
      <c r="I576" s="78"/>
    </row>
    <row r="577" spans="3:9" s="67" customFormat="1" ht="21.75" customHeight="1">
      <c r="C577" s="76"/>
      <c r="D577" s="100"/>
      <c r="E577" s="76"/>
      <c r="F577" s="85" t="s">
        <v>438</v>
      </c>
      <c r="G577" s="118"/>
      <c r="H577" s="98"/>
      <c r="I577" s="78"/>
    </row>
    <row r="578" spans="3:9" s="67" customFormat="1" ht="21.75" customHeight="1">
      <c r="C578" s="76"/>
      <c r="D578" s="100"/>
      <c r="E578" s="76"/>
      <c r="F578" s="85" t="s">
        <v>439</v>
      </c>
      <c r="G578" s="118"/>
      <c r="H578" s="98"/>
      <c r="I578" s="78"/>
    </row>
    <row r="579" spans="3:9" s="67" customFormat="1" ht="21.75" customHeight="1">
      <c r="C579" s="76"/>
      <c r="D579" s="100"/>
      <c r="E579" s="76"/>
      <c r="F579" s="85" t="s">
        <v>440</v>
      </c>
      <c r="G579" s="118"/>
      <c r="H579" s="98"/>
      <c r="I579" s="78"/>
    </row>
    <row r="580" spans="3:9" s="67" customFormat="1" ht="21.75" customHeight="1">
      <c r="C580" s="76"/>
      <c r="D580" s="100"/>
      <c r="E580" s="76"/>
      <c r="F580" s="85" t="s">
        <v>95</v>
      </c>
      <c r="G580" s="118"/>
      <c r="H580" s="98"/>
      <c r="I580" s="78"/>
    </row>
    <row r="581" spans="3:9" s="67" customFormat="1" ht="21.75" customHeight="1">
      <c r="C581" s="76"/>
      <c r="D581" s="100"/>
      <c r="E581" s="76"/>
      <c r="F581" s="85" t="s">
        <v>441</v>
      </c>
      <c r="G581" s="161"/>
      <c r="H581" s="98"/>
      <c r="I581" s="78"/>
    </row>
    <row r="582" spans="3:9" s="67" customFormat="1" ht="21.75" customHeight="1">
      <c r="C582" s="76"/>
      <c r="D582" s="100" t="s">
        <v>863</v>
      </c>
      <c r="E582" s="159" t="s">
        <v>13</v>
      </c>
      <c r="F582" s="92" t="s">
        <v>864</v>
      </c>
      <c r="G582" s="68"/>
      <c r="H582" s="98">
        <v>11003000</v>
      </c>
      <c r="I582" s="78" t="s">
        <v>1</v>
      </c>
    </row>
    <row r="583" spans="3:9" s="67" customFormat="1" ht="21.75" customHeight="1">
      <c r="C583" s="76"/>
      <c r="E583" s="76"/>
      <c r="F583" s="151" t="s">
        <v>1121</v>
      </c>
      <c r="G583" s="118"/>
      <c r="H583" s="98"/>
      <c r="I583" s="78"/>
    </row>
    <row r="584" spans="3:9" s="67" customFormat="1" ht="21.75" customHeight="1">
      <c r="C584" s="76"/>
      <c r="E584" s="76"/>
      <c r="F584" s="151" t="s">
        <v>865</v>
      </c>
      <c r="G584" s="118"/>
      <c r="H584" s="98"/>
      <c r="I584" s="78"/>
    </row>
    <row r="585" spans="3:9" s="67" customFormat="1" ht="21.75" customHeight="1">
      <c r="C585" s="76"/>
      <c r="D585" s="100"/>
      <c r="E585" s="76"/>
      <c r="F585" s="151" t="s">
        <v>442</v>
      </c>
      <c r="G585" s="118"/>
      <c r="H585" s="98"/>
      <c r="I585" s="78"/>
    </row>
    <row r="586" spans="3:9" s="67" customFormat="1" ht="21.75" customHeight="1">
      <c r="C586" s="76"/>
      <c r="D586" s="100"/>
      <c r="E586" s="76"/>
      <c r="F586" s="151" t="s">
        <v>866</v>
      </c>
      <c r="G586" s="118"/>
      <c r="H586" s="98"/>
      <c r="I586" s="78"/>
    </row>
    <row r="587" spans="3:9" s="67" customFormat="1" ht="21.75" customHeight="1">
      <c r="C587" s="76"/>
      <c r="D587" s="100"/>
      <c r="E587" s="76"/>
      <c r="F587" s="85" t="s">
        <v>95</v>
      </c>
      <c r="G587" s="118"/>
      <c r="H587" s="98"/>
      <c r="I587" s="78"/>
    </row>
    <row r="588" spans="3:9" s="67" customFormat="1" ht="21.75" customHeight="1">
      <c r="C588" s="76"/>
      <c r="D588" s="100"/>
      <c r="E588" s="76"/>
      <c r="F588" s="85" t="s">
        <v>867</v>
      </c>
      <c r="G588" s="161"/>
      <c r="H588" s="98"/>
      <c r="I588" s="78"/>
    </row>
    <row r="589" spans="3:9" s="67" customFormat="1" ht="21.75" customHeight="1">
      <c r="C589" s="76"/>
      <c r="D589" s="100" t="s">
        <v>419</v>
      </c>
      <c r="E589" s="159" t="s">
        <v>14</v>
      </c>
      <c r="F589" s="92" t="s">
        <v>420</v>
      </c>
      <c r="G589" s="68"/>
      <c r="H589" s="98">
        <v>23200000</v>
      </c>
      <c r="I589" s="78" t="s">
        <v>1</v>
      </c>
    </row>
    <row r="590" spans="3:9" s="67" customFormat="1" ht="21.75" customHeight="1">
      <c r="C590" s="76"/>
      <c r="E590" s="76"/>
      <c r="F590" s="85" t="s">
        <v>442</v>
      </c>
      <c r="G590" s="118"/>
      <c r="H590" s="98"/>
      <c r="I590" s="78"/>
    </row>
    <row r="591" spans="3:9" s="67" customFormat="1" ht="21.75" customHeight="1">
      <c r="C591" s="76"/>
      <c r="E591" s="76"/>
      <c r="F591" s="85" t="s">
        <v>443</v>
      </c>
      <c r="G591" s="118"/>
      <c r="H591" s="98"/>
      <c r="I591" s="78"/>
    </row>
    <row r="592" spans="3:9" s="67" customFormat="1" ht="21.75" customHeight="1">
      <c r="C592" s="76"/>
      <c r="E592" s="76"/>
      <c r="F592" s="85" t="s">
        <v>444</v>
      </c>
      <c r="G592" s="118"/>
      <c r="H592" s="98"/>
      <c r="I592" s="78"/>
    </row>
    <row r="593" spans="3:9" s="67" customFormat="1" ht="21.75" customHeight="1">
      <c r="C593" s="76"/>
      <c r="E593" s="76"/>
      <c r="F593" s="85" t="s">
        <v>445</v>
      </c>
      <c r="G593" s="118"/>
      <c r="H593" s="98"/>
      <c r="I593" s="78"/>
    </row>
    <row r="594" spans="3:9" s="67" customFormat="1" ht="21.75" customHeight="1">
      <c r="C594" s="76"/>
      <c r="E594" s="76"/>
      <c r="F594" s="85" t="s">
        <v>446</v>
      </c>
      <c r="G594" s="118"/>
      <c r="H594" s="98"/>
      <c r="I594" s="78"/>
    </row>
    <row r="595" spans="3:9" s="67" customFormat="1" ht="21.75" customHeight="1">
      <c r="C595" s="76"/>
      <c r="E595" s="76"/>
      <c r="F595" s="85" t="s">
        <v>447</v>
      </c>
      <c r="G595" s="118"/>
      <c r="H595" s="98"/>
      <c r="I595" s="78"/>
    </row>
    <row r="596" spans="3:9" s="67" customFormat="1" ht="21.75" customHeight="1">
      <c r="C596" s="76"/>
      <c r="E596" s="76"/>
      <c r="F596" s="85" t="s">
        <v>448</v>
      </c>
      <c r="G596" s="118"/>
      <c r="H596" s="98"/>
      <c r="I596" s="78"/>
    </row>
    <row r="597" spans="3:9" s="67" customFormat="1" ht="21.75" customHeight="1">
      <c r="C597" s="76"/>
      <c r="E597" s="76"/>
      <c r="F597" s="85" t="s">
        <v>449</v>
      </c>
      <c r="G597" s="118"/>
      <c r="H597" s="98"/>
      <c r="I597" s="78"/>
    </row>
    <row r="598" spans="3:9" s="67" customFormat="1" ht="21.75" customHeight="1">
      <c r="C598" s="76"/>
      <c r="D598" s="100" t="s">
        <v>98</v>
      </c>
      <c r="E598" s="159" t="s">
        <v>16</v>
      </c>
      <c r="F598" s="92" t="s">
        <v>874</v>
      </c>
      <c r="G598" s="68"/>
      <c r="H598" s="98">
        <v>59436000</v>
      </c>
      <c r="I598" s="78" t="s">
        <v>1</v>
      </c>
    </row>
    <row r="599" spans="3:9" s="67" customFormat="1" ht="21.75" customHeight="1">
      <c r="C599" s="76"/>
      <c r="D599" s="100"/>
      <c r="E599" s="76"/>
      <c r="F599" s="85" t="s">
        <v>437</v>
      </c>
      <c r="G599" s="118"/>
      <c r="H599" s="98"/>
      <c r="I599" s="78"/>
    </row>
    <row r="600" spans="3:9" s="67" customFormat="1" ht="21.75" customHeight="1">
      <c r="C600" s="76"/>
      <c r="D600" s="100"/>
      <c r="E600" s="76"/>
      <c r="F600" s="85" t="s">
        <v>450</v>
      </c>
      <c r="G600" s="118"/>
      <c r="H600" s="98"/>
      <c r="I600" s="78"/>
    </row>
    <row r="601" spans="3:9" s="67" customFormat="1" ht="21.75" customHeight="1">
      <c r="C601" s="76"/>
      <c r="D601" s="100"/>
      <c r="E601" s="76"/>
      <c r="F601" s="85" t="s">
        <v>331</v>
      </c>
      <c r="G601" s="118"/>
      <c r="H601" s="98"/>
      <c r="I601" s="78"/>
    </row>
    <row r="602" spans="3:9" s="67" customFormat="1" ht="21.75" customHeight="1">
      <c r="C602" s="76"/>
      <c r="D602" s="100"/>
      <c r="E602" s="76"/>
      <c r="F602" s="85" t="s">
        <v>96</v>
      </c>
      <c r="G602" s="118"/>
      <c r="H602" s="98"/>
      <c r="I602" s="78"/>
    </row>
    <row r="603" spans="3:9" s="67" customFormat="1" ht="21.75" customHeight="1">
      <c r="C603" s="76"/>
      <c r="D603" s="100"/>
      <c r="E603" s="76"/>
      <c r="F603" s="85" t="s">
        <v>451</v>
      </c>
      <c r="G603" s="118"/>
      <c r="H603" s="98"/>
      <c r="I603" s="78"/>
    </row>
    <row r="604" spans="3:9" s="67" customFormat="1" ht="21.75" customHeight="1">
      <c r="C604" s="76"/>
      <c r="D604" s="100"/>
      <c r="E604" s="76"/>
      <c r="F604" s="85" t="s">
        <v>452</v>
      </c>
      <c r="G604" s="118"/>
      <c r="H604" s="98"/>
      <c r="I604" s="78"/>
    </row>
    <row r="605" spans="3:9" s="67" customFormat="1" ht="21.75" customHeight="1">
      <c r="C605" s="76"/>
      <c r="D605" s="100"/>
      <c r="E605" s="76"/>
      <c r="F605" s="169" t="s">
        <v>1139</v>
      </c>
      <c r="G605" s="118"/>
      <c r="H605" s="98"/>
      <c r="I605" s="78"/>
    </row>
    <row r="606" spans="3:9" s="67" customFormat="1" ht="21.75" customHeight="1">
      <c r="C606" s="76"/>
      <c r="D606" s="100"/>
      <c r="E606" s="76"/>
      <c r="F606" s="85" t="s">
        <v>95</v>
      </c>
      <c r="G606" s="118"/>
      <c r="H606" s="98"/>
      <c r="I606" s="78"/>
    </row>
    <row r="607" spans="3:9" s="67" customFormat="1" ht="21.75" customHeight="1">
      <c r="C607" s="76"/>
      <c r="D607" s="100"/>
      <c r="E607" s="76"/>
      <c r="F607" s="85" t="s">
        <v>453</v>
      </c>
      <c r="G607" s="118"/>
      <c r="H607" s="98"/>
      <c r="I607" s="78"/>
    </row>
    <row r="608" spans="3:9" s="67" customFormat="1" ht="21.75" customHeight="1">
      <c r="C608" s="76"/>
      <c r="D608" s="100"/>
      <c r="E608" s="76"/>
      <c r="F608" s="162"/>
      <c r="G608" s="118"/>
      <c r="H608" s="98"/>
      <c r="I608" s="78"/>
    </row>
    <row r="609" spans="1:9" s="67" customFormat="1" ht="21.75" customHeight="1">
      <c r="C609" s="76"/>
      <c r="D609" s="100"/>
      <c r="E609" s="76"/>
      <c r="F609" s="162"/>
      <c r="G609" s="118"/>
      <c r="H609" s="98"/>
      <c r="I609" s="78"/>
    </row>
    <row r="610" spans="1:9" s="104" customFormat="1">
      <c r="A610" s="89" t="s">
        <v>90</v>
      </c>
      <c r="B610" s="89"/>
      <c r="C610" s="89"/>
      <c r="D610" s="89"/>
      <c r="E610" s="89"/>
      <c r="F610" s="89"/>
      <c r="G610" s="93">
        <f>SUM(H612:H619)</f>
        <v>53369700</v>
      </c>
      <c r="H610" s="94" t="s">
        <v>1</v>
      </c>
      <c r="I610" s="78"/>
    </row>
    <row r="611" spans="1:9" s="104" customFormat="1">
      <c r="A611" s="60"/>
      <c r="B611" s="60"/>
      <c r="C611" s="60"/>
      <c r="D611" s="156" t="s">
        <v>77</v>
      </c>
      <c r="E611" s="71" t="s">
        <v>7</v>
      </c>
      <c r="F611" s="85" t="s">
        <v>569</v>
      </c>
      <c r="G611" s="106"/>
      <c r="H611" s="105"/>
      <c r="I611" s="105"/>
    </row>
    <row r="612" spans="1:9" s="104" customFormat="1">
      <c r="A612" s="60"/>
      <c r="B612" s="60"/>
      <c r="C612" s="60"/>
      <c r="D612" s="156"/>
      <c r="E612" s="71"/>
      <c r="F612" s="85" t="s">
        <v>570</v>
      </c>
      <c r="G612" s="106"/>
      <c r="H612" s="98">
        <v>44569000</v>
      </c>
      <c r="I612" s="78" t="s">
        <v>1</v>
      </c>
    </row>
    <row r="613" spans="1:9" s="104" customFormat="1">
      <c r="A613" s="60"/>
      <c r="B613" s="60"/>
      <c r="C613" s="60"/>
      <c r="D613" s="156" t="s">
        <v>87</v>
      </c>
      <c r="E613" s="71" t="s">
        <v>10</v>
      </c>
      <c r="F613" s="85" t="s">
        <v>571</v>
      </c>
      <c r="G613" s="106"/>
      <c r="H613" s="105"/>
      <c r="I613" s="105"/>
    </row>
    <row r="614" spans="1:9" s="104" customFormat="1">
      <c r="A614" s="60"/>
      <c r="B614" s="60"/>
      <c r="C614" s="60"/>
      <c r="D614" s="156"/>
      <c r="E614" s="71"/>
      <c r="F614" s="85" t="s">
        <v>572</v>
      </c>
      <c r="G614" s="106"/>
      <c r="H614" s="98">
        <v>396700</v>
      </c>
      <c r="I614" s="78" t="s">
        <v>1</v>
      </c>
    </row>
    <row r="615" spans="1:9" s="67" customFormat="1" ht="21.75" customHeight="1">
      <c r="C615" s="76"/>
      <c r="D615" s="156" t="s">
        <v>78</v>
      </c>
      <c r="E615" s="71" t="s">
        <v>12</v>
      </c>
      <c r="F615" s="85" t="s">
        <v>101</v>
      </c>
      <c r="G615" s="117"/>
      <c r="H615" s="98">
        <v>1964000</v>
      </c>
      <c r="I615" s="78" t="s">
        <v>1</v>
      </c>
    </row>
    <row r="616" spans="1:9" s="67" customFormat="1" ht="21.75" customHeight="1">
      <c r="C616" s="76"/>
      <c r="D616" s="156" t="s">
        <v>79</v>
      </c>
      <c r="E616" s="71" t="s">
        <v>13</v>
      </c>
      <c r="F616" s="85" t="s">
        <v>573</v>
      </c>
      <c r="G616" s="117"/>
      <c r="H616" s="68"/>
      <c r="I616" s="68"/>
    </row>
    <row r="617" spans="1:9" s="67" customFormat="1" ht="21.75" customHeight="1">
      <c r="C617" s="76"/>
      <c r="D617" s="156"/>
      <c r="E617" s="71"/>
      <c r="F617" s="85" t="s">
        <v>574</v>
      </c>
      <c r="G617" s="117"/>
      <c r="H617" s="98">
        <v>5000000</v>
      </c>
      <c r="I617" s="78" t="s">
        <v>1</v>
      </c>
    </row>
    <row r="618" spans="1:9" s="67" customFormat="1" ht="21.75" customHeight="1">
      <c r="C618" s="76"/>
      <c r="D618" s="156" t="s">
        <v>118</v>
      </c>
      <c r="E618" s="71" t="s">
        <v>14</v>
      </c>
      <c r="F618" s="85" t="s">
        <v>100</v>
      </c>
      <c r="G618" s="118"/>
      <c r="H618" s="98">
        <v>882400</v>
      </c>
      <c r="I618" s="78" t="s">
        <v>1</v>
      </c>
    </row>
    <row r="619" spans="1:9" s="67" customFormat="1" ht="21.75" customHeight="1">
      <c r="C619" s="76"/>
      <c r="D619" s="156" t="s">
        <v>119</v>
      </c>
      <c r="E619" s="71" t="s">
        <v>16</v>
      </c>
      <c r="F619" s="85" t="s">
        <v>122</v>
      </c>
      <c r="G619" s="118"/>
      <c r="H619" s="98">
        <v>557600</v>
      </c>
      <c r="I619" s="78" t="s">
        <v>1</v>
      </c>
    </row>
    <row r="620" spans="1:9" s="67" customFormat="1" ht="21.75" customHeight="1">
      <c r="C620" s="76"/>
      <c r="D620" s="100"/>
      <c r="E620" s="71"/>
      <c r="F620" s="92"/>
      <c r="G620" s="118"/>
      <c r="H620" s="98"/>
      <c r="I620" s="78"/>
    </row>
    <row r="621" spans="1:9" s="67" customFormat="1" ht="21.75" customHeight="1">
      <c r="C621" s="76"/>
      <c r="D621" s="100"/>
      <c r="E621" s="71"/>
      <c r="F621" s="92"/>
      <c r="G621" s="118"/>
      <c r="H621" s="98"/>
      <c r="I621" s="78"/>
    </row>
    <row r="622" spans="1:9" s="67" customFormat="1" ht="21.75" customHeight="1">
      <c r="C622" s="76"/>
      <c r="D622" s="100"/>
      <c r="E622" s="71"/>
      <c r="F622" s="92"/>
      <c r="G622" s="118"/>
      <c r="H622" s="98"/>
      <c r="I622" s="78"/>
    </row>
    <row r="623" spans="1:9" s="67" customFormat="1" ht="21.75" customHeight="1">
      <c r="C623" s="76"/>
      <c r="D623" s="100"/>
      <c r="E623" s="76"/>
      <c r="F623" s="102"/>
      <c r="G623" s="118"/>
      <c r="H623" s="98"/>
      <c r="I623" s="78"/>
    </row>
    <row r="624" spans="1:9" s="104" customFormat="1">
      <c r="A624" s="469" t="s">
        <v>102</v>
      </c>
      <c r="B624" s="469"/>
      <c r="C624" s="469"/>
      <c r="D624" s="469"/>
      <c r="E624" s="469"/>
      <c r="F624" s="469"/>
      <c r="G624" s="469"/>
      <c r="H624" s="147">
        <f>SUM(G625,G636)</f>
        <v>20914280</v>
      </c>
      <c r="I624" s="64" t="s">
        <v>1</v>
      </c>
    </row>
    <row r="625" spans="1:9" s="104" customFormat="1">
      <c r="A625" s="463" t="s">
        <v>48</v>
      </c>
      <c r="B625" s="463"/>
      <c r="C625" s="463"/>
      <c r="D625" s="463"/>
      <c r="E625" s="463"/>
      <c r="F625" s="463"/>
      <c r="G625" s="93">
        <f>SUM(G626)</f>
        <v>9072480</v>
      </c>
      <c r="H625" s="94" t="s">
        <v>1</v>
      </c>
      <c r="I625" s="78"/>
    </row>
    <row r="626" spans="1:9" s="104" customFormat="1">
      <c r="A626" s="67"/>
      <c r="B626" s="463" t="s">
        <v>356</v>
      </c>
      <c r="C626" s="463"/>
      <c r="D626" s="463"/>
      <c r="E626" s="463"/>
      <c r="F626" s="463"/>
      <c r="G626" s="93">
        <f>SUM(G627:G631)</f>
        <v>9072480</v>
      </c>
      <c r="H626" s="94" t="s">
        <v>1</v>
      </c>
      <c r="I626" s="78"/>
    </row>
    <row r="627" spans="1:9" s="104" customFormat="1">
      <c r="A627" s="67"/>
      <c r="B627" s="67"/>
      <c r="C627" s="463" t="s">
        <v>357</v>
      </c>
      <c r="D627" s="463"/>
      <c r="E627" s="463"/>
      <c r="F627" s="463"/>
      <c r="G627" s="93">
        <v>8660660</v>
      </c>
      <c r="H627" s="94" t="s">
        <v>1</v>
      </c>
      <c r="I627" s="78"/>
    </row>
    <row r="628" spans="1:9" s="104" customFormat="1">
      <c r="A628" s="60"/>
      <c r="B628" s="60"/>
      <c r="C628" s="81"/>
      <c r="D628" s="464" t="s">
        <v>831</v>
      </c>
      <c r="E628" s="464"/>
      <c r="F628" s="464"/>
      <c r="G628" s="82"/>
      <c r="H628" s="163"/>
      <c r="I628" s="78"/>
    </row>
    <row r="629" spans="1:9" s="104" customFormat="1">
      <c r="A629" s="60"/>
      <c r="B629" s="60"/>
      <c r="C629" s="81"/>
      <c r="D629" s="464" t="s">
        <v>832</v>
      </c>
      <c r="E629" s="464"/>
      <c r="F629" s="464"/>
      <c r="G629" s="82"/>
      <c r="H629" s="163"/>
      <c r="I629" s="78"/>
    </row>
    <row r="630" spans="1:9" s="104" customFormat="1" ht="22.5" customHeight="1">
      <c r="A630" s="60"/>
      <c r="B630" s="60"/>
      <c r="C630" s="81"/>
      <c r="D630" s="464" t="s">
        <v>833</v>
      </c>
      <c r="E630" s="464"/>
      <c r="F630" s="464"/>
      <c r="G630" s="464"/>
      <c r="H630" s="163"/>
      <c r="I630" s="78"/>
    </row>
    <row r="631" spans="1:9" s="104" customFormat="1">
      <c r="A631" s="67"/>
      <c r="B631" s="67"/>
      <c r="C631" s="463" t="s">
        <v>358</v>
      </c>
      <c r="D631" s="463"/>
      <c r="E631" s="463"/>
      <c r="F631" s="463"/>
      <c r="G631" s="93">
        <v>411820</v>
      </c>
      <c r="H631" s="94" t="s">
        <v>1</v>
      </c>
      <c r="I631" s="78"/>
    </row>
    <row r="632" spans="1:9">
      <c r="C632" s="81"/>
      <c r="D632" s="464" t="s">
        <v>1122</v>
      </c>
      <c r="E632" s="464"/>
      <c r="F632" s="464"/>
      <c r="G632" s="82"/>
      <c r="H632" s="163"/>
    </row>
    <row r="633" spans="1:9">
      <c r="C633" s="81"/>
      <c r="D633" s="464" t="s">
        <v>843</v>
      </c>
      <c r="E633" s="464"/>
      <c r="F633" s="464"/>
      <c r="G633" s="82"/>
      <c r="H633" s="163"/>
    </row>
    <row r="634" spans="1:9">
      <c r="C634" s="81"/>
      <c r="D634" s="88" t="s">
        <v>1123</v>
      </c>
      <c r="E634" s="88"/>
      <c r="F634" s="88"/>
      <c r="G634" s="82"/>
      <c r="H634" s="163"/>
    </row>
    <row r="635" spans="1:9">
      <c r="G635" s="164"/>
      <c r="H635" s="165"/>
    </row>
    <row r="636" spans="1:9">
      <c r="A636" s="463" t="s">
        <v>63</v>
      </c>
      <c r="B636" s="463"/>
      <c r="C636" s="463"/>
      <c r="D636" s="463"/>
      <c r="E636" s="463"/>
      <c r="F636" s="463"/>
      <c r="G636" s="93">
        <f>SUM(H637:H652)</f>
        <v>11841800</v>
      </c>
      <c r="H636" s="94" t="s">
        <v>1</v>
      </c>
    </row>
    <row r="637" spans="1:9" ht="21.75" customHeight="1">
      <c r="D637" s="156" t="s">
        <v>77</v>
      </c>
      <c r="E637" s="71" t="s">
        <v>7</v>
      </c>
      <c r="F637" s="85" t="s">
        <v>103</v>
      </c>
      <c r="G637" s="106"/>
      <c r="H637" s="98">
        <v>1752700</v>
      </c>
      <c r="I637" s="78" t="s">
        <v>1</v>
      </c>
    </row>
    <row r="638" spans="1:9">
      <c r="A638" s="67"/>
      <c r="B638" s="67"/>
      <c r="C638" s="76"/>
      <c r="D638" s="156" t="s">
        <v>80</v>
      </c>
      <c r="E638" s="71" t="s">
        <v>10</v>
      </c>
      <c r="F638" s="85" t="s">
        <v>1138</v>
      </c>
      <c r="G638" s="117"/>
      <c r="H638" s="103"/>
      <c r="I638" s="103"/>
    </row>
    <row r="639" spans="1:9">
      <c r="A639" s="67"/>
      <c r="B639" s="67"/>
      <c r="C639" s="76"/>
      <c r="D639" s="156"/>
      <c r="E639" s="71"/>
      <c r="F639" s="85" t="s">
        <v>586</v>
      </c>
      <c r="G639" s="117"/>
      <c r="H639" s="98">
        <v>1400000</v>
      </c>
      <c r="I639" s="78" t="s">
        <v>1</v>
      </c>
    </row>
    <row r="640" spans="1:9">
      <c r="A640" s="67"/>
      <c r="B640" s="67"/>
      <c r="C640" s="76"/>
      <c r="D640" s="156" t="s">
        <v>87</v>
      </c>
      <c r="E640" s="71" t="s">
        <v>12</v>
      </c>
      <c r="F640" s="85" t="s">
        <v>587</v>
      </c>
      <c r="G640" s="117"/>
      <c r="H640" s="103"/>
      <c r="I640" s="103"/>
    </row>
    <row r="641" spans="1:9">
      <c r="A641" s="67"/>
      <c r="B641" s="67"/>
      <c r="C641" s="76"/>
      <c r="D641" s="156"/>
      <c r="E641" s="71"/>
      <c r="F641" s="85" t="s">
        <v>588</v>
      </c>
      <c r="G641" s="117"/>
      <c r="H641" s="98">
        <v>1514200</v>
      </c>
      <c r="I641" s="78" t="s">
        <v>1</v>
      </c>
    </row>
    <row r="642" spans="1:9">
      <c r="D642" s="156" t="s">
        <v>78</v>
      </c>
      <c r="E642" s="71" t="s">
        <v>13</v>
      </c>
      <c r="F642" s="85" t="s">
        <v>1137</v>
      </c>
      <c r="G642" s="164"/>
      <c r="H642" s="103"/>
      <c r="I642" s="103"/>
    </row>
    <row r="643" spans="1:9">
      <c r="D643" s="156"/>
      <c r="E643" s="71"/>
      <c r="F643" s="85" t="s">
        <v>589</v>
      </c>
      <c r="G643" s="164"/>
      <c r="H643" s="98">
        <v>2000000</v>
      </c>
      <c r="I643" s="78" t="s">
        <v>1</v>
      </c>
    </row>
    <row r="644" spans="1:9">
      <c r="D644" s="156" t="s">
        <v>79</v>
      </c>
      <c r="E644" s="71" t="s">
        <v>14</v>
      </c>
      <c r="F644" s="85" t="s">
        <v>590</v>
      </c>
      <c r="G644" s="164"/>
      <c r="H644" s="103"/>
      <c r="I644" s="103"/>
    </row>
    <row r="645" spans="1:9">
      <c r="D645" s="156"/>
      <c r="E645" s="71"/>
      <c r="F645" s="85" t="s">
        <v>591</v>
      </c>
      <c r="G645" s="164"/>
      <c r="H645" s="98">
        <v>356500</v>
      </c>
      <c r="I645" s="78" t="s">
        <v>1</v>
      </c>
    </row>
    <row r="646" spans="1:9">
      <c r="D646" s="156" t="s">
        <v>118</v>
      </c>
      <c r="E646" s="71" t="s">
        <v>16</v>
      </c>
      <c r="F646" s="85" t="s">
        <v>582</v>
      </c>
      <c r="G646" s="164"/>
      <c r="H646" s="98">
        <v>52000</v>
      </c>
      <c r="I646" s="78" t="s">
        <v>1</v>
      </c>
    </row>
    <row r="647" spans="1:9">
      <c r="D647" s="156" t="s">
        <v>119</v>
      </c>
      <c r="E647" s="71" t="s">
        <v>19</v>
      </c>
      <c r="F647" s="85" t="s">
        <v>583</v>
      </c>
      <c r="G647" s="164"/>
      <c r="H647" s="98">
        <v>365000</v>
      </c>
      <c r="I647" s="78" t="s">
        <v>1</v>
      </c>
    </row>
    <row r="648" spans="1:9" ht="23.25" customHeight="1">
      <c r="D648" s="156" t="s">
        <v>575</v>
      </c>
      <c r="E648" s="71" t="s">
        <v>22</v>
      </c>
      <c r="F648" s="85" t="s">
        <v>584</v>
      </c>
      <c r="G648" s="164"/>
      <c r="H648" s="98">
        <v>335600</v>
      </c>
      <c r="I648" s="78" t="s">
        <v>1</v>
      </c>
    </row>
    <row r="649" spans="1:9" ht="23.25" customHeight="1">
      <c r="D649" s="156" t="s">
        <v>99</v>
      </c>
      <c r="E649" s="71" t="s">
        <v>577</v>
      </c>
      <c r="F649" s="85" t="s">
        <v>585</v>
      </c>
      <c r="G649" s="164"/>
      <c r="H649" s="98">
        <v>87200</v>
      </c>
      <c r="I649" s="78" t="s">
        <v>1</v>
      </c>
    </row>
    <row r="650" spans="1:9" ht="23.25" customHeight="1">
      <c r="D650" s="156" t="s">
        <v>576</v>
      </c>
      <c r="E650" s="71" t="s">
        <v>578</v>
      </c>
      <c r="F650" s="85" t="s">
        <v>592</v>
      </c>
      <c r="G650" s="164"/>
      <c r="H650" s="103"/>
      <c r="I650" s="103"/>
    </row>
    <row r="651" spans="1:9" ht="23.25" customHeight="1">
      <c r="D651" s="156"/>
      <c r="E651" s="71"/>
      <c r="F651" s="85" t="s">
        <v>593</v>
      </c>
      <c r="G651" s="164"/>
      <c r="H651" s="98">
        <v>2759000</v>
      </c>
      <c r="I651" s="78" t="s">
        <v>1</v>
      </c>
    </row>
    <row r="652" spans="1:9" ht="23.25" customHeight="1">
      <c r="D652" s="156" t="s">
        <v>581</v>
      </c>
      <c r="E652" s="71" t="s">
        <v>579</v>
      </c>
      <c r="F652" s="85" t="s">
        <v>104</v>
      </c>
      <c r="G652" s="164"/>
      <c r="H652" s="98">
        <v>1219600</v>
      </c>
      <c r="I652" s="78" t="s">
        <v>1</v>
      </c>
    </row>
    <row r="653" spans="1:9" ht="23.25" customHeight="1">
      <c r="D653" s="100"/>
      <c r="E653" s="71"/>
      <c r="G653" s="164"/>
      <c r="H653" s="98"/>
    </row>
    <row r="654" spans="1:9">
      <c r="A654" s="469" t="s">
        <v>106</v>
      </c>
      <c r="B654" s="469"/>
      <c r="C654" s="469"/>
      <c r="D654" s="469"/>
      <c r="E654" s="469"/>
      <c r="F654" s="469"/>
      <c r="G654" s="469"/>
      <c r="H654" s="147">
        <f>SUM(G655,G672,G768)</f>
        <v>272581290</v>
      </c>
      <c r="I654" s="64" t="s">
        <v>1</v>
      </c>
    </row>
    <row r="655" spans="1:9">
      <c r="A655" s="463" t="s">
        <v>48</v>
      </c>
      <c r="B655" s="463"/>
      <c r="C655" s="463"/>
      <c r="D655" s="463"/>
      <c r="E655" s="463"/>
      <c r="F655" s="463"/>
      <c r="G655" s="93">
        <f>SUM(G656,G668)</f>
        <v>260467900</v>
      </c>
      <c r="H655" s="94" t="s">
        <v>1</v>
      </c>
    </row>
    <row r="656" spans="1:9">
      <c r="A656" s="67"/>
      <c r="B656" s="463" t="s">
        <v>49</v>
      </c>
      <c r="C656" s="463"/>
      <c r="D656" s="463"/>
      <c r="E656" s="463"/>
      <c r="F656" s="463"/>
      <c r="G656" s="93">
        <f>SUM(G657:G664)</f>
        <v>239044500</v>
      </c>
      <c r="H656" s="94" t="s">
        <v>1</v>
      </c>
    </row>
    <row r="657" spans="1:9">
      <c r="A657" s="67"/>
      <c r="B657" s="67"/>
      <c r="C657" s="463" t="s">
        <v>50</v>
      </c>
      <c r="D657" s="463"/>
      <c r="E657" s="463"/>
      <c r="F657" s="463"/>
      <c r="G657" s="93">
        <v>18764800</v>
      </c>
      <c r="H657" s="94" t="s">
        <v>1</v>
      </c>
    </row>
    <row r="658" spans="1:9">
      <c r="C658" s="81"/>
      <c r="D658" s="464" t="s">
        <v>834</v>
      </c>
      <c r="E658" s="464"/>
      <c r="F658" s="464"/>
      <c r="G658" s="82"/>
      <c r="H658" s="163"/>
    </row>
    <row r="659" spans="1:9">
      <c r="C659" s="81"/>
      <c r="D659" s="464" t="s">
        <v>835</v>
      </c>
      <c r="E659" s="464"/>
      <c r="F659" s="464"/>
      <c r="G659" s="82"/>
      <c r="H659" s="163"/>
    </row>
    <row r="660" spans="1:9">
      <c r="A660" s="67"/>
      <c r="B660" s="67"/>
      <c r="C660" s="463" t="s">
        <v>51</v>
      </c>
      <c r="D660" s="463"/>
      <c r="E660" s="463"/>
      <c r="F660" s="463"/>
      <c r="G660" s="93">
        <v>206992400</v>
      </c>
      <c r="H660" s="94" t="s">
        <v>1</v>
      </c>
    </row>
    <row r="661" spans="1:9">
      <c r="C661" s="81"/>
      <c r="D661" s="464" t="s">
        <v>836</v>
      </c>
      <c r="E661" s="464"/>
      <c r="F661" s="464"/>
      <c r="G661" s="82"/>
      <c r="H661" s="83"/>
    </row>
    <row r="662" spans="1:9">
      <c r="C662" s="81"/>
      <c r="D662" s="464" t="s">
        <v>837</v>
      </c>
      <c r="E662" s="464"/>
      <c r="F662" s="464"/>
      <c r="G662" s="82"/>
      <c r="H662" s="83"/>
    </row>
    <row r="663" spans="1:9">
      <c r="C663" s="81"/>
      <c r="D663" s="464" t="s">
        <v>838</v>
      </c>
      <c r="E663" s="464"/>
      <c r="F663" s="464"/>
      <c r="G663" s="82"/>
      <c r="H663" s="83"/>
    </row>
    <row r="664" spans="1:9">
      <c r="C664" s="463" t="s">
        <v>52</v>
      </c>
      <c r="D664" s="463"/>
      <c r="E664" s="463"/>
      <c r="F664" s="463"/>
      <c r="G664" s="70">
        <v>13287300</v>
      </c>
      <c r="H664" s="69" t="s">
        <v>1</v>
      </c>
    </row>
    <row r="665" spans="1:9">
      <c r="C665" s="81"/>
      <c r="D665" s="464" t="s">
        <v>839</v>
      </c>
      <c r="E665" s="464"/>
      <c r="F665" s="464"/>
      <c r="G665" s="82"/>
      <c r="H665" s="83"/>
    </row>
    <row r="666" spans="1:9">
      <c r="C666" s="81"/>
      <c r="D666" s="464" t="s">
        <v>840</v>
      </c>
      <c r="E666" s="464"/>
      <c r="F666" s="464"/>
      <c r="G666" s="82"/>
      <c r="H666" s="83"/>
    </row>
    <row r="667" spans="1:9">
      <c r="C667" s="81"/>
      <c r="D667" s="464" t="s">
        <v>841</v>
      </c>
      <c r="E667" s="464"/>
      <c r="F667" s="464"/>
      <c r="G667" s="82"/>
      <c r="H667" s="83"/>
    </row>
    <row r="668" spans="1:9">
      <c r="B668" s="67" t="s">
        <v>53</v>
      </c>
      <c r="G668" s="70">
        <v>21423400</v>
      </c>
      <c r="H668" s="69" t="s">
        <v>1</v>
      </c>
    </row>
    <row r="669" spans="1:9">
      <c r="D669" s="464" t="s">
        <v>829</v>
      </c>
      <c r="E669" s="464"/>
      <c r="F669" s="464"/>
    </row>
    <row r="670" spans="1:9">
      <c r="D670" s="464" t="s">
        <v>842</v>
      </c>
      <c r="E670" s="464"/>
      <c r="F670" s="464"/>
    </row>
    <row r="672" spans="1:9" s="67" customFormat="1">
      <c r="A672" s="463" t="s">
        <v>54</v>
      </c>
      <c r="B672" s="463"/>
      <c r="C672" s="463"/>
      <c r="D672" s="463"/>
      <c r="E672" s="463"/>
      <c r="F672" s="463"/>
      <c r="G672" s="70">
        <f>G673</f>
        <v>9615390</v>
      </c>
      <c r="H672" s="69" t="s">
        <v>1</v>
      </c>
      <c r="I672" s="64"/>
    </row>
    <row r="673" spans="2:9" s="67" customFormat="1">
      <c r="B673" s="463" t="s">
        <v>354</v>
      </c>
      <c r="C673" s="463"/>
      <c r="D673" s="463"/>
      <c r="E673" s="463"/>
      <c r="F673" s="463"/>
      <c r="G673" s="70">
        <f>SUM(G674+G752)</f>
        <v>9615390</v>
      </c>
      <c r="H673" s="69" t="s">
        <v>1</v>
      </c>
      <c r="I673" s="64"/>
    </row>
    <row r="674" spans="2:9" s="67" customFormat="1">
      <c r="C674" s="463" t="s">
        <v>360</v>
      </c>
      <c r="D674" s="463"/>
      <c r="E674" s="463"/>
      <c r="F674" s="463"/>
      <c r="G674" s="70">
        <f>SUM(H678:H751)</f>
        <v>2896390</v>
      </c>
      <c r="H674" s="69" t="s">
        <v>1</v>
      </c>
      <c r="I674" s="64"/>
    </row>
    <row r="675" spans="2:9" s="67" customFormat="1">
      <c r="C675" s="76"/>
      <c r="D675" s="76" t="s">
        <v>666</v>
      </c>
      <c r="E675" s="76"/>
      <c r="F675" s="76"/>
      <c r="G675" s="70"/>
      <c r="H675" s="69"/>
      <c r="I675" s="64"/>
    </row>
    <row r="676" spans="2:9" s="67" customFormat="1">
      <c r="C676" s="76"/>
      <c r="D676" s="100" t="s">
        <v>373</v>
      </c>
      <c r="E676" s="71" t="s">
        <v>7</v>
      </c>
      <c r="F676" s="85" t="s">
        <v>1127</v>
      </c>
      <c r="G676" s="68"/>
      <c r="H676" s="68"/>
      <c r="I676" s="68"/>
    </row>
    <row r="677" spans="2:9" s="67" customFormat="1">
      <c r="C677" s="76"/>
      <c r="D677" s="100"/>
      <c r="E677" s="71"/>
      <c r="F677" s="85" t="s">
        <v>1128</v>
      </c>
      <c r="G677" s="68"/>
      <c r="H677" s="91"/>
      <c r="I677" s="78"/>
    </row>
    <row r="678" spans="2:9" s="67" customFormat="1">
      <c r="C678" s="76"/>
      <c r="D678" s="100"/>
      <c r="E678" s="71"/>
      <c r="F678" s="85" t="s">
        <v>1129</v>
      </c>
      <c r="G678" s="68"/>
      <c r="H678" s="91">
        <v>134000</v>
      </c>
      <c r="I678" s="78" t="s">
        <v>1</v>
      </c>
    </row>
    <row r="679" spans="2:9" s="67" customFormat="1">
      <c r="C679" s="76"/>
      <c r="D679" s="100" t="s">
        <v>386</v>
      </c>
      <c r="E679" s="71" t="s">
        <v>10</v>
      </c>
      <c r="F679" s="85" t="s">
        <v>1127</v>
      </c>
      <c r="G679" s="68"/>
      <c r="H679" s="68"/>
      <c r="I679" s="68"/>
    </row>
    <row r="680" spans="2:9" s="67" customFormat="1">
      <c r="C680" s="76"/>
      <c r="D680" s="100"/>
      <c r="E680" s="71"/>
      <c r="F680" s="85" t="s">
        <v>1128</v>
      </c>
      <c r="G680" s="68"/>
      <c r="H680" s="91"/>
      <c r="I680" s="78"/>
    </row>
    <row r="681" spans="2:9" s="67" customFormat="1">
      <c r="C681" s="76"/>
      <c r="D681" s="100"/>
      <c r="E681" s="71"/>
      <c r="F681" s="85" t="s">
        <v>1130</v>
      </c>
      <c r="G681" s="68"/>
      <c r="H681" s="91">
        <v>30900</v>
      </c>
      <c r="I681" s="78" t="s">
        <v>1</v>
      </c>
    </row>
    <row r="682" spans="2:9" s="67" customFormat="1">
      <c r="C682" s="76"/>
      <c r="D682" s="100" t="s">
        <v>388</v>
      </c>
      <c r="E682" s="71" t="s">
        <v>12</v>
      </c>
      <c r="F682" s="85" t="s">
        <v>1127</v>
      </c>
      <c r="G682" s="68"/>
      <c r="H682" s="68"/>
      <c r="I682" s="68"/>
    </row>
    <row r="683" spans="2:9" s="67" customFormat="1">
      <c r="C683" s="76"/>
      <c r="D683" s="100"/>
      <c r="E683" s="71"/>
      <c r="F683" s="85" t="s">
        <v>1128</v>
      </c>
      <c r="G683" s="68"/>
      <c r="H683" s="91"/>
      <c r="I683" s="78"/>
    </row>
    <row r="684" spans="2:9" s="67" customFormat="1">
      <c r="C684" s="76"/>
      <c r="D684" s="100"/>
      <c r="E684" s="71"/>
      <c r="F684" s="85" t="s">
        <v>463</v>
      </c>
      <c r="G684" s="68"/>
      <c r="H684" s="91">
        <v>283200</v>
      </c>
      <c r="I684" s="78" t="s">
        <v>1</v>
      </c>
    </row>
    <row r="685" spans="2:9" s="67" customFormat="1">
      <c r="C685" s="76"/>
      <c r="D685" s="100" t="s">
        <v>374</v>
      </c>
      <c r="E685" s="71" t="s">
        <v>13</v>
      </c>
      <c r="F685" s="85" t="s">
        <v>472</v>
      </c>
      <c r="G685" s="68"/>
      <c r="H685" s="68"/>
      <c r="I685" s="68"/>
    </row>
    <row r="686" spans="2:9" s="67" customFormat="1">
      <c r="C686" s="76"/>
      <c r="D686" s="100"/>
      <c r="E686" s="71"/>
      <c r="F686" s="85" t="s">
        <v>473</v>
      </c>
      <c r="G686" s="68"/>
      <c r="H686" s="91"/>
      <c r="I686" s="78"/>
    </row>
    <row r="687" spans="2:9" s="67" customFormat="1">
      <c r="C687" s="76"/>
      <c r="D687" s="100"/>
      <c r="E687" s="71"/>
      <c r="F687" s="85" t="s">
        <v>474</v>
      </c>
      <c r="G687" s="68"/>
      <c r="H687" s="91"/>
      <c r="I687" s="78"/>
    </row>
    <row r="688" spans="2:9" s="67" customFormat="1">
      <c r="C688" s="76"/>
      <c r="D688" s="100"/>
      <c r="E688" s="71"/>
      <c r="F688" s="85" t="s">
        <v>508</v>
      </c>
      <c r="G688" s="68"/>
      <c r="H688" s="91">
        <v>125500</v>
      </c>
      <c r="I688" s="78" t="s">
        <v>1</v>
      </c>
    </row>
    <row r="689" spans="3:9" s="67" customFormat="1">
      <c r="C689" s="76"/>
      <c r="D689" s="76" t="s">
        <v>668</v>
      </c>
      <c r="E689" s="71"/>
      <c r="F689" s="92"/>
      <c r="G689" s="68"/>
      <c r="H689" s="91"/>
      <c r="I689" s="78"/>
    </row>
    <row r="690" spans="3:9" s="67" customFormat="1">
      <c r="C690" s="76"/>
      <c r="D690" s="100" t="s">
        <v>423</v>
      </c>
      <c r="E690" s="71" t="s">
        <v>14</v>
      </c>
      <c r="F690" s="85" t="s">
        <v>1127</v>
      </c>
      <c r="G690" s="68"/>
      <c r="H690" s="68"/>
      <c r="I690" s="68"/>
    </row>
    <row r="691" spans="3:9" s="67" customFormat="1">
      <c r="C691" s="76"/>
      <c r="D691" s="100"/>
      <c r="E691" s="71"/>
      <c r="F691" s="85" t="s">
        <v>1128</v>
      </c>
      <c r="G691" s="68"/>
      <c r="H691" s="91"/>
      <c r="I691" s="78"/>
    </row>
    <row r="692" spans="3:9" s="67" customFormat="1">
      <c r="C692" s="76"/>
      <c r="D692" s="100"/>
      <c r="E692" s="71"/>
      <c r="F692" s="85" t="s">
        <v>1131</v>
      </c>
      <c r="G692" s="68"/>
      <c r="H692" s="91">
        <v>94400</v>
      </c>
      <c r="I692" s="78" t="s">
        <v>1</v>
      </c>
    </row>
    <row r="693" spans="3:9" s="67" customFormat="1">
      <c r="C693" s="76"/>
      <c r="D693" s="100" t="s">
        <v>112</v>
      </c>
      <c r="E693" s="71" t="s">
        <v>16</v>
      </c>
      <c r="F693" s="85" t="s">
        <v>1127</v>
      </c>
      <c r="G693" s="68"/>
      <c r="H693" s="68"/>
      <c r="I693" s="68"/>
    </row>
    <row r="694" spans="3:9" s="67" customFormat="1">
      <c r="C694" s="76"/>
      <c r="D694" s="100"/>
      <c r="E694" s="71"/>
      <c r="F694" s="85" t="s">
        <v>1128</v>
      </c>
      <c r="G694" s="68"/>
      <c r="H694" s="91"/>
      <c r="I694" s="78"/>
    </row>
    <row r="695" spans="3:9" s="67" customFormat="1">
      <c r="C695" s="76"/>
      <c r="D695" s="100"/>
      <c r="E695" s="71"/>
      <c r="F695" s="85" t="s">
        <v>431</v>
      </c>
      <c r="G695" s="68"/>
      <c r="H695" s="91">
        <v>122700</v>
      </c>
      <c r="I695" s="78" t="s">
        <v>1</v>
      </c>
    </row>
    <row r="696" spans="3:9" s="67" customFormat="1">
      <c r="C696" s="76"/>
      <c r="D696" s="100" t="s">
        <v>113</v>
      </c>
      <c r="E696" s="71" t="s">
        <v>19</v>
      </c>
      <c r="F696" s="85" t="s">
        <v>1127</v>
      </c>
      <c r="G696" s="68"/>
      <c r="H696" s="68"/>
      <c r="I696" s="68"/>
    </row>
    <row r="697" spans="3:9" s="67" customFormat="1">
      <c r="C697" s="76"/>
      <c r="D697" s="100"/>
      <c r="E697" s="71"/>
      <c r="F697" s="85" t="s">
        <v>1128</v>
      </c>
      <c r="G697" s="68"/>
      <c r="H697" s="91"/>
      <c r="I697" s="78"/>
    </row>
    <row r="698" spans="3:9" s="67" customFormat="1">
      <c r="C698" s="76"/>
      <c r="D698" s="100"/>
      <c r="E698" s="71"/>
      <c r="F698" s="85" t="s">
        <v>1132</v>
      </c>
      <c r="G698" s="68"/>
      <c r="H698" s="91">
        <v>61800</v>
      </c>
      <c r="I698" s="78" t="s">
        <v>1</v>
      </c>
    </row>
    <row r="699" spans="3:9" s="67" customFormat="1">
      <c r="C699" s="76"/>
      <c r="D699" s="100" t="s">
        <v>380</v>
      </c>
      <c r="E699" s="71" t="s">
        <v>22</v>
      </c>
      <c r="F699" s="92" t="s">
        <v>515</v>
      </c>
      <c r="G699" s="68"/>
      <c r="H699" s="91">
        <v>44800</v>
      </c>
      <c r="I699" s="78" t="s">
        <v>1</v>
      </c>
    </row>
    <row r="700" spans="3:9" s="67" customFormat="1">
      <c r="C700" s="76"/>
      <c r="D700" s="100" t="s">
        <v>383</v>
      </c>
      <c r="E700" s="71" t="s">
        <v>577</v>
      </c>
      <c r="F700" s="85" t="s">
        <v>520</v>
      </c>
      <c r="G700" s="68"/>
      <c r="H700" s="68"/>
      <c r="I700" s="68"/>
    </row>
    <row r="701" spans="3:9" s="67" customFormat="1">
      <c r="C701" s="76"/>
      <c r="D701" s="100"/>
      <c r="E701" s="71"/>
      <c r="F701" s="85" t="s">
        <v>521</v>
      </c>
      <c r="G701" s="68"/>
      <c r="H701" s="91">
        <v>14900</v>
      </c>
      <c r="I701" s="78" t="s">
        <v>1</v>
      </c>
    </row>
    <row r="702" spans="3:9" s="67" customFormat="1">
      <c r="C702" s="76"/>
      <c r="D702" s="76" t="s">
        <v>667</v>
      </c>
      <c r="E702" s="71"/>
      <c r="F702" s="92"/>
      <c r="G702" s="68"/>
      <c r="H702" s="91"/>
      <c r="I702" s="78"/>
    </row>
    <row r="703" spans="3:9" s="67" customFormat="1">
      <c r="C703" s="76"/>
      <c r="D703" s="100" t="s">
        <v>114</v>
      </c>
      <c r="E703" s="71" t="s">
        <v>578</v>
      </c>
      <c r="F703" s="85" t="s">
        <v>1127</v>
      </c>
      <c r="G703" s="68"/>
      <c r="H703" s="68"/>
      <c r="I703" s="68"/>
    </row>
    <row r="704" spans="3:9" s="67" customFormat="1">
      <c r="C704" s="76"/>
      <c r="D704" s="100"/>
      <c r="E704" s="71"/>
      <c r="F704" s="85" t="s">
        <v>1128</v>
      </c>
      <c r="G704" s="68"/>
      <c r="H704" s="91"/>
      <c r="I704" s="78"/>
    </row>
    <row r="705" spans="3:9" s="67" customFormat="1">
      <c r="C705" s="76"/>
      <c r="D705" s="100"/>
      <c r="E705" s="71"/>
      <c r="F705" s="85" t="s">
        <v>431</v>
      </c>
      <c r="G705" s="68"/>
      <c r="H705" s="91">
        <v>122700</v>
      </c>
      <c r="I705" s="78" t="s">
        <v>1</v>
      </c>
    </row>
    <row r="706" spans="3:9" s="67" customFormat="1">
      <c r="C706" s="76"/>
      <c r="D706" s="100" t="s">
        <v>107</v>
      </c>
      <c r="E706" s="71" t="s">
        <v>579</v>
      </c>
      <c r="F706" s="85" t="s">
        <v>1127</v>
      </c>
      <c r="G706" s="68"/>
      <c r="H706" s="68"/>
      <c r="I706" s="68"/>
    </row>
    <row r="707" spans="3:9" s="67" customFormat="1">
      <c r="C707" s="76"/>
      <c r="D707" s="100"/>
      <c r="E707" s="71"/>
      <c r="F707" s="85" t="s">
        <v>1128</v>
      </c>
      <c r="G707" s="68"/>
      <c r="H707" s="91"/>
      <c r="I707" s="78"/>
    </row>
    <row r="708" spans="3:9" s="67" customFormat="1">
      <c r="C708" s="76"/>
      <c r="D708" s="100"/>
      <c r="E708" s="71"/>
      <c r="F708" s="85" t="s">
        <v>1130</v>
      </c>
      <c r="G708" s="68"/>
      <c r="H708" s="91">
        <v>30900</v>
      </c>
      <c r="I708" s="78" t="s">
        <v>1</v>
      </c>
    </row>
    <row r="709" spans="3:9" s="67" customFormat="1">
      <c r="C709" s="76"/>
      <c r="D709" s="76" t="s">
        <v>669</v>
      </c>
      <c r="E709" s="71"/>
      <c r="F709" s="85"/>
      <c r="G709" s="68"/>
      <c r="H709" s="91"/>
      <c r="I709" s="78"/>
    </row>
    <row r="710" spans="3:9" s="67" customFormat="1">
      <c r="C710" s="76"/>
      <c r="D710" s="100" t="s">
        <v>115</v>
      </c>
      <c r="E710" s="71" t="s">
        <v>580</v>
      </c>
      <c r="F710" s="85" t="s">
        <v>1127</v>
      </c>
      <c r="G710" s="68"/>
      <c r="H710" s="68"/>
      <c r="I710" s="68"/>
    </row>
    <row r="711" spans="3:9" s="67" customFormat="1">
      <c r="C711" s="76"/>
      <c r="D711" s="100"/>
      <c r="E711" s="71"/>
      <c r="F711" s="85" t="s">
        <v>1128</v>
      </c>
      <c r="G711" s="68"/>
      <c r="H711" s="91"/>
      <c r="I711" s="78"/>
    </row>
    <row r="712" spans="3:9" s="67" customFormat="1">
      <c r="C712" s="76"/>
      <c r="D712" s="100"/>
      <c r="E712" s="71"/>
      <c r="F712" s="85" t="s">
        <v>468</v>
      </c>
      <c r="G712" s="68"/>
      <c r="H712" s="91">
        <v>163600</v>
      </c>
      <c r="I712" s="78" t="s">
        <v>1</v>
      </c>
    </row>
    <row r="713" spans="3:9" s="67" customFormat="1">
      <c r="C713" s="76"/>
      <c r="D713" s="76" t="s">
        <v>670</v>
      </c>
      <c r="E713" s="71"/>
      <c r="F713" s="85"/>
      <c r="G713" s="68"/>
      <c r="H713" s="91"/>
      <c r="I713" s="78"/>
    </row>
    <row r="714" spans="3:9" s="67" customFormat="1">
      <c r="C714" s="76"/>
      <c r="D714" s="100" t="s">
        <v>391</v>
      </c>
      <c r="E714" s="71" t="s">
        <v>664</v>
      </c>
      <c r="F714" s="85" t="s">
        <v>472</v>
      </c>
      <c r="G714" s="68"/>
      <c r="H714" s="68"/>
      <c r="I714" s="68"/>
    </row>
    <row r="715" spans="3:9" s="67" customFormat="1">
      <c r="C715" s="76"/>
      <c r="D715" s="100"/>
      <c r="E715" s="71"/>
      <c r="F715" s="85" t="s">
        <v>473</v>
      </c>
      <c r="G715" s="68"/>
      <c r="H715" s="91"/>
      <c r="I715" s="78"/>
    </row>
    <row r="716" spans="3:9" s="67" customFormat="1">
      <c r="C716" s="76"/>
      <c r="D716" s="100"/>
      <c r="E716" s="71"/>
      <c r="F716" s="85" t="s">
        <v>474</v>
      </c>
      <c r="G716" s="68"/>
      <c r="H716" s="91"/>
      <c r="I716" s="78"/>
    </row>
    <row r="717" spans="3:9" s="67" customFormat="1">
      <c r="C717" s="76"/>
      <c r="D717" s="100"/>
      <c r="E717" s="71"/>
      <c r="F717" s="85" t="s">
        <v>508</v>
      </c>
      <c r="G717" s="68"/>
      <c r="H717" s="91">
        <v>125500</v>
      </c>
      <c r="I717" s="78" t="s">
        <v>1</v>
      </c>
    </row>
    <row r="718" spans="3:9" s="67" customFormat="1">
      <c r="C718" s="76"/>
      <c r="D718" s="76" t="s">
        <v>1126</v>
      </c>
      <c r="E718" s="71"/>
      <c r="F718" s="85"/>
      <c r="G718" s="68"/>
      <c r="H718" s="91"/>
      <c r="I718" s="78"/>
    </row>
    <row r="719" spans="3:9" s="67" customFormat="1">
      <c r="C719" s="76"/>
      <c r="D719" s="100" t="s">
        <v>392</v>
      </c>
      <c r="E719" s="71" t="s">
        <v>665</v>
      </c>
      <c r="F719" s="85" t="s">
        <v>472</v>
      </c>
      <c r="G719" s="68"/>
      <c r="H719" s="68"/>
      <c r="I719" s="68"/>
    </row>
    <row r="720" spans="3:9" s="67" customFormat="1">
      <c r="C720" s="76"/>
      <c r="D720" s="100"/>
      <c r="E720" s="71"/>
      <c r="F720" s="85" t="s">
        <v>473</v>
      </c>
      <c r="G720" s="68"/>
      <c r="H720" s="91"/>
      <c r="I720" s="78"/>
    </row>
    <row r="721" spans="3:9" s="67" customFormat="1">
      <c r="C721" s="76"/>
      <c r="D721" s="100"/>
      <c r="E721" s="71"/>
      <c r="F721" s="85" t="s">
        <v>474</v>
      </c>
      <c r="G721" s="68"/>
      <c r="H721" s="91"/>
      <c r="I721" s="78"/>
    </row>
    <row r="722" spans="3:9" s="67" customFormat="1">
      <c r="C722" s="76"/>
      <c r="D722" s="100"/>
      <c r="E722" s="71"/>
      <c r="F722" s="85" t="s">
        <v>509</v>
      </c>
      <c r="G722" s="68"/>
      <c r="H722" s="91">
        <v>251000</v>
      </c>
      <c r="I722" s="78" t="s">
        <v>1</v>
      </c>
    </row>
    <row r="723" spans="3:9" s="67" customFormat="1">
      <c r="C723" s="76"/>
      <c r="D723" s="76" t="s">
        <v>675</v>
      </c>
      <c r="E723" s="71"/>
      <c r="F723" s="85"/>
      <c r="G723" s="68"/>
      <c r="H723" s="91"/>
      <c r="I723" s="78"/>
    </row>
    <row r="724" spans="3:9" s="67" customFormat="1">
      <c r="C724" s="76"/>
      <c r="D724" s="100" t="s">
        <v>376</v>
      </c>
      <c r="E724" s="71" t="s">
        <v>676</v>
      </c>
      <c r="F724" s="85" t="s">
        <v>472</v>
      </c>
      <c r="G724" s="68"/>
      <c r="H724" s="68"/>
      <c r="I724" s="68"/>
    </row>
    <row r="725" spans="3:9" s="67" customFormat="1">
      <c r="C725" s="76"/>
      <c r="D725" s="100"/>
      <c r="E725" s="71"/>
      <c r="F725" s="85" t="s">
        <v>473</v>
      </c>
      <c r="G725" s="68"/>
      <c r="H725" s="91"/>
      <c r="I725" s="78"/>
    </row>
    <row r="726" spans="3:9" s="67" customFormat="1">
      <c r="C726" s="76"/>
      <c r="D726" s="100"/>
      <c r="E726" s="71"/>
      <c r="F726" s="85" t="s">
        <v>474</v>
      </c>
      <c r="G726" s="68"/>
      <c r="H726" s="91"/>
      <c r="I726" s="78"/>
    </row>
    <row r="727" spans="3:9" s="67" customFormat="1">
      <c r="C727" s="76"/>
      <c r="D727" s="100"/>
      <c r="E727" s="71"/>
      <c r="F727" s="85" t="s">
        <v>509</v>
      </c>
      <c r="G727" s="68"/>
      <c r="H727" s="91">
        <v>251000</v>
      </c>
      <c r="I727" s="78" t="s">
        <v>1</v>
      </c>
    </row>
    <row r="728" spans="3:9" s="67" customFormat="1">
      <c r="C728" s="76"/>
      <c r="D728" s="76" t="s">
        <v>671</v>
      </c>
      <c r="E728" s="71"/>
      <c r="F728" s="85"/>
      <c r="G728" s="68"/>
      <c r="H728" s="91"/>
      <c r="I728" s="78"/>
    </row>
    <row r="729" spans="3:9" s="67" customFormat="1">
      <c r="C729" s="76"/>
      <c r="D729" s="100" t="s">
        <v>424</v>
      </c>
      <c r="E729" s="71" t="s">
        <v>677</v>
      </c>
      <c r="F729" s="85" t="s">
        <v>472</v>
      </c>
      <c r="G729" s="68"/>
      <c r="H729" s="68"/>
      <c r="I729" s="68"/>
    </row>
    <row r="730" spans="3:9" s="67" customFormat="1">
      <c r="C730" s="76"/>
      <c r="D730" s="100"/>
      <c r="E730" s="71"/>
      <c r="F730" s="85" t="s">
        <v>473</v>
      </c>
      <c r="G730" s="68"/>
      <c r="H730" s="91"/>
      <c r="I730" s="78"/>
    </row>
    <row r="731" spans="3:9" s="67" customFormat="1">
      <c r="C731" s="76"/>
      <c r="D731" s="100"/>
      <c r="E731" s="71"/>
      <c r="F731" s="85" t="s">
        <v>474</v>
      </c>
      <c r="G731" s="68"/>
      <c r="H731" s="91"/>
      <c r="I731" s="78"/>
    </row>
    <row r="732" spans="3:9" s="67" customFormat="1">
      <c r="C732" s="76"/>
      <c r="D732" s="100"/>
      <c r="E732" s="71"/>
      <c r="F732" s="85" t="s">
        <v>510</v>
      </c>
      <c r="G732" s="68"/>
      <c r="H732" s="91">
        <v>351400</v>
      </c>
      <c r="I732" s="78" t="s">
        <v>1</v>
      </c>
    </row>
    <row r="733" spans="3:9" s="67" customFormat="1">
      <c r="C733" s="76"/>
      <c r="D733" s="100" t="s">
        <v>381</v>
      </c>
      <c r="E733" s="71" t="s">
        <v>678</v>
      </c>
      <c r="F733" s="92" t="s">
        <v>513</v>
      </c>
      <c r="G733" s="68"/>
      <c r="H733" s="91">
        <v>7800</v>
      </c>
      <c r="I733" s="78" t="s">
        <v>1</v>
      </c>
    </row>
    <row r="734" spans="3:9" s="67" customFormat="1">
      <c r="C734" s="76"/>
      <c r="D734" s="76" t="s">
        <v>672</v>
      </c>
      <c r="E734" s="71"/>
      <c r="F734" s="85"/>
      <c r="G734" s="68"/>
      <c r="H734" s="91"/>
      <c r="I734" s="78"/>
    </row>
    <row r="735" spans="3:9" s="67" customFormat="1">
      <c r="C735" s="76"/>
      <c r="D735" s="100" t="s">
        <v>393</v>
      </c>
      <c r="E735" s="71" t="s">
        <v>679</v>
      </c>
      <c r="F735" s="85" t="s">
        <v>472</v>
      </c>
      <c r="G735" s="68"/>
      <c r="H735" s="68"/>
      <c r="I735" s="68"/>
    </row>
    <row r="736" spans="3:9" s="67" customFormat="1">
      <c r="C736" s="76"/>
      <c r="D736" s="100"/>
      <c r="E736" s="71"/>
      <c r="F736" s="85" t="s">
        <v>473</v>
      </c>
      <c r="G736" s="68"/>
      <c r="H736" s="91"/>
      <c r="I736" s="78"/>
    </row>
    <row r="737" spans="3:9" s="67" customFormat="1">
      <c r="C737" s="76"/>
      <c r="D737" s="100"/>
      <c r="E737" s="71"/>
      <c r="F737" s="85" t="s">
        <v>474</v>
      </c>
      <c r="G737" s="68"/>
      <c r="H737" s="91"/>
      <c r="I737" s="78"/>
    </row>
    <row r="738" spans="3:9" s="67" customFormat="1">
      <c r="C738" s="76"/>
      <c r="D738" s="100"/>
      <c r="E738" s="71"/>
      <c r="F738" s="85" t="s">
        <v>511</v>
      </c>
      <c r="G738" s="68"/>
      <c r="H738" s="91">
        <v>451800</v>
      </c>
      <c r="I738" s="78" t="s">
        <v>1</v>
      </c>
    </row>
    <row r="739" spans="3:9" s="67" customFormat="1">
      <c r="C739" s="76"/>
      <c r="D739" s="76" t="s">
        <v>673</v>
      </c>
      <c r="E739" s="71"/>
      <c r="F739" s="85"/>
      <c r="G739" s="68"/>
      <c r="H739" s="91"/>
      <c r="I739" s="78"/>
    </row>
    <row r="740" spans="3:9" s="67" customFormat="1">
      <c r="C740" s="76"/>
      <c r="D740" s="100" t="s">
        <v>425</v>
      </c>
      <c r="E740" s="71" t="s">
        <v>680</v>
      </c>
      <c r="F740" s="85" t="s">
        <v>478</v>
      </c>
      <c r="G740" s="68"/>
      <c r="H740" s="68"/>
      <c r="I740" s="68"/>
    </row>
    <row r="741" spans="3:9" s="67" customFormat="1">
      <c r="C741" s="76"/>
      <c r="D741" s="100"/>
      <c r="E741" s="71"/>
      <c r="F741" s="85" t="s">
        <v>512</v>
      </c>
      <c r="G741" s="68"/>
      <c r="H741" s="91"/>
      <c r="I741" s="78"/>
    </row>
    <row r="742" spans="3:9" s="67" customFormat="1">
      <c r="C742" s="76"/>
      <c r="D742" s="100"/>
      <c r="E742" s="71"/>
      <c r="F742" s="85" t="s">
        <v>481</v>
      </c>
      <c r="G742" s="68"/>
      <c r="H742" s="91">
        <v>23000</v>
      </c>
      <c r="I742" s="78" t="s">
        <v>1</v>
      </c>
    </row>
    <row r="743" spans="3:9" s="67" customFormat="1">
      <c r="C743" s="76"/>
      <c r="D743" s="100" t="s">
        <v>379</v>
      </c>
      <c r="E743" s="71" t="s">
        <v>681</v>
      </c>
      <c r="F743" s="92" t="s">
        <v>514</v>
      </c>
      <c r="G743" s="68"/>
      <c r="H743" s="91">
        <v>8400</v>
      </c>
      <c r="I743" s="78" t="s">
        <v>1</v>
      </c>
    </row>
    <row r="744" spans="3:9" s="67" customFormat="1">
      <c r="C744" s="76"/>
      <c r="D744" s="100" t="s">
        <v>375</v>
      </c>
      <c r="E744" s="71" t="s">
        <v>682</v>
      </c>
      <c r="F744" s="85" t="s">
        <v>516</v>
      </c>
      <c r="G744" s="68"/>
      <c r="H744" s="68"/>
      <c r="I744" s="68"/>
    </row>
    <row r="745" spans="3:9" s="67" customFormat="1">
      <c r="C745" s="76"/>
      <c r="D745" s="100"/>
      <c r="E745" s="71"/>
      <c r="F745" s="85" t="s">
        <v>517</v>
      </c>
      <c r="G745" s="68"/>
      <c r="H745" s="91"/>
      <c r="I745" s="78"/>
    </row>
    <row r="746" spans="3:9" s="67" customFormat="1">
      <c r="C746" s="76"/>
      <c r="D746" s="100"/>
      <c r="E746" s="71"/>
      <c r="F746" s="85" t="s">
        <v>518</v>
      </c>
      <c r="G746" s="68"/>
      <c r="H746" s="91"/>
      <c r="I746" s="78"/>
    </row>
    <row r="747" spans="3:9" s="67" customFormat="1">
      <c r="C747" s="76"/>
      <c r="D747" s="100"/>
      <c r="E747" s="71"/>
      <c r="F747" s="85" t="s">
        <v>519</v>
      </c>
      <c r="G747" s="68"/>
      <c r="H747" s="91">
        <v>173700</v>
      </c>
      <c r="I747" s="78" t="s">
        <v>1</v>
      </c>
    </row>
    <row r="748" spans="3:9" s="67" customFormat="1">
      <c r="C748" s="76"/>
      <c r="D748" s="100" t="s">
        <v>384</v>
      </c>
      <c r="E748" s="71" t="s">
        <v>683</v>
      </c>
      <c r="F748" s="85" t="s">
        <v>522</v>
      </c>
      <c r="G748" s="68"/>
      <c r="H748" s="91">
        <v>8490</v>
      </c>
      <c r="I748" s="78" t="s">
        <v>1</v>
      </c>
    </row>
    <row r="749" spans="3:9" s="67" customFormat="1">
      <c r="C749" s="76"/>
      <c r="D749" s="76" t="s">
        <v>674</v>
      </c>
      <c r="E749" s="71"/>
      <c r="F749" s="85"/>
      <c r="G749" s="68"/>
      <c r="H749" s="91"/>
      <c r="I749" s="78"/>
    </row>
    <row r="750" spans="3:9" s="67" customFormat="1">
      <c r="C750" s="76"/>
      <c r="D750" s="100" t="s">
        <v>415</v>
      </c>
      <c r="E750" s="71" t="s">
        <v>684</v>
      </c>
      <c r="F750" s="85" t="s">
        <v>520</v>
      </c>
      <c r="G750" s="68"/>
      <c r="H750" s="68"/>
      <c r="I750" s="68"/>
    </row>
    <row r="751" spans="3:9" s="67" customFormat="1">
      <c r="C751" s="76"/>
      <c r="D751" s="100"/>
      <c r="E751" s="71"/>
      <c r="F751" s="85" t="s">
        <v>521</v>
      </c>
      <c r="G751" s="68"/>
      <c r="H751" s="91">
        <v>14900</v>
      </c>
      <c r="I751" s="78" t="s">
        <v>1</v>
      </c>
    </row>
    <row r="752" spans="3:9" s="67" customFormat="1">
      <c r="C752" s="76"/>
      <c r="D752" s="89" t="s">
        <v>57</v>
      </c>
      <c r="E752" s="89"/>
      <c r="F752" s="89"/>
      <c r="G752" s="70">
        <f>SUM(H754,H759)</f>
        <v>6719000</v>
      </c>
      <c r="H752" s="69" t="s">
        <v>1</v>
      </c>
      <c r="I752" s="69"/>
    </row>
    <row r="753" spans="1:9" s="67" customFormat="1">
      <c r="C753" s="76"/>
      <c r="D753" s="100" t="s">
        <v>97</v>
      </c>
      <c r="E753" s="159" t="s">
        <v>7</v>
      </c>
      <c r="F753" s="92" t="s">
        <v>427</v>
      </c>
      <c r="G753" s="68"/>
      <c r="H753" s="68"/>
      <c r="I753" s="68"/>
    </row>
    <row r="754" spans="1:9" s="67" customFormat="1">
      <c r="C754" s="76"/>
      <c r="D754" s="100"/>
      <c r="E754" s="159"/>
      <c r="F754" s="92" t="s">
        <v>428</v>
      </c>
      <c r="G754" s="68"/>
      <c r="H754" s="91">
        <v>4530000</v>
      </c>
      <c r="I754" s="78" t="s">
        <v>1</v>
      </c>
    </row>
    <row r="755" spans="1:9" s="67" customFormat="1">
      <c r="C755" s="76"/>
      <c r="E755" s="76"/>
      <c r="F755" s="137" t="s">
        <v>454</v>
      </c>
      <c r="G755" s="106"/>
      <c r="H755" s="106"/>
      <c r="I755" s="78"/>
    </row>
    <row r="756" spans="1:9" s="67" customFormat="1">
      <c r="C756" s="76"/>
      <c r="E756" s="76"/>
      <c r="F756" s="137" t="s">
        <v>455</v>
      </c>
      <c r="G756" s="106"/>
      <c r="H756" s="106"/>
      <c r="I756" s="78"/>
    </row>
    <row r="757" spans="1:9" s="67" customFormat="1">
      <c r="C757" s="76"/>
      <c r="E757" s="76"/>
      <c r="F757" s="137" t="s">
        <v>95</v>
      </c>
      <c r="G757" s="106"/>
      <c r="H757" s="106"/>
      <c r="I757" s="78"/>
    </row>
    <row r="758" spans="1:9" s="67" customFormat="1">
      <c r="C758" s="76"/>
      <c r="D758" s="100"/>
      <c r="E758" s="76"/>
      <c r="F758" s="137" t="s">
        <v>1147</v>
      </c>
      <c r="G758" s="106"/>
      <c r="H758" s="106"/>
      <c r="I758" s="78"/>
    </row>
    <row r="759" spans="1:9" s="67" customFormat="1">
      <c r="C759" s="76"/>
      <c r="D759" s="100" t="s">
        <v>418</v>
      </c>
      <c r="E759" s="159" t="s">
        <v>10</v>
      </c>
      <c r="F759" s="92" t="s">
        <v>426</v>
      </c>
      <c r="G759" s="68"/>
      <c r="H759" s="98">
        <v>2189000</v>
      </c>
      <c r="I759" s="78" t="s">
        <v>1</v>
      </c>
    </row>
    <row r="760" spans="1:9" s="67" customFormat="1">
      <c r="C760" s="76"/>
      <c r="E760" s="76"/>
      <c r="F760" s="137" t="s">
        <v>460</v>
      </c>
      <c r="G760" s="106"/>
      <c r="H760" s="106"/>
      <c r="I760" s="78"/>
    </row>
    <row r="761" spans="1:9" s="67" customFormat="1">
      <c r="C761" s="76"/>
      <c r="E761" s="76"/>
      <c r="F761" s="137" t="s">
        <v>461</v>
      </c>
      <c r="G761" s="106"/>
      <c r="H761" s="106"/>
      <c r="I761" s="78"/>
    </row>
    <row r="762" spans="1:9" s="67" customFormat="1">
      <c r="C762" s="76"/>
      <c r="E762" s="76"/>
      <c r="F762" s="137" t="s">
        <v>456</v>
      </c>
      <c r="G762" s="106"/>
      <c r="H762" s="106"/>
      <c r="I762" s="78"/>
    </row>
    <row r="763" spans="1:9" s="67" customFormat="1">
      <c r="C763" s="76"/>
      <c r="D763" s="100"/>
      <c r="E763" s="76"/>
      <c r="F763" s="137" t="s">
        <v>457</v>
      </c>
      <c r="G763" s="106"/>
      <c r="H763" s="106"/>
      <c r="I763" s="78"/>
    </row>
    <row r="764" spans="1:9" s="67" customFormat="1">
      <c r="C764" s="76"/>
      <c r="D764" s="100"/>
      <c r="E764" s="76"/>
      <c r="F764" s="137" t="s">
        <v>458</v>
      </c>
      <c r="G764" s="106"/>
      <c r="H764" s="106"/>
      <c r="I764" s="78"/>
    </row>
    <row r="765" spans="1:9" s="67" customFormat="1">
      <c r="C765" s="76"/>
      <c r="D765" s="100"/>
      <c r="E765" s="76"/>
      <c r="F765" s="137" t="s">
        <v>95</v>
      </c>
      <c r="G765" s="106"/>
      <c r="H765" s="106"/>
      <c r="I765" s="78"/>
    </row>
    <row r="766" spans="1:9" s="67" customFormat="1" ht="23.25" customHeight="1">
      <c r="C766" s="76"/>
      <c r="D766" s="100"/>
      <c r="E766" s="76"/>
      <c r="F766" s="137" t="s">
        <v>459</v>
      </c>
      <c r="G766" s="106"/>
      <c r="H766" s="106"/>
      <c r="I766" s="78"/>
    </row>
    <row r="767" spans="1:9" s="67" customFormat="1">
      <c r="C767" s="76"/>
      <c r="D767" s="76"/>
      <c r="E767" s="76"/>
      <c r="F767" s="76"/>
      <c r="G767" s="70"/>
      <c r="H767" s="69"/>
      <c r="I767" s="64"/>
    </row>
    <row r="768" spans="1:9">
      <c r="A768" s="463" t="s">
        <v>90</v>
      </c>
      <c r="B768" s="463"/>
      <c r="C768" s="463"/>
      <c r="D768" s="463"/>
      <c r="E768" s="463"/>
      <c r="F768" s="463"/>
      <c r="G768" s="93">
        <f>H770</f>
        <v>2498000</v>
      </c>
      <c r="H768" s="94" t="s">
        <v>1</v>
      </c>
    </row>
    <row r="769" spans="1:9" ht="22.5" customHeight="1">
      <c r="D769" s="100" t="s">
        <v>77</v>
      </c>
      <c r="E769" s="137" t="s">
        <v>594</v>
      </c>
      <c r="F769" s="100"/>
      <c r="G769" s="106"/>
      <c r="H769" s="103"/>
      <c r="I769" s="103"/>
    </row>
    <row r="770" spans="1:9">
      <c r="D770" s="100"/>
      <c r="E770" s="79" t="s">
        <v>595</v>
      </c>
      <c r="F770" s="116"/>
      <c r="G770" s="122"/>
      <c r="H770" s="107">
        <v>2498000</v>
      </c>
      <c r="I770" s="78" t="s">
        <v>1</v>
      </c>
    </row>
    <row r="771" spans="1:9">
      <c r="D771" s="100"/>
      <c r="E771" s="79"/>
      <c r="F771" s="116"/>
      <c r="G771" s="122"/>
      <c r="H771" s="107"/>
    </row>
    <row r="772" spans="1:9" s="104" customFormat="1" ht="21" customHeight="1">
      <c r="A772" s="463" t="s">
        <v>58</v>
      </c>
      <c r="B772" s="463"/>
      <c r="C772" s="463"/>
      <c r="D772" s="463"/>
      <c r="E772" s="463"/>
      <c r="F772" s="463"/>
      <c r="G772" s="56"/>
      <c r="H772" s="167"/>
      <c r="I772" s="78"/>
    </row>
    <row r="773" spans="1:9" s="104" customFormat="1">
      <c r="A773" s="148" t="s">
        <v>869</v>
      </c>
      <c r="B773" s="148"/>
      <c r="C773" s="148"/>
      <c r="D773" s="148"/>
      <c r="E773" s="148"/>
      <c r="F773" s="148"/>
      <c r="G773" s="108"/>
      <c r="H773" s="147">
        <f>G774</f>
        <v>4250000</v>
      </c>
      <c r="I773" s="94" t="s">
        <v>1</v>
      </c>
    </row>
    <row r="774" spans="1:9" s="104" customFormat="1">
      <c r="A774" s="473" t="s">
        <v>68</v>
      </c>
      <c r="B774" s="473"/>
      <c r="C774" s="473"/>
      <c r="D774" s="473"/>
      <c r="E774" s="473"/>
      <c r="F774" s="108"/>
      <c r="G774" s="93">
        <f>H775</f>
        <v>4250000</v>
      </c>
      <c r="H774" s="94" t="s">
        <v>1</v>
      </c>
      <c r="I774" s="78"/>
    </row>
    <row r="775" spans="1:9" s="104" customFormat="1">
      <c r="A775" s="108"/>
      <c r="B775" s="108"/>
      <c r="C775" s="108"/>
      <c r="D775" s="106" t="s">
        <v>77</v>
      </c>
      <c r="E775" s="79"/>
      <c r="F775" s="79" t="s">
        <v>870</v>
      </c>
      <c r="G775" s="108"/>
      <c r="H775" s="97">
        <v>4250000</v>
      </c>
      <c r="I775" s="78" t="s">
        <v>1</v>
      </c>
    </row>
    <row r="776" spans="1:9" s="104" customFormat="1">
      <c r="A776" s="108"/>
      <c r="B776" s="108"/>
      <c r="C776" s="108"/>
      <c r="D776" s="106"/>
      <c r="E776" s="79"/>
      <c r="F776" s="106"/>
      <c r="G776" s="108"/>
      <c r="H776" s="97"/>
      <c r="I776" s="78"/>
    </row>
    <row r="777" spans="1:9" s="104" customFormat="1">
      <c r="A777" s="173" t="s">
        <v>942</v>
      </c>
      <c r="B777" s="173"/>
      <c r="C777" s="173"/>
      <c r="D777" s="173"/>
      <c r="E777" s="173"/>
      <c r="F777" s="173"/>
      <c r="G777" s="56"/>
      <c r="H777" s="157">
        <f>G778</f>
        <v>500000</v>
      </c>
      <c r="I777" s="94" t="s">
        <v>1</v>
      </c>
    </row>
    <row r="778" spans="1:9" s="104" customFormat="1">
      <c r="A778" s="473" t="s">
        <v>68</v>
      </c>
      <c r="B778" s="473"/>
      <c r="C778" s="473"/>
      <c r="D778" s="473"/>
      <c r="E778" s="473"/>
      <c r="F778" s="108"/>
      <c r="G778" s="157">
        <f>H779</f>
        <v>500000</v>
      </c>
      <c r="H778" s="94" t="s">
        <v>1</v>
      </c>
      <c r="I778" s="78"/>
    </row>
    <row r="779" spans="1:9" s="104" customFormat="1">
      <c r="A779" s="108"/>
      <c r="B779" s="108"/>
      <c r="C779" s="108"/>
      <c r="D779" s="106" t="s">
        <v>77</v>
      </c>
      <c r="E779" s="79"/>
      <c r="F779" s="79" t="s">
        <v>596</v>
      </c>
      <c r="G779" s="108"/>
      <c r="H779" s="97">
        <v>500000</v>
      </c>
      <c r="I779" s="78" t="s">
        <v>1</v>
      </c>
    </row>
    <row r="780" spans="1:9" s="104" customFormat="1">
      <c r="A780" s="60"/>
      <c r="B780" s="60"/>
      <c r="C780" s="60"/>
      <c r="D780" s="60"/>
      <c r="E780" s="72"/>
      <c r="F780" s="60"/>
      <c r="G780" s="164"/>
      <c r="H780" s="174"/>
      <c r="I780" s="78"/>
    </row>
    <row r="781" spans="1:9" s="104" customFormat="1">
      <c r="A781" s="173" t="s">
        <v>943</v>
      </c>
      <c r="B781" s="149"/>
      <c r="C781" s="149"/>
      <c r="D781" s="149"/>
      <c r="E781" s="149"/>
      <c r="F781" s="149"/>
      <c r="G781" s="56"/>
      <c r="H781" s="157">
        <f>G782</f>
        <v>1814700</v>
      </c>
      <c r="I781" s="94" t="s">
        <v>1</v>
      </c>
    </row>
    <row r="782" spans="1:9" s="104" customFormat="1">
      <c r="A782" s="67" t="s">
        <v>68</v>
      </c>
      <c r="B782" s="67"/>
      <c r="C782" s="76"/>
      <c r="D782" s="100"/>
      <c r="E782" s="76"/>
      <c r="F782" s="102"/>
      <c r="G782" s="175">
        <f>H783</f>
        <v>1814700</v>
      </c>
      <c r="H782" s="94" t="s">
        <v>1</v>
      </c>
      <c r="I782" s="78"/>
    </row>
    <row r="783" spans="1:9" s="104" customFormat="1">
      <c r="A783" s="67"/>
      <c r="B783" s="67"/>
      <c r="C783" s="76"/>
      <c r="D783" s="100" t="s">
        <v>77</v>
      </c>
      <c r="E783" s="79"/>
      <c r="F783" s="79" t="s">
        <v>105</v>
      </c>
      <c r="G783" s="118"/>
      <c r="H783" s="98">
        <v>1814700</v>
      </c>
      <c r="I783" s="78" t="s">
        <v>1</v>
      </c>
    </row>
    <row r="784" spans="1:9" s="104" customFormat="1">
      <c r="A784" s="60"/>
      <c r="B784" s="60"/>
      <c r="C784" s="60"/>
      <c r="D784" s="60"/>
      <c r="E784" s="72"/>
      <c r="F784" s="60"/>
      <c r="G784" s="166"/>
      <c r="H784" s="115"/>
      <c r="I784" s="78"/>
    </row>
    <row r="785" spans="1:27" s="104" customFormat="1" ht="21.75" customHeight="1">
      <c r="A785" s="173" t="s">
        <v>894</v>
      </c>
      <c r="B785" s="149"/>
      <c r="C785" s="149"/>
      <c r="D785" s="149"/>
      <c r="E785" s="149"/>
      <c r="F785" s="149"/>
      <c r="G785" s="56"/>
      <c r="H785" s="157">
        <f>G786</f>
        <v>1956500</v>
      </c>
      <c r="I785" s="94" t="s">
        <v>1</v>
      </c>
    </row>
    <row r="786" spans="1:27" s="104" customFormat="1" ht="23.25" customHeight="1">
      <c r="A786" s="67" t="s">
        <v>68</v>
      </c>
      <c r="B786" s="67"/>
      <c r="C786" s="76"/>
      <c r="D786" s="100"/>
      <c r="E786" s="76"/>
      <c r="F786" s="102"/>
      <c r="G786" s="175">
        <f>H788</f>
        <v>1956500</v>
      </c>
      <c r="H786" s="94" t="s">
        <v>1</v>
      </c>
      <c r="I786" s="78"/>
    </row>
    <row r="787" spans="1:27" s="104" customFormat="1">
      <c r="A787" s="67"/>
      <c r="B787" s="67"/>
      <c r="C787" s="76"/>
      <c r="D787" s="100" t="s">
        <v>77</v>
      </c>
      <c r="E787" s="79"/>
      <c r="F787" s="79" t="s">
        <v>597</v>
      </c>
      <c r="G787" s="118"/>
      <c r="H787" s="68"/>
      <c r="I787" s="68"/>
      <c r="R787" s="173"/>
      <c r="S787" s="173"/>
      <c r="T787" s="173"/>
      <c r="U787" s="173"/>
      <c r="V787" s="173"/>
      <c r="W787" s="173"/>
      <c r="X787" s="56"/>
      <c r="Y787" s="157"/>
      <c r="Z787" s="94"/>
    </row>
    <row r="788" spans="1:27" s="104" customFormat="1">
      <c r="A788" s="67"/>
      <c r="B788" s="67"/>
      <c r="C788" s="76"/>
      <c r="D788" s="100"/>
      <c r="E788" s="76"/>
      <c r="F788" s="79" t="s">
        <v>598</v>
      </c>
      <c r="G788" s="118"/>
      <c r="H788" s="98">
        <v>1956500</v>
      </c>
      <c r="I788" s="78" t="s">
        <v>1</v>
      </c>
      <c r="R788" s="473"/>
      <c r="S788" s="473"/>
      <c r="T788" s="473"/>
      <c r="U788" s="473"/>
      <c r="V788" s="473"/>
      <c r="W788" s="108"/>
      <c r="X788" s="157"/>
      <c r="Y788" s="94"/>
      <c r="Z788" s="78"/>
    </row>
    <row r="789" spans="1:27" s="104" customFormat="1">
      <c r="A789" s="60"/>
      <c r="B789" s="60"/>
      <c r="C789" s="60"/>
      <c r="D789" s="60"/>
      <c r="E789" s="72"/>
      <c r="F789" s="60"/>
      <c r="G789" s="166"/>
      <c r="H789" s="115"/>
      <c r="I789" s="78"/>
      <c r="R789" s="108"/>
      <c r="S789" s="108"/>
      <c r="T789" s="108"/>
      <c r="U789" s="106"/>
      <c r="V789" s="79"/>
      <c r="W789" s="79"/>
      <c r="X789" s="108"/>
      <c r="Y789" s="97"/>
      <c r="Z789" s="78"/>
    </row>
    <row r="790" spans="1:27" s="67" customFormat="1" ht="21.75" customHeight="1">
      <c r="A790" s="173" t="s">
        <v>871</v>
      </c>
      <c r="B790" s="149"/>
      <c r="C790" s="149"/>
      <c r="D790" s="149"/>
      <c r="E790" s="149"/>
      <c r="F790" s="149"/>
      <c r="G790" s="56"/>
      <c r="H790" s="157">
        <f>G791</f>
        <v>318750</v>
      </c>
      <c r="I790" s="94" t="s">
        <v>1</v>
      </c>
    </row>
    <row r="791" spans="1:27" s="67" customFormat="1" ht="21.75" customHeight="1">
      <c r="A791" s="67" t="s">
        <v>68</v>
      </c>
      <c r="C791" s="76"/>
      <c r="D791" s="100"/>
      <c r="E791" s="76"/>
      <c r="F791" s="102"/>
      <c r="G791" s="175">
        <f>H793</f>
        <v>318750</v>
      </c>
      <c r="H791" s="94" t="s">
        <v>1</v>
      </c>
      <c r="I791" s="78"/>
      <c r="S791" s="173"/>
      <c r="T791" s="149"/>
      <c r="U791" s="149"/>
      <c r="V791" s="149"/>
      <c r="W791" s="149"/>
      <c r="X791" s="149"/>
      <c r="Y791" s="56"/>
      <c r="Z791" s="157"/>
      <c r="AA791" s="94"/>
    </row>
    <row r="792" spans="1:27" s="67" customFormat="1">
      <c r="C792" s="76"/>
      <c r="D792" s="100" t="s">
        <v>77</v>
      </c>
      <c r="E792" s="79"/>
      <c r="F792" s="79" t="s">
        <v>872</v>
      </c>
      <c r="G792" s="118"/>
      <c r="H792" s="68"/>
      <c r="I792" s="68"/>
      <c r="U792" s="76"/>
      <c r="V792" s="100"/>
      <c r="W792" s="76"/>
      <c r="X792" s="102"/>
      <c r="Y792" s="175"/>
      <c r="Z792" s="94"/>
      <c r="AA792" s="78"/>
    </row>
    <row r="793" spans="1:27" s="67" customFormat="1" ht="21.75" customHeight="1">
      <c r="C793" s="76"/>
      <c r="D793" s="100"/>
      <c r="E793" s="76"/>
      <c r="F793" s="79" t="s">
        <v>873</v>
      </c>
      <c r="G793" s="118"/>
      <c r="H793" s="98">
        <v>318750</v>
      </c>
      <c r="I793" s="78" t="s">
        <v>1</v>
      </c>
      <c r="U793" s="76"/>
      <c r="V793" s="100"/>
      <c r="W793" s="79"/>
      <c r="X793" s="79"/>
      <c r="Y793" s="118"/>
      <c r="Z793" s="98"/>
      <c r="AA793" s="78"/>
    </row>
    <row r="794" spans="1:27">
      <c r="W794" s="72"/>
      <c r="Y794" s="164"/>
      <c r="Z794" s="174"/>
      <c r="AA794" s="78"/>
    </row>
    <row r="795" spans="1:27" ht="21" customHeight="1">
      <c r="A795" s="67"/>
      <c r="B795" s="67"/>
      <c r="C795" s="76"/>
      <c r="D795" s="89" t="s">
        <v>739</v>
      </c>
      <c r="E795" s="89"/>
      <c r="F795" s="89"/>
      <c r="G795" s="70"/>
      <c r="H795" s="69"/>
      <c r="I795" s="69"/>
    </row>
    <row r="796" spans="1:27" ht="21" customHeight="1">
      <c r="A796" s="67"/>
      <c r="B796" s="67"/>
      <c r="C796" s="76"/>
      <c r="D796" s="120" t="s">
        <v>740</v>
      </c>
      <c r="E796" s="67"/>
      <c r="F796" s="114" t="s">
        <v>957</v>
      </c>
      <c r="G796" s="70"/>
      <c r="H796" s="69"/>
      <c r="I796" s="69"/>
    </row>
    <row r="797" spans="1:27" ht="21" customHeight="1">
      <c r="A797" s="67"/>
      <c r="B797" s="67"/>
      <c r="C797" s="76"/>
      <c r="D797" s="89"/>
      <c r="E797" s="89"/>
      <c r="F797" s="89"/>
      <c r="G797" s="70"/>
      <c r="H797" s="69"/>
      <c r="I797" s="69"/>
    </row>
    <row r="798" spans="1:27" ht="21" customHeight="1">
      <c r="A798" s="67"/>
      <c r="B798" s="67"/>
      <c r="C798" s="76"/>
      <c r="D798" s="89"/>
      <c r="E798" s="89"/>
      <c r="F798" s="89" t="s">
        <v>741</v>
      </c>
      <c r="G798" s="70"/>
      <c r="H798" s="69"/>
      <c r="I798" s="69"/>
    </row>
    <row r="799" spans="1:27" ht="21" customHeight="1">
      <c r="A799" s="67"/>
      <c r="B799" s="67"/>
      <c r="C799" s="76"/>
      <c r="D799" s="89"/>
      <c r="E799" s="89"/>
      <c r="F799" s="168" t="s">
        <v>756</v>
      </c>
      <c r="G799" s="70"/>
      <c r="H799" s="69"/>
      <c r="I799" s="69"/>
    </row>
    <row r="800" spans="1:27" ht="21" customHeight="1">
      <c r="A800" s="67"/>
      <c r="B800" s="67"/>
      <c r="C800" s="76"/>
      <c r="D800" s="89"/>
      <c r="E800" s="89"/>
      <c r="F800" s="168" t="s">
        <v>757</v>
      </c>
      <c r="G800" s="70"/>
      <c r="H800" s="69"/>
      <c r="I800" s="69"/>
    </row>
    <row r="801" spans="1:9" ht="21" customHeight="1">
      <c r="A801" s="67"/>
      <c r="B801" s="67"/>
      <c r="C801" s="76"/>
      <c r="D801" s="89"/>
      <c r="E801" s="89"/>
      <c r="F801" s="168" t="s">
        <v>758</v>
      </c>
      <c r="G801" s="70"/>
      <c r="H801" s="69"/>
      <c r="I801" s="69"/>
    </row>
    <row r="802" spans="1:9" ht="21" customHeight="1">
      <c r="A802" s="67"/>
      <c r="B802" s="67"/>
      <c r="C802" s="76"/>
      <c r="D802" s="89"/>
      <c r="E802" s="89"/>
      <c r="F802" s="168" t="s">
        <v>759</v>
      </c>
      <c r="G802" s="70"/>
      <c r="H802" s="69"/>
      <c r="I802" s="69"/>
    </row>
    <row r="803" spans="1:9" ht="21" customHeight="1">
      <c r="A803" s="67"/>
      <c r="B803" s="67"/>
      <c r="C803" s="76"/>
      <c r="D803" s="89"/>
      <c r="E803" s="89"/>
      <c r="F803" s="168" t="s">
        <v>760</v>
      </c>
      <c r="G803" s="70"/>
      <c r="H803" s="69"/>
      <c r="I803" s="69"/>
    </row>
    <row r="804" spans="1:9" ht="21" customHeight="1">
      <c r="A804" s="67"/>
      <c r="B804" s="67"/>
      <c r="C804" s="76"/>
      <c r="D804" s="89"/>
      <c r="E804" s="89"/>
      <c r="F804" s="77"/>
      <c r="G804" s="70"/>
      <c r="H804" s="69"/>
      <c r="I804" s="69"/>
    </row>
    <row r="805" spans="1:9" ht="21" customHeight="1">
      <c r="A805" s="67"/>
      <c r="B805" s="67"/>
      <c r="C805" s="76"/>
      <c r="D805" s="89"/>
      <c r="E805" s="89"/>
      <c r="F805" s="89" t="s">
        <v>742</v>
      </c>
      <c r="G805" s="70"/>
      <c r="H805" s="69"/>
      <c r="I805" s="69"/>
    </row>
    <row r="806" spans="1:9" ht="21" customHeight="1">
      <c r="A806" s="67"/>
      <c r="B806" s="67"/>
      <c r="C806" s="76"/>
      <c r="D806" s="89"/>
      <c r="E806" s="89"/>
      <c r="F806" s="89"/>
      <c r="G806" s="70"/>
      <c r="H806" s="69"/>
      <c r="I806" s="69"/>
    </row>
    <row r="807" spans="1:9" ht="21" customHeight="1">
      <c r="A807" s="67"/>
      <c r="B807" s="67"/>
      <c r="C807" s="76"/>
      <c r="D807" s="89"/>
      <c r="E807" s="89"/>
      <c r="F807" s="89" t="s">
        <v>743</v>
      </c>
      <c r="G807" s="70"/>
      <c r="H807" s="69"/>
      <c r="I807" s="69"/>
    </row>
    <row r="808" spans="1:9" ht="21" customHeight="1">
      <c r="A808" s="67"/>
      <c r="B808" s="67"/>
      <c r="C808" s="76"/>
      <c r="D808" s="89"/>
      <c r="E808" s="89"/>
      <c r="F808" s="168" t="s">
        <v>761</v>
      </c>
      <c r="G808" s="70"/>
      <c r="H808" s="69"/>
      <c r="I808" s="69"/>
    </row>
    <row r="809" spans="1:9" ht="21" customHeight="1">
      <c r="A809" s="67"/>
      <c r="B809" s="67"/>
      <c r="C809" s="76"/>
      <c r="D809" s="89"/>
      <c r="E809" s="89"/>
      <c r="F809" s="168" t="s">
        <v>762</v>
      </c>
      <c r="G809" s="70"/>
      <c r="H809" s="69"/>
      <c r="I809" s="69"/>
    </row>
    <row r="810" spans="1:9" ht="21" customHeight="1">
      <c r="A810" s="67"/>
      <c r="B810" s="67"/>
      <c r="C810" s="76"/>
      <c r="D810" s="89"/>
      <c r="E810" s="89"/>
      <c r="F810" s="168" t="s">
        <v>763</v>
      </c>
      <c r="G810" s="70"/>
      <c r="H810" s="69"/>
      <c r="I810" s="69"/>
    </row>
    <row r="811" spans="1:9" ht="21" customHeight="1">
      <c r="A811" s="67"/>
      <c r="B811" s="67"/>
      <c r="C811" s="76"/>
      <c r="D811" s="89"/>
      <c r="E811" s="89"/>
      <c r="F811" s="168"/>
      <c r="G811" s="70"/>
      <c r="H811" s="69"/>
      <c r="I811" s="69"/>
    </row>
    <row r="812" spans="1:9" ht="21" customHeight="1">
      <c r="A812" s="67"/>
      <c r="B812" s="67"/>
      <c r="C812" s="76"/>
      <c r="D812" s="89"/>
      <c r="E812" s="89"/>
      <c r="F812" s="89" t="s">
        <v>744</v>
      </c>
      <c r="G812" s="70"/>
      <c r="H812" s="69"/>
      <c r="I812" s="69"/>
    </row>
    <row r="813" spans="1:9" ht="21" customHeight="1">
      <c r="A813" s="67"/>
      <c r="B813" s="67"/>
      <c r="C813" s="76"/>
      <c r="D813" s="89"/>
      <c r="E813" s="89"/>
      <c r="F813" s="168" t="s">
        <v>764</v>
      </c>
      <c r="G813" s="70"/>
      <c r="H813" s="69"/>
      <c r="I813" s="69"/>
    </row>
    <row r="814" spans="1:9" ht="21" customHeight="1">
      <c r="A814" s="67"/>
      <c r="B814" s="67"/>
      <c r="C814" s="76"/>
      <c r="D814" s="89"/>
      <c r="E814" s="89"/>
      <c r="F814" s="168" t="s">
        <v>765</v>
      </c>
      <c r="G814" s="70"/>
      <c r="H814" s="69"/>
      <c r="I814" s="69"/>
    </row>
    <row r="815" spans="1:9" ht="21" customHeight="1">
      <c r="A815" s="67"/>
      <c r="B815" s="67"/>
      <c r="C815" s="76"/>
      <c r="D815" s="89"/>
      <c r="E815" s="89"/>
      <c r="F815" s="168" t="s">
        <v>766</v>
      </c>
      <c r="G815" s="70"/>
      <c r="H815" s="69"/>
      <c r="I815" s="69"/>
    </row>
    <row r="816" spans="1:9" ht="21" customHeight="1">
      <c r="A816" s="67"/>
      <c r="B816" s="67"/>
      <c r="C816" s="76"/>
      <c r="D816" s="89"/>
      <c r="E816" s="89"/>
      <c r="F816" s="168" t="s">
        <v>752</v>
      </c>
      <c r="G816" s="70"/>
      <c r="H816" s="69"/>
      <c r="I816" s="69"/>
    </row>
    <row r="817" spans="1:9" ht="21" customHeight="1">
      <c r="A817" s="67"/>
      <c r="B817" s="67"/>
      <c r="C817" s="76"/>
      <c r="D817" s="89"/>
      <c r="E817" s="89"/>
      <c r="F817" s="168"/>
      <c r="G817" s="70"/>
      <c r="H817" s="69"/>
      <c r="I817" s="69"/>
    </row>
    <row r="818" spans="1:9" ht="21" customHeight="1">
      <c r="A818" s="67"/>
      <c r="B818" s="67"/>
      <c r="C818" s="76"/>
      <c r="D818" s="100" t="s">
        <v>97</v>
      </c>
      <c r="E818" s="159"/>
      <c r="F818" s="85" t="s">
        <v>958</v>
      </c>
      <c r="G818" s="68"/>
      <c r="H818" s="91">
        <v>4000000</v>
      </c>
      <c r="I818" s="78" t="s">
        <v>1</v>
      </c>
    </row>
    <row r="819" spans="1:9" ht="21" customHeight="1">
      <c r="A819" s="67"/>
      <c r="B819" s="67"/>
      <c r="C819" s="76"/>
      <c r="D819" s="67"/>
      <c r="E819" s="76"/>
      <c r="F819" s="169" t="s">
        <v>1125</v>
      </c>
      <c r="G819" s="106"/>
      <c r="H819" s="106"/>
    </row>
    <row r="820" spans="1:9" ht="21" customHeight="1">
      <c r="A820" s="67"/>
      <c r="B820" s="67"/>
      <c r="C820" s="76"/>
      <c r="D820" s="67"/>
      <c r="E820" s="76"/>
      <c r="F820" s="169" t="s">
        <v>748</v>
      </c>
      <c r="G820" s="106"/>
      <c r="H820" s="106"/>
    </row>
    <row r="821" spans="1:9" ht="21" customHeight="1">
      <c r="A821" s="67"/>
      <c r="B821" s="67"/>
      <c r="C821" s="76"/>
      <c r="D821" s="67"/>
      <c r="E821" s="76"/>
      <c r="F821" s="169" t="s">
        <v>749</v>
      </c>
      <c r="G821" s="106"/>
      <c r="H821" s="106"/>
    </row>
    <row r="822" spans="1:9" ht="21" customHeight="1">
      <c r="A822" s="67"/>
      <c r="B822" s="67"/>
      <c r="C822" s="76"/>
      <c r="D822" s="100"/>
      <c r="E822" s="76"/>
      <c r="F822" s="170" t="s">
        <v>750</v>
      </c>
      <c r="G822" s="106"/>
      <c r="H822" s="106"/>
    </row>
    <row r="823" spans="1:9" ht="21" customHeight="1">
      <c r="A823" s="67"/>
      <c r="B823" s="67"/>
      <c r="C823" s="76"/>
      <c r="D823" s="100"/>
      <c r="E823" s="76"/>
      <c r="F823" s="477" t="s">
        <v>1124</v>
      </c>
      <c r="G823" s="477"/>
      <c r="H823" s="106"/>
    </row>
    <row r="824" spans="1:9" ht="21" customHeight="1">
      <c r="A824" s="67"/>
      <c r="B824" s="67"/>
      <c r="C824" s="76"/>
      <c r="D824" s="100"/>
      <c r="E824" s="76"/>
      <c r="F824" s="170" t="s">
        <v>751</v>
      </c>
      <c r="G824" s="106"/>
      <c r="H824" s="106"/>
    </row>
    <row r="825" spans="1:9" ht="21" customHeight="1">
      <c r="A825" s="67"/>
      <c r="B825" s="67"/>
      <c r="C825" s="76"/>
      <c r="D825" s="100"/>
      <c r="E825" s="76"/>
      <c r="F825" s="171" t="s">
        <v>752</v>
      </c>
      <c r="G825" s="106"/>
      <c r="H825" s="106"/>
    </row>
    <row r="826" spans="1:9" ht="21" customHeight="1">
      <c r="A826" s="67"/>
      <c r="B826" s="67"/>
      <c r="C826" s="76"/>
      <c r="D826" s="100"/>
      <c r="E826" s="76"/>
      <c r="F826" s="169" t="s">
        <v>753</v>
      </c>
      <c r="G826" s="106"/>
      <c r="H826" s="106"/>
    </row>
    <row r="827" spans="1:9" ht="21" customHeight="1">
      <c r="A827" s="67"/>
      <c r="B827" s="67"/>
      <c r="C827" s="76"/>
      <c r="D827" s="100"/>
      <c r="E827" s="76"/>
      <c r="F827" s="85" t="s">
        <v>754</v>
      </c>
      <c r="G827" s="106"/>
      <c r="H827" s="106"/>
    </row>
    <row r="828" spans="1:9" ht="21" customHeight="1">
      <c r="A828" s="67"/>
      <c r="B828" s="67"/>
      <c r="C828" s="76"/>
      <c r="D828" s="100"/>
      <c r="E828" s="76"/>
      <c r="F828" s="85" t="s">
        <v>755</v>
      </c>
      <c r="G828" s="106"/>
      <c r="H828" s="106"/>
    </row>
    <row r="829" spans="1:9" ht="21" customHeight="1">
      <c r="A829" s="67"/>
      <c r="B829" s="67"/>
      <c r="C829" s="76"/>
      <c r="D829" s="100"/>
      <c r="E829" s="76"/>
      <c r="F829" s="85"/>
      <c r="G829" s="106"/>
      <c r="H829" s="106"/>
    </row>
    <row r="830" spans="1:9" ht="21" customHeight="1">
      <c r="A830" s="67"/>
      <c r="B830" s="67"/>
      <c r="C830" s="76"/>
      <c r="D830" s="89"/>
      <c r="E830" s="89"/>
      <c r="F830" s="77"/>
      <c r="G830" s="160" t="s">
        <v>182</v>
      </c>
      <c r="H830" s="74" t="s">
        <v>183</v>
      </c>
      <c r="I830" s="69"/>
    </row>
    <row r="831" spans="1:9" ht="21" customHeight="1">
      <c r="A831" s="67"/>
      <c r="B831" s="67"/>
      <c r="C831" s="76"/>
      <c r="D831" s="89"/>
      <c r="E831" s="89"/>
      <c r="F831" s="77" t="s">
        <v>745</v>
      </c>
      <c r="G831" s="160">
        <f>SUM(G832:G833)</f>
        <v>145440000</v>
      </c>
      <c r="H831" s="172">
        <v>0</v>
      </c>
      <c r="I831" s="69"/>
    </row>
    <row r="832" spans="1:9" ht="21" customHeight="1">
      <c r="A832" s="67"/>
      <c r="B832" s="67"/>
      <c r="C832" s="76"/>
      <c r="D832" s="89"/>
      <c r="E832" s="89"/>
      <c r="F832" s="77" t="s">
        <v>746</v>
      </c>
      <c r="G832" s="160">
        <v>4000000</v>
      </c>
      <c r="H832" s="172">
        <v>0</v>
      </c>
      <c r="I832" s="69"/>
    </row>
    <row r="833" spans="1:9" ht="21" customHeight="1">
      <c r="A833" s="67"/>
      <c r="B833" s="67"/>
      <c r="C833" s="76"/>
      <c r="D833" s="89"/>
      <c r="E833" s="89"/>
      <c r="F833" s="77" t="s">
        <v>747</v>
      </c>
      <c r="G833" s="160">
        <v>141440000</v>
      </c>
      <c r="H833" s="172">
        <v>0</v>
      </c>
      <c r="I833" s="69"/>
    </row>
  </sheetData>
  <mergeCells count="221">
    <mergeCell ref="R788:V788"/>
    <mergeCell ref="A778:E778"/>
    <mergeCell ref="D659:F659"/>
    <mergeCell ref="D662:F662"/>
    <mergeCell ref="D663:F663"/>
    <mergeCell ref="D666:F666"/>
    <mergeCell ref="D667:F667"/>
    <mergeCell ref="D670:F670"/>
    <mergeCell ref="A774:E774"/>
    <mergeCell ref="A672:F672"/>
    <mergeCell ref="B673:F673"/>
    <mergeCell ref="C674:F674"/>
    <mergeCell ref="A768:F768"/>
    <mergeCell ref="C664:F664"/>
    <mergeCell ref="A772:F772"/>
    <mergeCell ref="F823:G823"/>
    <mergeCell ref="B16:F16"/>
    <mergeCell ref="F17:G17"/>
    <mergeCell ref="F18:G18"/>
    <mergeCell ref="D669:F669"/>
    <mergeCell ref="D193:F193"/>
    <mergeCell ref="C196:F196"/>
    <mergeCell ref="D197:F197"/>
    <mergeCell ref="B227:F227"/>
    <mergeCell ref="D229:F229"/>
    <mergeCell ref="D194:F194"/>
    <mergeCell ref="D195:F195"/>
    <mergeCell ref="D198:F198"/>
    <mergeCell ref="D199:F199"/>
    <mergeCell ref="D202:F202"/>
    <mergeCell ref="A204:F204"/>
    <mergeCell ref="A215:F215"/>
    <mergeCell ref="B35:F35"/>
    <mergeCell ref="C36:F36"/>
    <mergeCell ref="D39:F39"/>
    <mergeCell ref="A53:F53"/>
    <mergeCell ref="B54:F54"/>
    <mergeCell ref="A118:F118"/>
    <mergeCell ref="D665:F665"/>
    <mergeCell ref="B25:F25"/>
    <mergeCell ref="A1:I1"/>
    <mergeCell ref="A3:G3"/>
    <mergeCell ref="A4:I4"/>
    <mergeCell ref="A7:G7"/>
    <mergeCell ref="D330:F330"/>
    <mergeCell ref="B104:F104"/>
    <mergeCell ref="D105:F105"/>
    <mergeCell ref="A91:G91"/>
    <mergeCell ref="A92:F92"/>
    <mergeCell ref="B93:F93"/>
    <mergeCell ref="D95:F95"/>
    <mergeCell ref="F19:G19"/>
    <mergeCell ref="F20:G20"/>
    <mergeCell ref="B21:F21"/>
    <mergeCell ref="F22:G22"/>
    <mergeCell ref="F23:G23"/>
    <mergeCell ref="F24:G24"/>
    <mergeCell ref="F29:G29"/>
    <mergeCell ref="C40:F40"/>
    <mergeCell ref="D41:F41"/>
    <mergeCell ref="A33:G33"/>
    <mergeCell ref="A34:F34"/>
    <mergeCell ref="D37:F37"/>
    <mergeCell ref="D38:F38"/>
    <mergeCell ref="D374:F374"/>
    <mergeCell ref="C377:F377"/>
    <mergeCell ref="F12:G12"/>
    <mergeCell ref="F13:G13"/>
    <mergeCell ref="F14:G14"/>
    <mergeCell ref="F15:G15"/>
    <mergeCell ref="A8:F8"/>
    <mergeCell ref="B9:F9"/>
    <mergeCell ref="F10:G10"/>
    <mergeCell ref="F11:G11"/>
    <mergeCell ref="D327:F327"/>
    <mergeCell ref="D328:F328"/>
    <mergeCell ref="B273:F273"/>
    <mergeCell ref="A294:F294"/>
    <mergeCell ref="F26:G26"/>
    <mergeCell ref="F27:G27"/>
    <mergeCell ref="F30:G30"/>
    <mergeCell ref="C44:F44"/>
    <mergeCell ref="D45:F45"/>
    <mergeCell ref="B48:F48"/>
    <mergeCell ref="D49:F49"/>
    <mergeCell ref="A108:F108"/>
    <mergeCell ref="B109:F109"/>
    <mergeCell ref="C94:F94"/>
    <mergeCell ref="C657:F657"/>
    <mergeCell ref="D658:F658"/>
    <mergeCell ref="C660:F660"/>
    <mergeCell ref="D661:F661"/>
    <mergeCell ref="A654:G654"/>
    <mergeCell ref="D378:F378"/>
    <mergeCell ref="C381:F381"/>
    <mergeCell ref="D382:F382"/>
    <mergeCell ref="B385:F385"/>
    <mergeCell ref="B656:F656"/>
    <mergeCell ref="D633:F633"/>
    <mergeCell ref="A636:F636"/>
    <mergeCell ref="D386:F386"/>
    <mergeCell ref="A389:F389"/>
    <mergeCell ref="B390:F390"/>
    <mergeCell ref="C391:F391"/>
    <mergeCell ref="A655:F655"/>
    <mergeCell ref="A624:G624"/>
    <mergeCell ref="A625:F625"/>
    <mergeCell ref="B626:F626"/>
    <mergeCell ref="C627:F627"/>
    <mergeCell ref="D628:F628"/>
    <mergeCell ref="D384:F384"/>
    <mergeCell ref="A357:F357"/>
    <mergeCell ref="B358:F358"/>
    <mergeCell ref="C359:F359"/>
    <mergeCell ref="D360:F360"/>
    <mergeCell ref="C363:F363"/>
    <mergeCell ref="C631:F631"/>
    <mergeCell ref="D632:F632"/>
    <mergeCell ref="D379:F379"/>
    <mergeCell ref="D380:F380"/>
    <mergeCell ref="D383:F383"/>
    <mergeCell ref="D387:F387"/>
    <mergeCell ref="D629:F629"/>
    <mergeCell ref="D630:G630"/>
    <mergeCell ref="D365:F365"/>
    <mergeCell ref="D366:F366"/>
    <mergeCell ref="D375:F375"/>
    <mergeCell ref="D376:F376"/>
    <mergeCell ref="D364:F364"/>
    <mergeCell ref="C367:F367"/>
    <mergeCell ref="D368:F368"/>
    <mergeCell ref="A370:G370"/>
    <mergeCell ref="A371:F371"/>
    <mergeCell ref="B372:F372"/>
    <mergeCell ref="C373:F373"/>
    <mergeCell ref="D230:F230"/>
    <mergeCell ref="D231:F231"/>
    <mergeCell ref="A337:F337"/>
    <mergeCell ref="D191:F191"/>
    <mergeCell ref="O264:R264"/>
    <mergeCell ref="A257:F257"/>
    <mergeCell ref="B258:F258"/>
    <mergeCell ref="C259:F259"/>
    <mergeCell ref="D260:F260"/>
    <mergeCell ref="C263:F263"/>
    <mergeCell ref="C267:F267"/>
    <mergeCell ref="D261:F261"/>
    <mergeCell ref="D262:F262"/>
    <mergeCell ref="D264:F264"/>
    <mergeCell ref="D265:F265"/>
    <mergeCell ref="D266:F266"/>
    <mergeCell ref="A225:G225"/>
    <mergeCell ref="A226:F226"/>
    <mergeCell ref="A272:F272"/>
    <mergeCell ref="A356:G356"/>
    <mergeCell ref="A322:G322"/>
    <mergeCell ref="A323:F323"/>
    <mergeCell ref="B324:F324"/>
    <mergeCell ref="C325:F325"/>
    <mergeCell ref="D326:F326"/>
    <mergeCell ref="C329:F329"/>
    <mergeCell ref="B338:F338"/>
    <mergeCell ref="A321:F321"/>
    <mergeCell ref="D331:F331"/>
    <mergeCell ref="D332:F332"/>
    <mergeCell ref="D335:F335"/>
    <mergeCell ref="C333:F333"/>
    <mergeCell ref="D334:F334"/>
    <mergeCell ref="D361:F361"/>
    <mergeCell ref="D362:F362"/>
    <mergeCell ref="B271:F271"/>
    <mergeCell ref="D268:F268"/>
    <mergeCell ref="A352:F352"/>
    <mergeCell ref="C232:F232"/>
    <mergeCell ref="D269:F269"/>
    <mergeCell ref="D270:F270"/>
    <mergeCell ref="D102:F102"/>
    <mergeCell ref="D103:F103"/>
    <mergeCell ref="D106:F106"/>
    <mergeCell ref="A137:F137"/>
    <mergeCell ref="B138:F138"/>
    <mergeCell ref="B188:F188"/>
    <mergeCell ref="C189:F189"/>
    <mergeCell ref="D190:F190"/>
    <mergeCell ref="C192:F192"/>
    <mergeCell ref="A186:G186"/>
    <mergeCell ref="A187:F187"/>
    <mergeCell ref="A256:G256"/>
    <mergeCell ref="B200:F200"/>
    <mergeCell ref="D201:F201"/>
    <mergeCell ref="A233:F233"/>
    <mergeCell ref="C126:F126"/>
    <mergeCell ref="D127:F127"/>
    <mergeCell ref="N37:P37"/>
    <mergeCell ref="N38:P38"/>
    <mergeCell ref="D42:F42"/>
    <mergeCell ref="D43:F43"/>
    <mergeCell ref="D46:F46"/>
    <mergeCell ref="D47:F47"/>
    <mergeCell ref="D50:F50"/>
    <mergeCell ref="D51:F51"/>
    <mergeCell ref="A73:F73"/>
    <mergeCell ref="A123:G123"/>
    <mergeCell ref="A124:F124"/>
    <mergeCell ref="B125:F125"/>
    <mergeCell ref="C96:F96"/>
    <mergeCell ref="D97:F97"/>
    <mergeCell ref="C100:F100"/>
    <mergeCell ref="D101:F101"/>
    <mergeCell ref="D98:F98"/>
    <mergeCell ref="D99:F99"/>
    <mergeCell ref="E119:G119"/>
    <mergeCell ref="C128:F128"/>
    <mergeCell ref="D129:F129"/>
    <mergeCell ref="D132:F132"/>
    <mergeCell ref="D133:F133"/>
    <mergeCell ref="C130:F130"/>
    <mergeCell ref="D131:F131"/>
    <mergeCell ref="B134:F134"/>
    <mergeCell ref="D135:F135"/>
    <mergeCell ref="A147:F147"/>
  </mergeCells>
  <pageMargins left="0.98425196850393704" right="0.39370078740157483" top="0.78740157480314965" bottom="0.59055118110236227" header="0.31496062992125984" footer="0.31496062992125984"/>
  <pageSetup paperSize="9" scale="85" firstPageNumber="29" fitToHeight="0" orientation="portrait" useFirstPageNumber="1" r:id="rId1"/>
  <headerFooter>
    <oddHeader>&amp;C&amp;"TH SarabunPSK,ธรรมดา"&amp;16&amp;P</oddHeader>
  </headerFooter>
  <rowBreaks count="28" manualBreakCount="28">
    <brk id="31" max="16383" man="1"/>
    <brk id="68" max="9" man="1"/>
    <brk id="88" max="16383" man="1"/>
    <brk id="122" max="9" man="1"/>
    <brk id="154" max="16383" man="1"/>
    <brk id="183" max="9" man="1"/>
    <brk id="214" max="9" man="1"/>
    <brk id="224" max="9" man="1"/>
    <brk id="255" max="9" man="1"/>
    <brk id="293" max="9" man="1"/>
    <brk id="301" max="16383" man="1"/>
    <brk id="320" max="9" man="1"/>
    <brk id="355" max="9" man="1"/>
    <brk id="369" max="9" man="1"/>
    <brk id="405" max="9" man="1"/>
    <brk id="436" max="9" man="1"/>
    <brk id="472" max="9" man="1"/>
    <brk id="506" max="9" man="1"/>
    <brk id="542" max="9" man="1"/>
    <brk id="581" max="9" man="1"/>
    <brk id="609" max="9" man="1"/>
    <brk id="623" max="16383" man="1"/>
    <brk id="653" max="16383" man="1"/>
    <brk id="688" max="9" man="1"/>
    <brk id="722" max="9" man="1"/>
    <brk id="751" max="9" man="1"/>
    <brk id="771" max="9" man="1"/>
    <brk id="79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4</vt:i4>
      </vt:variant>
    </vt:vector>
  </HeadingPairs>
  <TitlesOfParts>
    <vt:vector size="10" baseType="lpstr">
      <vt:lpstr>โครงสร้าง</vt:lpstr>
      <vt:lpstr>คำนำ</vt:lpstr>
      <vt:lpstr>งบสังเขป</vt:lpstr>
      <vt:lpstr>เฉพาะ ฉ</vt:lpstr>
      <vt:lpstr>งบหน้างบประมาณตัวชี้วัด</vt:lpstr>
      <vt:lpstr>รายละเอียด</vt:lpstr>
      <vt:lpstr>งบสังเขป!Print_Area</vt:lpstr>
      <vt:lpstr>งบหน้างบประมาณตัวชี้วัด!Print_Area</vt:lpstr>
      <vt:lpstr>'เฉพาะ ฉ'!Print_Area</vt:lpstr>
      <vt:lpstr>รายละเอียด!Print_Area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bma00081</cp:lastModifiedBy>
  <cp:lastPrinted>2024-06-09T06:00:06Z</cp:lastPrinted>
  <dcterms:created xsi:type="dcterms:W3CDTF">2023-06-06T09:02:59Z</dcterms:created>
  <dcterms:modified xsi:type="dcterms:W3CDTF">2024-06-09T06:01:20Z</dcterms:modified>
</cp:coreProperties>
</file>