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1\"/>
    </mc:Choice>
  </mc:AlternateContent>
  <xr:revisionPtr revIDLastSave="0" documentId="13_ncr:1_{5111B080-2BA2-4D35-8ED3-42062599C2D5}" xr6:coauthVersionLast="47" xr6:coauthVersionMax="47" xr10:uidLastSave="{00000000-0000-0000-0000-000000000000}"/>
  <bookViews>
    <workbookView xWindow="10800" yWindow="0" windowWidth="10800" windowHeight="12900" tabRatio="876" firstSheet="5" activeTab="5" xr2:uid="{00000000-000D-0000-FFFF-FFFF00000000}"/>
  </bookViews>
  <sheets>
    <sheet name="คำนำ (ใช้)" sheetId="22" r:id="rId1"/>
    <sheet name="โครงสร้าง (ใช้)" sheetId="32" r:id="rId2"/>
    <sheet name="สังเขป (ใช้)" sheetId="28" r:id="rId3"/>
    <sheet name="สังเขป ฉ (ใช้)" sheetId="29" r:id="rId4"/>
    <sheet name="งบประมาณรายจ่ายประจำปี (ใช้)" sheetId="35" r:id="rId5"/>
    <sheet name="รายละเอียดตามงบรายจ่าย(ใช้)" sheetId="30" r:id="rId6"/>
    <sheet name="งบภารกิจยุทธศาสตร์" sheetId="7" state="hidden" r:id="rId7"/>
  </sheets>
  <externalReferences>
    <externalReference r:id="rId8"/>
  </externalReferences>
  <definedNames>
    <definedName name="_xlnm._FilterDatabase" localSheetId="4" hidden="1">'งบประมาณรายจ่ายประจำปี (ใช้)'!$A$40:$H$766</definedName>
    <definedName name="_xlnm._FilterDatabase" localSheetId="5" hidden="1">'รายละเอียดตามงบรายจ่าย(ใช้)'!$B$3:$K$3</definedName>
    <definedName name="list" localSheetId="1">#REF!</definedName>
    <definedName name="list" localSheetId="4">#REF!</definedName>
    <definedName name="list" localSheetId="5">#REF!</definedName>
    <definedName name="list" localSheetId="2">#REF!</definedName>
    <definedName name="list" localSheetId="3">#REF!</definedName>
    <definedName name="list">#REF!</definedName>
    <definedName name="lista">[1]!Table24[Column1]</definedName>
    <definedName name="output" localSheetId="1">#REF!</definedName>
    <definedName name="output" localSheetId="4">#REF!</definedName>
    <definedName name="output" localSheetId="5">#REF!</definedName>
    <definedName name="output" localSheetId="2">#REF!</definedName>
    <definedName name="output" localSheetId="3">#REF!</definedName>
    <definedName name="output">#REF!</definedName>
    <definedName name="_xlnm.Print_Area" localSheetId="4">'งบประมาณรายจ่ายประจำปี (ใช้)'!$B$1:$H$782</definedName>
    <definedName name="set">[1]!Table24[เป้าประสงค์]</definedName>
    <definedName name="seta">[1]!Table24[เป้าประสงค์]</definedName>
    <definedName name="setb">[1]!Table24[Column1]</definedName>
    <definedName name="กากา" localSheetId="4">#REF!</definedName>
    <definedName name="กากา">#REF!</definedName>
    <definedName name="ทดลอง" localSheetId="4">#REF!</definedName>
    <definedName name="ทดลอง">#REF!</definedName>
    <definedName name="สัง0" localSheetId="4">#REF!</definedName>
    <definedName name="สัง0">#REF!</definedName>
    <definedName name="สิ่งแวดล้อม" localSheetId="4">#REF!</definedName>
    <definedName name="สิ่งแวดล้อ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90" i="30" l="1"/>
  <c r="H1486" i="30"/>
  <c r="I1545" i="30"/>
  <c r="J1526" i="30"/>
  <c r="J1282" i="30"/>
  <c r="I1471" i="30"/>
  <c r="I1438" i="30"/>
  <c r="I1328" i="30"/>
  <c r="I979" i="30"/>
  <c r="I844" i="30"/>
  <c r="I912" i="30"/>
  <c r="I840" i="30"/>
  <c r="H711" i="30"/>
  <c r="H663" i="30"/>
  <c r="I665" i="30"/>
  <c r="I1108" i="30"/>
  <c r="I846" i="30" l="1"/>
  <c r="H60" i="30"/>
  <c r="I1381" i="30"/>
  <c r="I918" i="30"/>
  <c r="H775" i="35"/>
  <c r="G775" i="35"/>
  <c r="G774" i="35" s="1"/>
  <c r="F775" i="35"/>
  <c r="F774" i="35" s="1"/>
  <c r="H774" i="35"/>
  <c r="E774" i="35"/>
  <c r="D774" i="35"/>
  <c r="H741" i="35"/>
  <c r="H740" i="35" s="1"/>
  <c r="G741" i="35"/>
  <c r="G740" i="35" s="1"/>
  <c r="F741" i="35"/>
  <c r="F740" i="35" s="1"/>
  <c r="E700" i="35"/>
  <c r="H656" i="35"/>
  <c r="H655" i="35" s="1"/>
  <c r="G656" i="35"/>
  <c r="G655" i="35" s="1"/>
  <c r="F656" i="35"/>
  <c r="F655" i="35" s="1"/>
  <c r="H619" i="35"/>
  <c r="H618" i="35" s="1"/>
  <c r="G619" i="35"/>
  <c r="G618" i="35" s="1"/>
  <c r="F619" i="35"/>
  <c r="F618" i="35" s="1"/>
  <c r="H576" i="35"/>
  <c r="H575" i="35" s="1"/>
  <c r="G576" i="35"/>
  <c r="G575" i="35" s="1"/>
  <c r="F576" i="35"/>
  <c r="F575" i="35" s="1"/>
  <c r="H531" i="35"/>
  <c r="H530" i="35" s="1"/>
  <c r="G531" i="35"/>
  <c r="G530" i="35" s="1"/>
  <c r="F531" i="35"/>
  <c r="F530" i="35" s="1"/>
  <c r="H449" i="35"/>
  <c r="G449" i="35"/>
  <c r="F449" i="35"/>
  <c r="D449" i="35"/>
  <c r="H374" i="35"/>
  <c r="G374" i="35"/>
  <c r="F374" i="35"/>
  <c r="E374" i="35"/>
  <c r="D374" i="35"/>
  <c r="H337" i="35"/>
  <c r="G337" i="35"/>
  <c r="F337" i="35"/>
  <c r="E337" i="35"/>
  <c r="D337" i="35"/>
  <c r="H289" i="35"/>
  <c r="G289" i="35"/>
  <c r="F289" i="35"/>
  <c r="H258" i="35"/>
  <c r="G258" i="35"/>
  <c r="E258" i="35"/>
  <c r="D258" i="35"/>
  <c r="H230" i="35"/>
  <c r="G230" i="35"/>
  <c r="F230" i="35"/>
  <c r="E230" i="35"/>
  <c r="D230" i="35"/>
  <c r="H186" i="35"/>
  <c r="G186" i="35"/>
  <c r="F186" i="35"/>
  <c r="E186" i="35"/>
  <c r="D186" i="35"/>
  <c r="H151" i="35"/>
  <c r="G151" i="35"/>
  <c r="F151" i="35"/>
  <c r="D151" i="35"/>
  <c r="H105" i="35"/>
  <c r="G105" i="35"/>
  <c r="F105" i="35"/>
  <c r="D105" i="35"/>
  <c r="H73" i="35"/>
  <c r="G73" i="35"/>
  <c r="F73" i="35"/>
  <c r="E73" i="35"/>
  <c r="D73" i="35"/>
  <c r="H18" i="35"/>
  <c r="G18" i="35"/>
  <c r="F18" i="35"/>
  <c r="D18" i="35"/>
  <c r="H2217" i="30" l="1"/>
  <c r="I2008" i="30" l="1"/>
  <c r="I1975" i="30"/>
  <c r="I1937" i="30"/>
  <c r="I1830" i="30"/>
  <c r="H1827" i="30"/>
  <c r="I341" i="30"/>
  <c r="I232" i="30"/>
  <c r="H2269" i="30" l="1"/>
  <c r="H2091" i="30"/>
  <c r="H2090" i="30" s="1"/>
  <c r="I2089" i="30" s="1"/>
  <c r="H2056" i="30"/>
  <c r="H2055" i="30" s="1"/>
  <c r="H185" i="30"/>
  <c r="H184" i="30" s="1"/>
  <c r="I183" i="30" s="1"/>
  <c r="H145" i="30"/>
  <c r="I2021" i="30"/>
  <c r="I2020" i="30" s="1"/>
  <c r="J1999" i="30"/>
  <c r="J1967" i="30"/>
  <c r="J1928" i="30"/>
  <c r="J1891" i="30"/>
  <c r="J1857" i="30"/>
  <c r="J1821" i="30"/>
  <c r="H1767" i="30"/>
  <c r="I1667" i="30"/>
  <c r="J1658" i="30"/>
  <c r="I1725" i="30"/>
  <c r="J1716" i="30"/>
  <c r="I1764" i="30"/>
  <c r="J1755" i="30"/>
  <c r="J1609" i="30"/>
  <c r="H1549" i="30" s="1"/>
  <c r="J1460" i="30"/>
  <c r="J1427" i="30"/>
  <c r="J1370" i="30"/>
  <c r="H2067" i="30"/>
  <c r="J1208" i="30"/>
  <c r="H1801" i="30" l="1"/>
  <c r="H1625" i="30"/>
  <c r="I2054" i="30"/>
  <c r="H2216" i="30"/>
  <c r="H16" i="30"/>
  <c r="H8" i="30"/>
  <c r="I46" i="28"/>
  <c r="I48" i="28"/>
  <c r="I51" i="28"/>
  <c r="I41" i="28"/>
  <c r="I27" i="28"/>
  <c r="I28" i="28"/>
  <c r="I710" i="30"/>
  <c r="I718" i="30" s="1"/>
  <c r="I1217" i="30"/>
  <c r="H1227" i="30"/>
  <c r="I2171" i="30"/>
  <c r="I2114" i="30"/>
  <c r="J2113" i="30" s="1"/>
  <c r="I2100" i="30"/>
  <c r="J2099" i="30" s="1"/>
  <c r="I2107" i="30"/>
  <c r="J2106" i="30" s="1"/>
  <c r="H2413" i="30"/>
  <c r="I2403" i="30"/>
  <c r="J2401" i="30" l="1"/>
  <c r="J705" i="30" l="1"/>
  <c r="J779" i="30"/>
  <c r="J846" i="30"/>
  <c r="J843" i="30" s="1"/>
  <c r="J842" i="30" s="1"/>
  <c r="J841" i="30" s="1"/>
  <c r="J840" i="30" s="1"/>
  <c r="J839" i="30" s="1"/>
  <c r="J830" i="30"/>
  <c r="J565" i="30"/>
  <c r="I574" i="30"/>
  <c r="H86" i="30" l="1"/>
  <c r="I160" i="30"/>
  <c r="J166" i="30"/>
  <c r="I166" i="30"/>
  <c r="J160" i="30"/>
  <c r="H1487" i="30"/>
  <c r="J918" i="30"/>
  <c r="J915" i="30" s="1"/>
  <c r="J914" i="30" s="1"/>
  <c r="J913" i="30" s="1"/>
  <c r="J912" i="30" s="1"/>
  <c r="J911" i="30" s="1"/>
  <c r="J902" i="30"/>
  <c r="H1485" i="30" l="1"/>
  <c r="I1333" i="30" s="1"/>
  <c r="I2" i="30" s="1"/>
  <c r="H59" i="30"/>
  <c r="J1318" i="30"/>
  <c r="J1250" i="30"/>
  <c r="J1173" i="30"/>
  <c r="J1138" i="30"/>
  <c r="J1046" i="30"/>
  <c r="J974" i="30"/>
  <c r="J742" i="30"/>
  <c r="J650" i="30"/>
  <c r="J527" i="30"/>
  <c r="J491" i="30"/>
  <c r="J419" i="30"/>
  <c r="H785" i="30"/>
  <c r="H748" i="30"/>
  <c r="H1288" i="30"/>
  <c r="I1255" i="30"/>
  <c r="I1259" i="30" s="1"/>
  <c r="I1143" i="30"/>
  <c r="I1147" i="30" s="1"/>
  <c r="I1107" i="30"/>
  <c r="I1109" i="30" s="1"/>
  <c r="J1102" i="30" s="1"/>
  <c r="I1051" i="30"/>
  <c r="I1057" i="30" s="1"/>
  <c r="I985" i="30"/>
  <c r="I532" i="30"/>
  <c r="I535" i="30" s="1"/>
  <c r="I496" i="30"/>
  <c r="I499" i="30" s="1"/>
  <c r="H462" i="30"/>
  <c r="H425" i="30"/>
  <c r="I33" i="28"/>
  <c r="H40" i="30" l="1"/>
  <c r="H39" i="30" l="1"/>
  <c r="H2200" i="30" l="1"/>
  <c r="H2199" i="30" s="1"/>
  <c r="H786" i="30"/>
  <c r="H749" i="30"/>
  <c r="H664" i="30"/>
  <c r="H1897" i="30"/>
  <c r="H1863" i="30"/>
  <c r="H1766" i="30"/>
  <c r="H1765" i="30" s="1"/>
  <c r="H1624" i="30"/>
  <c r="H1623" i="30" s="1"/>
  <c r="J1618" i="30"/>
  <c r="I1618" i="30"/>
  <c r="H1334" i="30"/>
  <c r="I1287" i="30"/>
  <c r="H1226" i="30"/>
  <c r="I1182" i="30"/>
  <c r="J1057" i="30"/>
  <c r="J1054" i="30" s="1"/>
  <c r="J1053" i="30" s="1"/>
  <c r="J985" i="30"/>
  <c r="J982" i="30" s="1"/>
  <c r="J981" i="30" s="1"/>
  <c r="J980" i="30" s="1"/>
  <c r="J979" i="30" s="1"/>
  <c r="J978" i="30" s="1"/>
  <c r="H579" i="30"/>
  <c r="H578" i="30" s="1"/>
  <c r="I461" i="30"/>
  <c r="I465" i="30" s="1"/>
  <c r="J456" i="30" s="1"/>
  <c r="H369" i="30" s="1"/>
  <c r="I424" i="30"/>
  <c r="I432" i="30" s="1"/>
  <c r="H291" i="30"/>
  <c r="H58" i="30"/>
  <c r="I38" i="30" s="1"/>
  <c r="H25" i="30"/>
  <c r="H21" i="30"/>
  <c r="G10" i="29"/>
  <c r="E10" i="29"/>
  <c r="C10" i="29"/>
  <c r="B10" i="29"/>
  <c r="I7" i="29"/>
  <c r="I4" i="29"/>
  <c r="I8" i="28"/>
  <c r="I9" i="28"/>
  <c r="I10" i="28"/>
  <c r="H12" i="28"/>
  <c r="I23" i="28"/>
  <c r="I25" i="28"/>
  <c r="I31" i="28"/>
  <c r="I32" i="28"/>
  <c r="I35" i="28"/>
  <c r="I36" i="28"/>
  <c r="I38" i="28"/>
  <c r="I43" i="28"/>
  <c r="I44" i="28"/>
  <c r="I54" i="28"/>
  <c r="H17" i="28" s="1"/>
  <c r="G16" i="28" s="1"/>
  <c r="H55" i="28"/>
  <c r="I56" i="28"/>
  <c r="G58" i="28"/>
  <c r="G79" i="28"/>
  <c r="H79" i="28"/>
  <c r="I79" i="28"/>
  <c r="I1292" i="30" l="1"/>
  <c r="H1231" i="30" s="1"/>
  <c r="I1225" i="30" s="1"/>
  <c r="H7" i="30"/>
  <c r="I6" i="30" s="1"/>
  <c r="J1052" i="30"/>
  <c r="J1051" i="30" s="1"/>
  <c r="J1050" i="30" s="1"/>
  <c r="H613" i="30" s="1"/>
  <c r="I577" i="30" s="1"/>
  <c r="H290" i="30"/>
  <c r="I289" i="30" s="1"/>
  <c r="H2215" i="30"/>
  <c r="I2198" i="30" s="1"/>
  <c r="I58" i="28"/>
  <c r="G7" i="28" s="1"/>
  <c r="H1335" i="30"/>
  <c r="I784" i="30"/>
  <c r="I789" i="30" s="1"/>
  <c r="I662" i="30"/>
  <c r="I670" i="30" s="1"/>
  <c r="I747" i="30"/>
  <c r="I753" i="30" s="1"/>
  <c r="I6" i="29" l="1"/>
  <c r="I5" i="29"/>
  <c r="D10" i="29"/>
  <c r="I7" i="28"/>
  <c r="I12" i="28" s="1"/>
  <c r="G15" i="28" s="1"/>
  <c r="G12" i="28"/>
  <c r="I1622" i="30"/>
  <c r="F10" i="29" l="1"/>
  <c r="I8" i="29" l="1"/>
  <c r="I10" i="29" s="1"/>
  <c r="H10" i="29"/>
  <c r="J1617" i="30"/>
  <c r="J1616" i="30" s="1"/>
  <c r="J1615" i="30" s="1"/>
  <c r="J1614" i="30" s="1"/>
  <c r="J1613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840" authorId="0" shapeId="0" xr:uid="{9CF5AD3A-188D-485A-BE0E-5702BE5C8F11}">
      <text>
        <r>
          <rPr>
            <sz val="9"/>
            <color indexed="81"/>
            <rFont val="Tahoma"/>
            <family val="2"/>
          </rPr>
          <t xml:space="preserve">1.จ้างควบคุม 1,150 วัน 29,939,670 บาท
   ประมาณ 26,034.50 บาท/วัน 
2.งบ 61-66 = 4,939,430/26,034.50=189 วัน
3.งบ 68 = 365 วัน
4.งบ 69 = 365 วัน
5.งบ 70 = 1,150-189-365-365 = 231 วัน
(จ้างควบคุมที่เหลือ231)+(เดินระบบ134)
(6,090,840)+(134*1000*789)
</t>
        </r>
      </text>
    </comment>
    <comment ref="I912" authorId="0" shapeId="0" xr:uid="{C7103C10-CCEF-45A2-ADFA-B63AC6229893}">
      <text>
        <r>
          <rPr>
            <sz val="9"/>
            <color indexed="81"/>
            <rFont val="Tahoma"/>
            <family val="2"/>
          </rPr>
          <t xml:space="preserve">1.จ้างควบคุม 1,150 วัน 29,939,670 บาท
   ประมาณ 26,034.50 บาท/วัน 
2.งบ 61-66 = 4,939,430/26,034.50=189 วัน
3.งบ 68 = 365 วัน
4.งบ 69 = 365 วัน
5.งบ 70 = 1,150-189-365-365 = 231 วัน
(จ้างควบคุมที่เหลือ231)+(เดินระบบ134)
(6,090,840)+(134*1000*775)
</t>
        </r>
      </text>
    </comment>
    <comment ref="B1585" authorId="0" shapeId="0" xr:uid="{75AF7EF9-8CA1-42E9-9B9B-5A35EDEC27A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การออกแบบระบบใหม่ ถ้าไม่ใช้รหัส/ชื่อโครงการ จะไม่รองรับกับข้อบัญญัติงบปี63 ข้อ 33 หรือไม่ที่ระบุว่า "หน่วยรับงบประมาณจะก่อหนี้ผูกพันงบประมาณมากกว่าหนึ่งปีขึ้นไปได้ต่อเมื่อได้รับความเห็นชอบจากสภากรุงเทพมหานคร ยกเว้นโครงการซึ่งได้ระบุไว้ในข้อบัญญัติกรุงเทพมหานครว่าด้วยงบประมาณรายจ่าย..."
</t>
        </r>
      </text>
    </comment>
    <comment ref="B1802" authorId="0" shapeId="0" xr:uid="{5CE78F79-3687-455C-8030-B997D500B85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การออกแบบระบบใหม่ ถ้าไม่ใช้รหัส/ชื่อโครงการ จะไม่รองรับกับข้อบัญญัติงบปี63 ข้อ 33 หรือไม่ที่ระบุว่า "หน่วยรับงบประมาณจะก่อหนี้ผูกพันงบประมาณมากกว่าหนึ่งปีขึ้นไปได้ต่อเมื่อได้รับความเห็นชอบจากสภากรุงเทพมหานคร ยกเว้นโครงการซึ่งได้ระบุไว้ในข้อบัญญัติกรุงเทพมหานครว่าด้วยงบประมาณรายจ่าย..."
</t>
        </r>
      </text>
    </comment>
  </commentList>
</comments>
</file>

<file path=xl/sharedStrings.xml><?xml version="1.0" encoding="utf-8"?>
<sst xmlns="http://schemas.openxmlformats.org/spreadsheetml/2006/main" count="3448" uniqueCount="1595">
  <si>
    <t>โครงสร้างหน่วยงานและอัตรากำลัง</t>
  </si>
  <si>
    <t>อำนวยการ</t>
  </si>
  <si>
    <t>สำนักงานเลขานุการ</t>
  </si>
  <si>
    <t>ก) งบประมาณจำแนกตามประเภทงบประมาณ</t>
  </si>
  <si>
    <t>ประเภทงบประมาณ</t>
  </si>
  <si>
    <t>(บาท)</t>
  </si>
  <si>
    <t>เงินงบประมาณ</t>
  </si>
  <si>
    <t>เงินนอกงบประมาณ</t>
  </si>
  <si>
    <t>รวม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</si>
  <si>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</si>
  <si>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</si>
  <si>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</si>
  <si>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งบประมาณภารกิจประจำพื้นฐาน</t>
  </si>
  <si>
    <t>บาท</t>
  </si>
  <si>
    <t>รายการ</t>
  </si>
  <si>
    <t>ค) งบประมาณเพื่อสนับสนุนช่วยเหลือ (Grant)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</si>
  <si>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</si>
  <si>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</si>
  <si>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</si>
  <si>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</si>
  <si>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</si>
  <si>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ค่าตอบแทน
ใช้สอยและวัสดุ</t>
  </si>
  <si>
    <t>ค่าครุภัณฑ์ 
ที่ดินและสิ่งก่อสร้าง</t>
  </si>
  <si>
    <t>เงินอุดหนุน</t>
  </si>
  <si>
    <t>รายจ่ายอื่น</t>
  </si>
  <si>
    <t>งบบุคลากร</t>
  </si>
  <si>
    <t>รวมงบประมาณ</t>
  </si>
  <si>
    <t>งบลงทุน</t>
  </si>
  <si>
    <t>งบเงินอุดหนุน</t>
  </si>
  <si>
    <t>งบรายจ่ายอื่น</t>
  </si>
  <si>
    <t>งบประมาณรายจ่ายประจำปี 2565</t>
  </si>
  <si>
    <t>งบประมาณ/ประมาณการรายจ่ายล่วงหน้า/ค่าเป้าหมายของตัวชี้วัด</t>
  </si>
  <si>
    <t>หน่วยนับ</t>
  </si>
  <si>
    <t>ปี 2567</t>
  </si>
  <si>
    <t>ปี 2568</t>
  </si>
  <si>
    <t>รวมทั้งสิ้น</t>
  </si>
  <si>
    <t>ร้อยละ</t>
  </si>
  <si>
    <t xml:space="preserve">งบประมาณทั้งสิ้น </t>
  </si>
  <si>
    <t>งบประมาณภารกิจยุทธศาสตร์</t>
  </si>
  <si>
    <t>หน่วยงาน/โครงการ</t>
  </si>
  <si>
    <t>ด้านมหานครปลอดภัย</t>
  </si>
  <si>
    <t>ด้านมหานครสีเขียว</t>
  </si>
  <si>
    <t>ด้านมหานครสำหรับทุกคน</t>
  </si>
  <si>
    <t>ด้านมหานครกระชับ</t>
  </si>
  <si>
    <t>ด้านมหานครประชาธิปไตย</t>
  </si>
  <si>
    <t>ด้านมหานครแห่งเศรษฐกิจและการเรียนรู้</t>
  </si>
  <si>
    <t>ด้านการบริหารจัดการ</t>
  </si>
  <si>
    <t>รวมงบประมาณการกิจยุทธศาสตร์</t>
  </si>
  <si>
    <t>สำนักงานเลขานุการสภากรุงเทพมหานคร</t>
  </si>
  <si>
    <t>โครงการสภากรุงเทพมหานครพบประชาชน</t>
  </si>
  <si>
    <t>สำนักงาน ก.ก.</t>
  </si>
  <si>
    <t>โครงการพัฒนารูปแบบการทำงานและเวลาการทำงาน</t>
  </si>
  <si>
    <t>สำนักปลัดกรุงเทพมหานคร</t>
  </si>
  <si>
    <t>สถาบันพัฒนาข้าราชการกรุงเทพมหานคร</t>
  </si>
  <si>
    <t>โครงการเสริมสร้างการพัฒนางานและวัฒนธรรมองค์กร</t>
  </si>
  <si>
    <t>สำนักงานกฎหมายและคดี</t>
  </si>
  <si>
    <t>สำนักงานเลขานุการปลัดฯ</t>
  </si>
  <si>
    <t>สำนักงานประชาสัมพันธ์</t>
  </si>
  <si>
    <t>ค่าจ้างชั่วคราว</t>
  </si>
  <si>
    <t>งบประมาณภารกิจตามแผนยุทธศาสตร์</t>
  </si>
  <si>
    <t>- ลูกจ้างโครงการ (-)</t>
  </si>
  <si>
    <t>.</t>
  </si>
  <si>
    <t>งบประมาณเพื่อสนับสนุนช่วยเหลือ (Grant)</t>
  </si>
  <si>
    <t>เงินเดือนและค่าจ้างประจำ</t>
  </si>
  <si>
    <t>01101-1</t>
  </si>
  <si>
    <t>01102-1</t>
  </si>
  <si>
    <t>01106-1</t>
  </si>
  <si>
    <t>01107-1</t>
  </si>
  <si>
    <t>01108-1</t>
  </si>
  <si>
    <t>01109-1</t>
  </si>
  <si>
    <t>01104-1</t>
  </si>
  <si>
    <t>01201-1</t>
  </si>
  <si>
    <t>01202-1</t>
  </si>
  <si>
    <t>01205-1</t>
  </si>
  <si>
    <t>01206-1</t>
  </si>
  <si>
    <t>02101-1</t>
  </si>
  <si>
    <t>02102-1</t>
  </si>
  <si>
    <t>02103-1</t>
  </si>
  <si>
    <t>03135-1</t>
  </si>
  <si>
    <t>03217-1</t>
  </si>
  <si>
    <t>03293-1</t>
  </si>
  <si>
    <t>ค่าอาหารทำการนอกเวลา</t>
  </si>
  <si>
    <t>ค่าเบี้ยประชุม</t>
  </si>
  <si>
    <t>03128-1</t>
  </si>
  <si>
    <t>07103-1</t>
  </si>
  <si>
    <t>สำนักสิ่งแวดล้อม</t>
  </si>
  <si>
    <t>วิสัยทัศน์สำนักสิ่งแวดล้อม</t>
  </si>
  <si>
    <t>พันธกิจ</t>
  </si>
  <si>
    <t xml:space="preserve">          สำนักสิ่งแวดล้อมมีภารกิจหรือเป้าประสงค์ที่สำคัญ ดังนี้</t>
  </si>
  <si>
    <t xml:space="preserve">          2. เพิ่มพื้นที่สีเขียวให้มีสัดส่วนที่เหมาะสมกับจำนวนประชากร และปรับปรุงภูมิทัศน์เมืองให้สวยงาม</t>
  </si>
  <si>
    <t xml:space="preserve">          4. สร้างความสามารถในการรับมือผลกระทบจากการเปลี่ยนแปลงสภาพภูมิอากาศ</t>
  </si>
  <si>
    <t xml:space="preserve">          6. ศึกษาวิเคราะห์ เพื่อแก้ไข ฟื้นฟู ส่งเสริม และรักษาคุณภาพสิ่งแวดล้อม</t>
  </si>
  <si>
    <t xml:space="preserve">          7. ส่งเสริมการมีส่วนร่วมของประชาชนในการดูแลรักษาสิ่งแวดล้อม</t>
  </si>
  <si>
    <t>สำนักงานสวนสาธารณะ</t>
  </si>
  <si>
    <t>กองจัดการคุณภาพอากาศและเสียง</t>
  </si>
  <si>
    <t>กองนโยบายและแผนงาน</t>
  </si>
  <si>
    <t>07199-1</t>
  </si>
  <si>
    <t>07199-2</t>
  </si>
  <si>
    <t>ค่าตอบแทนเจ้าหน้าที่เก็บขนมูลฝอย</t>
  </si>
  <si>
    <t>จ้างเหมาเอกชนกำจัดมูลฝอยอันตราย</t>
  </si>
  <si>
    <t>07199-3</t>
  </si>
  <si>
    <t>07199-4</t>
  </si>
  <si>
    <t xml:space="preserve"> ผู้อำนวยการสำนัก (1)</t>
  </si>
  <si>
    <t xml:space="preserve"> รองผู้อำนวยการสำนัก  (2)</t>
  </si>
  <si>
    <t xml:space="preserve"> เลขานุการสำนัก (1)</t>
  </si>
  <si>
    <t xml:space="preserve"> ผู้อำนวยการกอง (1)</t>
  </si>
  <si>
    <t xml:space="preserve"> ผู้อำนวยการสำนักงาน (1)</t>
  </si>
  <si>
    <t>สำนักงานจัดการมูลฝอยและสิ่งปฏิกูล</t>
  </si>
  <si>
    <t>- ข้าราชการ (35)</t>
  </si>
  <si>
    <t>- ลูกจ้างชั่วคราว (2)</t>
  </si>
  <si>
    <t>- ข้าราชการ (33)</t>
  </si>
  <si>
    <t>ค่าสาธารณูป
โภค</t>
  </si>
  <si>
    <t xml:space="preserve">วัตถุประสงค์ </t>
  </si>
  <si>
    <t>งานที่จะทำ</t>
  </si>
  <si>
    <t>เงิน</t>
  </si>
  <si>
    <t>เงินนอก</t>
  </si>
  <si>
    <t>งบประมาณ</t>
  </si>
  <si>
    <t xml:space="preserve">เป้าหมายของโครงการ </t>
  </si>
  <si>
    <t>จ้างเหมาเอกชนเดินระบบบำบัดน้ำเสีย</t>
  </si>
  <si>
    <t>รายการผูกพัน</t>
  </si>
  <si>
    <t>ศูนย์กำจัดมูลฝอยหนองแขม</t>
  </si>
  <si>
    <t xml:space="preserve">ที่ศูนย์กำจัดมูลฝอยหนองแขมและอ่อนนุช </t>
  </si>
  <si>
    <t>จ้างเหมาเอกชนเก็บขนและกำจัดมูลฝอยติดเชื้อ</t>
  </si>
  <si>
    <t/>
  </si>
  <si>
    <t>ระยะที่ 3</t>
  </si>
  <si>
    <t>ขนาด 300 ตันต่อวัน ที่ศูนย์กำจัดมูลฝอยหนองแขม</t>
  </si>
  <si>
    <t xml:space="preserve">- จ้างที่ปรึกษาควบคุมงานการก่อสร้างโรงงานเตาเผามูลฝอย </t>
  </si>
  <si>
    <t xml:space="preserve">  ขนาด 300 ตันต่อวัน ที่ศูนย์กำจัดมูลฝอยหนองแขม </t>
  </si>
  <si>
    <t>งบประมาณทั้งสิ้น</t>
  </si>
  <si>
    <t>300 ลูกบาศก์เมตร</t>
  </si>
  <si>
    <t>เพื่อกำจัดสิ่งปฏิกูลไม่เกินวันละ 600 ลูกบาศก์เมตร</t>
  </si>
  <si>
    <t>กรุงเทพมหานคร</t>
  </si>
  <si>
    <t xml:space="preserve">  </t>
  </si>
  <si>
    <t xml:space="preserve"> - ใช้จากงบประมาณรายจ่ายประจำปี  </t>
  </si>
  <si>
    <t>0207031-63-15</t>
  </si>
  <si>
    <t>0207031-63-14</t>
  </si>
  <si>
    <t>แบบอัด ขนาด 2 ตัน จำนวน 62 คัน</t>
  </si>
  <si>
    <t>0207031-63-03</t>
  </si>
  <si>
    <t>0207031–61–05</t>
  </si>
  <si>
    <t>0207031-61-04</t>
  </si>
  <si>
    <t>ขนาด 8 ลบ.ม. จำนวน 124 คัน</t>
  </si>
  <si>
    <t xml:space="preserve">          1. การจัดการมูลฝอย ของเสียอันตราย และสิ่งปฏิกูลอย่างถูกสุขลักษณะ และเป็นมิตรกับสิ่งแวดล้อม</t>
  </si>
  <si>
    <t xml:space="preserve">          5. ส่งเสริมการอนุรักษ์พลังงาน การใช้พลังงานทดแทน และพลังงานทางเลือก</t>
  </si>
  <si>
    <t>- ลูกจ้างประจำ (14)</t>
  </si>
  <si>
    <t xml:space="preserve">  ที่ศูนย์กำจัดมูลฝอยหนองแขม</t>
  </si>
  <si>
    <t>กองกำจัดมูลฝอย</t>
  </si>
  <si>
    <t>ศูนย์กำจัดมูลฝอยสายไหม</t>
  </si>
  <si>
    <t>งบประมาณตามโครงสร้างผลผลิต</t>
  </si>
  <si>
    <t>ข) งบประมาณตามโครงสร้างผลผลิต</t>
  </si>
  <si>
    <t>รวมงบประมาณตามโครงสร้างผลผลิต</t>
  </si>
  <si>
    <t>ค่าเบี้ยประชุม ค่าตอบแทนกรรมการผู้อ่าน</t>
  </si>
  <si>
    <t>ตรวจและประเมินผลงานทางวิชาการ ฯลฯ</t>
  </si>
  <si>
    <t xml:space="preserve">   ค่าครุภัณฑ์ ที่ดินและสิ่งก่อสร้าง</t>
  </si>
  <si>
    <t xml:space="preserve">   ค่าครุภัณฑ์</t>
  </si>
  <si>
    <t xml:space="preserve"> - ใช้จากเงินสะสมกรุงเทพมหานคร </t>
  </si>
  <si>
    <t>ค่าไฟฟ้า ค่าน้ำประปา ค่าโทรศัพท์ ค่าไปรษณีย์</t>
  </si>
  <si>
    <t>ค่าซ่อมแซมเครื่องจักรกลและเครื่องทุ่นแรง ฯลฯ</t>
  </si>
  <si>
    <t xml:space="preserve">   </t>
  </si>
  <si>
    <t xml:space="preserve">     </t>
  </si>
  <si>
    <t xml:space="preserve">จ้างเหมาเอกชนขนมูลฝอยจากสถานีขนถ่ายมูลฝอยรัชวิภา </t>
  </si>
  <si>
    <t>และนำส่งไปกำจัดที่ศูนย์กำจัดมูลฝอยของกรุงเทพมหานคร</t>
  </si>
  <si>
    <t xml:space="preserve">       </t>
  </si>
  <si>
    <t>ปี 2569 ผูกพันงบประมาณ</t>
  </si>
  <si>
    <t xml:space="preserve">จ้างเหมาเอกชนกำจัดมูลฝอยโดยระบบเตาเผามูลฝอย  </t>
  </si>
  <si>
    <t xml:space="preserve">- จ้างเหมาเอกชนกำจัดมูลฝอยโดยเอกชนลงทุนก่อสร้าง </t>
  </si>
  <si>
    <t xml:space="preserve">  โรงงานพร้อมเดินระบบกำจัดมูลฝอย ขนาด 300 ตันต่อวัน </t>
  </si>
  <si>
    <t xml:space="preserve">  ตามโครงการจ้างเหมาเอกชนกำจัดมูลฝอยโดยระบบเตาเผา   </t>
  </si>
  <si>
    <t xml:space="preserve">  มูลฝอย ขนาด 300 ตันต่อวัน ที่ศูนย์กำจัดมูลฝอยหนองแขม    </t>
  </si>
  <si>
    <t xml:space="preserve">จ้างเหมาเอกชนเดินเครื่องจักรและอุปกรณ์กำจัดมูลฝอย </t>
  </si>
  <si>
    <t>ขนาดไม่น้อยกว่า 600 ตันต่อวัน ที่ศูนย์กำจัดมูลฝอยอ่อนนุช</t>
  </si>
  <si>
    <t xml:space="preserve">จ้างเหมาเอกชนเดินเครื่องจักรโรงงานกำจัดมูลฝอย </t>
  </si>
  <si>
    <t>และนำไปฝังกลบอย่างถูกหลักสุขาภิบาล</t>
  </si>
  <si>
    <t xml:space="preserve">จ้างเหมาเอกชนขนมูลฝอยจากศูนย์กำจัดมูลฝอยสายไหม </t>
  </si>
  <si>
    <t xml:space="preserve">จ้างเหมาเอกชนขนมูลฝอยจากศูนย์กำจัดมูลฝอยอ่อนนุช </t>
  </si>
  <si>
    <t xml:space="preserve">ค่าไฟฟ้า ค่าน้ำประปา </t>
  </si>
  <si>
    <t>ค่าโทรศัพท์ ค่าไปรษณีย์</t>
  </si>
  <si>
    <t>จ้างเหมาเอกชนควบคุมโรงงานกำจัดไขมันและแปรรูปไขมัน</t>
  </si>
  <si>
    <t xml:space="preserve">จ้างเหมาเอกชนควบคุมโรงงานกำจัดไขมันและแปรรูปไขมัน </t>
  </si>
  <si>
    <t xml:space="preserve">ที่ศูนย์กำจัดมูลฝอยอ่อนนุช เพื่อกำจัดไขมัน วันละไม่เกิน </t>
  </si>
  <si>
    <t xml:space="preserve">เช่ารถเก็บขนมูลฝอยแบบอัด ขนาด 2 ตัน จำนวน 152 คัน </t>
  </si>
  <si>
    <t xml:space="preserve">เช่ารถเก็บขนมูลฝอยแบบยกภาชนะรองรับมูลฝอย  </t>
  </si>
  <si>
    <t>เช่ารถเก็บขนมูลฝอยแบบอัด ขนาด 5 ตัน จำนวน 464 คัน</t>
  </si>
  <si>
    <t>เช่ารถเก็บขนมูลฝอยแบบอัด ขนาด 5 ตัน จำนวน 297 คัน</t>
  </si>
  <si>
    <t xml:space="preserve">เช่ารถเก็บขนมูลฝอย 2 ขนาด จำนวน 239 คัน   </t>
  </si>
  <si>
    <t xml:space="preserve">แบบอัด ขนาด 5 ตัน จำนวน 177 คัน และ </t>
  </si>
  <si>
    <t>เช่ารถเก็บขนมูลฝอยแบบอัด ขนาด 2 ตัน จำนวน 185 คัน</t>
  </si>
  <si>
    <t>กำจัดมูลฝอยจากสถานีขนถ่ายมูลฝอยระบบใหม่ ศูนย์กำจัด</t>
  </si>
  <si>
    <t>มูลฝอยสายไหมและนำไปกำจัดอย่างถูกสุขลักษณะ</t>
  </si>
  <si>
    <t>มูลฝอยหนองแขมและนำไปกำจัดอย่างถูกสุขลักษณะ</t>
  </si>
  <si>
    <t>3. งบรายจ่ายอื่น</t>
  </si>
  <si>
    <t>ศูนย์กำจัดมูลฝอยอ่อนนุช ระยะที่ 2</t>
  </si>
  <si>
    <t>ขนาด 1,000 ตันต่อวัน ที่ศูนย์กำจัดมูลฝอยอ่อนนุช</t>
  </si>
  <si>
    <t>งบดำเนินงาน</t>
  </si>
  <si>
    <t>ปี 2566 ตั้งงบประมาณ</t>
  </si>
  <si>
    <t>ผลผลิตอำนวยการและบริหารสำนัก</t>
  </si>
  <si>
    <t>ด้านการบริหารจัดการและบริหารราชการกรุงเทพมหานคร</t>
  </si>
  <si>
    <t>แผนงานบริหารทรัพยากรบุคคล</t>
  </si>
  <si>
    <t>ผลผลิตรายจ่ายบุคลากร</t>
  </si>
  <si>
    <t>03122-1</t>
  </si>
  <si>
    <t>แผนงานบริหารงานกรุงเทพมหานคร</t>
  </si>
  <si>
    <t>1. งบดำเนินงาน</t>
  </si>
  <si>
    <t xml:space="preserve">   1.1 ค่าตอบแทน ใช้สอยและวัสดุ</t>
  </si>
  <si>
    <t xml:space="preserve">        1.1.1 ค่าตอบแทน</t>
  </si>
  <si>
    <t xml:space="preserve">        1.1.2 ค่าใช้สอย</t>
  </si>
  <si>
    <t xml:space="preserve">        1.1.3 ค่าวัสดุ</t>
  </si>
  <si>
    <t xml:space="preserve">ส่วนใหญ่เป็นค่าวัสดุสำนักงาน </t>
  </si>
  <si>
    <t xml:space="preserve">   1.2 ค่าสาธารณูปโภค</t>
  </si>
  <si>
    <t xml:space="preserve">ส่วนใหญ่เป็นค่าอาหารทำการนอกเวลา </t>
  </si>
  <si>
    <t>07103-3</t>
  </si>
  <si>
    <t>ผลผลิตการรักษาความสะอาด</t>
  </si>
  <si>
    <t>ด้านทรัพยากรธรรมชาติและสิ่งแวดล้อม</t>
  </si>
  <si>
    <t>แผนงานจัดการมูลฝอยและสิ่งปฏิกูล</t>
  </si>
  <si>
    <t>2. งบลงทุน</t>
  </si>
  <si>
    <t>ส่วนใหญ่เป็นค่าจ้างเหมาเอกชนดูแลระบบสารสนเทศ</t>
  </si>
  <si>
    <t>บริหารจัดการข้อมูลมูลฝอยของกรุงเทพมหานคร</t>
  </si>
  <si>
    <t>07199-7</t>
  </si>
  <si>
    <t>07199-8</t>
  </si>
  <si>
    <t>และนำไปฝังกลบอย่างถูกหลักสุขาภิบาล ระยะที่ 2</t>
  </si>
  <si>
    <t>ผลผลิตจัดการมูลฝอยติดเชื้อและมูลฝอยอันตราย</t>
  </si>
  <si>
    <t>2. งบรายจ่ายอื่น</t>
  </si>
  <si>
    <t>05129-1</t>
  </si>
  <si>
    <t>ผลผลิตกำจัดมูลฝอยทั่วไปและมูลฝอยจากการก่อสร้าง</t>
  </si>
  <si>
    <t>ส่วนใหญ่เป็นค่าจ้างเหมาบริการเป็นรายบุคคล</t>
  </si>
  <si>
    <t>ค่าซ่อมบำรุงและปรับเทียบอุปกรณ์และเครื่องมือ</t>
  </si>
  <si>
    <t>ค่าวัสดุวิทยาศาสตร์และวัสดุเคมี</t>
  </si>
  <si>
    <t>07103-2</t>
  </si>
  <si>
    <t>ผลผลิตบริการสวนสาธารณะและอนุรักษ์พันธุกรรมพืช</t>
  </si>
  <si>
    <t>ส่วนใหญ่เป็นค่าจ้างเหมาเอกชนดูแลและ</t>
  </si>
  <si>
    <t>บำรุงรักษาต้นไม้ ค่าจ้างเหมาดูแลทรัพย์สิน</t>
  </si>
  <si>
    <t>และรักษาความปลอดภัย ค่าเช่าที่ดิน ฯลฯ</t>
  </si>
  <si>
    <t xml:space="preserve">ค่าไฟฟ้า ค่าน้ำประปา ค่าโทรศัพท์  </t>
  </si>
  <si>
    <t>ผลผลิตควบคุมแหล่งก่อมลพิษ</t>
  </si>
  <si>
    <t>ผลผลิตจัดการมูลฝอย</t>
  </si>
  <si>
    <t>ผลผลิตจัดการสิ่งปฏิกูล</t>
  </si>
  <si>
    <t xml:space="preserve">ผลผลิตจัดการยานพาหนะและเครื่องจักรกล </t>
  </si>
  <si>
    <t>ผลผลิตเฝ้าระวังคุณภาพอากาศและเสียง</t>
  </si>
  <si>
    <t xml:space="preserve">   ค่าตอบแทน ใช้สอยและวัสดุ</t>
  </si>
  <si>
    <t>ด้านการจัดการมูลฝอยและสิ่งปฏิกูล</t>
  </si>
  <si>
    <t xml:space="preserve">   2.1 ค่าครุภัณฑ์</t>
  </si>
  <si>
    <t>ปี 2569</t>
  </si>
  <si>
    <t>งบประมาณ/ประมาณการรายจ่ายล่วงหน้า</t>
  </si>
  <si>
    <t>ผลผลิตอำนวยการและบริหารสำนัก - รหัส 0103009</t>
  </si>
  <si>
    <t>ผลผลิตการรักษาความสะอาด - รหัส 0501001</t>
  </si>
  <si>
    <t>ผลผลิตจัดการมูลฝอย - รหัส 0501002</t>
  </si>
  <si>
    <t>ผลผลิตกำจัดมูลฝอยทั่วไปและมูลฝอยจากการก่อสร้าง - รหัส 0501003</t>
  </si>
  <si>
    <t>ผลผลิตจัดการมูลฝอยติดเชื้อและมูลฝอยอันตราย - รหัส 0501004</t>
  </si>
  <si>
    <t>ผลผลิตจัดการสิ่งปฏิกูล - รหัส 0501005</t>
  </si>
  <si>
    <t>แผนงานป้องกันและควบคุมภาวะมลพิษ</t>
  </si>
  <si>
    <t>ผลผลิตรายจ่ายบุคลากร - รหัส 0102005</t>
  </si>
  <si>
    <t>งบประมาณตามแผนยุทธศาสตร์</t>
  </si>
  <si>
    <t>งบประมาณตามแผนยุทธศาสตร์บูรณาการ</t>
  </si>
  <si>
    <t>แผนงานทรัพยากรธรรมชาติ พื้นที่สีเขียว</t>
  </si>
  <si>
    <t>การปฏิบัติงานของสำนักงานเขต</t>
  </si>
  <si>
    <t>- ลูกจ้างชั่วคราว (3)</t>
  </si>
  <si>
    <t>- ข้าราชการ (50)</t>
  </si>
  <si>
    <t>- ข้าราชการ (116)</t>
  </si>
  <si>
    <t>- ลูกจ้างประจำ (12)</t>
  </si>
  <si>
    <t>ค่าตอบแทนเจ้าหน้าที่เก็บขนสิ่งปฏิกูล</t>
  </si>
  <si>
    <t>ค่าตอบแทนเจ้าหน้าที่เก็บขนสิ่งปฏิกูลประเภทไขมัน</t>
  </si>
  <si>
    <t>03299-1</t>
  </si>
  <si>
    <t>ปี 2570 ผูกพันงบประมาณ</t>
  </si>
  <si>
    <t xml:space="preserve">   ค่าใช้สอย</t>
  </si>
  <si>
    <t>ผลสัมฤทธิ์และประโยชน์ที่คาดว่าจะได้รับจากการใช้จ่ายงบประมาณ</t>
  </si>
  <si>
    <t xml:space="preserve">- สัดส่วนพื้นที่สวนสาธารณะ 7 ประเภทต่อประชากรกรุงเทพมหานคร </t>
  </si>
  <si>
    <t>ค่าเป้าหมาย</t>
  </si>
  <si>
    <t>ตารางเมตร/คน</t>
  </si>
  <si>
    <t xml:space="preserve">          สํานักสิ่งแวดล้อมมีภารกิจหน้าที่ในการจัดการสิ่งแวดล้อมและส่งเสริมการอนุรักษ์พลังงาน เพื่อให้</t>
  </si>
  <si>
    <t>กรุงเทพมหานครมีความร่มรื่น สะอาด และมีสิ่งแวดล้อมที่ดี</t>
  </si>
  <si>
    <t>ผลสัมฤทธิ์ : มีการบริหารจัดการมูลฝอยอย่างมีประสิทธิภาพ</t>
  </si>
  <si>
    <t xml:space="preserve">และเป็นมิตรกับสิ่งแวดล้อม ด้วยเทคโนโลยีที่เหมาะสม </t>
  </si>
  <si>
    <t xml:space="preserve">และมีการจัดการปัญหามลพิษทางอากาศให้อยู่ในเกณฑ์มาตรฐาน </t>
  </si>
  <si>
    <t>อีกทั้งมีการเพิ่มพื้นที่สีเขียวเพื่อให้กรุงเทพมหานครมี</t>
  </si>
  <si>
    <t>สภาพแวดล้อมที่ดี ประชาชนสามารถใช้เป็นที่พักผ่อนหย่อนใจ</t>
  </si>
  <si>
    <t>ของสำนักสิ่งแวดล้อมประกอบด้วย การลดปริมาณมูลฝอย และนำของเสียกลับไปใช้ประโยชน์ การเพิ่มประสิทธิภาพ</t>
  </si>
  <si>
    <t>และแก้ไขปัญหาสิ่งแวดล้อม</t>
  </si>
  <si>
    <t>ปริมาณมลพิษทางอากาศและเสียงให้อยู่ในเกณฑ์มาตรฐาน สร้างความพร้อมในการรับมือและปรับตัวต่อผลกระทบ</t>
  </si>
  <si>
    <t>จากการเปลี่ยนแปลงสภาพภูมิอากาศ สนับสนุนการลดการปล่อยก๊าซเรือนกระจก ส่งเสริมการอนุรักษ์พลังงาน</t>
  </si>
  <si>
    <t>อนุรักษ์ ฟื้นฟู และเพิ่มพื้นที่สีเขียวและป่าชายเลนของกรุงเทพมหานคร แสวงหาความร่วมมือจากทุกภาคส่วน</t>
  </si>
  <si>
    <t xml:space="preserve">ในการจัดการสิ่งแวดล้อม </t>
  </si>
  <si>
    <t>กรุงเทพมหานคร โดยศึกษาวิเคราะห์ วิจัย เพื่อแก้ไข ฟื้นฟู ส่งเสริม และรักษาคุณภาพสิ่งแวดล้อม ซึ่งภารกิจหลัก</t>
  </si>
  <si>
    <t>ภูมิอากาศ และการส่งเสริมการอนุรักษ์พลังงาน โดยอาศัยความร่วมมือจากเครือข่ายทุกภาคส่วนในการป้องกัน</t>
  </si>
  <si>
    <t>ในการควบคุมมลพิษทางอากาศและเสียง การเพิ่มพื้นที่สีเขียว การรับมือผลกระทบจากการเปลี่ยนแปลงสภาพ</t>
  </si>
  <si>
    <t>และทำกิจกรรมต่าง ๆ ได้</t>
  </si>
  <si>
    <t>ด้าน/แผนงาน/ผลผลิต/โครงการ</t>
  </si>
  <si>
    <t xml:space="preserve">  แผนงานบริหารทรัพยากรบุคคล</t>
  </si>
  <si>
    <t xml:space="preserve">  ผลผลิตรายจ่ายบุคลากร</t>
  </si>
  <si>
    <t xml:space="preserve">  แผนงานบริหารงานกรุงเทพมหานคร</t>
  </si>
  <si>
    <t xml:space="preserve">  ผลผลิตอำนวยการและบริหารสำนัก</t>
  </si>
  <si>
    <t xml:space="preserve">  แผนงานจัดการมูลฝอยและสิ่งปฏิกูล</t>
  </si>
  <si>
    <t xml:space="preserve">  ผลผลิตการรักษาความสะอาด</t>
  </si>
  <si>
    <t xml:space="preserve">  ผลผลิตจัดการมูลฝอย</t>
  </si>
  <si>
    <t xml:space="preserve">  ผลผลิตจัดการมูลฝอยติดเชื้อและมูลฝอยอันตราย</t>
  </si>
  <si>
    <t xml:space="preserve">  ผลผลิตจัดการสิ่งปฏิกูล</t>
  </si>
  <si>
    <t xml:space="preserve">  แผนงานป้องกันและควบคุมภาวะมลพิษ</t>
  </si>
  <si>
    <t xml:space="preserve">  ผลผลิตควบคุมแหล่งก่อมลพิษ</t>
  </si>
  <si>
    <t xml:space="preserve">  ผลผลิตเฝ้าระวังคุณภาพอากาศและเสียง</t>
  </si>
  <si>
    <t xml:space="preserve">  แผนงานทรัพยากรธรรมชาติ พื้นที่สีเขียว</t>
  </si>
  <si>
    <t xml:space="preserve"> วัตถุประสงค์ </t>
  </si>
  <si>
    <t xml:space="preserve"> เป้าหมายของโครงการ </t>
  </si>
  <si>
    <t xml:space="preserve"> งานที่จะทำ</t>
  </si>
  <si>
    <t>2. ค่าสาธารณูปโภค</t>
  </si>
  <si>
    <t xml:space="preserve"> - เพื่อจัดหาเอกชนเป็นผู้บริหาร ควบคุมระบบ </t>
  </si>
  <si>
    <t>ไม่เกินวันละ 300 ลูกบาศก์เมตร</t>
  </si>
  <si>
    <t xml:space="preserve">ที่ศูนย์กำจัดมูลฝอยหนองแขม เพื่อกำจัดไขมัน </t>
  </si>
  <si>
    <t>จ้างเหมาเอกชนควบคุมโรงงานกำจัดสิ่งปฏิกูลหนองแขม</t>
  </si>
  <si>
    <t xml:space="preserve">และการใช้พลังงานทดแทนในทุกภาคส่วนบนพื้นฐานการพัฒนาที่ยั่งยืนและผลประโยชน์ร่วมกัน (Co-benefits) </t>
  </si>
  <si>
    <t xml:space="preserve"> - จ้างเหมาเอกชนควบคุมโรงงานกำจัดสิ่งปฏิกูลอ่อนนุช </t>
  </si>
  <si>
    <t xml:space="preserve">ค่าบริหารจัดการดูแลการใช้งานของระบบซอฟต์แวร์ </t>
  </si>
  <si>
    <t xml:space="preserve">          สำนักสิ่งแวดล้อม เป็น “องค์กรหลักในการจัดการสิ่งแวดล้อม และส่งเสริมการอนุรักษ์พลังงาน เพื่อให้</t>
  </si>
  <si>
    <t>กรุงเทพมหานครมีความร่มรื่น สะอาด และมีสิ่งแวดล้อมที่ดี” มีหน้าที่รับผิดชอบในการบริหารจัดการสิ่งแวดล้อมของ</t>
  </si>
  <si>
    <t xml:space="preserve">  รายการผูกพัน</t>
  </si>
  <si>
    <t>ฉ) งบประมาณจำแนกตามประเภทงบรายจ่าย</t>
  </si>
  <si>
    <t>ประเภท
งบรายจ่าย</t>
  </si>
  <si>
    <t>รายละเอียดงบประมาณจำแนกตามประเภทงบรายจ่าย</t>
  </si>
  <si>
    <t>ปี 2567 ตั้งงบประมาณ</t>
  </si>
  <si>
    <t>ปี 2571 ผูกพันงบประมาณ</t>
  </si>
  <si>
    <t>Traffy Fondue</t>
  </si>
  <si>
    <t>ปี 2570</t>
  </si>
  <si>
    <t>ร้อยละความสำเร็จของการ</t>
  </si>
  <si>
    <t>ตามที่ได้รับการร้องขอ</t>
  </si>
  <si>
    <t>การร้องขอ</t>
  </si>
  <si>
    <t>ตัน</t>
  </si>
  <si>
    <t>ผลกระทบสิ่งแวดล้อม</t>
  </si>
  <si>
    <t>ประจำปีฯ</t>
  </si>
  <si>
    <t>โครงการตามแผนยุทธศาสตร์</t>
  </si>
  <si>
    <t>ส่วนใหญ่เป็นค่าเช่ารถบรรทุกน้ำอเนกประสงค์</t>
  </si>
  <si>
    <t xml:space="preserve">ของศาลาว่าการกรุงเทพมหานคร ดินแดง </t>
  </si>
  <si>
    <t>ค่าจ้างเหมาทำความสะอาดอาคารและสถานที่</t>
  </si>
  <si>
    <t>05199-3</t>
  </si>
  <si>
    <t>07199-5</t>
  </si>
  <si>
    <t>05129-2</t>
  </si>
  <si>
    <t>05129-4</t>
  </si>
  <si>
    <t>05199-6</t>
  </si>
  <si>
    <t>วัตถุประสงค์</t>
  </si>
  <si>
    <t>-</t>
  </si>
  <si>
    <t>ค่าวัสดุประชาสัมพันธ์</t>
  </si>
  <si>
    <t>ในสังกัดกรุงเทพมหานคร</t>
  </si>
  <si>
    <t>ค่าใช้จ่ายในการอบรมความรู้ด้านการเปลี่ยนแปลง</t>
  </si>
  <si>
    <t>สภาพภูมิอากาศของหน่วยงานในสังกัดกรุงเทพมหานคร</t>
  </si>
  <si>
    <t>โครงการอบรมความรู้ด้านการเปลี่ยนแปลงสภาพภูมิอากาศของหน่วยงาน</t>
  </si>
  <si>
    <t>ค่าใช้จ่ายในการพัฒนาและส่งเสริมการอนุรักษ์</t>
  </si>
  <si>
    <t>พลังงานของหน่วยงานในสังกัดกรุงเทพมหานคร</t>
  </si>
  <si>
    <t xml:space="preserve">ค่าไฟฟ้า </t>
  </si>
  <si>
    <t>ค่าวัสดุไฟฟ้า ประปา งานบ้าน งานครัว และงานสวน ฯลฯ</t>
  </si>
  <si>
    <t>07199-6</t>
  </si>
  <si>
    <t>ค่าใช้จ่ายในการบำรุงรักษา ปรับปรุงพื้นที่สีเขียว</t>
  </si>
  <si>
    <t>ค่าใช้จ่ายในการตกแต่งเมือง</t>
  </si>
  <si>
    <t>จ้างเหมาเอกชนขนมูลฝอยจากศูนย์กำจัดมูลฝอยหนองแขม</t>
  </si>
  <si>
    <t>ที่ศูนย์กำจัดมูลฝอยหนองแขมและอ่อนนุช ระยะที่ 2</t>
  </si>
  <si>
    <t xml:space="preserve">  จะตกเป็นกรรมสิทธิ์ของกรุงเทพมหานคร (BOT)</t>
  </si>
  <si>
    <t>- เพื่อแก้ไขปัญหาการกำจัดมูลฝอย โดยใช้ระบบ</t>
  </si>
  <si>
    <t>- เพื่อลดปัญหาการขาดแคลนพื้นที่ที่จะใช้ในการ</t>
  </si>
  <si>
    <t xml:space="preserve">  กำจัดมูลฝอย วันละไม่น้อยกว่า 1,000 ตัน ระยะเวลา</t>
  </si>
  <si>
    <t>- จ้างที่ปรึกษาควบคุมงานการก่อสร้างโรงงาน</t>
  </si>
  <si>
    <t xml:space="preserve">  การเผาที่ไม่ส่งผลกระทบต่อสิ่งแวดล้อม</t>
  </si>
  <si>
    <t xml:space="preserve">  กำจัดมูลฝอยโดยการฝังกลบ</t>
  </si>
  <si>
    <t>- เพื่อใช้ประโยชน์จากผลพลอยได้ที่เกิดขึ้นจาก</t>
  </si>
  <si>
    <t xml:space="preserve">  การกำจัดมูลฝอยในรูปของพลังงานไฟฟ้า</t>
  </si>
  <si>
    <t>ระยะเวลาดำเนินการ 25 ปี (2555 – 2579)</t>
  </si>
  <si>
    <t xml:space="preserve">- เพื่อให้เอกชนลงทุนก่อสร้างโรงงานพร้อมเดินระบบ </t>
  </si>
  <si>
    <t xml:space="preserve">  กำจัดมูลฝอยโดยใช้เทคโนโลยีในการเผาที่ไม่ก่อเกิด </t>
  </si>
  <si>
    <t xml:space="preserve">  ปัญหาต่อสิ่งแวดล้อมแบบที่สามารถได้ประโยชน์จาก</t>
  </si>
  <si>
    <t xml:space="preserve">  การเผามูลฝอยกลับคืนมาในรูปของพลังงานไฟฟ้า </t>
  </si>
  <si>
    <t xml:space="preserve">  และเป็นไปตามมาตรฐานด้านสิ่งแวดล้อม ซึ่งจะลด</t>
  </si>
  <si>
    <t xml:space="preserve">  จำนวนมูลฝอยที่จะต้องนำไปฝังกลบ โดยมีความสามารถ</t>
  </si>
  <si>
    <t xml:space="preserve">  ในการกำจัดมูลฝอย วันละไม่น้อยกว่า 300 ตัน ระยะเวลา</t>
  </si>
  <si>
    <t xml:space="preserve">  ดำเนินการ 20 ปี โดยเมื่อสิ้นสุดโครงการ ทรัพย์สินต่าง ๆ </t>
  </si>
  <si>
    <t xml:space="preserve">- จ้างเหมาเอกชนกำจัดมูลฝอยโดยเอกชนลงทุน </t>
  </si>
  <si>
    <t xml:space="preserve">  ก่อสร้างโรงงานพร้อมเดินระบบกำจัดมูลฝอย  </t>
  </si>
  <si>
    <t xml:space="preserve">  ขนาด 300 ตันต่อวัน ที่ศูนย์กำจัดมูลฝอยหนองแขม</t>
  </si>
  <si>
    <t xml:space="preserve">  เตาเผามูลฝอย ขนาด 300 ตันต่อวัน ที่ศูนย์กำจัด</t>
  </si>
  <si>
    <t xml:space="preserve">  มูลฝอยหนองแขม ตามโครงการจ้างเหมาเอกชน</t>
  </si>
  <si>
    <t xml:space="preserve">  กำจัดมูลฝอยโดยระบบเตาเผามูลฝอยขนาด </t>
  </si>
  <si>
    <t xml:space="preserve">  300 ตันต่อวัน ที่ศูนย์กำจัดมูลฝอยหนองแขม</t>
  </si>
  <si>
    <t xml:space="preserve">โครงการจ้างเหมาเอกชนเดินเครื่องจักรและอุปกรณ์กำจัดมูลฝอย </t>
  </si>
  <si>
    <t>- เพื่อเพิ่มประสิทธิภาพในการกำจัดมูลฝอยของกรุงเทพมหานคร</t>
  </si>
  <si>
    <t xml:space="preserve">  ให้สามารถดำเนินการได้อย่างมีประสิทธิภาพ รวดเร็ว </t>
  </si>
  <si>
    <t xml:space="preserve">  ประหยัดค่าใช้จ่าย และลดปริมาณมูลฝอยที่จะต้อง</t>
  </si>
  <si>
    <t xml:space="preserve">  นำไปฝังกลบอย่างถูกสุขลักษณะ โดยไม่ส่งผลกระทบ</t>
  </si>
  <si>
    <t xml:space="preserve">  ต่อประชาชนและสิ่งแวดล้อม</t>
  </si>
  <si>
    <t>ระยะเวลาดำเนินการ 14 ปี (2557 – 2570)</t>
  </si>
  <si>
    <t xml:space="preserve">- เพื่อจ้างเหมาเอกชนเดินเครื่องจักรและอุปกรณ์กำจัดมูลฝอย </t>
  </si>
  <si>
    <t xml:space="preserve">  ขนาดไม่น้อยกว่า 600 ตันต่อวัน ที่ศูนย์กำจัดมูลฝอยอ่อนนุช</t>
  </si>
  <si>
    <t xml:space="preserve">- จ้างเหมาเอกชนเดินเครื่องจักรและอุปกรณ์กำจัดมูลฝอย </t>
  </si>
  <si>
    <t xml:space="preserve">โครงการจ้างเหมาเอกชนเดินเครื่องจักรโรงงานกำจัดมูลฝอย </t>
  </si>
  <si>
    <t>ขนาด 1,000 ตันต่อวัน ที่ศูนย์กำจัดมูลฝอยอ่อนนุช ระยะที่ 3</t>
  </si>
  <si>
    <t>- เพื่อเพิ่มประสิทธิภาพในการกำจัดมูลฝอยของ</t>
  </si>
  <si>
    <t xml:space="preserve">  กรุงเทพมหานคร และลดความต้องการใช้พื้นที่</t>
  </si>
  <si>
    <t xml:space="preserve">  ฝังกลบมูลฝอยในอนาคต</t>
  </si>
  <si>
    <t>ระยะเวลาดำเนินการ 11 ปี (2559 – 2569)</t>
  </si>
  <si>
    <t xml:space="preserve">- เพื่อจ้างเหมาเอกชนเดินเครื่องจักรกำจัดมูลฝอย  </t>
  </si>
  <si>
    <t xml:space="preserve">  ขนาดไม่น้อยกว่า 1,000 ตันต่อวัน </t>
  </si>
  <si>
    <t xml:space="preserve">  ที่ศูนย์กำจัดมูลฝอยอ่อนนุช</t>
  </si>
  <si>
    <t xml:space="preserve">- จ้างเหมาเอกชนเดินเครื่องจักรกำจัดมูลฝอย  </t>
  </si>
  <si>
    <t>โครงการจ้างเหมาเอกชนเดินระบบและบำรุงรักษาสถานีตรวจวัดคุณภาพอากาศ</t>
  </si>
  <si>
    <t xml:space="preserve">          สำนักสิ่งแวดล้อม มีพันธกิจในการจัดการมูลฝอย ไขมันและสิ่งปฏิกูลให้เป็นระบบ พร้อมทั้งสนับสนุน</t>
  </si>
  <si>
    <t>และเชื่อมโยงภารกิจกับพื้นที่ ได้อย่างเหมาะสมและมีประสิทธิภาพ เฝ้าระวังคุณภาพอากาศและเสียง และควบคุม</t>
  </si>
  <si>
    <t xml:space="preserve"> - เพื่อจัดหาเอกชนเป็นผู้บริหาร ควบคุมระบบ และ</t>
  </si>
  <si>
    <t>จ้างเหมาเอกชนควบคุมโรงงานกำจัดสิ่งปฏิกูลอ่อนนุช</t>
  </si>
  <si>
    <t>เมกกะวัตต์/ชั่วโมง</t>
  </si>
  <si>
    <t>1. เงินเดือน</t>
  </si>
  <si>
    <t>2. ค่าจ้างประจำ</t>
  </si>
  <si>
    <t>3. ค่าจ้างชั่วคราว</t>
  </si>
  <si>
    <t>4. ค่าตอบแทน ใช้สอยและวัสดุ</t>
  </si>
  <si>
    <t xml:space="preserve">ก๊าซเรือนกระจก มลพิษทางเสียง ขยะ มูลฝอย สิ่งปฏิกูล สารอันตรายและของเสียอันตราย  </t>
  </si>
  <si>
    <t>ได้ตามเกณฑ์ที่กำหนด</t>
  </si>
  <si>
    <t>มหานคร</t>
  </si>
  <si>
    <t>1. ค่าตอบแทน ใช้สอยและวัสดุ</t>
  </si>
  <si>
    <t xml:space="preserve">    1.1 ค่าตอบแทน</t>
  </si>
  <si>
    <t xml:space="preserve">    1.2 ค่าใช้สอย</t>
  </si>
  <si>
    <t xml:space="preserve">    1.3 ค่าวัสดุ</t>
  </si>
  <si>
    <t xml:space="preserve">    ค่าครุภัณฑ์ ที่ดินและสิ่งก่อสร้าง</t>
  </si>
  <si>
    <t xml:space="preserve">    รายการผูกพัน</t>
  </si>
  <si>
    <t xml:space="preserve">    0207030–63–05</t>
  </si>
  <si>
    <t>ค่าซ่อมแซมยานพาหนะ  ฯลฯ</t>
  </si>
  <si>
    <t>ค่าจ้างเหมาดูแลทรัพย์สินและรักษาความปลอดภัย</t>
  </si>
  <si>
    <t>ผลผลิตควบคุมแหล่งก่อมลพิษ - รหัส 0503002</t>
  </si>
  <si>
    <t>ผลผลิตเฝ้าระวังคุณภาพอากาศและเสียง - รหัส 0503003</t>
  </si>
  <si>
    <t>ผลผลิตบริการสวนสาธารณะและอนุรักษ์พันธุกรรมพืช - รหัส 0504001</t>
  </si>
  <si>
    <t>ค่าบริการอินเตอร์เน็ทฯ</t>
  </si>
  <si>
    <t xml:space="preserve">         รายการผูกพัน</t>
  </si>
  <si>
    <t>- เพื่อลดปัญหาการขาดแคลนพื้นที่ที่จะใช้ในการฝังกลบมูลฝอย</t>
  </si>
  <si>
    <t xml:space="preserve">  ในรูปของพลังงานไฟฟ้า</t>
  </si>
  <si>
    <t>- เพื่อใช้ประโยชน์จากผลพลอยได้ที่เกิดขึ้นจากการกำจัดมูลฝอย</t>
  </si>
  <si>
    <t xml:space="preserve">   2.2 ค่าที่ดินและสิ่งก่อสร้าง</t>
  </si>
  <si>
    <t>สามารถสนับสนุนการดำเนินงานของกรุงเทพมหานครโดยรวมได้อย่างมีประสิทธิภาพ โดยจัดให้มีการกำหนดนโยบาย</t>
  </si>
  <si>
    <t xml:space="preserve">และมาตรฐานการบริหารงานบุคคล การจัดให้มีสิ่งจูงใจ ข้อมูลข่าวสาร การพัฒนาประสิทธิภาพบุคลากร </t>
  </si>
  <si>
    <t xml:space="preserve">และการตรวจสอบผลการปฏิบัติงาน </t>
  </si>
  <si>
    <t xml:space="preserve">ในงบบุคลากร เช่น เงินเดือนและค่าจ้างประจำ ค่าจ้างชั่วคราว ค่าตอบแทน ใช้สอยและวัสดุ งบเงินอุดหนุน งบรายจ่ายอื่น </t>
  </si>
  <si>
    <t>และงบกลาง ซึ่งเบิกจ่ายในลักษณะงบดังกล่าว</t>
  </si>
  <si>
    <t>สามารถปฏิบัติงานตามหน้าที่ความรับผิดชอบของกรุงเทพมหานครและนโยบายของผู้บริหาร และตอบสนองความต้องการ</t>
  </si>
  <si>
    <t xml:space="preserve">ของประชาชนได้อย่างเป็นรูปธรรมที่ชัดเจน โดยจัดให้มีการสนับสนุนการบริหารงานของผู้บริหารกรุงเทพมหานคร </t>
  </si>
  <si>
    <t xml:space="preserve">การบริหารงานส่วนกลางให้แก่หน่วยงานต่าง ๆ ในกรุงเทพมหานคร และการอำนวยการและบริหารงานทั่วไปในระดับสำนัก </t>
  </si>
  <si>
    <t>ได้รับการสนับสนุน ประสบความสำเร็จอย่างมีประสิทธิภาพ โดยจัดให้มีการอำนวยประสานงาน และสนับสนุน</t>
  </si>
  <si>
    <t xml:space="preserve">การบริหารทั่วไปภายในหน่วยงานและส่วนราชการ </t>
  </si>
  <si>
    <t>และยานพาหนะ</t>
  </si>
  <si>
    <t>ที่กำหนด</t>
  </si>
  <si>
    <t>ถูกต้องภายในระยะเวลา</t>
  </si>
  <si>
    <t>งบประมาณรายจ่าย</t>
  </si>
  <si>
    <t>ประจำปี ตามข้อบัญญัติ</t>
  </si>
  <si>
    <t xml:space="preserve">มาตรการด้าน Mitigation </t>
  </si>
  <si>
    <t>เป้าหมายปฏิบัติงาน/ตัวชี้วัด</t>
  </si>
  <si>
    <t>รับเรื่องและประสานส่งต่อ</t>
  </si>
  <si>
    <t>เรื่องร้องเรียนในระบบ</t>
  </si>
  <si>
    <t>จัดทำบัญชีและรายงาน</t>
  </si>
  <si>
    <t>ระยะเวลาที่กำหนด</t>
  </si>
  <si>
    <t>ทางการเงินถูกต้อง ภายใน</t>
  </si>
  <si>
    <t>จัดทำรายงานทรัพย์สิน</t>
  </si>
  <si>
    <t>ร้อยละความสำเร็จในการ</t>
  </si>
  <si>
    <t>ใช้จ่ายงบประมาณรายจ่าย</t>
  </si>
  <si>
    <t>และสิ่งปฏิกูลอย่างเป็นระบบ ครบวงจร ตั้งแต่ต้นทาง กลางทาง และปลายทาง รวมถึงการรักษาความสะอาดและ</t>
  </si>
  <si>
    <t xml:space="preserve">ความเป็นระเบียบเรียบร้อยของบ้านเมือง ตลอดจนการรวบรวมปริมาณมูลฝอยเพื่อจัดทำสถิติ </t>
  </si>
  <si>
    <t xml:space="preserve">โดยจัดให้มีการกวาดและทำความสะอาดถนนและบาทวิถี สะพานลอยคนข้าม อุปกรณ์ประกอบถนน ป้ายต่างๆ </t>
  </si>
  <si>
    <t xml:space="preserve">ทำความสะอาดถนน </t>
  </si>
  <si>
    <t>พื้นที่สาธารณะในเขต</t>
  </si>
  <si>
    <t>กรุงเทพมหานคร ตามแผน</t>
  </si>
  <si>
    <t>ปฏิบัติงานของฝ่ายบริการ</t>
  </si>
  <si>
    <t>รักษาความสะอาด</t>
  </si>
  <si>
    <t>กำกับดูแลการให้บริการ</t>
  </si>
  <si>
    <t>น้ำอุปโภคและบริโภค</t>
  </si>
  <si>
    <t>รองรับน้ำตามที่ได้รับ</t>
  </si>
  <si>
    <t>กำกับดูแลการจัดหาภาชนะ</t>
  </si>
  <si>
    <t>ครอบคลุมการเก็บขนมูลฝอยทางบกและทางน้ำ การศึกษาและพัฒนารูปแบบการจัดการมูลฝอยทั้งระบบ การส่งเสริมการจัดการ</t>
  </si>
  <si>
    <t>ภายในศูนย์กำจัดมูลฝอย โดยสามารถนำน้ำกลับมาใช้ใหม่ได้ (Reuse Water)</t>
  </si>
  <si>
    <t>มูลฝอยในทุกภาคส่วน รวมถึงการพัฒนาศักยภาพบุคลากรของสำนักและสำนักงานเขต และแก้ปัญหาในการจัดการน้ำเสีย</t>
  </si>
  <si>
    <t>ส่งเสริม ลดและคัดแยก</t>
  </si>
  <si>
    <t>มูลฝอยที่แหล่งกำเนิด</t>
  </si>
  <si>
    <t>จัดเก็บมูลฝอยตามแผน</t>
  </si>
  <si>
    <t>การจัดเก็บมูลฝอย</t>
  </si>
  <si>
    <t>บำบัดน้ำเสียและนำกลับ</t>
  </si>
  <si>
    <t>ไปใช้ใหม่</t>
  </si>
  <si>
    <t>ร้อยละปริมาณของมูลฝอย</t>
  </si>
  <si>
    <t>ที่เข้าสู่สถานีขนถ่ายมูลฝอย</t>
  </si>
  <si>
    <t>รัชวิภาและนำส่งไปกำจัด</t>
  </si>
  <si>
    <t>ที่ศูนย์กำจัดมูลฝอยของ</t>
  </si>
  <si>
    <t>สนับสนุนการเก็บมูลฝอยของสำนักงานเขต เก็บสิ่งของขนาดใหญ่ตามบ้าน จัดเก็บมูลฝอยตามบ้านเรือนริมแม่น้ำ เก็บมูลฝอยและ</t>
  </si>
  <si>
    <t xml:space="preserve">วัชพืชในแม่น้ำ ดูแลภาชนะรองรับมูลฝอยประจำจุดและเฉพาะกิจ จัดเก็บค่าธรรมเนียมมูลฝอยทั่วไปและมูลฝอยติดเชื้อ </t>
  </si>
  <si>
    <t>ออกตรวจพื้นที่เพื่อกำกับดูแลการปฏิบัติงานของสำนักงานเขต ดูแลอาคารที่พักอาศัยของข้าราชการและบุคลากร ภายในศูนย์กำจัด</t>
  </si>
  <si>
    <t>มูลฝอยอ่อนนุชและหนองแขม ค่าใช้จ่ายในการชักลากขยะจากชุมชนที่รถเข้าไม่ถึง พัฒนารูปแบบหรือจัดทำแนวทางการเพิ่ม</t>
  </si>
  <si>
    <t>ประสิทธิภาพการจัดการมูลฝอย การศึกษา วิจัย ตรวจวิเคราะห์คุณสมบัติ มูลฝอยทางวิทยาศาสตร์ ส่งเสริมเผยแพร่และสนับสนุน</t>
  </si>
  <si>
    <t>การดำเนินการจัดการมูลฝอย ประสานความร่วมมือกับหน่วยงานที่เกี่ยวข้อง จัดทำโครงการหรือกิจกรรมด้านการจัดการมูลฝอย</t>
  </si>
  <si>
    <t>เพื่อสนับสนุนการเพิ่มประสิทธิภาพการจัดการมูลฝอย รวมถึงการพัฒนาศักยภาพบุคลากรด้านการจัดการมูลฝอยของสำนักและ</t>
  </si>
  <si>
    <t>ของกรุงเทพมหานคร</t>
  </si>
  <si>
    <t xml:space="preserve">และจัดเก็บได้อย่างถูกหลักสุขาภิบาล โดยจัดให้มีการบริหารจัดการศูนย์กำจัดมูลฝอยอย่างพอเพียงและมีประสิทธิภาพ </t>
  </si>
  <si>
    <t xml:space="preserve">ศึกษากระบวนการจัดการมูลฝอยอื่นๆ ที่เหมาะสม และสามารถนำกลับมาใช้ประโยชน์ (Recycling)  </t>
  </si>
  <si>
    <t>กำจัดมูลฝอยทั่วไป</t>
  </si>
  <si>
    <t>ที่นำไปฝังกลบ</t>
  </si>
  <si>
    <t>ลดปริมาณมูลฝอย</t>
  </si>
  <si>
    <t>ความสามารถในการกำจัด</t>
  </si>
  <si>
    <t>มูลฝอยทั่วไปโดยวิธีการเผา</t>
  </si>
  <si>
    <t>เพื่อผลิตพลังงานไฟฟ้า</t>
  </si>
  <si>
    <t xml:space="preserve">และมีประสิทธิภาพ เพื่อลดการแพร่กระจายของเชื้อโรค โดยจัดให้มีการจัดเก็บมูลฝอยติดเชื้อจากสถานพยาบาล  </t>
  </si>
  <si>
    <t>เตาเผามูลฝอยติดเชื้อ และกำจัดมูลฝอยอันตรายของศูนย์กำจัดมูลฝอยของกรุงเทพมหานคร</t>
  </si>
  <si>
    <t>จัดเก็บมูลฝอยติดเชื้อ</t>
  </si>
  <si>
    <t>กำจัดมูลฝอยติดเชื้อ</t>
  </si>
  <si>
    <t>กำจัดมูลฝอยอันตราย</t>
  </si>
  <si>
    <t xml:space="preserve">สุขาเคลื่อนที่ สุขาชั่วคราว และสุขาสาธารณะ กระบวนการขนถ่ายสิ่งปฏิกูลและไขมัน กระบวนการบำบัดสิ่งปฏิกูลและไขมัน </t>
  </si>
  <si>
    <t>ตลอดจนนำกากตะกอนสิ่งปฏิกูลและไขมันมาใช้ประโยชน์ การจัดเก็บค่าธรรมเนียมจัดการสิ่งปฏิกูลและไขมัน และจัดเก็บ</t>
  </si>
  <si>
    <t xml:space="preserve">ค่าบริการสุขาเคลื่อนที่ สุขาชั่วคราว  </t>
  </si>
  <si>
    <t>การบริหารจัดการโรงงานกำจัดสิ่งปฏิกูลอ่อนนุชและหนองแขม การบริหารจัดการโรงงานกำจัดไขมันและแปรรูปไขมันอ่อนนุช</t>
  </si>
  <si>
    <t>และหนองแขม การบริหารจัดการโรงงานหมักปุ๋ยอินทรีย์อ่อนนุชและหนองแขม การบริหารจัดการโรงงานผลิตปุ๋ยอินทรีย์อ่อนนุช</t>
  </si>
  <si>
    <t>และหนองแขม การศึกษา วิจัย ตรวจวิเคราะห์คุณสมบัติสิ่งปฏิกูลและปุ๋ยอินทรีย์ทางวิทยาศาสตร์ การจัดเก็บค่าธรรมเนียม</t>
  </si>
  <si>
    <t>จัดการสิ่งปฏิกูลและไขมัน การจัดเก็บค่าบริการสุขาเคลื่อนที่และสุขาชั่วคราว รวมถึงการพัฒนาศักยภาพบุคลากรด้านการจัดการ</t>
  </si>
  <si>
    <t>สิ่งปฏิกูลให้ถูกสุขลักษณะตามที่กฎหมายกำหนด</t>
  </si>
  <si>
    <t>จัดเก็บได้</t>
  </si>
  <si>
    <t>บำบัดสิ่งปฏิกูลที่สามารถ</t>
  </si>
  <si>
    <t>บำบัดไขมันที่สามารถ</t>
  </si>
  <si>
    <t>ความสามารถในการแปรรูป</t>
  </si>
  <si>
    <t>และกิ่งไม้ ใบไม้เป็นปุ๋ย</t>
  </si>
  <si>
    <t>จากกากตะกอนสิ่งปฏิกูล</t>
  </si>
  <si>
    <t>และมีความพร้อมใช้งานตลอดเวลา เพื่อสนับสนุนการรักษาความสะอาด การแก้ไขปัญหาภัยแล้ง การจัดการมูลฝอยและ</t>
  </si>
  <si>
    <t xml:space="preserve">สิ่งปฏิกูลของกรุงเทพมหานครให้มีประสิทธิภาพ  </t>
  </si>
  <si>
    <t>การบริการน้ำดิบ และน้ำอุปโภคบริโภค การตรวจสภาพและบำรุงรักษารถเก็บขนมูลฝอย รวมถึงการนำเทคโนโลยีมาควบคุม</t>
  </si>
  <si>
    <t>รถเก็บขนมูลฝอย รถสุขาเคลื่อนที่ รถสูบสิ่งปฏิกูล ยานพาหนะและเครื่องจักรกลประเภทต่างๆ ที่สนับสนุนงานด้านจัดการมูลฝอย</t>
  </si>
  <si>
    <t>และสิ่งปฏิกูล เพื่อเพิ่มประสิทธิภาพการปฏิบัติงาน</t>
  </si>
  <si>
    <t>เก็บขนมูลฝอย</t>
  </si>
  <si>
    <t>กำกับดูแลการใช้รถ</t>
  </si>
  <si>
    <t>กวาดดูดฝุ่น</t>
  </si>
  <si>
    <t>สุขาเคลื่อนที่ตามที่ได้รับ</t>
  </si>
  <si>
    <t>จัดการแหล่งก่อมลพิษทางอากาศและเสียง การพิจารณาและกำหนดมาตรการป้องกัน แก้ไข และประเมินผลกระทบสิ่งแวดล้อม</t>
  </si>
  <si>
    <t xml:space="preserve">โครงการที่ต้องจัดทำรายงานการประเมินผลกระทบสิ่งแวดล้อมประเภทโครงการที่พักอาศัยและชุมชน การติดตาม ตรวจสอบ </t>
  </si>
  <si>
    <t>กำกับดูแลโครงการที่ต้องจัดทำรายงานประเมินผลกระทบสิ่งแวดล้อมประเภทโครงการที่พักอาศัยและชุมชนให้ปฏิบัติตามมาตรการ</t>
  </si>
  <si>
    <t>ป้องกันและแก้ไขผลกระทบสิ่งแวดล้อมและมาตรการติดตามตรวจสอบผลกระทบสิ่งแวดล้อม การเตรียมความพร้อมรับมือและ</t>
  </si>
  <si>
    <t xml:space="preserve">การปรับตัวต่อการเปลี่ยนแปลงสภาพภูมิอากาศ  </t>
  </si>
  <si>
    <t>แหล่งก่อมลพิษอื่น พิจารณารายงานการประเมินผลกระทบสิ่งแวดล้อมโครงการที่ต้องจัดทำรายงานการประเมินผลกระทบ</t>
  </si>
  <si>
    <t>สิ่งแวดล้อมประเภทโครงการที่พักอาศัยและชุมชน ติดตาม ตรวจสอบกำกับดูแลโครงการที่ต้องจัดทำรายงานการประเมิน</t>
  </si>
  <si>
    <t>ผลกระทบสิ่งแวดล้อมประเภทโครงการที่พักอาศัยและชุมชนให้ปฏิบัติตามมาตรการป้องกันและแก้ไขผลกระทบสิ่งแวดล้อม</t>
  </si>
  <si>
    <t>และมาตรการติดตามตรวจสอบผลกระทบสิ่งแวดล้อม จัดทำแผนแม่บทกรุงเทพมหานคร ว่าด้วยการเปลี่ยนแปลงสภาพ</t>
  </si>
  <si>
    <t>ภูมิอากาศและขับเคลื่อนยุทธศาสตร์เพื่อรับมือกับการเปลี่ยนแปลงสภาพภูมิอากาศ กำหนดแนวทางและสนับสนุน</t>
  </si>
  <si>
    <t>ตรวจสอบยานพาหนะ</t>
  </si>
  <si>
    <t>แหล่งกำเนิดมลพิษทางอากาศ</t>
  </si>
  <si>
    <t>ตามแผนปฏิบัติงานตรวจสอบ</t>
  </si>
  <si>
    <t>จากแหล่งก่อสร้างอาคาร</t>
  </si>
  <si>
    <t>ควบคุมมลพิษทางอากาศ</t>
  </si>
  <si>
    <t>พิจารณาและกำหนด</t>
  </si>
  <si>
    <t>มาตรการป้องกันและแก้ไข</t>
  </si>
  <si>
    <t>ด้านอากาศและเสียงของ</t>
  </si>
  <si>
    <t>โครงการประเภทอาคาร</t>
  </si>
  <si>
    <t>ที่ต้องจัดทำรายงาน</t>
  </si>
  <si>
    <t>การประเมินผลกระทบ</t>
  </si>
  <si>
    <t>สิ่งแวดล้อม</t>
  </si>
  <si>
    <t>ร้อยละความสำเร็จของ</t>
  </si>
  <si>
    <t>และ Adaptation ตามแผน</t>
  </si>
  <si>
    <t>แม่บทกรุงเทพมหานคร</t>
  </si>
  <si>
    <t>สภาพภูมิอากาศ</t>
  </si>
  <si>
    <t>ว่าด้วยการเปลี่ยนแปลง</t>
  </si>
  <si>
    <t>ร้อยละของอาคารควบคุม</t>
  </si>
  <si>
    <t>มีการใช้พลังงานลดลง</t>
  </si>
  <si>
    <t xml:space="preserve">และรายงานคุณภาพอากาศอย่างสม่ำเสมอ    </t>
  </si>
  <si>
    <t>ร้อยละของจำนวนข้อมูล</t>
  </si>
  <si>
    <t>คุณภาพอากาศ</t>
  </si>
  <si>
    <t>ที่ตรวจวัดได้ในพื้นที่</t>
  </si>
  <si>
    <t>ที่ตรวจวัดได้จากสถานี</t>
  </si>
  <si>
    <t xml:space="preserve">ตรวจวัดคุณภาพอากาศ </t>
  </si>
  <si>
    <t>คุณภาพอากาศ (AQI) ได้</t>
  </si>
  <si>
    <t>ที่สามารถแปลงเป็นค่าดัชนี</t>
  </si>
  <si>
    <t>ระบบแสดงข้อมูลดัชนี</t>
  </si>
  <si>
    <t>คุณภาพอากาศและ</t>
  </si>
  <si>
    <t>คุณภาพอากาศสำหรับ</t>
  </si>
  <si>
    <t>การแจ้งเตือนผลการตรวจวัด</t>
  </si>
  <si>
    <t>Application)</t>
  </si>
  <si>
    <t xml:space="preserve">ประชาชน (Mobile </t>
  </si>
  <si>
    <t xml:space="preserve">และคงความหลากหลายทางชีวภาพ รวมทั้งพัฒนาและเพิ่มพื้นที่สีเขียวในเขตเมือง ป้องกันการพังทลายของพื้นดินแนวชายฝั่ง </t>
  </si>
  <si>
    <t>โดยการอนุรักษ์ ฟื้นฟู ดูแลทรัพยากรธรรมชาติและสิ่งแวดล้อม ป่าชายเลน และป้องกันการกัดเซาะชายฝั่งจากคลื่น</t>
  </si>
  <si>
    <t xml:space="preserve">ฟื้นฟู พัฒนาทรัพยากรธรรมชาติและสิ่งแวดล้อมให้มีดุลยภาพ และประสิทธิภาพและคงความหลากหลายทางชีวภาพ </t>
  </si>
  <si>
    <t>โดยจัดให้มีสวนสาธารณะ สวนหย่อม และสวนผีเสื้อ</t>
  </si>
  <si>
    <t xml:space="preserve">  สิ่งอำนวยความสะดวก รักษาความปลอดภัย รักษาความสะอาด เพาะชำและบริหารจัดการสวนสาธารณะ)</t>
  </si>
  <si>
    <t xml:space="preserve">  รดน้ำ พรวนดิน ตัดแต่งไม้พุ่ม และเปลี่ยนต้นไม้ใหม่ ประดับตกแต่งต้นไม้ ประดับเมืองด้วยต้นไม้ ประดับตกแต่งถนน</t>
  </si>
  <si>
    <t xml:space="preserve">  เพื่อต้อนรับอาคันตุกะและในวันสำคัญ ประดับตกแต่งสถานที่ราชการด้วยต้นไม้บริการตัดและขุดต้นไม้)</t>
  </si>
  <si>
    <t>เพิ่มพื้นที่สีเขียวในกรุงเทพ-</t>
  </si>
  <si>
    <t>ปลูกต้นไม้ยืนต้นและไม้พุ่ม</t>
  </si>
  <si>
    <t>ร้อยละความพึงพอใจของ</t>
  </si>
  <si>
    <t>ในภาพรวม</t>
  </si>
  <si>
    <t>ผู้ใช้บริการสวนสาธารณะ</t>
  </si>
  <si>
    <t xml:space="preserve">ของกรุงเทพมหานคร </t>
  </si>
  <si>
    <t>ค่าเครื่องแต่งกาย ฯลฯ</t>
  </si>
  <si>
    <t xml:space="preserve">          3. เฝ้าระวัง ควบคุมและลดมลพิษทางอากาศและเสียงให้อยู่ในเกณฑ์มาตรฐาน</t>
  </si>
  <si>
    <t xml:space="preserve">  ผลผลิตจัดการยานพาหนะและเครื่องจักรกล </t>
  </si>
  <si>
    <t xml:space="preserve">  ด้านการจัดการมูลฝอยและสิ่งปฏิกูล</t>
  </si>
  <si>
    <t>เป้าหมายของโครงการ</t>
  </si>
  <si>
    <t>สำนักงานเขต และขนถ่ายมูลฝอยจากสถานีขนถ่ายรัชวิภา และส่งไปกำจัดพร้อมทั้งเดินระบบบำบัดน้ำเสียภายในศูนย์กำจัดมูลฝอย</t>
  </si>
  <si>
    <t xml:space="preserve">  Particulate : TSP) และปริมาณฝุ่นขนาดเล็ก (Particulate </t>
  </si>
  <si>
    <t xml:space="preserve">  Matter-10) ให้อยู่ในเกณฑ์มาตรฐานที่กำหนด ลดสาเหตุ</t>
  </si>
  <si>
    <t xml:space="preserve">  การเกิดฝุ่นละอองขนาดเล็กมาก (PM 2.5)</t>
  </si>
  <si>
    <t xml:space="preserve">  ผลผลิตกำจัดมูลฝอยทั่วไปและมูลฝอยจากการก่อสร้าง</t>
  </si>
  <si>
    <t xml:space="preserve">  ผลผลิตบริการสวนสาธารณะและอนุรักษ์พันธุกรรมพืช</t>
  </si>
  <si>
    <t xml:space="preserve">   รายการผูกพัน</t>
  </si>
  <si>
    <t xml:space="preserve">(2) </t>
  </si>
  <si>
    <t xml:space="preserve">(1) </t>
  </si>
  <si>
    <t xml:space="preserve">(3) </t>
  </si>
  <si>
    <t>(จอแสดงภาพขนาดไม่น้อยกว่า 19 นิ้ว) พร้อม</t>
  </si>
  <si>
    <t>เครื่องคอมพิวเตอร์ สำหรับงานสำนักงาน</t>
  </si>
  <si>
    <t>แก่คนเมืองเพื่อสิ่งแวดล้อมที่ดีของกรุงเทพมหานคร</t>
  </si>
  <si>
    <t>และศึกษารายละเอียดงานด้านภูมิสถาปัตยกรรม</t>
  </si>
  <si>
    <t xml:space="preserve">พระราชดำริสมเด็จพระเทพรัตนราชสุดาฯ </t>
  </si>
  <si>
    <t xml:space="preserve">สยามบรมราชกุมารี สนองพระราชดำริ </t>
  </si>
  <si>
    <t xml:space="preserve">ค่าใช้จ่ายในการจ้างที่ปรึกษาสำรวจ วางผัง ออกแบบ </t>
  </si>
  <si>
    <t>ค่าใช้จ่ายในการเสริมสร้างความรู้ด้านการเกษตร</t>
  </si>
  <si>
    <t xml:space="preserve">- เพื่อลดและควบคุมปริมาณฝุ่นรวม (Total Suspended  </t>
  </si>
  <si>
    <t>ด้านการรักษาความสะอาดและสวนสาธารณะดีเด่น</t>
  </si>
  <si>
    <t>ค่าใช้จ่ายในการคัดเลือกบุคลากรกรุงเทพมหานคร</t>
  </si>
  <si>
    <t>โครงการจ้างเหมาเอกชนขนมูลฝอยจากสถานีขนถ่าย</t>
  </si>
  <si>
    <t>มูลฝอยรัชวิภาและนำส่งไปกำจัดที่ศูนย์กำจัดมูลฝอย</t>
  </si>
  <si>
    <t>- เพื่อเพิ่มประสิทธิภาพในการกำจัดมูลฝอยของกรุงเทพ-</t>
  </si>
  <si>
    <t xml:space="preserve">  และประหยัดค่าใช้จ่าย</t>
  </si>
  <si>
    <t xml:space="preserve">  มหานครให้สามารถดำเนินการได้ปริมาณมาก รวดเร็ว </t>
  </si>
  <si>
    <t>ระยะเวลาดำเนินการ 12 ปี (2562 – 2573)</t>
  </si>
  <si>
    <t xml:space="preserve">- เพื่อนำส่งมูลฝอยไปกำจัดที่ศูนย์กำจัดมูลฝอย </t>
  </si>
  <si>
    <t xml:space="preserve">  ของกรุงเทพมหานคร วันละไม่น้อยกว่า 500 ตัน</t>
  </si>
  <si>
    <t>- จ้างเหมาเอกชนขนมูลฝอยจากสถานีขนถ่ายมูลฝอยรัชวิภา</t>
  </si>
  <si>
    <t xml:space="preserve">และนำส่งไปกำจัดที่ศูนย์กำจัดมูลฝอยของกรุงเทพมหานคร </t>
  </si>
  <si>
    <t>วันละไม่น้อยกว่า 500 ตัน</t>
  </si>
  <si>
    <t xml:space="preserve">โครงการจ้างเหมาเอกชนเดินระบบบำบัดน้ำเสีย </t>
  </si>
  <si>
    <t xml:space="preserve">  ศูนย์กำจัดมูลฝอยสายไหม</t>
  </si>
  <si>
    <t>- จ้างเหมาเอกชนเดินระบบบำบัดน้ำเสีย</t>
  </si>
  <si>
    <t>ระยะเวลาดำเนินการ 6 ปี (2563 – 2568)</t>
  </si>
  <si>
    <t xml:space="preserve">- เพื่อจ้างเหมาเอกชนเดินระบบบำบัดน้ำเสีย </t>
  </si>
  <si>
    <t xml:space="preserve">  ศูนย์กำจัดมูลฝอยสายไหม ซึ่งมีน้ำเสียประมาณ </t>
  </si>
  <si>
    <t xml:space="preserve">  วันละ 300 ลูกบาศก์เมตร</t>
  </si>
  <si>
    <t>- เพื่อเป็นการจัดการและแก้ไขปัญหาน้ำเสียจากการล้าง</t>
  </si>
  <si>
    <t xml:space="preserve">  รถเก็บขนมูลฝอย ภายในศูนย์กำจัดมูลฝอยสายไหม</t>
  </si>
  <si>
    <t xml:space="preserve">  โดยสามารถนำน้ำกลับมาใช้ใหม่ได้ (Reuse Water) </t>
  </si>
  <si>
    <t xml:space="preserve">  และเป็นการประหยัดค่าใช้จ่ายในการใช้น้ำสำหรับล้าง </t>
  </si>
  <si>
    <t xml:space="preserve">  รถเก็บขนมูลฝอย รดน้ำต้นไม้ และล้างบริเวณโดยรอบ</t>
  </si>
  <si>
    <t>โครงการจ้างเหมาเอกชนเดินระบบบำบัดน้ำเสีย</t>
  </si>
  <si>
    <t xml:space="preserve">- เพื่อเป็นการจัดการและแก้ไขปัญหาน้ำเสียภายใน </t>
  </si>
  <si>
    <t xml:space="preserve">  ศูนย์กำจัดมูลฝอยหนองแขม โดยสามารถนำน้ำกลับมา </t>
  </si>
  <si>
    <t xml:space="preserve">  ใช้ใหม่ได้ (Reuse Water) เป็นการประหยัดค่าใช้จ่าย</t>
  </si>
  <si>
    <t xml:space="preserve">  ในการใช้น้ำสำหรับล้างรถเก็บขนมูลฝอย รดน้ำต้นไม้</t>
  </si>
  <si>
    <t xml:space="preserve">  และล้างบริเวณโดยรอบศูนย์กำจัดมูลฝอยหนองแขม</t>
  </si>
  <si>
    <t>ระยะเวลาดำเนินการ 5 ปี (2565 – 2569)</t>
  </si>
  <si>
    <t xml:space="preserve">  ประมาณวันละ 700 ลูกบาศก์เมตร</t>
  </si>
  <si>
    <t xml:space="preserve">  ศูนย์กำจัดมูลฝอยหนองแขม ซึ่งมีน้ำเสีย</t>
  </si>
  <si>
    <t xml:space="preserve">  ศูนย์กำจัดมูลฝอยหนองแขม</t>
  </si>
  <si>
    <t xml:space="preserve">ศูนย์กำจัดมูลฝอยอ่อนนุช โดยสามารถนำน้ำกลับมา </t>
  </si>
  <si>
    <t>ใช้ใหม่ได้ (Reuse Water) เป็นการประหยัดค่าใช้จ่าย</t>
  </si>
  <si>
    <t>ในการใช้น้ำสำหรับล้างรถเก็บขนมูลฝอย รดน้ำต้นไม้</t>
  </si>
  <si>
    <t>และล้างบริเวณโดยรอบศูนย์กำจัดมูลฝอยอ่อนนุช</t>
  </si>
  <si>
    <t>- เพื่อจ้างเหมาเอกชนเดินระบบบำบัดน้ำเสีย</t>
  </si>
  <si>
    <t xml:space="preserve">  ศูนย์กำจัดมูลฝอยอ่อนนุช ซึ่งมีน้ำเสีย</t>
  </si>
  <si>
    <t xml:space="preserve">  ศูนย์กำจัดมูลฝอยอ่อนนุช</t>
  </si>
  <si>
    <t xml:space="preserve">โครงการกำจัดมูลฝอยจากสถานีขนถ่ายมูลฝอยระบบใหม่ </t>
  </si>
  <si>
    <t>ศูนย์กำจัดมูลฝอยสายไหมและนำไปกำจัดอย่างถูกสุขลักษณะ</t>
  </si>
  <si>
    <t>- เพื่อแก้ไขปัญหาการกำจัดมูลฝอยโดยใช้เทคโนโลยี</t>
  </si>
  <si>
    <t xml:space="preserve">  การกำจัดมูลฝอยที่ไม่มีผลกระทบกับสิ่งแวดล้อม</t>
  </si>
  <si>
    <t>ระยะเวลาดำเนินการ 25 ปี (2561 - 2585)</t>
  </si>
  <si>
    <t>- เพื่อให้เอกชนลงทุนก่อสร้างโรงงานพร้อมเดินระบบกำจัด</t>
  </si>
  <si>
    <t xml:space="preserve">  มูลฝอยในพื้นที่ของเอกชน และบำรุงรักษาสถานีขนถ่าย</t>
  </si>
  <si>
    <t xml:space="preserve">  มูลฝอย โดยใช้เทคโนโลยีการกำจัดมูลฝอยที่เป็นมิตรต่อ</t>
  </si>
  <si>
    <t xml:space="preserve">  สิ่งแวดล้อม ได้ประโยชน์จากการกำจัดมูลฝอยกลับคืนมา</t>
  </si>
  <si>
    <t xml:space="preserve">  ให้ได้มากที่สุด และเป็นไปตามมาตรฐานด้านสิ่งแวดล้อม </t>
  </si>
  <si>
    <t xml:space="preserve">  ซึ่งจะลดปริมาณมูลฝอยที่จะต้องนำไปฝังกลบ มีความ </t>
  </si>
  <si>
    <t xml:space="preserve">  สามารถในการกำจัดมูลฝอย วันละไม่น้อยกว่า 1,000 ตัน </t>
  </si>
  <si>
    <t xml:space="preserve">  ระยะเวลาดำเนินการ 20 ปี เมื่อสิ้นสุดโครงการ </t>
  </si>
  <si>
    <t xml:space="preserve">  ทรัพย์สินต่าง ๆ ที่ก่อสร้างในพื้นที่ของเอกชนจะตกเป็น</t>
  </si>
  <si>
    <t xml:space="preserve">  กรรมสิทธิ์ของเอกชน (BOO)</t>
  </si>
  <si>
    <t xml:space="preserve">- กำจัดมูลฝอยโดยใช้สถานีขนถ่ายมูลฝอยระบบใหม่ </t>
  </si>
  <si>
    <t xml:space="preserve">  ที่ศูนย์กำจัดมูลฝอยสายไหมและนำไปกำจัดอย่าง </t>
  </si>
  <si>
    <t xml:space="preserve">  ถูกสุขลักษณะ วันละไม่น้อยกว่า 1,000 ตัน โดยให้</t>
  </si>
  <si>
    <t xml:space="preserve">  เอกชนลงทุนก่อสร้างโรงงานพร้อมเดินระบบกำจัด </t>
  </si>
  <si>
    <t xml:space="preserve">  มูลฝอยในพื้นที่เอกชน เมื่อสิ้นสุดโครงการทรัพย์สินต่าง ๆ </t>
  </si>
  <si>
    <t xml:space="preserve">  ที่ก่อสร้างในพื้นที่ของเอกชนจะตกเป็นกรรมสิทธิ์   </t>
  </si>
  <si>
    <t xml:space="preserve">  ของเอกชน (BOO)   </t>
  </si>
  <si>
    <t>ศูนย์กำจัดมูลฝอยหนองแขมและนำไปกำจัดอย่างถูกสุขลักษณะ</t>
  </si>
  <si>
    <t>ระยะเวลาดำเนินการ 26 ปี (2561 - 2586)</t>
  </si>
  <si>
    <t xml:space="preserve">  ที่ศูนย์กำจัดมูลฝอยหนองแขมและนำไปกำจัดอย่าง </t>
  </si>
  <si>
    <t xml:space="preserve">  มูลฝอยในพื้นที่เอกชน เมื่อสิ้นสุดโครงการ ทรัพย์สินต่าง ๆ </t>
  </si>
  <si>
    <t xml:space="preserve">  กรุงเทพมหานครให้สามารถดำเนินการได้ปริมาณมาก</t>
  </si>
  <si>
    <t xml:space="preserve">  รวดเร็ว และไม่ส่งผลกระทบต่อประชาชนและสิ่งแวดล้อม</t>
  </si>
  <si>
    <t xml:space="preserve">  กรุงเทพมหานครให้สามารถดำเนินการได้ปริมาณมาก </t>
  </si>
  <si>
    <t xml:space="preserve">- จ้างเหมาเอกชนขนมูลฝอยจากศูนย์กำจัดมูลฝอยหนองแขม </t>
  </si>
  <si>
    <t xml:space="preserve">  และนำไปฝังกลบอย่างถูกหลักสุขาภิบาล วันละไม่น้อยกว่า</t>
  </si>
  <si>
    <t>โครงการจ้างเหมาเอกชนขนมูลฝอยจากศูนย์กำจัดมูลฝอย</t>
  </si>
  <si>
    <t>สายไหม และนำไปฝังกลบอย่างถูกหลักสุขาภิบาล</t>
  </si>
  <si>
    <t xml:space="preserve">- จ้างเหมาเอกชนขนมูลฝอยจากศูนย์กำจัดมูลฝอยสายไหม </t>
  </si>
  <si>
    <t>ระยะเวลาดำเนินการ 6 ปี (2563 - 2568)</t>
  </si>
  <si>
    <t xml:space="preserve">  และนำไปฝังกลบอย่างถูกหลักสุขาภิบาล วันละไม่น้อยกว่า </t>
  </si>
  <si>
    <t xml:space="preserve">  1,000 ตัน</t>
  </si>
  <si>
    <t>อ่อนนุช และนำไปฝังกลบอย่างถูกหลักสุขาภิบาล ระยะที่ 2</t>
  </si>
  <si>
    <t xml:space="preserve">- จ้างเหมาเอกชนขนมูลฝอยจากศูนย์กำจัดมูลฝอยอ่อนนุช </t>
  </si>
  <si>
    <t xml:space="preserve">  กรุงเทพมหานครให้สามารถดำเนินการได้ปริมาณมาก  </t>
  </si>
  <si>
    <t xml:space="preserve">  กรุงเทพมหานครให้สามารถดำเนินการได้ปริมาณมาก   </t>
  </si>
  <si>
    <t>หนองแขม และนำไปฝังกลบอย่างถูกหลักสุขาภิบาล ระยะที่ 2</t>
  </si>
  <si>
    <t>ระยะเวลาดำเนินการ 5 ปี (2567 - 2571)</t>
  </si>
  <si>
    <t>- เพื่อขนมูลฝอยและนำไปทำลายโดยวิธีฝังกลบ</t>
  </si>
  <si>
    <t xml:space="preserve">   รวดเร็ว และประหยัดค่าใช้จ่าย</t>
  </si>
  <si>
    <t xml:space="preserve">  อย่างถูกหลักสุขาภิบาล วันละไม่น้อยกว่า 1,000 ตัน   </t>
  </si>
  <si>
    <t>โครงการจ้างเหมาเอกชนกำจัดมูลฝอยอันตราย</t>
  </si>
  <si>
    <t>ระยะเวลาดำเนินการ 8 ปี (2563 – 2570)</t>
  </si>
  <si>
    <t>- เพื่อให้มีระบบการแยกเก็บและกำจัดมูลฝอยอันตราย</t>
  </si>
  <si>
    <t xml:space="preserve">  อย่างครบวงจรด้วยวิธีการที่เหมาะสมอย่างมีประสิทธิภาพ</t>
  </si>
  <si>
    <t>- เพื่อจ้างเหมาเอกชนกำจัดมูลฝอยอันตราย โดยนำ</t>
  </si>
  <si>
    <t xml:space="preserve">  มูลฝอยอันตรายจากศูนย์กำจัดมูลฝอยอ่อนนุช   </t>
  </si>
  <si>
    <t xml:space="preserve">  หนองแขม และสายไหม ไปทำลายให้ถูกหลักสุขาภิบาล </t>
  </si>
  <si>
    <t xml:space="preserve">  ประมาณวันละ 4 ตัน</t>
  </si>
  <si>
    <t>- จ้างเหมาเอกชนกำจัดมูลฝอยอันตราย</t>
  </si>
  <si>
    <t>ที่ศูนย์กำจัดมูลฝอยหนองแขมและอ่อนนุช</t>
  </si>
  <si>
    <t>โครงการจ้างเหมาเอกชนเก็บขนและกำจัดมูลฝอยติดเชื้อ</t>
  </si>
  <si>
    <t xml:space="preserve">  ของกรุงเทพมหานคร เป็นไปอย่างต่อเนื่อง</t>
  </si>
  <si>
    <t xml:space="preserve">  ด้วยวิธีการที่เหมาะสมและมีประสิทธิภาพ</t>
  </si>
  <si>
    <t>- เพื่อให้การเก็บขนและกำจัดมูลฝอยติดเชื้อ</t>
  </si>
  <si>
    <t>ระยะเวลาดำเนินการ 7 ปี (2563 – 2569)</t>
  </si>
  <si>
    <t>- เพื่อจ้างเหมาเอกชนเก็บขนและกำจัดมูลฝอยติดเชื้อ</t>
  </si>
  <si>
    <t xml:space="preserve">  ที่ศูนย์กำจัดมูลฝอยหนองแขมและอ่อนนุช </t>
  </si>
  <si>
    <t xml:space="preserve">  ประมาณวันละ 45 ตัน</t>
  </si>
  <si>
    <t>- จ้างเหมาเอกชนเก็บขนและกำจัดมูลฝอยติดเชื้อ</t>
  </si>
  <si>
    <t>ระยะเวลาดำเนินการ 6 ปี (2567 – 2572)</t>
  </si>
  <si>
    <t xml:space="preserve">  งานที่จะทำ</t>
  </si>
  <si>
    <r>
      <rPr>
        <sz val="14"/>
        <rFont val="TH Sarabun New"/>
        <family val="2"/>
      </rPr>
      <t xml:space="preserve">(1) </t>
    </r>
  </si>
  <si>
    <t>เงินตอบแทนพิเศษของข้าราชการ</t>
  </si>
  <si>
    <t xml:space="preserve">เงินตอบแทนพิเศษของลูกจ้างประจำ </t>
  </si>
  <si>
    <t>ค่าตอบแทนเหมาจ่ายแทนการจัดหารถประจำตำแหน่ง</t>
  </si>
  <si>
    <t>เงินสมทบกองทุนประกันสังคม</t>
  </si>
  <si>
    <t>เงินสมทบกองทุนเงินทดแทน</t>
  </si>
  <si>
    <r>
      <rPr>
        <sz val="14"/>
        <rFont val="TH Sarabun New"/>
        <family val="2"/>
      </rPr>
      <t xml:space="preserve">(2) </t>
    </r>
  </si>
  <si>
    <r>
      <rPr>
        <sz val="14"/>
        <rFont val="TH Sarabun New"/>
        <family val="2"/>
      </rPr>
      <t xml:space="preserve">(3) </t>
    </r>
  </si>
  <si>
    <r>
      <rPr>
        <sz val="14"/>
        <rFont val="TH Sarabun New"/>
        <family val="2"/>
      </rPr>
      <t xml:space="preserve">(4) </t>
    </r>
  </si>
  <si>
    <r>
      <rPr>
        <sz val="14"/>
        <rFont val="TH Sarabun New"/>
        <family val="2"/>
      </rPr>
      <t xml:space="preserve">(5) </t>
    </r>
  </si>
  <si>
    <t xml:space="preserve">ค่าจ้างชั่วคราว </t>
  </si>
  <si>
    <t>เงินเพิ่มการครองชีพชั่วคราวของลูกจ้างชั่วคราว</t>
  </si>
  <si>
    <t>เงินช่วยเหลือค่าครองชีพของลูกจ้างชั่วคราว</t>
  </si>
  <si>
    <t>เงินช่วยเหลือค่าครองชีพของลูกจ้างประจำ</t>
  </si>
  <si>
    <t>ค่าจ้างประจำ</t>
  </si>
  <si>
    <t>เงินเพิ่มค่าจ้างประจำ</t>
  </si>
  <si>
    <t>เงินเพิ่มการครองชีพชั่วคราวของลูกจ้างประจำ</t>
  </si>
  <si>
    <t>เงินเดือน</t>
  </si>
  <si>
    <t>เงินเลื่อนขั้นเลื่อนระดับ</t>
  </si>
  <si>
    <t xml:space="preserve">เงินเพิ่มค่าวิชา </t>
  </si>
  <si>
    <t>เงินประจำตำแหน่งของข้าราชการ</t>
  </si>
  <si>
    <t>เงินค่าตอบแทนเป็นรายเดือนของข้าราชการ</t>
  </si>
  <si>
    <t>เงินเพิ่มการครองชีพชั่วคราวของข้าราชการ</t>
  </si>
  <si>
    <t>เงินช่วยเหลือค่าครองชีพของข้าราชการ</t>
  </si>
  <si>
    <r>
      <rPr>
        <sz val="14"/>
        <rFont val="TH Sarabun New"/>
        <family val="2"/>
      </rPr>
      <t xml:space="preserve">(6) </t>
    </r>
  </si>
  <si>
    <r>
      <rPr>
        <sz val="14"/>
        <rFont val="TH Sarabun New"/>
        <family val="2"/>
      </rPr>
      <t xml:space="preserve">(7) </t>
    </r>
  </si>
  <si>
    <r>
      <t xml:space="preserve">0207030-65-02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4.</t>
    </r>
  </si>
  <si>
    <t>โครงการจ้างเหมาเอกชนควบคุมโรงงานกำจัดสิ่งปฏิกูล</t>
  </si>
  <si>
    <r>
      <t xml:space="preserve">  0207031-66-06</t>
    </r>
    <r>
      <rPr>
        <b/>
        <sz val="8"/>
        <rFont val="TH Sarabun New"/>
        <family val="2"/>
      </rPr>
      <t xml:space="preserve">  </t>
    </r>
    <r>
      <rPr>
        <b/>
        <sz val="14"/>
        <rFont val="TH Sarabun New"/>
        <family val="2"/>
      </rPr>
      <t>1. โครงการจ้างเหมาเอกชนควบคุมโรงงานกำจัดสิ่งปฏิกูล</t>
    </r>
  </si>
  <si>
    <t xml:space="preserve">  อ่อนนุช ระยะที่ 4</t>
  </si>
  <si>
    <t xml:space="preserve">- เพื่อจัดหาเอกชนเป็นผู้บริหาร ควบคุมระบบ </t>
  </si>
  <si>
    <t xml:space="preserve">  เพื่อกำจัดสิ่งปฏิกูลไม่เกินวันละ 600 ลูกบาศก์เมตร</t>
  </si>
  <si>
    <t xml:space="preserve">   เดินเครื่องจักรโรงงานกำจัดสิ่งปฏิกูลอ่อนนุชให้มี</t>
  </si>
  <si>
    <t xml:space="preserve">   ประสิทธิภาพ เพื่อกำจัดสิ่งปฏิกูลของกรุงเทพมหานคร</t>
  </si>
  <si>
    <t xml:space="preserve"> ระยะเวลาดำเนินการ  7  ปี  (2566 - 2572)</t>
  </si>
  <si>
    <t xml:space="preserve">   เพื่อกำจัดสิ่งปฏิกูลไม่เกินวันละ 600 ลูกบาศก์เมตร</t>
  </si>
  <si>
    <r>
      <t>0207031-66-07</t>
    </r>
    <r>
      <rPr>
        <b/>
        <sz val="8"/>
        <rFont val="TH Sarabun New"/>
        <family val="2"/>
      </rPr>
      <t xml:space="preserve">      </t>
    </r>
    <r>
      <rPr>
        <b/>
        <sz val="14"/>
        <rFont val="TH Sarabun New"/>
        <family val="2"/>
      </rPr>
      <t>2.</t>
    </r>
  </si>
  <si>
    <t>โครงการจ้างเหมาเอกชนควบคุมโรงงานกำจัดไขมันและแปรรูป</t>
  </si>
  <si>
    <t>ไขมันที่ศูนย์กำจัดมูลฝอยหนองแขม ระยะที่ 3</t>
  </si>
  <si>
    <t>- เพื่อจัดหาเอกชนเป็นผู้บริหารควบคุมระบบและเดินเครื่องจักร</t>
  </si>
  <si>
    <t xml:space="preserve">  โรงงานกำจัดไขมันและแปรรูปไขมันให้มีประสิทธิภาพ</t>
  </si>
  <si>
    <t>- เพื่อกำจัดไขมันของกรุงเทพมหานคร</t>
  </si>
  <si>
    <t>ระยะเวลาดำเนินการ 7 ปี (2566 – 2572)</t>
  </si>
  <si>
    <t>- เพื่อจ้างเหมาเอกชนควบคุมโรงงานกำจัดไขมันและ</t>
  </si>
  <si>
    <t xml:space="preserve">  แปรรูปไขมัน ที่ศูนย์กำจัดมูลฝอยหนองแขม เพื่อกำจัด</t>
  </si>
  <si>
    <t xml:space="preserve">  ไขมัน วันละไม่เกิน 300 ลูกบาศก์เมตร</t>
  </si>
  <si>
    <t xml:space="preserve">- จ้างเหมาเอกชนควบคุมโรงงานกำจัดไขมันและแปรรูปไขมัน </t>
  </si>
  <si>
    <t xml:space="preserve">  ที่ศูนย์กำจัดมูลฝอยหนองแขม เพื่อกำจัดไขมัน</t>
  </si>
  <si>
    <t xml:space="preserve">  วันละไม่เกิน 300 ลูกบาศก์เมตร</t>
  </si>
  <si>
    <r>
      <t>0207031-66-08</t>
    </r>
    <r>
      <rPr>
        <b/>
        <sz val="8"/>
        <rFont val="TH Sarabun New"/>
        <family val="2"/>
      </rPr>
      <t xml:space="preserve">      </t>
    </r>
    <r>
      <rPr>
        <b/>
        <sz val="14"/>
        <rFont val="TH Sarabun New"/>
        <family val="2"/>
      </rPr>
      <t>3.</t>
    </r>
  </si>
  <si>
    <t>หนองแขม ระยะที่ 7</t>
  </si>
  <si>
    <t xml:space="preserve">  และเดินเครื่องจักรโรงงานกำจัดสิ่งปฏิกูลหนองแขม</t>
  </si>
  <si>
    <t xml:space="preserve">  ให้มีประสิทธิภาพ เพื่อกำจัดสิ่งปฏิกูลของกรุงเทพมหานคร</t>
  </si>
  <si>
    <t xml:space="preserve">- เพื่อจ้างเหมาเอกชนควบคุมโรงงานกำจัดสิ่งปฏิกูลหนองแขม </t>
  </si>
  <si>
    <t xml:space="preserve">- จ้างเหมาเอกชนควบคุมโรงงานกำจัดสิ่งปฏิกูลหนองแขม </t>
  </si>
  <si>
    <t xml:space="preserve">โครงการจ้างเหมาเอกชนควบคุมโรงงานกำจัดไขมัน </t>
  </si>
  <si>
    <t>และแปรรูปไขมันที่ศูนย์กำจัดมูลฝอยอ่อนนุช ระยะที่ 2</t>
  </si>
  <si>
    <t xml:space="preserve">- เพื่อดำเนินการจ้างเหมาเอกชนเป็นผู้บริหาร ควบคุมระบบ </t>
  </si>
  <si>
    <t xml:space="preserve">  และเดินเครื่องจักรโรงงานกำจัดไขมันและแปรรูปไขมัน</t>
  </si>
  <si>
    <t xml:space="preserve">  ให้มีประสิทธิภาพอย่างถูกสุขลักษณะตามหลักสุขาภิบาล</t>
  </si>
  <si>
    <t>ระยะเวลาดำเนินการ 6 ปี (2565 - 2570)</t>
  </si>
  <si>
    <t>- เพื่อจ้างเหมาเอกชนควบคุมโรงงานกำจัดไขมัน</t>
  </si>
  <si>
    <t xml:space="preserve">  และแปรรูปไขมัน ที่ศูนย์กำจัดมูลฝอยอ่อนนุช</t>
  </si>
  <si>
    <t xml:space="preserve">  เพื่อกำจัดไขมัน วันละไม่เกิน 300 ลูกบาศก์เมตร</t>
  </si>
  <si>
    <t xml:space="preserve">  ที่ศูนย์กำจัดมูลฝอยอ่อนนุช เพื่อกำจัดไขมัน วันละไม่เกิน</t>
  </si>
  <si>
    <t xml:space="preserve">  300 ลูกบาศก์เมตร</t>
  </si>
  <si>
    <t xml:space="preserve">เครื่องยนต์สูงสุดไม่ต่ำกว่า 170 กิโลวัตต์ </t>
  </si>
  <si>
    <r>
      <rPr>
        <b/>
        <sz val="14"/>
        <rFont val="TH Sarabun New"/>
        <family val="2"/>
      </rPr>
      <t xml:space="preserve">2. </t>
    </r>
  </si>
  <si>
    <r>
      <rPr>
        <b/>
        <sz val="14"/>
        <rFont val="TH Sarabun New"/>
        <family val="2"/>
      </rPr>
      <t xml:space="preserve">3. </t>
    </r>
  </si>
  <si>
    <t>โครงการเช่ารถเก็บขนมูลฝอยแบบอัด ขนาด 2 ตัน</t>
  </si>
  <si>
    <t>ระยะเวลาดำเนินการ 8 ปี (2561 – 2568)</t>
  </si>
  <si>
    <t xml:space="preserve">  ขนาด 2 ตัน จำนวนแน่นอนสำหรับใช้ปฏิบัติงาน</t>
  </si>
  <si>
    <t xml:space="preserve">  เก็บขนมูลฝอย</t>
  </si>
  <si>
    <t xml:space="preserve">  จำนวน 152 คัน</t>
  </si>
  <si>
    <t>- เช่ารถเก็บขนมูลฝอยแบบอัด ขนาด 2 ตัน</t>
  </si>
  <si>
    <t>- เพื่อเช่ารถเก็บขนมูลฝอยแบบอัด ขนาด 2 ตัน</t>
  </si>
  <si>
    <t>- เพื่อเพิ่มประสิทธิภาพในการเก็บขนมูลฝอย</t>
  </si>
  <si>
    <t>- เพื่อให้กรุงเทพมหานครมีรถเก็บขนมูลฝอยแบบอัด</t>
  </si>
  <si>
    <t>ขนาด 8 ลบ.ม.</t>
  </si>
  <si>
    <t xml:space="preserve">- เพื่อให้กรุงเทพมหานครมีรถเก็บขนมูลฝอย  </t>
  </si>
  <si>
    <t xml:space="preserve">  แบบยกภาชนะรองรับมูลฝอย ขนาด 8 ลบ.ม. </t>
  </si>
  <si>
    <t xml:space="preserve">  จำนวนแน่นอนสำหรับใช้ปฏิบัติงานเก็บขนมูลฝอย</t>
  </si>
  <si>
    <t xml:space="preserve">  ขนาด 8 ลบ.ม. จำนวน 124 คัน</t>
  </si>
  <si>
    <t xml:space="preserve">- เช่ารถเก็บขนมูลฝอยแบบยกภาชนะรองรับมูลฝอย  </t>
  </si>
  <si>
    <t xml:space="preserve">- เพื่อเช่ารถเก็บขนมูลฝอยแบบยกภาชนะรองรับมูลฝอย </t>
  </si>
  <si>
    <r>
      <rPr>
        <b/>
        <sz val="14"/>
        <rFont val="TH Sarabun New"/>
        <family val="2"/>
      </rPr>
      <t xml:space="preserve">4. </t>
    </r>
  </si>
  <si>
    <t xml:space="preserve">โครงการเช่ารถเก็บขนมูลฝอยแบบยกภาชนะรองรับมูลฝอย </t>
  </si>
  <si>
    <r>
      <rPr>
        <b/>
        <sz val="14"/>
        <rFont val="TH Sarabun New"/>
        <family val="2"/>
      </rPr>
      <t xml:space="preserve">5. </t>
    </r>
  </si>
  <si>
    <t xml:space="preserve">โครงการเช่ารถเก็บขนมูลฝอยแบบอัด ขนาด 5 ตัน </t>
  </si>
  <si>
    <t xml:space="preserve">- เช่ารถเก็บขนมูลฝอยแบบอัด ขนาด 5 ตัน </t>
  </si>
  <si>
    <t xml:space="preserve">- เพื่อเช่ารถเก็บขนมูลฝอยแบบอัด ขนาด 5 ตัน </t>
  </si>
  <si>
    <t xml:space="preserve">- เพื่อให้กรุงเทพมหานครมีรถเก็บขนมูลฝอยแบบอัด </t>
  </si>
  <si>
    <t xml:space="preserve">  ขนาด 5 ตัน จำนวนแน่นอนสำหรับใช้ปฏิบัติงาน</t>
  </si>
  <si>
    <t xml:space="preserve">  จำนวน 464 คัน</t>
  </si>
  <si>
    <t xml:space="preserve">- เช่ารถเก็บขนมูลฝอยแบบอัด ขนาด 5 ตัน </t>
  </si>
  <si>
    <t xml:space="preserve">  จำนวน 297 คัน</t>
  </si>
  <si>
    <t>จำนวน 297 คัน</t>
  </si>
  <si>
    <r>
      <rPr>
        <b/>
        <sz val="14"/>
        <rFont val="TH Sarabun New"/>
        <family val="2"/>
      </rPr>
      <t xml:space="preserve">6. </t>
    </r>
  </si>
  <si>
    <r>
      <rPr>
        <b/>
        <sz val="14"/>
        <rFont val="TH Sarabun New"/>
        <family val="2"/>
      </rPr>
      <t xml:space="preserve">7. </t>
    </r>
  </si>
  <si>
    <t>โครงการเช่ารถเก็บขนมูลฝอย 2 ขนาด จำนวน 239 คัน</t>
  </si>
  <si>
    <t xml:space="preserve">- เช่ารถเก็บขนมูลฝอย 2 ขนาด จำนวน 239 คัน   </t>
  </si>
  <si>
    <t xml:space="preserve">- เพื่อเช่ารถเก็บขนมูลฝอย 2 ขนาด จำนวน 239 คัน  </t>
  </si>
  <si>
    <t xml:space="preserve">- เพื่อให้กรุงเทพมหานครมีรถเก็บขนมูลฝอยแบบอัด   </t>
  </si>
  <si>
    <t>- เพื่อเพิ่มประสิทธิภาพในการเก็บขนมูลฝอยไม่ให้มีขยะตกค้าง</t>
  </si>
  <si>
    <t xml:space="preserve">  ขนาด 5 ตัน และแบบอัด ขนาด 2 ตัน จำนวนแน่นอน </t>
  </si>
  <si>
    <t xml:space="preserve">  สำหรับใช้ปฏิบัติงานเก็บขนมูลฝอย</t>
  </si>
  <si>
    <t xml:space="preserve">  แบบอัด ขนาด 5 ตัน จำนวน 177 คัน และ </t>
  </si>
  <si>
    <t xml:space="preserve">  แบบอัด ขนาด 2 ตัน จำนวน 62 คัน</t>
  </si>
  <si>
    <r>
      <rPr>
        <b/>
        <sz val="14"/>
        <rFont val="TH Sarabun New"/>
        <family val="2"/>
      </rPr>
      <t xml:space="preserve">8. </t>
    </r>
  </si>
  <si>
    <t xml:space="preserve">โครงการเช่ารถเก็บขนมูลฝอยแบบอัด ขนาด 2 ตัน </t>
  </si>
  <si>
    <t>จำนวน 185 คัน</t>
  </si>
  <si>
    <t xml:space="preserve">- เพื่อให้กรุงเทพมหานครมีรถเก็บขนมูลฝอยแบบอัด ขนาด 2 ตัน </t>
  </si>
  <si>
    <t xml:space="preserve">  จำนวนแน่นอน สำหรับใช้ปฏิบัติงาน เก็บขนมูลฝอย</t>
  </si>
  <si>
    <t xml:space="preserve">- เพื่อเช่ารถเก็บขนมูลฝอยแบบอัด ขนาด 2 ตัน </t>
  </si>
  <si>
    <t xml:space="preserve">  จำนวน 185 คัน</t>
  </si>
  <si>
    <t xml:space="preserve">- เช่ารถเก็บขนมูลฝอยแบบอัด ขนาด 2 ตัน </t>
  </si>
  <si>
    <r>
      <rPr>
        <sz val="14"/>
        <rFont val="TH Sarabun New"/>
        <family val="2"/>
      </rPr>
      <t xml:space="preserve">(9) </t>
    </r>
  </si>
  <si>
    <t>ค่าใช้จ่ายในการอนุรักษ์พันธุกรรมพืช อันเนื่องมาจาก</t>
  </si>
  <si>
    <t>ปี 2568 ตั้งงบประมาณ</t>
  </si>
  <si>
    <t>ปี 2562 - ปี 2566 ตั้งงบประมาณ</t>
  </si>
  <si>
    <t>ปี 2563 - 2566 ตั้งงบประมาณ</t>
  </si>
  <si>
    <t>ปี 2565 - 2566 ตั้งงบประมาณ</t>
  </si>
  <si>
    <t>ปี 2561 - ปี 2566 ตั้งงบประมาณ</t>
  </si>
  <si>
    <t>ปี 2563 - ปี 2566 ตั้งงบประมาณ</t>
  </si>
  <si>
    <t>ปี 2566 - ปี 2567 ตั้งงบประมาณ</t>
  </si>
  <si>
    <t>ปี 2555 - ปี 2566 ตั้งงบประมาณ</t>
  </si>
  <si>
    <t>ปี 2557 - ปี 2566 ตั้งงบประมาณ</t>
  </si>
  <si>
    <t>ปี 2559 - ปี 2566 ตั้งงบประมาณ</t>
  </si>
  <si>
    <t>ระยะเวลาดำเนินการ 6 ปี (2566 - 2571)</t>
  </si>
  <si>
    <r>
      <t xml:space="preserve"> -</t>
    </r>
    <r>
      <rPr>
        <sz val="12"/>
        <rFont val="TH Sarabun New"/>
        <family val="2"/>
      </rPr>
      <t xml:space="preserve"> </t>
    </r>
    <r>
      <rPr>
        <sz val="14"/>
        <rFont val="TH Sarabun New"/>
        <family val="2"/>
      </rPr>
      <t xml:space="preserve">ใช้จากงบประมาณรายจ่ายประจำปี  </t>
    </r>
  </si>
  <si>
    <r>
      <t xml:space="preserve"> -</t>
    </r>
    <r>
      <rPr>
        <sz val="12"/>
        <rFont val="TH Sarabun New"/>
        <family val="2"/>
      </rPr>
      <t xml:space="preserve"> </t>
    </r>
    <r>
      <rPr>
        <sz val="14"/>
        <rFont val="TH Sarabun New"/>
        <family val="2"/>
      </rPr>
      <t xml:space="preserve">ใช้จากเงินสะสมกรุงเทพมหานคร </t>
    </r>
  </si>
  <si>
    <t>- เพื่อแก้ไขปัญหาการกำจัดมูลฝอยโดยใช้ระบบการเผาที่ไม่มี</t>
  </si>
  <si>
    <t xml:space="preserve">  ผลกระทบกับสิ่งแวดล้อม</t>
  </si>
  <si>
    <t xml:space="preserve">  มูลฝอย โดยใช้เทคโนโลยีในการเผาที่เป็นมิตรต่อสิ่งแวดล้อม</t>
  </si>
  <si>
    <t xml:space="preserve">  ได้ประโยชน์จากการเผามูลฝอยกลับคืนมาในรูปของพลังงาน</t>
  </si>
  <si>
    <t xml:space="preserve">  ไฟฟ้า และเป็นไปตามมาตรฐานด้านสิ่งแวดล้อม ซึ่งจะลด</t>
  </si>
  <si>
    <t xml:space="preserve">  ปริมาณมูลฝอยที่จะต้องนำไปฝังกลบ มีความสามารถในการ </t>
  </si>
  <si>
    <t xml:space="preserve">  ดำเนินการ 20 ปี เมื่อสิ้นสุดโครงการทรัพย์สินต่าง ๆ </t>
  </si>
  <si>
    <t xml:space="preserve">  จะตกเป็นกรรมสิทธิ์ของกรุงเทพมหานคร (BOT) </t>
  </si>
  <si>
    <t>- กำจัดมูลฝอยด้วยวิธีการเผาไหม้เพื่อผลิตพลังงานไฟฟ้า</t>
  </si>
  <si>
    <t xml:space="preserve">  ขนาดไม่น้อยกว่า 1,000 ตันต่อวัน ที่ศูนย์กำจัดมูลฝอย</t>
  </si>
  <si>
    <t xml:space="preserve">  หนองแขม</t>
  </si>
  <si>
    <t xml:space="preserve">กำจัดมูลฝอยด้วยวิธีการเผาไหม้เพื่อผลิตพลังงานไฟฟ้า </t>
  </si>
  <si>
    <t>โครงการกำจัดมูลฝอยด้วยวิธีการเผาไหม้เพื่อผลิต</t>
  </si>
  <si>
    <t>พลังงานไฟฟ้า ศูนย์กำจัดมูลฝอยหนองแขม</t>
  </si>
  <si>
    <t>พลังงานไฟฟ้า ศูนย์กำจัดมูลฝอยอ่อนนุช</t>
  </si>
  <si>
    <t xml:space="preserve">  อ่อนนุช</t>
  </si>
  <si>
    <t>ศูนย์กำจัดมูลฝอยอ่อนนุช</t>
  </si>
  <si>
    <t>- ค่าเฉลี่ยรายปีของปริมาณฝุ่นละอองขนาดไม่เกิน 2.5 ไมครอน</t>
  </si>
  <si>
    <t>(PM2.5) ในพื้นที่กรุงเทพมหานครลดลงเมื่อเทียบกับปีที่ผ่านมา</t>
  </si>
  <si>
    <t>ลูกบาศก์เมตร</t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</si>
  <si>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เพื่อให้กรุงเทพมหานครมีระบบการบริหารงานบุคคลที่มุ่งเน้นประสิทธิภาพ โปร่งใส มีมาตรฐาน </t>
    </r>
  </si>
  <si>
    <r>
      <t xml:space="preserve">วัตถุประสงค์ : </t>
    </r>
    <r>
      <rPr>
        <sz val="16"/>
        <rFont val="TH Sarabun New"/>
        <family val="2"/>
      </rPr>
      <t>เพื่อแสดงค่าใช้จ่ายเกี่ยวกับบุคลากรของกรุงเทพมหานครในภาพรวมของหน่วยรับงบประมาณที่กำหนดไว้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</si>
  <si>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เพื่อให้การบริหารงาน การดำเนินงานของกรุงเทพมหานคร โดยรวมประสบความสำเร็จอย่างมีประสิทธิภาพ 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</si>
  <si>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เพื่อให้การดำเนินงานภายในของสำนัก สำนักงาน กอง และฝ่าย หน่วยงานและส่วนราชการโดยรวม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</si>
  <si>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อำนวยการบริหารงานทั่วไป บริหารงานบุคคล บริหารงานคลัง นโยบายและแผน นิติการ อาคารสถานที่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</si>
  <si>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เพื่อให้กรุงเทพมหานครเป็นเมืองสะอาด น่าอยู่ และเป็นเมืองที่เป็นมิตรกับสิ่งแวดล้อม มีการจัดการมูลฝอย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</si>
  <si>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เพื่อให้กรุงเทพมหานครมีความสะอาด  น่าอยู่ มีความเป็นระเบียบและเป็นมิตรกับสิ่งแวดล้อม 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</si>
  <si>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เพื่อให้การจัดการมูลฝอยเป็นไปอย่างมีประสิทธิภาพและเป็นมิตรกับสิ่งแวดล้อมอย่างครบวงจร 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</si>
  <si>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 xml:space="preserve">การเก็บขนมูลฝอยในสถานประกอบการ สถานที่ราชการ โรงพยาบาล และสถานที่สำคัญ เก็บมูลฝอยเฉพาะกิจ 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</si>
  <si>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เพื่อให้กรุงเทพมหานครสามารถกำจัดมูลฝอยทั่วไป มูลฝอยจากการก่อสร้างและรื้อถอนสิ่งก่อสร้าง 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</si>
  <si>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 xml:space="preserve">
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</si>
  <si>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เพื่อให้กรุงเทพมหานครสามารถจัดการมูลฝอยติดเชื้อและมูลฝอยอันตรายได้อย่างถูกสุขลักษณะ ด้วยวิธีที่เหมาะสม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</si>
  <si>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จัดการมูลฝอยติดเชื้อตามโรงพยาบาล ศูนย์บริการสาธารณสุข คลินิกเอกชน และส่วนราชการ บริหารจัดการ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</si>
  <si>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เพื่อการจัดการสิ่งปฏิกูลและไขมันทั้งระบบอย่างครบวงจร ตั้งแต่กระบวนการรองรับสิ่งปฏิกูล โดยการให้บริการ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</si>
  <si>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 xml:space="preserve">การบริการขนถ่ายสิ่งปฏิกูลและไขมัน การบริการสุขาเคลื่อนที่และสุขาชั่วคราว การบริการสุขาสาธารณะ </t>
    </r>
  </si>
  <si>
    <t>ผลผลิตจัดการยานพาหนะและเครื่องจักรกล ด้านการจัดการมูลฝอยและสิ่งปฏิกูล - รหัส 0501006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</si>
  <si>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เพื่อให้การจัดการและควบคุมดูแลยานพาหนะและเครื่องจักรกลอื่นๆ ให้เพียงพอสำหรับการปฏิบัติงาน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</si>
  <si>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 xml:space="preserve">จัดหายานพาหนะและเครื่องจักรกล สำหรับการบริการเก็บขนมูลฝอย การบริการสูบสิ่งปฏิกูลและไขมัน 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</si>
  <si>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เพื่อรักษาและฟื้นฟูคุณภาพสิ่งแวดล้อม โดยการป้องกัน เฝ้าระวัง และแก้ไขภาวะมลพิษทางน้ำ มลพิษทางอากาศและ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</si>
  <si>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เพื่อควบคุมและส่งเสริมให้กรุงเทพมหานครมีคุณภาพอากาศและเสียง อยู่ในเกณฑ์มาตรฐาน โดยการบริหาร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</si>
  <si>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ควบคุมมลพิษทางอากาศและเสียงจากยานพาหนะ และประสานการควบคุมมลพิษทางอากาศและเสียงจาก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</si>
  <si>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เพื่อเฝ้าระวังคุณภาพอากาศในพื้นที่กรุงเทพมหานคร โดยจัดให้มีการตรวจวัด  วิเคราะห์และประมวลผลข้อมูล 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</si>
  <si>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ติดตาม ตรวจสอบ เดินระบบสถานีตรวจวัดคุณภาพอากาศ เพื่อเฝ้าระวังสถานการณ์ปัญหามลพิษทางอากาศ</t>
    </r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</si>
  <si>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เพื่อให้มีพื้นที่สีเขียวและสวนสาธารณะให้ประชาชนใช้เป็นที่พักผ่อนหย่อนใจและทำกิจกรรมต่าง ๆ รวมทั้งอนุรักษ์ </t>
    </r>
  </si>
  <si>
    <t>ปี 2571</t>
  </si>
  <si>
    <t>โปรแกรมระบบปฏิบัติการ (OS) แบบ OEM</t>
  </si>
  <si>
    <t>เครื่องตัดหญ้า แบบข้อแข็ง 4 เครื่อง</t>
  </si>
  <si>
    <t>เครื่องตัดเหล็กชนิดใบมีดไฟเบอร์ ขนาด 14 นิ้ว 1 เครื่อง</t>
  </si>
  <si>
    <t>เครื่องตัดหญ้า แบบล้อจักรยาน 1 เครื่อง</t>
  </si>
  <si>
    <t>ห้องสุขาเคลื่อนที่ ชนิดโพลีเอทธิลีน 100 ตู้</t>
  </si>
  <si>
    <t>เครื่องจักรและอุปกรณ์ พร้อมติดตั้งสำหรับโรงหมัก</t>
  </si>
  <si>
    <t>รถสุขาเคลื่อนที่ (ไฟฟ้า) สำหรับผู้พิการ ขนาดเล็ก</t>
  </si>
  <si>
    <t>กำลังมอเตอร์ไฟฟ้าสูงสุด ไม่น้อยกว่า 200 กิโลวัตต์ 3 คัน</t>
  </si>
  <si>
    <t>ประเภทแบตเตอรี่ (BEV) ที่มีขนาดความจุของ</t>
  </si>
  <si>
    <t xml:space="preserve">แบตเตอรี่ ตั้งแต่ 150 กิโลวัตต์ชั่วโมง (kWh) ขึ้นไป </t>
  </si>
  <si>
    <t>รถสุขาเคลื่อนที่ (ไฟฟ้า) ชนิดปรับอากาศ ขนาดเล็ก</t>
  </si>
  <si>
    <t xml:space="preserve">ประเภทแบตเตอรี่ (BEV) ที่มีขนาดความจุของ </t>
  </si>
  <si>
    <t>ที่มีลิขสิทธิ์ถูกต้องตามกฎหมาย 7 เครื่อง</t>
  </si>
  <si>
    <t>ตู้เหล็ก แบบ 4 ลิ้นชัก 2 ตู้</t>
  </si>
  <si>
    <t>รถเข็น 2 ล้อ ฐานโค้ง 5 คัน</t>
  </si>
  <si>
    <t>แบบกระบะเทท้าย 8 คัน</t>
  </si>
  <si>
    <t xml:space="preserve"> ที่นั่งและพนักพิงไม้เนื้อแข็ง 115 ตัว</t>
  </si>
  <si>
    <t xml:space="preserve"> ไม่น้อยกว่า 150 ซม. โครงวัสดุโลหะ </t>
  </si>
  <si>
    <r>
      <rPr>
        <sz val="14"/>
        <rFont val="TH Sarabun New"/>
        <family val="2"/>
      </rPr>
      <t>(10) รถบรรทุก (ดีเซล) ขนาด 6 ตัน 6 ล้อ ปริมาตร -</t>
    </r>
  </si>
  <si>
    <t>รถบรรทุก (ดีเซล) ขนาด 6 ตัน 6 ล้อ ปริมาตร -</t>
  </si>
  <si>
    <t>กระบอกสูบไม่ต่ำกว่า 6,000 ซีซี หรือกำลัง -</t>
  </si>
  <si>
    <t>ปรับปรุงถนน ค.ส.ล. ภายในศูนย์กำจัดมูลฝอยหนองแขม</t>
  </si>
  <si>
    <t>ถนน ค.ส.ล. สาย N1</t>
  </si>
  <si>
    <t>ถนน ค.ส.ล. สาย N2</t>
  </si>
  <si>
    <t>ปรับปรุงสวนสาธารณะวงเวียนในซอยพหลโยธิน 24</t>
  </si>
  <si>
    <t>ปรับปรุงสวนบางกะปิภิรมย์</t>
  </si>
  <si>
    <t>- ปรับปรุงภูมิทัศน์</t>
  </si>
  <si>
    <t>ปรับปรุงสวนสาธารณะเฉลิมพระเกียรติฯ 80 พรรษา (สาทร)</t>
  </si>
  <si>
    <t>ค่าใช้จ่ายในการรณรงค์วันสิ่งแวดล้อมโลก</t>
  </si>
  <si>
    <t>ค่าใช้จ่ายในการสัมมนาเชิงปฏิบัติการเพื่อพัฒนาศักยภาพ</t>
  </si>
  <si>
    <t>บุคลากรที่ปฏิบัติงานด้านแผนของสำนักสิ่งแวดล้อม</t>
  </si>
  <si>
    <t>ค่าใช้จ่ายในการจัดกิจกรรมสร้างความร่วมมือ</t>
  </si>
  <si>
    <t>ด้านสิ่งแวดล้อมยั่งยืน (Bangkok X)</t>
  </si>
  <si>
    <t>ค่าใช้จ่ายในการเสริมสร้างศักยภาพข้าราชการ -</t>
  </si>
  <si>
    <t>กรุงเทพมหานครที่ปฏิบัติงานด้านการอนุรักษ์พลังงาน</t>
  </si>
  <si>
    <t>ของอาคารควบคุม</t>
  </si>
  <si>
    <t>ค่าใช้จ่ายในการเพิ่มประสิทธิภาพการประเมินและ</t>
  </si>
  <si>
    <t>การติดตามผลกระทบทางสิ่งแวดล้อมของโครงการ</t>
  </si>
  <si>
    <t>ประเภทอาคาร การจัดสรรที่ดิน และบริการชุมชน</t>
  </si>
  <si>
    <t>ในกรุงเทพมหานคร</t>
  </si>
  <si>
    <t>ค่าใช้จ่ายในการสัมมนาเพื่อพัฒนาองค์การ สำนักสิ่งแวดล้อม</t>
  </si>
  <si>
    <t>โดยกรุงเทพมหานคร ปี 2568</t>
  </si>
  <si>
    <t>ค่าใช้จ่ายในการอบรมพัฒนาขีดความสามารถ</t>
  </si>
  <si>
    <t>ด้านการจัดการมูลฝอย</t>
  </si>
  <si>
    <t>ค่าใช้จ่ายในการอบรมเพิ่มศักยภาพด้านการจัดการ</t>
  </si>
  <si>
    <t>มูลฝอยและสิ่งปฏิกูลให้สอดคล้องตามกฎหมาย</t>
  </si>
  <si>
    <t xml:space="preserve">ค่าใช้จ่ายในการจัดหากล้องโทรทัศน์วงจรปิด (CCTV) </t>
  </si>
  <si>
    <t>05105-1</t>
  </si>
  <si>
    <t>05108-2</t>
  </si>
  <si>
    <t>05122-1</t>
  </si>
  <si>
    <t>05122-2</t>
  </si>
  <si>
    <t>05132-1</t>
  </si>
  <si>
    <t>05132-2</t>
  </si>
  <si>
    <t>05132-3</t>
  </si>
  <si>
    <t>05132-4</t>
  </si>
  <si>
    <t>05132-5</t>
  </si>
  <si>
    <t>05132-6</t>
  </si>
  <si>
    <t>05199-1</t>
  </si>
  <si>
    <t>05199-2</t>
  </si>
  <si>
    <r>
      <rPr>
        <sz val="14"/>
        <rFont val="TH Sarabun New"/>
        <family val="2"/>
      </rPr>
      <t xml:space="preserve">(16) บันไดอลูมิเนียมทรง A 10 ขั้น 1 อัน  </t>
    </r>
  </si>
  <si>
    <r>
      <rPr>
        <sz val="14"/>
        <rFont val="TH Sarabun New"/>
        <family val="2"/>
      </rPr>
      <t>(17) บันไดอเนกประสงค์พับได้ 16 ขั้น 1 อัน</t>
    </r>
  </si>
  <si>
    <t>05199-4</t>
  </si>
  <si>
    <t>05199-5</t>
  </si>
  <si>
    <t>05199-7</t>
  </si>
  <si>
    <r>
      <rPr>
        <sz val="14"/>
        <rFont val="TH Sarabun New"/>
        <family val="2"/>
      </rPr>
      <t xml:space="preserve">(18) เครื่องขยายเสียงแบบตู้ลำโพงเคลื่อนที่ </t>
    </r>
  </si>
  <si>
    <t xml:space="preserve"> ขนาดไม่น้อยกว่า 500 วัตต์ 1 ชุด</t>
  </si>
  <si>
    <r>
      <rPr>
        <sz val="14"/>
        <rFont val="TH Sarabun New"/>
        <family val="2"/>
      </rPr>
      <t xml:space="preserve">(14) เครื่องตัดแต่งพุ่มไม้ ขนาด 22 นิ้ว 2 เครื่อง </t>
    </r>
  </si>
  <si>
    <r>
      <rPr>
        <sz val="14"/>
        <rFont val="TH Sarabun New"/>
        <family val="2"/>
      </rPr>
      <t>(15) บันไดอลูมิเนียมทรง A 7 ขั้น 1 อัน</t>
    </r>
  </si>
  <si>
    <t>05308-1</t>
  </si>
  <si>
    <t>โครงการชุมชนริมคลอง น่ามอง น่าอยู่</t>
  </si>
  <si>
    <t>โครงการส่งเสริมการดำเนินงานตามเกณฑ์การประเมินสำนักงานสีเขียว</t>
  </si>
  <si>
    <t>กรุงเทพมหานคร (Bangkok Green Office)</t>
  </si>
  <si>
    <t>ส่วนใหญ่เป็นค่าซ่อมแซมยานพาหนะ</t>
  </si>
  <si>
    <t>ค่าจ้างเหมาบริการเป็นรายบุคคล</t>
  </si>
  <si>
    <t>07199-10</t>
  </si>
  <si>
    <t>ศูนย์กำจัดมูลฝอยสายไหม ระยะที่ 2</t>
  </si>
  <si>
    <r>
      <t xml:space="preserve">0207030-65-01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3.</t>
    </r>
  </si>
  <si>
    <r>
      <t xml:space="preserve">0207030-63-04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2.</t>
    </r>
  </si>
  <si>
    <r>
      <t xml:space="preserve">0207030-62-10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1.</t>
    </r>
  </si>
  <si>
    <t>ระยะเวลาดำเนินการ 6 ปี (2568 – 2573)</t>
  </si>
  <si>
    <t>ปี 2572 - ปี 2573 ผูกพันงบประมาณ</t>
  </si>
  <si>
    <t>ขนาดไม่น้อยกว่า 800 ตันต่อวัน ที่ศูนย์กำจัดมูลฝอยอ่อนนุช</t>
  </si>
  <si>
    <t>โครงการจ้างเหมาเอกชนกำจัดมูลฝอยโดย</t>
  </si>
  <si>
    <t>ที่ศูนย์กำจัดมูลฝอยหนองแขม</t>
  </si>
  <si>
    <t xml:space="preserve">ระบบเตาเผามูลฝอย ขนาด 300 ตันต่อวัน </t>
  </si>
  <si>
    <t xml:space="preserve">โครงการจ้างเหมาบริหารจัดการมูลฝอยชุมชน </t>
  </si>
  <si>
    <t>ที่ศูนย์กำจัดมูลฝอยอ่อนนุช</t>
  </si>
  <si>
    <t>เพื่อผลิตพลังงาน ขนาดไม่น้อยกว่า 800 ตันต่อวัน</t>
  </si>
  <si>
    <t>ระยะเวลาดำเนินการ 30 ปี (2556 – 2585)</t>
  </si>
  <si>
    <t>จ้างเหมาบริหารจัดการมูลฝอยชุมชนเพื่อผลิตพลังงาน</t>
  </si>
  <si>
    <t xml:space="preserve">  ขนาดไม่น้อยกว่า 800 ตันต่อวัน ที่ศูนย์กำจัดมูลฝอยอ่อนนุช</t>
  </si>
  <si>
    <t xml:space="preserve">- จ้างเหมาบริหารจัดการมูลฝอยชุมชนเพื่อผลิตพลังงานย </t>
  </si>
  <si>
    <t>- เพื่อจ้างเหมาบริหารจัดการมูลฝอยชุมชนเพื่อผลิตพลังงานย</t>
  </si>
  <si>
    <t xml:space="preserve">  สามารถผลิตพลังงานสะอาดจากการกำจัดมูลฝอยได้</t>
  </si>
  <si>
    <t>- เพื่อเพิ่มประสิทธิภาพในการกำจัดมูลฝอยของกรุงเทพ -</t>
  </si>
  <si>
    <t xml:space="preserve">  มหานคร โดยไม่ก่อให้เกิดผลกระทบต่อสิ่งแวดล้อมและ</t>
  </si>
  <si>
    <t>(24) เครื่องฉีดน้ำแรงดันสูง 2 เครื่อง</t>
  </si>
  <si>
    <r>
      <rPr>
        <sz val="14"/>
        <rFont val="TH Sarabun New"/>
        <family val="2"/>
      </rPr>
      <t xml:space="preserve">(22) เครื่องเติมอากาศ 23 เครื่อง </t>
    </r>
  </si>
  <si>
    <t xml:space="preserve">เครื่องสูบน้ำ แบบหอยโข่ง เครื่องยนต์เบนซิน </t>
  </si>
  <si>
    <t>เครื่องสูบน้ำ แบบท่อสูบน้ำพญานาค 2 เครื่อง</t>
  </si>
  <si>
    <t xml:space="preserve">ปั๊มน้ำมอเตอร์ไฟฟ้าแบบจุ่ม ขนาดท่อ 2 นิ้ว </t>
  </si>
  <si>
    <t>พร้อมสายส่ง 2 ชุด</t>
  </si>
  <si>
    <t>(8)</t>
  </si>
  <si>
    <r>
      <rPr>
        <sz val="14"/>
        <rFont val="TH Sarabun New"/>
        <family val="2"/>
      </rPr>
      <t xml:space="preserve">(19) เครื่องพิมพ์เลเซอร์ หรือ LED ขาวดำ ชนิด Network  </t>
    </r>
  </si>
  <si>
    <r>
      <rPr>
        <sz val="14"/>
        <rFont val="TH Sarabun New"/>
        <family val="2"/>
      </rPr>
      <t xml:space="preserve">(20) โต๊ะพับอเนกประสงค์ ขนาด 120 x 60 ซม. 4 ตัว </t>
    </r>
  </si>
  <si>
    <t>05109-1</t>
  </si>
  <si>
    <t>05120-1</t>
  </si>
  <si>
    <t>05124-1</t>
  </si>
  <si>
    <t>05124-2</t>
  </si>
  <si>
    <t>05124-3</t>
  </si>
  <si>
    <t>05129-3</t>
  </si>
  <si>
    <t>05129-5</t>
  </si>
  <si>
    <t>05133-1</t>
  </si>
  <si>
    <t>05133-2</t>
  </si>
  <si>
    <t>05133-3</t>
  </si>
  <si>
    <t>05133-4</t>
  </si>
  <si>
    <t>05136-2</t>
  </si>
  <si>
    <t>05198-3</t>
  </si>
  <si>
    <t>05198-4</t>
  </si>
  <si>
    <t>05198-5</t>
  </si>
  <si>
    <r>
      <t xml:space="preserve">0504001-68-01  </t>
    </r>
    <r>
      <rPr>
        <b/>
        <sz val="8"/>
        <rFont val="TH Sarabun New"/>
        <family val="2"/>
      </rPr>
      <t xml:space="preserve">    </t>
    </r>
  </si>
  <si>
    <t>โครงการปรับปรุงสวนลุมพินี</t>
  </si>
  <si>
    <t>ระยะเวลาดำเนินการ 2 ปี (2568 – 2569)</t>
  </si>
  <si>
    <t>05399-8</t>
  </si>
  <si>
    <t>ปรับปรุงสวนลุมพินี</t>
  </si>
  <si>
    <t>- ก่อสร้างทางเชื่อมสะพานเขียว</t>
  </si>
  <si>
    <t xml:space="preserve">- ปรับปรุงอาคารสถานีวิทยุ จำนวน 3 หลัง </t>
  </si>
  <si>
    <t>05399-9</t>
  </si>
  <si>
    <t>05399-10</t>
  </si>
  <si>
    <t>05399-7</t>
  </si>
  <si>
    <t>โครงการพัฒนาและส่งเสริมการอนุรักษ์พลังงานของหน่วยงานในสังกัด</t>
  </si>
  <si>
    <t>ระยะเวลาดำเนินการ 3 ปี (2568 – 2570)</t>
  </si>
  <si>
    <t>จ้างเหมาเอกชนเดินระบบและบำรุงรักษาสถานีตรวจวัด</t>
  </si>
  <si>
    <t xml:space="preserve">คุณภาพอากาศและระบบข้อมูลคุณภาพอากาศ </t>
  </si>
  <si>
    <t xml:space="preserve">   ค่าตอบแทน</t>
  </si>
  <si>
    <r>
      <t>0207030-59-08</t>
    </r>
    <r>
      <rPr>
        <b/>
        <sz val="8"/>
        <rFont val="TH Sarabun New"/>
        <family val="2"/>
      </rPr>
      <t xml:space="preserve">       </t>
    </r>
    <r>
      <rPr>
        <b/>
        <sz val="14"/>
        <rFont val="TH Sarabun New"/>
        <family val="2"/>
      </rPr>
      <t>4.</t>
    </r>
  </si>
  <si>
    <r>
      <t>0207030-57-01</t>
    </r>
    <r>
      <rPr>
        <b/>
        <sz val="8"/>
        <rFont val="TH Sarabun New"/>
        <family val="2"/>
      </rPr>
      <t xml:space="preserve">        </t>
    </r>
    <r>
      <rPr>
        <b/>
        <sz val="14"/>
        <rFont val="TH Sarabun New"/>
        <family val="2"/>
      </rPr>
      <t>3.</t>
    </r>
  </si>
  <si>
    <t>1.</t>
  </si>
  <si>
    <t xml:space="preserve">    0207030-55-09  </t>
  </si>
  <si>
    <r>
      <t xml:space="preserve">0207030-67-03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3.</t>
    </r>
  </si>
  <si>
    <t xml:space="preserve"> 1. </t>
  </si>
  <si>
    <t xml:space="preserve">  พร้อมบรรจบระบบจนใช้การได้ดี</t>
  </si>
  <si>
    <t>0.00</t>
  </si>
  <si>
    <t>ไมโครกรัมต่อ</t>
  </si>
  <si>
    <t>งบประมาณรายจ่ายประจำปีงบประมาณ พ.ศ. 2568 โดยสังเขป</t>
  </si>
  <si>
    <t xml:space="preserve">  โครงการส่งเสริมการดำเนินงานตามเกณฑ์การประเมิน</t>
  </si>
  <si>
    <r>
      <t xml:space="preserve">  สำนักงานสีเขียวกรุงเทพมหานคร (Bangkok</t>
    </r>
    <r>
      <rPr>
        <sz val="10"/>
        <rFont val="TH Sarabun New"/>
        <family val="2"/>
      </rPr>
      <t xml:space="preserve"> </t>
    </r>
    <r>
      <rPr>
        <sz val="14"/>
        <rFont val="TH Sarabun New"/>
        <family val="2"/>
      </rPr>
      <t>Green</t>
    </r>
    <r>
      <rPr>
        <sz val="10"/>
        <rFont val="TH Sarabun New"/>
        <family val="2"/>
      </rPr>
      <t xml:space="preserve"> </t>
    </r>
    <r>
      <rPr>
        <sz val="14"/>
        <rFont val="TH Sarabun New"/>
        <family val="2"/>
      </rPr>
      <t>Office)</t>
    </r>
  </si>
  <si>
    <t xml:space="preserve">  โครงการชุมชนริมคลอง น่ามอง น่าอยู่</t>
  </si>
  <si>
    <t xml:space="preserve">  โครงการอบรมเพื่อพัฒนาศักยภาพการปฏิบัติงาน</t>
  </si>
  <si>
    <t xml:space="preserve">  ของเจ้าหน้าที่ผู้เกี่ยวข้องในการจัดเก็บค่าธรรมเนียม</t>
  </si>
  <si>
    <t xml:space="preserve">  การจัดการสิ่งปฏิกูลและมูลฝอยของกรุงเทพมหานคร</t>
  </si>
  <si>
    <t xml:space="preserve">  ภูมิอากาศของหน่วยงานในสังกัดกรุงเทพมหานคร</t>
  </si>
  <si>
    <t xml:space="preserve">  โครงการอบรมความรู้ด้านการเปลี่ยนแปลงสภาพ</t>
  </si>
  <si>
    <t xml:space="preserve">  โครงการพัฒนาและส่งเสริมการอนุรักษ์พลังงาน</t>
  </si>
  <si>
    <t xml:space="preserve">  ของหน่วยงานในสังกัดกรุงเทพมหานคร</t>
  </si>
  <si>
    <t xml:space="preserve">  โครงการเสริมสร้างศักยภาพข้าราชการกรุงเทพ -</t>
  </si>
  <si>
    <t xml:space="preserve">  มหานครที่ปฏิบัติงานด้านการอนุรักษ์พลังงาน</t>
  </si>
  <si>
    <t xml:space="preserve">  ของอาคารควบคุม</t>
  </si>
  <si>
    <t>ค่าจ้างเหมาดูแลทรัพย์สินและรักษาความปลอดภัย ฯลฯ</t>
  </si>
  <si>
    <t>ค่าวัสดุเครื่องจักรกลและเครื่องทุ่นแรง</t>
  </si>
  <si>
    <t xml:space="preserve">เครื่องคอมพิวเตอร์โน้ตบุ๊ก สำหรับงานสำนักงาน </t>
  </si>
  <si>
    <t xml:space="preserve">พร้อมโปรแกรมระบบปฏิบัติการ (OS) แบบ OEM </t>
  </si>
  <si>
    <t>ที่มีลิขสิทธิ์ถูกต้องตามกฎหมาย 1 เครื่อง</t>
  </si>
  <si>
    <t>พร้อมโปรแกรมระบบปฏิบัติการ (OS) แบบ OEM</t>
  </si>
  <si>
    <t xml:space="preserve">         0501001-68-01 </t>
  </si>
  <si>
    <t>ที่มีลิขสิทธิ์ถูกต้องตามกฎหมาย 2 เครื่อง</t>
  </si>
  <si>
    <t>ค่าใช้จ่ายในการส่งเสริมการดำเนินงานตามเกณฑ์</t>
  </si>
  <si>
    <t>(Bangkok Green Office)</t>
  </si>
  <si>
    <t xml:space="preserve">การประเมินสำนักงานสีเขียวกรุงเทพมหานคร </t>
  </si>
  <si>
    <t>น่ามอง น่าอยู่</t>
  </si>
  <si>
    <t>ค่าวัสดุในการรักษาความสะอาด ฯลฯ</t>
  </si>
  <si>
    <t xml:space="preserve">ส่วนใหญ่เป็นค่าวัสดุยานพาหนะ </t>
  </si>
  <si>
    <t>ค่าวัสดุรถทำความสะอาดถนน</t>
  </si>
  <si>
    <t xml:space="preserve">ค่าไฟฟ้า ค่าน้ำประปา ค่าโทรศัพท์ </t>
  </si>
  <si>
    <t>(Software) ค่าจ้างเหมาบริการเป็นรายบุคคล ฯลฯ</t>
  </si>
  <si>
    <t>และงานสวน ค่าวัสดุเครื่องจักรกลและเครื่องทุ่นแรง</t>
  </si>
  <si>
    <t xml:space="preserve">ส่วนใหญ่เป็นค่าวัสดุไฟฟ้า ประปา งานบ้าน งานครัว  </t>
  </si>
  <si>
    <t xml:space="preserve">โครงการจ้างเหมาเอกชนเก็บขนมูลฝอยทั่วไป </t>
  </si>
  <si>
    <t>จำนวนไม่น้อยกว่า 1,000 ตันต่อวัน</t>
  </si>
  <si>
    <t xml:space="preserve">จ้างเหมาเอกชนเก็บขนมูลฝอยทั่วไป จำนวนไม่น้อยกว่า </t>
  </si>
  <si>
    <t>1,000 ตันต่อวัน</t>
  </si>
  <si>
    <t>ปี 2572 ผูกพันงบประมาณ</t>
  </si>
  <si>
    <t xml:space="preserve">  เป็นการประหยัดค่าใช้จ่ายในการใช้น้ำสำหรับล้าง </t>
  </si>
  <si>
    <t>- เพื่อเป็นการจัดการและแก้ไขปัญหาน้ำเสียจาก</t>
  </si>
  <si>
    <t xml:space="preserve">  การล้างรถเก็บขนมูลฝอย ล้างทำความสะอาด</t>
  </si>
  <si>
    <t xml:space="preserve">  สถานีขนถ่ายมูลฝอย ภายในศูนย์กำจัดมูลฝอยสายไหม </t>
  </si>
  <si>
    <t xml:space="preserve">  รถเก็บขนมูลฝอย รดน้ำต้นไม้ และล้างบริเวณ</t>
  </si>
  <si>
    <t xml:space="preserve">  โดยรอบศูนย์กำจัดมูลฝอยสายไหม</t>
  </si>
  <si>
    <t>สายไหมและนำไปกำจัดตามหลักวิชาการ</t>
  </si>
  <si>
    <t>- เพื่อให้การกำจัดมูลฝอยของกรุงเทพมหานคร</t>
  </si>
  <si>
    <t xml:space="preserve">  สามารถดำเนินการไปได้อย่างต่อเนื่อง  </t>
  </si>
  <si>
    <t xml:space="preserve">  และมีประสิทธิภาพ </t>
  </si>
  <si>
    <t>ระยะเวลาดำเนินการ 5 ปี (2568 - 2572)</t>
  </si>
  <si>
    <t>- เพื่อขนมูลฝอยและนำไปกำจัดตามหลักวิชาการ</t>
  </si>
  <si>
    <t xml:space="preserve">  วันละไม่น้อยกว่า 1,000 ตัน</t>
  </si>
  <si>
    <t>- จ้างเหมาเอกชนขนมูลฝอยจากศูนย์กำจัดมูลฝอยสายไหม</t>
  </si>
  <si>
    <t xml:space="preserve">  และนำไปกำจัดตามหลักวิชาการ</t>
  </si>
  <si>
    <t>จ้างเหมาเอกชนขนมูลฝอยจากศูนย์กำจัดมูลฝอยสายไหม</t>
  </si>
  <si>
    <t>และนำไปกำจัดตามหลักวิชาการ</t>
  </si>
  <si>
    <r>
      <t>0501003-68-01</t>
    </r>
    <r>
      <rPr>
        <b/>
        <sz val="8"/>
        <rFont val="TH Sarabun New"/>
        <family val="2"/>
      </rPr>
      <t xml:space="preserve">     </t>
    </r>
    <r>
      <rPr>
        <b/>
        <sz val="14"/>
        <rFont val="TH Sarabun New"/>
        <family val="2"/>
      </rPr>
      <t>12.</t>
    </r>
  </si>
  <si>
    <t>วิทยาศาสตร์ ค่าซ่อมแซมครุภัณฑ์ ฯลฯ</t>
  </si>
  <si>
    <t xml:space="preserve">    1.1 ค่าตอบแทน ใช้สอยและวัสดุ</t>
  </si>
  <si>
    <t xml:space="preserve">    1.2 ค่าสาธารณูปโภค</t>
  </si>
  <si>
    <t xml:space="preserve">         ค่าใช้สอย</t>
  </si>
  <si>
    <t>โครงการเสริมสร้างศักยภาพข้าราชการกรุงเทพมหานครที่ปฏิบัติงาน</t>
  </si>
  <si>
    <t>ด้านการอนุรักษ์พลังงานของอาคารควบคุม</t>
  </si>
  <si>
    <t>อากาศและระบบข้อมูลคุณภาพอากาศ รหัสโครงการ 0503003–68–01</t>
  </si>
  <si>
    <t>โครงการจ้างเหมาเอกชนเดินระบบและบำรุงรักษาสถานีตรวจวัดคุณภาพ</t>
  </si>
  <si>
    <t>ส่วนใหญ่เป็นค่าวัสดุอุปกรณ์ในการปลูกและบำรุง</t>
  </si>
  <si>
    <t>และงานสวน ค่าเครื่องแบบชุดปฏิบัติงาน ฯลฯ</t>
  </si>
  <si>
    <t>รักษาต้นไม้ ค่าวัสดุไฟฟ้า ประปา งานบ้าน งานครัว</t>
  </si>
  <si>
    <r>
      <rPr>
        <sz val="14"/>
        <rFont val="TH Sarabun New"/>
        <family val="2"/>
      </rPr>
      <t>(11) รถบรรทุก (ดีเซล) ขนาด 6 ตัน 6 ล้อ ปริมาตร -</t>
    </r>
  </si>
  <si>
    <t>(12) รถไถพรวนดิน ขนาด 7 แรงม้า 2 คัน</t>
  </si>
  <si>
    <t>(17) เครื่องตัดแต่งพุ่มไม้ ขนาด 22 นิ้ว 1 เครื่อง</t>
  </si>
  <si>
    <r>
      <rPr>
        <sz val="14"/>
        <rFont val="TH Sarabun New"/>
        <family val="2"/>
      </rPr>
      <t>(16) ม้านั่งยาวชนิดมีพนักพิง ขนาดความยาว</t>
    </r>
  </si>
  <si>
    <t>สูบน้ำได้ 1,000 ลิตรต่อนาที ขนาด 5 แรงม้า</t>
  </si>
  <si>
    <t>2 เครื่อง</t>
  </si>
  <si>
    <t xml:space="preserve"> กระบอกสูบไม่ต่ำกว่า 6,000 ซีซี หรือกำลัง - </t>
  </si>
  <si>
    <t xml:space="preserve"> เครื่องยนต์สูงสุดไม่ต่ำกว่า 170 กิโลวัตต์ ติดตั้ง </t>
  </si>
  <si>
    <t xml:space="preserve"> พร้อมตู้เครื่องมือด้านซ้าย - ขวา พร้อมไฟสัญญาณ</t>
  </si>
  <si>
    <t xml:space="preserve"> ฉุกเฉินและไฟลูกศรด้านท้ายรถ 1 คัน</t>
  </si>
  <si>
    <t xml:space="preserve"> กระบอกสูบไม่ต่ำกว่า 6,000 ซีซี หรือกำลัง -</t>
  </si>
  <si>
    <t xml:space="preserve"> เครนพับ ขนาด 15 ตัน-เมตร ความสูงไม่น้อยกว่า </t>
  </si>
  <si>
    <t>- เพื่อเป็นการส่งเสริมให้ประชาชนสามารถใช้บริการ</t>
  </si>
  <si>
    <t xml:space="preserve">  สวนสาธารณะของกรุงเทพมหานครในรูปแบบโครงข่าย</t>
  </si>
  <si>
    <t xml:space="preserve">  พื้นที่สีเขียวเชื่อมต่อกัน ส่งเสริมการใช้จักรยาน</t>
  </si>
  <si>
    <t xml:space="preserve">  ลดปริมาณการใช้รถยนต์</t>
  </si>
  <si>
    <t>- เพื่อปรับปรุงและพัฒนาภูมิทัศน์สวนลุมพินีบริเวณ</t>
  </si>
  <si>
    <t xml:space="preserve">  แยกสารสิน ซึ่งเป็นถนนสายสำคัญของกรุงเทพมหานคร </t>
  </si>
  <si>
    <t xml:space="preserve">  ให้มีความเรียบร้อยสวยงาม สมเป็นสวนสาธารณะ</t>
  </si>
  <si>
    <t xml:space="preserve">  แห่งแรกของประเทศไทย ที่จะมีอายุครบรอบ 100 ปี</t>
  </si>
  <si>
    <t xml:space="preserve">  ในปี พ.ศ.2568 </t>
  </si>
  <si>
    <t>- เพื่อก่อสร้างทางเชื่อมต่อสะพานเขียว กับทางเดินวิ่ง</t>
  </si>
  <si>
    <t xml:space="preserve">  และทางจักรยานภายในสวนลุมพินี เพื่อให้เกิด</t>
  </si>
  <si>
    <t xml:space="preserve">  ความสะดวกสบาย ปลอดภัยแก่ผู้ใช้เส้นทางสะพานเขียว</t>
  </si>
  <si>
    <t xml:space="preserve">  เชื่อมต่อสวนลุมพินี - สวนเบญจกิติ และปรับปรุง</t>
  </si>
  <si>
    <t xml:space="preserve">  อาคารสถานีวิทยุ </t>
  </si>
  <si>
    <t>- ปรับปรุงสวนลุมพินี</t>
  </si>
  <si>
    <t>- เพื่อปรับปรุงและพัฒนาภูมิทัศน์สวนลุมพินี</t>
  </si>
  <si>
    <t xml:space="preserve">  ให้มีความเรียบร้อยสวยงาม </t>
  </si>
  <si>
    <t>ส่วนใหญ่เป็นค่ากล่องควบคุมระบบสุญญากาศ</t>
  </si>
  <si>
    <t>ค่าผลิตภัณฑ์ทำความสะอาดและฆ่าเชื้อแบคทีเรีย</t>
  </si>
  <si>
    <t>ค่าวัสดุยานพาหนะ ฯลฯ</t>
  </si>
  <si>
    <t xml:space="preserve">ค่าใช้จ่ายในการสัมมนาและดูงานการจัดการสิ่งปฏิกูล </t>
  </si>
  <si>
    <t xml:space="preserve">ไขมัน และการนำไปใช้ประโยชน์ </t>
  </si>
  <si>
    <t>ระยะเวลาดำเนินการ 2 ปี (2568 - 2569)</t>
  </si>
  <si>
    <t>เป้าหมายโครงการ</t>
  </si>
  <si>
    <t>05301-1</t>
  </si>
  <si>
    <t xml:space="preserve">ก่อสร้างอาคารสำนักงานฝ่ายขนถ่ายสิ่งปฏิกูลและไขมัน </t>
  </si>
  <si>
    <t xml:space="preserve">ค่าเช่ารถไฟฟ้าเก็บขนมูลฝอยแบบอัด ขนาด 5 ตัน </t>
  </si>
  <si>
    <t>จำนวน 874 คัน</t>
  </si>
  <si>
    <t xml:space="preserve">โครงการเช่ารถไฟฟ้าเก็บขนมูลฝอยแบบอัด ขนาด 2 ตัน </t>
  </si>
  <si>
    <t>- เพื่อให้กรุงเทพมหานครมีรถเก็บขนมูลฝอยที่เพียงพอ</t>
  </si>
  <si>
    <t>- เพื่อเพิ่มประสิทธิภาพการเก็บขนมูลฝอยให้ครอบคลุม</t>
  </si>
  <si>
    <t xml:space="preserve">  ทุกพื้นที่ ด้วยความถี่ที่เหมาะสม ป้องกันปัญหามูลฝอย</t>
  </si>
  <si>
    <t xml:space="preserve">  ตกค้างซึ่งจะส่งผลกระทบต่อสภาพแวดล้อมและ</t>
  </si>
  <si>
    <t xml:space="preserve">  สุขภาพอนามัยของประชาชน</t>
  </si>
  <si>
    <t>ระยะเวลาดำเนินการ 8 ปี (2568 - 2575)</t>
  </si>
  <si>
    <t xml:space="preserve">- เพื่อเช่ารถไฟฟ้าเก็บขนมูลฝอยแบบอัด ขนาด 2 ตัน </t>
  </si>
  <si>
    <t xml:space="preserve">  จำนวน 399 คัน</t>
  </si>
  <si>
    <t xml:space="preserve">- เช่ารถไฟฟ้าเก็บขนมูลฝอยแบบอัด ขนาด 2 ตัน </t>
  </si>
  <si>
    <t>จำนวน 399 คัน</t>
  </si>
  <si>
    <t>ปี 2572 - ปี 2575 ผูกพันงบประมาณ</t>
  </si>
  <si>
    <t>0501006-68-03</t>
  </si>
  <si>
    <t xml:space="preserve">โครงการเช่ารถไฟฟ้าเก็บขนมูลฝอยแบบอัด ขนาด 5 ตัน </t>
  </si>
  <si>
    <t xml:space="preserve">- เพื่อเช่ารถไฟฟ้าเก็บขนมูลฝอยแบบอัด ขนาด 5 ตัน </t>
  </si>
  <si>
    <t xml:space="preserve">  จำนวน 874 คัน</t>
  </si>
  <si>
    <t xml:space="preserve">- เช่ารถไฟฟ้าเก็บขนมูลฝอยแบบอัด ขนาด 5 ตัน </t>
  </si>
  <si>
    <t>0501006-68-04</t>
  </si>
  <si>
    <t>ระยะเวลาดำเนินการ 6 ปี (2568 - 2573)</t>
  </si>
  <si>
    <t>102 เครื่อง</t>
  </si>
  <si>
    <t xml:space="preserve">รถสุขาเคลื่อนที่ (ไฟฟ้า) ชนิดธรรมดา ประเภท </t>
  </si>
  <si>
    <t xml:space="preserve">แบตเตอรี่ (BEV) ที่มีขนาดความจุของแบตเตอรี่ ตั้งแต่ </t>
  </si>
  <si>
    <t>250 กิโลวัตต์ชั่วโมง (kWh) ขึ้นไป กำลังมอเตอร์ไฟฟ้า</t>
  </si>
  <si>
    <t>สูงสุดไม่น้อยกว่า 300 กิโลวัตต์ 3 คัน</t>
  </si>
  <si>
    <t xml:space="preserve">    0207031-61-03</t>
  </si>
  <si>
    <t>โครงการอบรมเพื่อพัฒนาศักยภาพการปฏิบัติงานของเจ้าหน้าที่</t>
  </si>
  <si>
    <t>ผู้เกี่ยวข้องในการจัดเก็บค่าธรรมเนียมการจัดการสิ่งปฏิกูลและมูลฝอย</t>
  </si>
  <si>
    <t>ค่าใช้จ่ายในการอบรมเพื่อพัฒนาศักยภาพการปฏิบัติงาน</t>
  </si>
  <si>
    <t>ของเจ้าหน้าที่ผู้เกี่ยวข้องในการจัดเก็บค่าธรรมเนียม</t>
  </si>
  <si>
    <t>การจัดการสิ่งปฏิกูลและมูลฝอยของกรุงเทพมหานคร</t>
  </si>
  <si>
    <t>ระยะเวลาดำเนินการ  4  ปี  (2568 - 2571)</t>
  </si>
  <si>
    <t>ระยะเวลาดำเนินการ  6  ปี  (2568 - 2573)</t>
  </si>
  <si>
    <t xml:space="preserve">    2.1 ค่าครุภัณฑ์ </t>
  </si>
  <si>
    <t xml:space="preserve">    2.2 ค่าที่ดินและสิ่งก่อสร้าง</t>
  </si>
  <si>
    <t xml:space="preserve">          รายการผูกพัน</t>
  </si>
  <si>
    <t xml:space="preserve">          0501005-68-01</t>
  </si>
  <si>
    <t>ตู้เหล็ก แบบ 2 บาน 1 ตู้</t>
  </si>
  <si>
    <t>รถตักหน้าขุดหลัง ชนิดขับเคลื่อน 4 ล้อ 1 คัน</t>
  </si>
  <si>
    <t>ค่าใช้จ่ายในการฝึกอบรมการจัดการสิ่งปฏิกูล</t>
  </si>
  <si>
    <t>ตามกฎหมายสาธารณสุข</t>
  </si>
  <si>
    <t xml:space="preserve">เครื่องทำความสะอาดพื้นผิวแรงดันสูงพร้อมอุปกรณ์ </t>
  </si>
  <si>
    <r>
      <t>0207030-56-09</t>
    </r>
    <r>
      <rPr>
        <b/>
        <sz val="8"/>
        <rFont val="TH Sarabun New"/>
        <family val="2"/>
      </rPr>
      <t xml:space="preserve">       </t>
    </r>
    <r>
      <rPr>
        <b/>
        <sz val="14"/>
        <rFont val="TH Sarabun New"/>
        <family val="2"/>
      </rPr>
      <t>2.</t>
    </r>
  </si>
  <si>
    <r>
      <rPr>
        <b/>
        <sz val="14"/>
        <rFont val="TH Sarabun New"/>
        <family val="2"/>
      </rPr>
      <t xml:space="preserve">1. </t>
    </r>
  </si>
  <si>
    <t>05105-3</t>
  </si>
  <si>
    <t>- เพื่อจ้างเหมาเอกชนเดินระบบและบำรุงรักษาสถานีตรวจวัด</t>
  </si>
  <si>
    <t xml:space="preserve">  คุณภาพอากาศ ระบบข้อมูลคุณภาพอากาศ ศูนย์ข้อมูล</t>
  </si>
  <si>
    <t xml:space="preserve">  คุณภาพอากาศกรุงเทพมหานคร และระบบข้อมูลมลพิษ</t>
  </si>
  <si>
    <t xml:space="preserve">  ทางอากาศของกรุงเทพมหานคร</t>
  </si>
  <si>
    <t>- จ้างเหมาเอกชนเดินระบบและบำรุงรักษาสถานีตรวจวัด</t>
  </si>
  <si>
    <t xml:space="preserve">  ถนนสายรอง ในพื้นที่กรุงเทพมหานคร ระยะทาง </t>
  </si>
  <si>
    <t>โครงการจ้างเหมาทำความสะอาดถนนสายหลัก</t>
  </si>
  <si>
    <t xml:space="preserve">  ไม่น้อยกว่า 1,904 กิโลเมตรต่อวัน </t>
  </si>
  <si>
    <t>ในพื้นที่กรุงเทพมหานคร</t>
  </si>
  <si>
    <t xml:space="preserve">        รายการผูกพัน</t>
  </si>
  <si>
    <t xml:space="preserve">        0501002-68-13</t>
  </si>
  <si>
    <t>- เพื่อเพิ่มประสิทธิภาพการบริการเก็บขนมูลฝอยทั่วไป</t>
  </si>
  <si>
    <t xml:space="preserve">  ไม่มีปัญหามูลฝอยตกค้าง </t>
  </si>
  <si>
    <t>- รื้อถอนอาคารเดิม</t>
  </si>
  <si>
    <t>- ก่อสร้างอาคารสำนักงาน ค.ส.ล. 3 ชั้น 1 หลัง</t>
  </si>
  <si>
    <t>- ก่อสร้างโรงจอดรถและล้างรถ 1 หลัง</t>
  </si>
  <si>
    <t>- ก่อสร้างอาคารซ่อมบำรุง 1 หลัง</t>
  </si>
  <si>
    <t>- ก่อสร้างอาคารอเนกประสงค์พร้อมห้องน้ำ 1 หลัง</t>
  </si>
  <si>
    <t>- ปรับปรุงรั้วและป้อมยาม</t>
  </si>
  <si>
    <t xml:space="preserve">- งานระบบไฟฟ้า ระบบประปา และระบบสุขาภิบาล </t>
  </si>
  <si>
    <t>- ครุภัณฑ์</t>
  </si>
  <si>
    <t>ปี 2565 - ปี 2566 ตั้งงบประมาณ</t>
  </si>
  <si>
    <t xml:space="preserve">เช่ารถไฟฟ้าเก็บขนมูลฝอย แบบอัด ขนาด 5 ตัน </t>
  </si>
  <si>
    <t xml:space="preserve">เช่ารถไฟฟ้าเก็บขนมูลฝอยแบบอัด ขนาด 2 ตัน </t>
  </si>
  <si>
    <r>
      <t xml:space="preserve">0501002-68-01  </t>
    </r>
    <r>
      <rPr>
        <b/>
        <sz val="8"/>
        <rFont val="TH Sarabun New"/>
        <family val="2"/>
      </rPr>
      <t xml:space="preserve">    </t>
    </r>
    <r>
      <rPr>
        <b/>
        <sz val="14"/>
        <rFont val="TH Sarabun New"/>
        <family val="2"/>
      </rPr>
      <t>5.</t>
    </r>
  </si>
  <si>
    <t>07199-13</t>
  </si>
  <si>
    <t>07199-11</t>
  </si>
  <si>
    <t>07199-12</t>
  </si>
  <si>
    <t>07199-9</t>
  </si>
  <si>
    <r>
      <t>0207030-67-02</t>
    </r>
    <r>
      <rPr>
        <b/>
        <sz val="8"/>
        <rFont val="TH Sarabun New"/>
        <family val="2"/>
      </rPr>
      <t xml:space="preserve">     </t>
    </r>
    <r>
      <rPr>
        <b/>
        <sz val="14"/>
        <rFont val="TH Sarabun New"/>
        <family val="2"/>
      </rPr>
      <t>11.</t>
    </r>
  </si>
  <si>
    <r>
      <t>0207030-66-02</t>
    </r>
    <r>
      <rPr>
        <b/>
        <sz val="8"/>
        <rFont val="TH Sarabun New"/>
        <family val="2"/>
      </rPr>
      <t xml:space="preserve">     </t>
    </r>
    <r>
      <rPr>
        <b/>
        <sz val="14"/>
        <rFont val="TH Sarabun New"/>
        <family val="2"/>
      </rPr>
      <t>10.</t>
    </r>
  </si>
  <si>
    <r>
      <t>0207030-63-02</t>
    </r>
    <r>
      <rPr>
        <b/>
        <sz val="8"/>
        <rFont val="TH Sarabun New"/>
        <family val="2"/>
      </rPr>
      <t xml:space="preserve">      </t>
    </r>
    <r>
      <rPr>
        <b/>
        <sz val="14"/>
        <rFont val="TH Sarabun New"/>
        <family val="2"/>
      </rPr>
      <t>9.</t>
    </r>
  </si>
  <si>
    <r>
      <t xml:space="preserve">0207030-61-08 </t>
    </r>
    <r>
      <rPr>
        <b/>
        <sz val="8"/>
        <rFont val="TH Sarabun New"/>
        <family val="2"/>
      </rPr>
      <t xml:space="preserve">     </t>
    </r>
    <r>
      <rPr>
        <b/>
        <sz val="14"/>
        <rFont val="TH Sarabun New"/>
        <family val="2"/>
      </rPr>
      <t>8.</t>
    </r>
  </si>
  <si>
    <r>
      <t>0207030-61-07</t>
    </r>
    <r>
      <rPr>
        <b/>
        <sz val="8"/>
        <rFont val="TH Sarabun New"/>
        <family val="2"/>
      </rPr>
      <t xml:space="preserve">      </t>
    </r>
    <r>
      <rPr>
        <b/>
        <sz val="14"/>
        <rFont val="TH Sarabun New"/>
        <family val="2"/>
      </rPr>
      <t>7.</t>
    </r>
  </si>
  <si>
    <r>
      <t>0207030-61-06</t>
    </r>
    <r>
      <rPr>
        <b/>
        <sz val="8"/>
        <rFont val="TH Sarabun New"/>
        <family val="2"/>
      </rPr>
      <t xml:space="preserve">      </t>
    </r>
    <r>
      <rPr>
        <b/>
        <sz val="14"/>
        <rFont val="TH Sarabun New"/>
        <family val="2"/>
      </rPr>
      <t>6.</t>
    </r>
  </si>
  <si>
    <r>
      <t>0207030-61-05</t>
    </r>
    <r>
      <rPr>
        <b/>
        <sz val="8"/>
        <rFont val="TH Sarabun New"/>
        <family val="2"/>
      </rPr>
      <t xml:space="preserve">       </t>
    </r>
    <r>
      <rPr>
        <b/>
        <sz val="14"/>
        <rFont val="TH Sarabun New"/>
        <family val="2"/>
      </rPr>
      <t>5.</t>
    </r>
  </si>
  <si>
    <r>
      <t xml:space="preserve">0207030-63-06  </t>
    </r>
    <r>
      <rPr>
        <b/>
        <sz val="8"/>
        <rFont val="TH Sarabun New"/>
        <family val="2"/>
      </rPr>
      <t xml:space="preserve">   </t>
    </r>
    <r>
      <rPr>
        <b/>
        <sz val="14"/>
        <rFont val="TH Sarabun New"/>
        <family val="2"/>
      </rPr>
      <t>2.</t>
    </r>
  </si>
  <si>
    <t>ตามแบบเลขที่ กกฝ.01/2567</t>
  </si>
  <si>
    <t>- สร้างคันหิน ตามแบบ มทก.-05 ยาวประมาณ 1,745 ม.</t>
  </si>
  <si>
    <t>- สร้างคันหิน ตามแบบ มทก.-05 ยาวประมาณ 537 ม.</t>
  </si>
  <si>
    <t>ค่าใช้จ่ายโครงการชุมชนริมคลอง น่ามอง น่าอยู่</t>
  </si>
  <si>
    <t xml:space="preserve">  10,626 ตร.ม.</t>
  </si>
  <si>
    <t xml:space="preserve">- สร้างช่องรับน้ำบนรางตื้น ตามแบบ มทก.-07 </t>
  </si>
  <si>
    <t xml:space="preserve">- สร้างท่อระบายน้ำชนิดกลมในทางเท้า ขนาดเส้นผ่าศูนย์กลาง </t>
  </si>
  <si>
    <t xml:space="preserve">  ยาวประมาณ 3,582 ม.</t>
  </si>
  <si>
    <t xml:space="preserve">  ยาวประมาณ 1,709 ม.</t>
  </si>
  <si>
    <t xml:space="preserve">  เนื้อที่ประมาณ 2,094 ตร.ม.</t>
  </si>
  <si>
    <t xml:space="preserve">  จำนวน 128 ฝา</t>
  </si>
  <si>
    <t xml:space="preserve">  ยาวประมาณ 1,099 ม.</t>
  </si>
  <si>
    <t xml:space="preserve">  ยาวประมาณ 522 ม.</t>
  </si>
  <si>
    <t xml:space="preserve">  จำนวน 40 ฝา</t>
  </si>
  <si>
    <t>โครงการก่อสร้างอาคารสำนักงานฝ่ายขนถ่าย</t>
  </si>
  <si>
    <t>สิ่งปฏิกูลและไขมัน ที่ศูนย์กำจัดมูลฝอยหนองแขม</t>
  </si>
  <si>
    <r>
      <rPr>
        <sz val="14"/>
        <rFont val="TH Sarabun New"/>
        <family val="2"/>
      </rPr>
      <t xml:space="preserve">(10) เครื่องเจีย/ตัด แบบมือถือ ขนาด 5 นิ้ว 1 เครื่อง </t>
    </r>
  </si>
  <si>
    <r>
      <rPr>
        <sz val="14"/>
        <rFont val="TH Sarabun New"/>
        <family val="2"/>
      </rPr>
      <t>(11) สว่านไฟฟ้ากระแทก ขนาดไม่น้อยกว่า 750 วัตต์ 1 เครื่อง</t>
    </r>
  </si>
  <si>
    <r>
      <rPr>
        <sz val="14"/>
        <rFont val="TH Sarabun New"/>
        <family val="2"/>
      </rPr>
      <t xml:space="preserve">(12) ถังอัดจารบีแบบใช้ลม ขนาด 20 ลิตร 1 เครื่อง </t>
    </r>
  </si>
  <si>
    <r>
      <rPr>
        <sz val="14"/>
        <rFont val="TH Sarabun New"/>
        <family val="2"/>
      </rPr>
      <t>(13) รถจักรยานยนต์ไฟฟ้า 2 คัน</t>
    </r>
  </si>
  <si>
    <r>
      <rPr>
        <sz val="14"/>
        <rFont val="TH Sarabun New"/>
        <family val="2"/>
      </rPr>
      <t xml:space="preserve">(8) </t>
    </r>
  </si>
  <si>
    <t xml:space="preserve">เครื่องเชื่อม/ตัดแก๊ส พร้อมอุปกรณ์ 1 เครื่อง </t>
  </si>
  <si>
    <t>- เพื่อให้การปฏิบัติหน้าที่ของเจ้าหน้าที่เป็นไปด้วย</t>
  </si>
  <si>
    <t xml:space="preserve">  ความสะดวก ปลอดภัย คล่องตัว และเพิ่มประสิทธิภาพ</t>
  </si>
  <si>
    <t xml:space="preserve">  ในการให้บริการประชาชน </t>
  </si>
  <si>
    <t>ค่าใช้จ่ายในการบริหารอุทยานผีเสื้อและแมลง</t>
  </si>
  <si>
    <t xml:space="preserve">- สร้างบ่อพักท่อระบายน้ำ ขนาดเส้นผ่าศูนย์กลาง 0.80 ม. </t>
  </si>
  <si>
    <t xml:space="preserve">  (A02-01 - A02-06), (A03-01 - A03-06),</t>
  </si>
  <si>
    <t xml:space="preserve">  (A-SN5-01 - A-SN5-03), (L01.01), (L02.01 - L02.02),</t>
  </si>
  <si>
    <t xml:space="preserve">  ตามแบบเลขที่ (A00.02 - A00.05), (A01-01 - A01-05),</t>
  </si>
  <si>
    <t xml:space="preserve">  (L06.01), (L07.01), (L08.01), (L09.01), (L10.01), (L12.01.1),</t>
  </si>
  <si>
    <t xml:space="preserve">  (L12.02.1 - L12.02.3), (L12.02.4.1 - L12.02.4.2),</t>
  </si>
  <si>
    <t xml:space="preserve">  (L12.02.5 - L12.02.6), (L12.03.1 - L12.03.8), (L-EE0-02),</t>
  </si>
  <si>
    <t>- ข้าราชการ (78)</t>
  </si>
  <si>
    <t>- ข้าราชการ (173)</t>
  </si>
  <si>
    <t>- ลูกจ้างประจำ (17)</t>
  </si>
  <si>
    <t>- ลูกจ้างประจำ (295)</t>
  </si>
  <si>
    <t>- ลูกจ้างประจำ (1,189)</t>
  </si>
  <si>
    <t>- ลูกจ้างชั่วคราว (81)</t>
  </si>
  <si>
    <t>- ลูกจ้างชั่วคราว (733)</t>
  </si>
  <si>
    <t>- ลูกจ้างโครงการ (4)</t>
  </si>
  <si>
    <t>- ลูกจ้างประจำ (872)</t>
  </si>
  <si>
    <t>- ลูกจ้างชั่วคราว (351)</t>
  </si>
  <si>
    <t>- ลูกจ้างโครงการ (1)</t>
  </si>
  <si>
    <t>งบประมาณรายจ่ายประจำปีงบประมาณ พ.ศ. 2568</t>
  </si>
  <si>
    <t xml:space="preserve">กรุงเทพมหานคร (Bangkok Green Office) - รหัส 0103009-07199-1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</si>
  <si>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สร้างความรู้ความเข้าใจกับผู้เกี่ยวข้องในวงกว้างและสามารถขับเคลื่อนการดำเนินงานให้ครอบคลุม
		</t>
    </r>
  </si>
  <si>
    <t xml:space="preserve">หน่วยงาน เพื่อส่งเสริมสนับสนุนและสร้างแรงจูงใจหน่วยงานของกรุงเทพมหานครให้ดำเนินการตามเกณฑ์สำนักงานสีเขียวกรุงเทพมหานคร 
	</t>
  </si>
  <si>
    <r>
      <rPr>
        <b/>
        <sz val="16"/>
        <rFont val="TH Sarabun New"/>
        <family val="2"/>
      </rPr>
      <t>ด้าน :</t>
    </r>
    <r>
      <rPr>
        <sz val="16"/>
        <rFont val="TH Sarabun New"/>
        <family val="2"/>
      </rPr>
      <t xml:space="preserve"> 4 : ด้านสิ่งแวดล้อมดี</t>
    </r>
  </si>
  <si>
    <r>
      <rPr>
        <b/>
        <sz val="16"/>
        <rFont val="TH Sarabun New"/>
        <family val="2"/>
      </rPr>
      <t>ประเด็นการพัฒนา :</t>
    </r>
    <r>
      <rPr>
        <sz val="16"/>
        <rFont val="TH Sarabun New"/>
        <family val="2"/>
      </rPr>
      <t xml:space="preserve"> 4.2 : จัดการขยะ อากาศ น้ำเสีย</t>
    </r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</si>
  <si>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4.2.22 : จำนวนหน่วยงานที่ได้รับการประเมิน ในระดับทองแดง (ดี)</t>
    </r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</si>
  <si>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</t>
    </r>
  </si>
  <si>
    <t>จำนวนหน่วยงานที่มีผล</t>
  </si>
  <si>
    <t>การดำเนินการผ่านเกณฑ์</t>
  </si>
  <si>
    <t>การประเมินสำนักงานสีเขียว</t>
  </si>
  <si>
    <t>ระดับทองแดง (ดี)</t>
  </si>
  <si>
    <t>หน่วยงาน</t>
  </si>
  <si>
    <t xml:space="preserve">โครงการชุมชนริมคลอง น่ามอง น่าอยู่ - รหัส 0103009-07199-1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</si>
  <si>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เพื่อจัดให้มีการศึกษา และพัฒนาเครื่องมือสำหรับขับเคลื่อนการจัดการสิ่งแวดล้อมชุมชนริมคลอง</t>
    </r>
  </si>
  <si>
    <t>ที่มีมาตรฐานและสามารถนำไปสู่การปฏิบัติ เพื่อสร้างความรู้ความเข้าใจกับผู้เกี่ยวข้องในการจัดการสิ่งแวดล้อม</t>
  </si>
  <si>
    <t>ชุมชนริมคลองในพื้นที่กรุงเทพมหานคร เพื่อส่งเสริม สนับสนุน และสร้างการมีส่วนร่วมของชุมชนริมคลองในการ</t>
  </si>
  <si>
    <t>จัดการสิ่งแวดล้อมชุมชน ให้สะอาด สวยงาม และมีความเป็นระเบียบเรียบร้อย พร้อมทั้งเผยแพร่และประชาสัมพันธ์</t>
  </si>
  <si>
    <t xml:space="preserve">การจัดการสิ่งแวดล้อมชุมชนริมคลองและเชิดชูเกียรติชุมชนที่มีการจัดการสิ่งแวดล้อมชุมชนริมคลองที่โดดเด่น </t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</si>
  <si>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4.2.30 : ปริมาณขยะที่ส่งกำจัดลดลงจากปี 2565 (1,000 ตัน/วัน)</t>
    </r>
  </si>
  <si>
    <t>การประชุมจัดทำรายละเอียด</t>
  </si>
  <si>
    <t>เกณฑ์การ</t>
  </si>
  <si>
    <t>และเกณฑ์ การประกวด</t>
  </si>
  <si>
    <t>ประกวดชุมชน</t>
  </si>
  <si>
    <t xml:space="preserve">ชุมชนริมคลอง น่ามอง </t>
  </si>
  <si>
    <t>ริมคลอง</t>
  </si>
  <si>
    <t xml:space="preserve">น่าอยู่ </t>
  </si>
  <si>
    <t>การดำเนินงานผ่านเกณฑ์</t>
  </si>
  <si>
    <t>ร้อยละ 80 และสามารถ</t>
  </si>
  <si>
    <t>เป็นหน่วยงานตัวอย่างให้แก่</t>
  </si>
  <si>
    <t>ชุมชนและสังคมโดยรอบได้</t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</si>
  <si>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การบริการน้ำดิบและน้ำอุปโภคบริโภค การจัดหาภาชนะรองรับน้ำแก้ไขปัญหาภัยแล้ง การกวาดล้าง </t>
    </r>
  </si>
  <si>
    <t>ทำความสะอาดถนน สะพานลอย และสถานที่ราชการและเอกชน</t>
  </si>
  <si>
    <t>โครงการอบรมเพื่อพัฒนาศักยภาพการปฏิบัติงานของเจ้าหน้าที่ผู้เกี่ยวข้องในการจัดเก็บ</t>
  </si>
  <si>
    <t xml:space="preserve">ค่าธรรมเนียมการจัดการสิ่งปฏิกูลและมูลฝอยของกรุงเทพมหานคร - รหัส 0501002-07103-1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</si>
  <si>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เสริมสร้างความรู้เกี่ยวกับแนวทางการจัดเก็บค่าธรรมเนียมการจัดการสิ่งปฏิกูลและมูลฝอยที่เป็นปัจจุบัน</t>
    </r>
  </si>
  <si>
    <t>ตั้งแต่กระบวนการจัดทำฐานข้อมูล การประเมินปริมาณมูลฝอย การคำนวณอัตราค่าธรรมเนียม การออกใบเสร็จ กระบวนการ</t>
  </si>
  <si>
    <t>ชำระเงิน รวมถึงกฎหมายที่เกี่ยวข้องกับการจัดเก็บค่าธรรมเนียม ให้แก่ข้าราชการและบุคลากรกรุงเทพมหานครผู้เกี่ยวข้อง</t>
  </si>
  <si>
    <t>ในการจัดเก็บค่าธรรมเนียมการจัดการสิ่งปฏิกูลและมูลฝอยของกรุงเทพมหานคร เพื่อให้ข้าราชการและบุคลากรกรุงเทพมหานคร</t>
  </si>
  <si>
    <t>ผู้ที่เกี่ยวข้องในการจัดเก็บค่าธรรมเนียมการจัดการสิ่งปฏิกูลและมูลฝอยของกรุงเทพมหานครมีโอกาสได้แลกเปลี่ยนปัญหา</t>
  </si>
  <si>
    <t>และอุปสรรคในการดำเนินการและมีเครือข่ายการทำงานสำหรับนำแนวทางแก้ไขปัญหาร่วมกัน</t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</si>
  <si>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4.2.11 : มีข้อบัญญัติ กทม. เรื่องค่าธรรมเนียม การให้บริการในการจัดการสิ่งปฏิกูลหรือมูลฝอยตามกฎหมาย</t>
    </r>
  </si>
  <si>
    <t>ว่าด้วยการสาธารณสุข</t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</si>
  <si>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อบรมเชิงปฏิบัติการเพื่อพัฒนาศักยภาพการปฏิบัติงานของเจ้าหน้าที่ผู้เกี่ยวข้องในการจัดเก็บค่าธรรมเนียม</t>
    </r>
  </si>
  <si>
    <t>การจัดการสิ่งปฏิกูลและมูลฝอยของกรุงเทพมหานคร แบบไป – กลับ จำนวน 1 วันจำนวน 1 รุ่น ณ สถานที่เอกชนในพื้นที่</t>
  </si>
  <si>
    <t xml:space="preserve">ระยะเวลาดำเนินการ ปี 2568    </t>
  </si>
  <si>
    <t>จำนวนผู้เข้ารับการอบรมเพื่อ</t>
  </si>
  <si>
    <t>พัฒนาศักยภาพการปฏิบัติงาน</t>
  </si>
  <si>
    <t>ของเจ้าหน้าที่ผู้เกี่ยวข้องใน</t>
  </si>
  <si>
    <t>การจัดเก็บค่าธรรมเนียม</t>
  </si>
  <si>
    <t>การจัดการสิ่งปฏิกูลและ</t>
  </si>
  <si>
    <t>มูลฝอยของกรุงเทพมหานคร</t>
  </si>
  <si>
    <t>ผู้เข้ารับการอบรมมีความรู้</t>
  </si>
  <si>
    <t>ความเข้าใจเกี่ยวกับแนวทาง</t>
  </si>
  <si>
    <t>การจัดเก็บค่าธรรมเนียม ตั้งแต่</t>
  </si>
  <si>
    <t>กระบวนการจัดทำฐานข้อมูล</t>
  </si>
  <si>
    <t>การประเมินปริมาณมูลฝอย</t>
  </si>
  <si>
    <t>การคำนวณอัตราค่าธรรมเนียม</t>
  </si>
  <si>
    <t>การออกใบเสร็จ กระบวนการ</t>
  </si>
  <si>
    <t>ชำระเงิน รวมถึงกฎหมายที่</t>
  </si>
  <si>
    <t>เกี่ยวข้องกับการจัดเก็บ</t>
  </si>
  <si>
    <t>ค่าธรรมเนียมที่เป็นปัจจุบัน</t>
  </si>
  <si>
    <t>หลังได้รับการอบรม</t>
  </si>
  <si>
    <t>ผู้เข้ารับการอบรมสามารถนำ</t>
  </si>
  <si>
    <t>ความรู้ที่ได้รับไปประยุกต์ใช้</t>
  </si>
  <si>
    <t>ด้านการจัดเก็บค่าธรรมเนียม</t>
  </si>
  <si>
    <t>ได้อย่างมีประสิทธิภาพเพิ่มขึ้น</t>
  </si>
  <si>
    <t xml:space="preserve">ในสังกัดกรุงเทพมหานคร - รหัส 0503002-07103-1 </t>
  </si>
  <si>
    <r>
      <t xml:space="preserve">วัตถุประสงค์ : </t>
    </r>
    <r>
      <rPr>
        <sz val="16"/>
        <rFont val="TH Sarabun New"/>
        <family val="2"/>
      </rPr>
      <t>เพื่อเสริมสร้างความรู้ความเข้าใจให้แก่ข้าราชการกรุงเทพมหานครถึงปัญหาการเปลี่ยนแปลงสภาพภูมิอากาศ</t>
    </r>
  </si>
  <si>
    <t>ผลกระทบที่จะเกิดขึ้น และเทคโนโลยีที่ทันสมัยในการจัดการด้านการเปลี่ยนแปลงสภาพภูมิอากาศ และส่งเสริมการดำเนินงาน</t>
  </si>
  <si>
    <t>ตามแผนแม่บทกรุงเทพมหานครว่าด้วยการเปลี่ยนแปลงสภาพภูมิอากาศ พ.ศ. 2564 – 2573 ให้บรรลุเป้าหมาย</t>
  </si>
  <si>
    <t>การลดก๊าซเรือนกระจก</t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</si>
  <si>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สำนักสิ่งแวดล้อมจัดฝึกอบรมด้านการเปลี่ยนแปลงสภาพภูมิอากาศให้แก่ข้าราชการกรุงเทพมหานครโดยการบรรยาย</t>
    </r>
  </si>
  <si>
    <t>เพื่อส่งเสริมการดำเนินงานตามแผนแม่บทกรุงเทพมหานครว่าด้วยการเปลี่ยนแปลงสภาพภูมิอากาศ พ.ศ. 2564 - 2573 ของหน่วยงาน</t>
  </si>
  <si>
    <t xml:space="preserve">ในสังกัดกรุงเทพมหานคร จำนวน 1 รุ่น ณ สถานที่เอกชนในพื้นที่กรุงเทพมหานคร รูปแบบไป-กลับ 1 วัน </t>
  </si>
  <si>
    <t>มีผู้เข้าร่วมโครงการจำนวนทั้งสิ้น 187 คน</t>
  </si>
  <si>
    <t>จำนวนผู้เข้ารับการฝึกอบรม</t>
  </si>
  <si>
    <t>อยู่ครบตามระยะเวลา</t>
  </si>
  <si>
    <t>การอบรม</t>
  </si>
  <si>
    <t>ด้านการเปลี่ยนแปลง</t>
  </si>
  <si>
    <t>สภาพภูมิอากาศเพิ่มขึ้น</t>
  </si>
  <si>
    <t>ผู้เข้ารับการอบรมสามารถ</t>
  </si>
  <si>
    <t xml:space="preserve">นำความรู้ไปประยุกต์ใช้ได้ </t>
  </si>
  <si>
    <t xml:space="preserve">โครงการพัฒนาและส่งเสริมการอนุรักษ์พลังงานของหน่วยงานในสังกัดกรุงเทพมหานคร - รหัส 0503002-07103-1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</si>
  <si>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เพื่อให้ข้าราชการกรุงเทพมหานครมีความรู้ความเข้าใจและเสริมสร้างศักยภาพด้านการพัฒนาและส่งเสริม</t>
    </r>
  </si>
  <si>
    <t>การอนุรักษ์พลังงานเพิ่มขึ้น และสามารถนำไปขับเคลื่อนภารกิจด้านการอนุรักษ์พลังงานในส่วนที่เกี่ยวข้อง ส่งเสริมการลดใช้พลังงาน</t>
  </si>
  <si>
    <t xml:space="preserve">และสร้างความร่วมมือจากข้าราชการและบุคลากรของกรุงเทพมหานคร	 </t>
  </si>
  <si>
    <r>
      <rPr>
        <b/>
        <sz val="16"/>
        <rFont val="TH Sarabun New"/>
        <family val="2"/>
      </rPr>
      <t>ด้าน :</t>
    </r>
    <r>
      <rPr>
        <sz val="16"/>
        <rFont val="TH Sarabun New"/>
        <family val="2"/>
      </rPr>
      <t xml:space="preserve"> 4 : ด้านสิ่งแวดล้อมดี  </t>
    </r>
  </si>
  <si>
    <r>
      <rPr>
        <b/>
        <sz val="16"/>
        <rFont val="TH Sarabun New"/>
        <family val="2"/>
      </rPr>
      <t>ประเด็นการพัฒนา :</t>
    </r>
    <r>
      <rPr>
        <sz val="16"/>
        <rFont val="TH Sarabun New"/>
        <family val="2"/>
      </rPr>
      <t xml:space="preserve"> 4.2 จัดการขยะ อากาศ น้ำเสีย  </t>
    </r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</si>
  <si>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สำนักสิ่งแวดล้อมจัดการฝึกอบรมเพื่อพัฒนาและส่งเสริมการอนุรักษ์พลังงานของหน่วยงานในสังกัด</t>
    </r>
  </si>
  <si>
    <t xml:space="preserve">กรุงเทพมหานครให้แก่ข้าราชการกรุงเทพมหานครโดยการบรรยาย จำนวน 1 รุ่น ณ สถานที่เอกชนในพื้นที่กรุงเทพมหานคร </t>
  </si>
  <si>
    <t xml:space="preserve">รูปแบบไป-กลับ 1 วัน มีผู้เข้าร่วมโครงการจำนวนทั้งสิ้น 185 คน   </t>
  </si>
  <si>
    <t>ด้านการเปลี่ยนแปลงสภาพ</t>
  </si>
  <si>
    <t>ภูมิอากาศเพิ่มขึ้น</t>
  </si>
  <si>
    <t>การรายงานการใช้พลังงาน</t>
  </si>
  <si>
    <t>ของหน่วยงานกรุงเทพ -</t>
  </si>
  <si>
    <t>โครงการเสริมสร้างศักยภาพข้าราชการกรุงเทพมหานครที่ปฏิบัติงานด้านการอนุรักษ์พลังงาน</t>
  </si>
  <si>
    <t xml:space="preserve">ของอาคารควบคุม - รหัส 0503002-07103-1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</si>
  <si>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 เพื่อเสริมสร้างศักยภาพของข้าราชการกรุงเทพมหานครในอาคารควบคุมสังกัดกรุงเทพมหานคร ในการวิเคราะห์ข้อมูล</t>
    </r>
  </si>
  <si>
    <t>และจัดทำรายงานการจัดการพลังงานของอาคารควบคุม รวมถึงเสริมสร้างความรู้ด้านเทคโนโลยีที่ทันสมัยในการจัดการพลังงานของ</t>
  </si>
  <si>
    <t>อาคารควบคุม และสามารถนำข้อมูลดังกล่าวไปประยุกต์ใช้ในการอนุรักษ์พลังงานและจัดทำโครงการด้านการลดใช้พลังงานของ</t>
  </si>
  <si>
    <t xml:space="preserve">อาคารควบคุมและส่งเสริมการใช้พลังงานอย่างมีประสิทธิภาพ สร้างความตระหนักและความร่วมมือของข้าราชการและบุคลากร   </t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</si>
  <si>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สำนักสิ่งแวดล้อมจัดการฝึกอบรมด้านการอนุรักษ์พลังงานให้แก่บุคลากรของอาคารควบคุมสังกัดกรุงเทพมหานคร</t>
    </r>
  </si>
  <si>
    <t xml:space="preserve">โดยการบรรยาย จำนวน 1 รุ่น ณ สถานที่เอกชนในเขตกรุงเทพมหานคร รูปแบบไป-กลับ 1 วัน </t>
  </si>
  <si>
    <t xml:space="preserve">มีผู้เข้าร่วมโครงการจำนวนทั้งสิ้น 59 คน    </t>
  </si>
  <si>
    <t>จำนวนผู้เข้ารับการอบรม</t>
  </si>
  <si>
    <t>ด้านการอนุรักษ์พลังงาน</t>
  </si>
  <si>
    <t>ของอาคารควบคุมเพิ่มขึ้น</t>
  </si>
  <si>
    <t>อาคารควบคุมสังกัด</t>
  </si>
  <si>
    <t xml:space="preserve">กรุงเทพมหานคร </t>
  </si>
  <si>
    <t>มีโครงการด้านอนุรักษ์</t>
  </si>
  <si>
    <t>พลังงาน และกำหนด</t>
  </si>
  <si>
    <t>เป้าหมายลดใช้พลังงาน</t>
  </si>
  <si>
    <t xml:space="preserve">และระบบข้อมูลคุณภาพอากาศ - รหัส 0503003-68-01 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</si>
  <si>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เพื่อจ้างเหมาเดินระบบพร้อมบำรุงรักษาระบบการติดตามตรวจวัดคุณภาพอากาศอย่างต่อเนื่อง </t>
    </r>
  </si>
  <si>
    <t>ตรวจสอบความถูกต้องของการทำงานของเครื่องมือ จอแสดงผล (Display board) และสถานีตรวจวัดคุณภาพอากาศของ</t>
  </si>
  <si>
    <t>คุณภาพอากาศของกรุงเทพมหานคร สำหรับใช้ในการติดตาม การคาดการณ์และรายงานสถานการณ์มลพิษอากาศ</t>
  </si>
  <si>
    <t>จากระบบตรวจวัดคุณภาพอย่างต่อเนื่อง รวมถึงระบบต่างๆ ของศูนย์ข้อมูลคุณภาพอากาศของกรุงเทพมหานคร</t>
  </si>
  <si>
    <r>
      <rPr>
        <b/>
        <sz val="16"/>
        <rFont val="TH Sarabun New"/>
        <family val="2"/>
      </rPr>
      <t>ด้าน :</t>
    </r>
    <r>
      <rPr>
        <sz val="16"/>
        <rFont val="TH Sarabun New"/>
        <family val="2"/>
      </rPr>
      <t xml:space="preserve"> 4 : สิ่งแวดล้อมดี</t>
    </r>
  </si>
  <si>
    <r>
      <rPr>
        <b/>
        <sz val="16"/>
        <rFont val="TH Sarabun New"/>
        <family val="2"/>
      </rPr>
      <t>ประเด็นการพัฒนา :</t>
    </r>
    <r>
      <rPr>
        <sz val="16"/>
        <rFont val="TH Sarabun New"/>
        <family val="2"/>
      </rPr>
      <t xml:space="preserve"> 4.2 จัดการขยะ อากาศ น้ำเสีย</t>
    </r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</si>
  <si>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4.2.7 ระบบพยากรณ์คาดการณ์แจ้งเตือนสถานการณ์ฝุ่น PM2.5 ล่วงหน้า </t>
    </r>
  </si>
  <si>
    <r>
      <rPr>
        <b/>
        <sz val="16"/>
        <rFont val="TH Sarabun New"/>
        <family val="2"/>
      </rPr>
      <t>กิจกรรมหลัก :</t>
    </r>
    <r>
      <rPr>
        <sz val="16"/>
        <rFont val="TH Sarabun New"/>
        <family val="2"/>
      </rPr>
      <t xml:space="preserve"> จ้างเหมาเอกชนเดินระบบและบำรุงรักษาสถานีตรวจวัดคุณภาพอากาศและระบบข้อมูลคุณภาพอากาศ</t>
    </r>
  </si>
  <si>
    <t xml:space="preserve">ระยะเวลาดำเนินการ: 3 ปี (2568 - 2570)    </t>
  </si>
  <si>
    <t xml:space="preserve"> - ร้อยละของจำนวนข้อมูล</t>
  </si>
  <si>
    <t>คุณภาพอากาศที่ตรวจวัดได้</t>
  </si>
  <si>
    <t>จากสถานีตรวจวัดคุณภาพ</t>
  </si>
  <si>
    <t>อากาศของกรุงเทพมหานคร</t>
  </si>
  <si>
    <t>ที่สามารถแปลงเป็น</t>
  </si>
  <si>
    <t>ค่าดัชนีคุณภาพอากาศ (AQI)</t>
  </si>
  <si>
    <t>ในพื้นที่ กทม.</t>
  </si>
  <si>
    <t xml:space="preserve"> - ร้อยละความสำเร็จของ</t>
  </si>
  <si>
    <t>ระบบแสดงข้อมูลดัชนีคุณภาพ</t>
  </si>
  <si>
    <t>อากาศและการแจ้งเตือน</t>
  </si>
  <si>
    <t>ผลการตรวจวัดคุณภาพอากาศ</t>
  </si>
  <si>
    <t>สำหรับประชาชน</t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</si>
  <si>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เพื่อให้การใช้ อนุรักษ์ ฟื้นฟู พัฒนาทรัพยากรธรรมชาติและสิ่งแวดล้อมมีดุลยภาพและประสิทธิภาพ </t>
    </r>
  </si>
  <si>
    <t xml:space="preserve">  (L-EE0-03), (L-EE0-4), (L-EE2-01), (L-EE4-01 - L-EE4-04),</t>
  </si>
  <si>
    <t xml:space="preserve">  (L-EE5-01), (L-EE5-02), (S-G-002 - S-G-007), </t>
  </si>
  <si>
    <t xml:space="preserve">  (S-P2-M-497 - S-P2-M-497.1)</t>
  </si>
  <si>
    <t>LG-00-02B, LG-00-02C, LG-00-02D, LG-00-03,</t>
  </si>
  <si>
    <t xml:space="preserve">LG-00-04, LP-01-01, LP-02-01, LP-03-01, LP-04-01, </t>
  </si>
  <si>
    <t xml:space="preserve">LP-08-01, LD-02-01, LD-03-01, LD-03-02, LD-03-02A, </t>
  </si>
  <si>
    <t>(13) อุปกรณ์ออกกำลังกายกลางแจ้ง 6 ชิ้น พร้อมติดตั้ง 7 ชุด</t>
  </si>
  <si>
    <t>(15) อุปกรณ์สนามเด็กเล่นกลางแจ้ง 6 ชิ้น พร้อมติดตั้ง 1 ชุด</t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</si>
  <si>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4.2.19 : ลดการปล่อย GHG</t>
    </r>
  </si>
  <si>
    <r>
      <rPr>
        <b/>
        <sz val="16"/>
        <rFont val="TH Sarabun New"/>
        <family val="2"/>
      </rPr>
      <t>ตัววัดผลหลัก :</t>
    </r>
    <r>
      <rPr>
        <sz val="16"/>
        <rFont val="TH Sarabun New"/>
        <family val="2"/>
      </rPr>
      <t xml:space="preserve"> 4.2.28 : จำนวนอาคารควบคุมที่มีการใช้พลังงานลดลง</t>
    </r>
  </si>
  <si>
    <t>เพื่อเผยแพร่และประชาสัมพันธ์การดำเนินงานของโครงการในภาพรวมและเชิดชูเกียรติหน่วยงานที่มีผลการดำเนินงานโดดเด่น</t>
  </si>
  <si>
    <t>- ติดตั้งป้ายและพระบรมฉายาลักษณ์</t>
  </si>
  <si>
    <t>- งานปลูกไม้คลุมดิน</t>
  </si>
  <si>
    <t>ปี 2572 - ปี 2579 ผูกพันงบประมาณ</t>
  </si>
  <si>
    <t>ปี 2572 - ปี 2585 ผูกพันงบประมาณ</t>
  </si>
  <si>
    <t>ปี 2572 - ปี 2586 ผูกพันงบประมาณ</t>
  </si>
  <si>
    <t>- งานติดตั้งมิเตอร์ไฟฟ้า และมิเตอร์ประปา</t>
  </si>
  <si>
    <t xml:space="preserve">  ไฟฟ้าส่องสว่าง พร้อมบรรจบระบบจนใช้การได้ดี</t>
  </si>
  <si>
    <t xml:space="preserve">  ส่องสว่าง พร้อมบรรจบระบบจนใช้การได้ดี</t>
  </si>
  <si>
    <t xml:space="preserve">- งานระบบประปา ระบบระบายน้ำ และระบบไฟฟ้า - </t>
  </si>
  <si>
    <t>- สร้างทางเดิน SKYLINK</t>
  </si>
  <si>
    <t>- สร้างบ้านหนังสือ 1 หลัง</t>
  </si>
  <si>
    <t>- ปรับปรุงศาลพระพรหม</t>
  </si>
  <si>
    <t>- สร้างลานศาลพระภูมิ</t>
  </si>
  <si>
    <t>- สร้างสนามเด็กเล่น 1 จุด</t>
  </si>
  <si>
    <t>- สร้างพื้นลานและทางลาด</t>
  </si>
  <si>
    <t>- สร้างม้านั่ง</t>
  </si>
  <si>
    <t>- ติดตั้งรั้ว</t>
  </si>
  <si>
    <t>- งานปลูกไม้ยืนต้น และไม้พุ่ม</t>
  </si>
  <si>
    <t>- รื้อถอนอาคารสมาคมแบดมินตัน อาคารสถานีวิทยุ และรั้ว</t>
  </si>
  <si>
    <t>- งานระบบไฟฟ้า ระบบประปาและระบบสุขาภิบาล</t>
  </si>
  <si>
    <t>- งานปลูกไม้ยืนต้น ไม้พุ่ม และไม้คลุมดิน</t>
  </si>
  <si>
    <t xml:space="preserve">- รื้อถอนโครงสร้างเดิม </t>
  </si>
  <si>
    <t>- สร้างสวนบำบัด</t>
  </si>
  <si>
    <t>- ปรับปรุงอาคารสุขาสาธารณะ 1 หลัง</t>
  </si>
  <si>
    <t>- ปรับปรุงอาคารเวทีกลางแจ้ง 1 หลัง</t>
  </si>
  <si>
    <t>- ปรับปรุงทางเดินวิ่ง</t>
  </si>
  <si>
    <t>- ปรับปรุงทางเดินกลางน้ำ</t>
  </si>
  <si>
    <t>- สร้างป้อมยาม จำนวน 2 หลัง</t>
  </si>
  <si>
    <t>- ปรับปรุงรั้ว และประตูทางเข้าออก</t>
  </si>
  <si>
    <t xml:space="preserve">- งานระบบระบายน้ำ ระบสุขาภิบาล และระบบ </t>
  </si>
  <si>
    <t>ตามแบบเลขที่ สสณ. 804</t>
  </si>
  <si>
    <t xml:space="preserve">  ปริมาตรประมาณ 1,100 ลบ.ม.</t>
  </si>
  <si>
    <t>- ลงทรายหยาบพร้อมบดอัดแน่น หนา 0.10 ม.</t>
  </si>
  <si>
    <t xml:space="preserve">  ปริมาตรประมาณ 325 ลบ.ม.</t>
  </si>
  <si>
    <t xml:space="preserve">  โครงการจ้างเหมาเอกชนเดินระบบและบำรุงรักษา</t>
  </si>
  <si>
    <t xml:space="preserve">  คุณภาพอากาศ</t>
  </si>
  <si>
    <t>สถานีตรวจวัดคุณภาพอากาศและระบบข้อมูล</t>
  </si>
  <si>
    <t>- คณะกรรมการและคณะทำงานส่งเสริมการดำเนินงานตามเกณฑ์การประเมินสำนักงานสีเขียวกรุงเทพมหานคร</t>
  </si>
  <si>
    <t>- ลงพื้นที่สนับสนุนส่งเสริมหน่วยงานเป้าหมาย จำนวน 35 แห่ง</t>
  </si>
  <si>
    <t>- ลงพื้นที่สนับสนุนส่งเสริมหน่วยงานเป้าหมาย</t>
  </si>
  <si>
    <t xml:space="preserve">- จัดเสวนาทางวิชาการและพิธีมอบรางวัล  </t>
  </si>
  <si>
    <t>ระยะเวลาดำเนินการ ปี 2568</t>
  </si>
  <si>
    <t xml:space="preserve">- ประชุมจัดทำรายละเอียดและเกณฑ์การประกวดชุมชนริมคลอง น่ามอง น่าอยู่ </t>
  </si>
  <si>
    <t xml:space="preserve">- ประชุมชี้แจงเกณฑ์การประกวดชุมชนริมคลองน่ามอง น่าอยู่ ผ่านสื่ออิเล็กทรอนิกส์ </t>
  </si>
  <si>
    <t xml:space="preserve">- สนับสนุนส่งเสริมการดำเนินการและสร้างความร่วมมือภาคีเครือข่ายและตรวจประเมินการดำเนินงานตามเกณฑ์ฯ </t>
  </si>
  <si>
    <t xml:space="preserve">- ตรวจประเมินการดำเนินงานตามเกณฑ์ </t>
  </si>
  <si>
    <t>- จัดเสวนาทางวิชาการนำเสนอผลงานชุมชนดีเด่นด้านการจัดการสิ่งแวดล้อมชุมชนริมคลองและพิธีมอบรางวัล</t>
  </si>
  <si>
    <t>- กิจกรรมศูนย์กำจัดมูลฝอยอ่อนนุช การฝังกลบอย่างถูกหลักสุขาภิบาล การหมักทำปุ๋ยหรือก๊าซชีวภาพ การกำจัด</t>
  </si>
  <si>
    <t>- กิจกรรมศูนย์กำจัดมูลฝอยหนองแขม การฝังกลบอย่างถูกหลักสุขาภิบาล การหมักทำปุ๋ยหรือก๊าซชีวภาพ การกำจัด</t>
  </si>
  <si>
    <t>- กิจกรรมศูนย์กำจัดมูลฝอยสายไหม การฝังกลบอย่างถูกหลักสุขาภิบาล การหมักทำปุ๋ยหรือก๊าซชีวภาพ การกำจัด</t>
  </si>
  <si>
    <t xml:space="preserve">  ด้วยพลังงานความร้อน การแปรสภาพเป็นเชื้อเพลิงหรือพลังงาน การกำจัดมูลฝอยก่อสร้างและบริหารจัดการศูนย์ฯ</t>
  </si>
  <si>
    <t xml:space="preserve">  ด้วยพลังงานความร้อน การแปรสภาพเป็นเชื้อเพลิงหรือพลังงาน บริหารจัดการศูนย์ฯ</t>
  </si>
  <si>
    <t>- กิจกรรมสวนสาธารณะ (บำรุงรักษาสวนและพื้นที่น้ำในสวนสาธารณะ บริการและบำรุงรักษาระบบสาธารณูปโภค</t>
  </si>
  <si>
    <t xml:space="preserve">- บำรุงรักษาสวนหย่อมและพื้นที่ปิด (ดูแลสวนหย่อม เกาะกลาง และต้นไม้ริมทาง ตัดแต่งต้นไม้ยืนต้นและศัลยกรรมต้นไม้ </t>
  </si>
  <si>
    <t>- สวนผีเสื้อกรุงเทพมหานคร (บริการเข้าชม อบรมให้ความรู้เกี่ยวกับผีเสื้อและแมลง เลี้ยงและเพาะพันธุ์ และบริหารจัดการสวนฯ)</t>
  </si>
  <si>
    <t>- พัฒนาและสนับสนุนงานสวนสาธารณะ (ขยายพันธุ์ไม้ พักฟื้นต้นไม้ ออกแบบสวน บริหารจัดการข้อมูลวิชาการด้านสวนและต้นไม้</t>
  </si>
  <si>
    <t>- อนุรักษ์พันธุกรรมพืช (จัดทำฐานข้อมูลพันธุกรรมพืช ประชุมวิชาการและจัดนิทรรศการ จัดทำสื่อประชาสัมพันธ์และเผยแพร่)</t>
  </si>
  <si>
    <t>05139-1</t>
  </si>
  <si>
    <t xml:space="preserve">- รื้อถอนพื้นถนน ค.ส.ล. เดิม พร้อมขนทิ้ง เนื้อที่ประมาณ </t>
  </si>
  <si>
    <t>- รื้อถอนทางเท้าเดิม พร้อมขนทิ้ง เนื้อที่ประมาณ 2,094 ตร.ม.</t>
  </si>
  <si>
    <t xml:space="preserve">- รื้อถอนคันหินและกำแพงกันดิน ค.ส.ล. เดิม พร้อมขนทิ้ง </t>
  </si>
  <si>
    <t xml:space="preserve">- รื้อถอนบ่อพักท่อระบายน้ำ ค.ส.ล. เดิม พร้อมขนทิ้ง </t>
  </si>
  <si>
    <t xml:space="preserve">  จำนวน 128 บ่อ</t>
  </si>
  <si>
    <t xml:space="preserve">- รื้อถอนท่อระบายน้ำ ค.ส.ล. เดิม พร้อมขนทิ้ง </t>
  </si>
  <si>
    <t xml:space="preserve">  ยาวประมาณ 1,736 ม.</t>
  </si>
  <si>
    <t xml:space="preserve">- สร้างผิวทาง ค.ส.ล. หนา 0.25 ม. ตามแบบ มทก.-03 </t>
  </si>
  <si>
    <t xml:space="preserve">  เนื้อที่ประมาณ 10,626 ตร.ม.</t>
  </si>
  <si>
    <t xml:space="preserve">- สร้างกำแพงกันดิน ตามแบบ มทก.-17 แบบที่ 2 </t>
  </si>
  <si>
    <t>- สร้างทางเท้า ค.ส.ล. หนา 0.10 ม.</t>
  </si>
  <si>
    <t xml:space="preserve">  1 ม. ตามแบบ มนก.-04 ยาวประมาณ 1,736 ม.</t>
  </si>
  <si>
    <t xml:space="preserve">  ตามแบบ มนก.-04 จำนวน 128 บ่อ</t>
  </si>
  <si>
    <t xml:space="preserve">- สร้างฝาบ่อพักชนิดกลมในทางเท้า ตามแบบ มนก.-04 </t>
  </si>
  <si>
    <t xml:space="preserve">  จำนวน 40 บ่อ</t>
  </si>
  <si>
    <t xml:space="preserve">- สร้างบ่อพักท่อระบายน้ำ ขนาดเส้นผ่าศูนย์กลาง 1 ม. </t>
  </si>
  <si>
    <t>- รื้อถอนทางเท้าเดิม พร้อมขนทิ้ง เนื้อที่ประมาณ 645 ตร.ม.</t>
  </si>
  <si>
    <t xml:space="preserve">  เนื้อที่ประมาณ 3,280 ตร.ม.</t>
  </si>
  <si>
    <t>- สร้างทางเท้า ค.ส.ล. หนา 0.10 ม. เนื้อที่ประมาณ 645 ตร.ม.</t>
  </si>
  <si>
    <t xml:space="preserve">  ยาวประมาณ 530 ม.</t>
  </si>
  <si>
    <t xml:space="preserve">  0.80 ม. ตามแบบ มนก.-04 ยาวประมาณ 530 ม.</t>
  </si>
  <si>
    <t xml:space="preserve">  ตามแบบ มนก.-04 จำนวน 40 บ่อ</t>
  </si>
  <si>
    <t>บริเวณศูนย์กำจัดมูลฝอยอ่อนนุช</t>
  </si>
  <si>
    <t>บริเวณศูนย์กำจัดมูลฝอยหนองแขม</t>
  </si>
  <si>
    <t>บริเวณศูนย์กำจัดมูลฝอยสายไหม</t>
  </si>
  <si>
    <t>- ติดตั้งที่จอดจักรยานสำเร็จรูป</t>
  </si>
  <si>
    <t>- สร้างทางเดินศึกษาพืชพรรณ</t>
  </si>
  <si>
    <t xml:space="preserve">ตามแบบเลขที่ ปก, 0010, 0020, 0030 - 0032, 0040, </t>
  </si>
  <si>
    <t xml:space="preserve">0060 - 0062, 1000 - 1001, 1100, 1200, 1300, 1400, </t>
  </si>
  <si>
    <t xml:space="preserve">1700, 1900, 1900.1, 2000 - 2003, 3110, 3110.1, </t>
  </si>
  <si>
    <t xml:space="preserve">3120 - 3121, 4100 - 4103, 4201, 4300, 5101, </t>
  </si>
  <si>
    <t>S-000, S-101 - S-107</t>
  </si>
  <si>
    <t xml:space="preserve">- เพื่อเพิ่มประสิทธิภาพการรักษาความสะอาดถนน </t>
  </si>
  <si>
    <t xml:space="preserve"> </t>
  </si>
  <si>
    <t xml:space="preserve">  อุโมงค์ สะพานรถยนต์ข้าม บริเวณถนนสายหลัก</t>
  </si>
  <si>
    <t xml:space="preserve">  และถนนสายรองในพื้นที่กรุงเทพมหานคร</t>
  </si>
  <si>
    <t xml:space="preserve">  และสะพานรถยนต์ข้าม บริเวณถนนสายหลักและ</t>
  </si>
  <si>
    <t xml:space="preserve">- เพื่อจ้างเหมาทำความสะอาด พื้นผิวถนน อุโมงค์ </t>
  </si>
  <si>
    <t xml:space="preserve">- จ้างเหมาทำความสะอาด พื้นผิวถนน อุโมงค์  </t>
  </si>
  <si>
    <t>03299-4</t>
  </si>
  <si>
    <t xml:space="preserve">  ของกรุงเทพมหานคร ให้ครอบคลุมทุกพื้นที่ เพิ่มความถี่</t>
  </si>
  <si>
    <t xml:space="preserve">  การให้บริการเก็บมูลฝอยให้เหมาะสมและสม่ำเสมอ </t>
  </si>
  <si>
    <t>- เพื่อจ้างเหมาเอกชนเก็บรวบรวมและขนมูลฝอย</t>
  </si>
  <si>
    <t>- จ้างเหมาเอกชนเก็บรวบรวมและขนมูลฝอย</t>
  </si>
  <si>
    <t xml:space="preserve">  จำนวนไม่น้อยกว่า 1,000 ตันต่อวัน</t>
  </si>
  <si>
    <t xml:space="preserve">  จากอาคารบ้านเรือนในพื้นที่เขตที่กำหนด</t>
  </si>
  <si>
    <t xml:space="preserve">  นำไปส่งที่ศูนย์กำจัดมูลฝอยของกรุงเทพมหานคร</t>
  </si>
  <si>
    <t>03299-8</t>
  </si>
  <si>
    <t xml:space="preserve">  3,280 ตร.ม.</t>
  </si>
  <si>
    <t>- สร้างผิวทาง ค.ส.ล. หนา 0.25 ม. ตามแบบ มทก.-03</t>
  </si>
  <si>
    <r>
      <rPr>
        <sz val="14"/>
        <rFont val="TH Sarabun New"/>
        <family val="2"/>
      </rPr>
      <t xml:space="preserve">(21) ตู้ล็อกเกอร์ แบบ 4 ช่อง 2 ตู้ </t>
    </r>
  </si>
  <si>
    <t>03299-2</t>
  </si>
  <si>
    <t>03299-3</t>
  </si>
  <si>
    <t xml:space="preserve">- เพื่อให้การปฏิบัติงานของรถสูบสิ่งปฏิกูล  </t>
  </si>
  <si>
    <t xml:space="preserve">  รถบรรทุกสิ่งปฏิกูล และรถดูดไขมัน เป็นไปอย่างคุ้มค่า</t>
  </si>
  <si>
    <t xml:space="preserve">  และเกิดประโยชน์สูงสุด</t>
  </si>
  <si>
    <t>- ถมดินพร้อมบดอัดแน่น</t>
  </si>
  <si>
    <t>ไขมัน และบริการสุขาสาธารณะ</t>
  </si>
  <si>
    <t>ค่าใช้จ่ายในการสัมมนาและดูงานการขนถ่ายสิ่งปฏิกูล</t>
  </si>
  <si>
    <t>0207031-65-01     1.</t>
  </si>
  <si>
    <t>จำนวน 372 คัน</t>
  </si>
  <si>
    <t xml:space="preserve">   0501006-68-02   1.</t>
  </si>
  <si>
    <t xml:space="preserve">  สำหรับให้การบริการเก็บขนมูลฝอยที่มีอยู่ในปัจจุบัน </t>
  </si>
  <si>
    <t xml:space="preserve">  การท่องเที่ยว </t>
  </si>
  <si>
    <t xml:space="preserve">  และที่เพิ่มขึ้นจากการขยายตัวทางเศรษฐกิจและ</t>
  </si>
  <si>
    <t>03299-6</t>
  </si>
  <si>
    <t>03299-7</t>
  </si>
  <si>
    <t xml:space="preserve">  สำหรับให้บริการเก็บขนมูลฝอยที่มีอยู่ในปัจจุบัน</t>
  </si>
  <si>
    <t xml:space="preserve">  รองรับมูลฝอย จำนวน 124 ใบ</t>
  </si>
  <si>
    <t>- เช่ารถไฟฟ้าเก็บขนมูลฝอยแบบยกภาชนะรองรับมูลฝอย</t>
  </si>
  <si>
    <t xml:space="preserve">  ขนาด 8 ลูกบาศก์เมตร จำนวน 124 คัน พร้อมภาชนะ</t>
  </si>
  <si>
    <t>03299-12</t>
  </si>
  <si>
    <t xml:space="preserve">  และที่เพิ่มขึ้นจากการขยายตัวทางเศรษฐกิจและการท่องเที่ยว </t>
  </si>
  <si>
    <t xml:space="preserve">เช่ารถไฟฟ้าเก็บขนมูลฝอยแบบยกภาชนะรองรับมูลฝอย </t>
  </si>
  <si>
    <t>รองรับมูลฝอย จำนวน 124 ใบ</t>
  </si>
  <si>
    <t>ขนาด 8 ลูกบาศก์เมตร จำนวน 124 ใบ พร้อมภาชนะ</t>
  </si>
  <si>
    <t xml:space="preserve">    ค่าตอบแทน ใช้สอยและวัสดุ</t>
  </si>
  <si>
    <t>- เพื่อให้การเดินระบบพร้อมบำรุงรักษาระบบการติดตาม</t>
  </si>
  <si>
    <t xml:space="preserve">  ตรวจวัดคุณภาพอากาศเป็นไปอย่างต่อเนื่อง สามารถ</t>
  </si>
  <si>
    <t xml:space="preserve">  ตรวจสอบความถูกต้องของการทำงานของเครื่องมือ </t>
  </si>
  <si>
    <t xml:space="preserve">  จอแสดงผล (Display board) และสถานีตรวจวัด</t>
  </si>
  <si>
    <t xml:space="preserve">  คุณภาพอากาศของกรุงเทพมหานครได้  </t>
  </si>
  <si>
    <t>- เพื่อให้การดูแลบำรุงรักษาระบบฐานข้อมูลมลพิษทางอากาศ</t>
  </si>
  <si>
    <t xml:space="preserve">  ของกรุงเทพมหานครและศูนย์ข้อมูลคุณภาพอากาศของ</t>
  </si>
  <si>
    <t xml:space="preserve">  กรุงเทพมหานคร สำหรับใช้ในการติดตาม การคาดการณ์</t>
  </si>
  <si>
    <t xml:space="preserve">  และรายงานสถานการณ์มลพิษอากาศจากระบบตรวจวัด</t>
  </si>
  <si>
    <t xml:space="preserve">  ข้อมูลคุณภาพอากาศของกรุงเทพมหานคร</t>
  </si>
  <si>
    <t xml:space="preserve">  คุณภาพเป็นไปอย่างต่อเนื่อง รวมถึงระบบต่างๆ ของศูนย์</t>
  </si>
  <si>
    <t xml:space="preserve"> ชุดกระเช้า ความสูงไม่น้อยกว่า 20 เมตร ติดตั้งกระบะ</t>
  </si>
  <si>
    <t xml:space="preserve"> 18 เมตร ท้ายรถติดตั้งกระบะและไฟลูกศร</t>
  </si>
  <si>
    <t xml:space="preserve"> พร้อมสัญญาณไฟฉุกเฉิน 1 คัน</t>
  </si>
  <si>
    <t xml:space="preserve"> แบบที่ 1 (28 หน้า/นาที) 2 เครื่อง</t>
  </si>
  <si>
    <t xml:space="preserve">(23) กังหันตีน้ำ 12 เครื่อง </t>
  </si>
  <si>
    <t>05136-1</t>
  </si>
  <si>
    <t>- สร้างทางเดินกลางน้ำ ช่วงที่ 2</t>
  </si>
  <si>
    <t xml:space="preserve">- รื้อถอนพื้นเดิม </t>
  </si>
  <si>
    <t xml:space="preserve">- รื้อถอนแท่นวางพระรูป และห้องคอนกรีตเดิม </t>
  </si>
  <si>
    <t xml:space="preserve">- สร้างทางเดินวิ่ง </t>
  </si>
  <si>
    <t xml:space="preserve">- สร้างสนามกีฬา </t>
  </si>
  <si>
    <t>- สร้างพื้นลาน</t>
  </si>
  <si>
    <t xml:space="preserve">- สร้างลานอเนกประสงค์ </t>
  </si>
  <si>
    <t xml:space="preserve">- สร้างสนามเด็กเล่น </t>
  </si>
  <si>
    <t>- สร้างทางจักรยานโดยรอบ</t>
  </si>
  <si>
    <t xml:space="preserve">- สร้างที่นั่ง </t>
  </si>
  <si>
    <t>- สร้างโรงเก็บของ 1 หลัง</t>
  </si>
  <si>
    <t>ตามแบบเลขที่ ปก, สสณ.806/1-26</t>
  </si>
  <si>
    <t>ตามแบบเลขที่ ปก, S-01, S-02, ST-01 - ST-20</t>
  </si>
  <si>
    <t>LD-04-01, LD-04-02, LD-06-02, LD-06-02A</t>
  </si>
  <si>
    <t xml:space="preserve">(25) เลื่อยโซ่ยนต์ ความยาวแผ่นบังคับโซ่ ขนาด 12 นิ้ว 1 เครื่อง </t>
  </si>
  <si>
    <t>(26) เลื่อยโซ่ยนต์ ความยาวแผ่นบังคับโซ่ ขนาด 24 นิ้ว 2 เครื่อง</t>
  </si>
  <si>
    <t>(18) ชุดสว่านไร้สาย 1 ชุด</t>
  </si>
  <si>
    <t>(14) อุปกรณ์สนามเด็กเล่นกลางแจ้ง 5 ชิ้น พร้อมติดตั้ง 1 ชุด</t>
  </si>
  <si>
    <t>และถนนสายรองในพื้นที่กรุงเทพมหานคร</t>
  </si>
  <si>
    <t>จ้างเหมาทำความสะอาดถนนสายหลักและถนนสายรอง</t>
  </si>
  <si>
    <t>ปุ๋ยอินทรีย์ 1 ชุด</t>
  </si>
  <si>
    <t>ตามแบบเลขที่ สสณ. 697/1-102</t>
  </si>
  <si>
    <t>เครื่องคอมพิวเตอร์โน้ตบุ๊ก สำหรับงานประมวลผล</t>
  </si>
  <si>
    <t>ตามแบบเลขที่ ปก, LG-00-01, LG-00-02, LG-00-02A,</t>
  </si>
  <si>
    <t xml:space="preserve">LP-05-01, LP-06-01, LP-06-01A, LP-06-03, LP-07-01, </t>
  </si>
  <si>
    <t>- ร้อยละของปริมาณมูลฝอยที่นำไปกำจัดด้วยวิธีฝังกลบ</t>
  </si>
  <si>
    <t>ที่ศูนย์กำจัดมูลฝอย</t>
  </si>
  <si>
    <t>เลื่อยโซ่ยนต์ ความยาวแผ่นบังคับโซ่ ขนาด 11.5 นิ้ว 1 เครื่อง</t>
  </si>
  <si>
    <t xml:space="preserve">  สำหรับให้บริการเก็บขนมูลฝอยที่มีอยู่ในปัจจุบัน </t>
  </si>
  <si>
    <t xml:space="preserve">โครงการเช่ารถไฟฟ้าเก็บขนมูลฝอยแบบยกภาชนะรองรับมูลฝอย </t>
  </si>
  <si>
    <t>ขนาด 8 ลูกบาศก์เมตร</t>
  </si>
  <si>
    <t>- เพื่อเช่ารถไฟฟ้าเก็บขนมูลฝอยแบบยกภาชนะรองรับมูลฝอย</t>
  </si>
  <si>
    <t>ตามแบบเลขที่ ปก, A-01, A-02, AR-0, AR-00 - AR-21</t>
  </si>
  <si>
    <t xml:space="preserve">  จำนวน 40 ช่อง</t>
  </si>
  <si>
    <t xml:space="preserve">  จำนวน 128 ช่อง</t>
  </si>
  <si>
    <t>กำลังมอเตอร์ไฟฟ้าสูงสุดไม่น้อยกว่า 200 กิโลวัตต์ 2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</si>
</sst>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  <charset val="222"/>
    </font>
    <font>
      <sz val="11"/>
      <color theme="1"/>
      <name val="Arial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0"/>
      <name val="TH Sarabun New"/>
      <family val="2"/>
    </font>
    <font>
      <sz val="8"/>
      <name val="TH Sarabun New"/>
      <family val="2"/>
    </font>
    <font>
      <b/>
      <sz val="8"/>
      <name val="TH Sarabun New"/>
      <family val="2"/>
    </font>
    <font>
      <sz val="12"/>
      <name val="TH Sarabun New"/>
      <family val="2"/>
    </font>
    <font>
      <sz val="14.5"/>
      <name val="TH Sarabun New"/>
      <family val="2"/>
    </font>
    <font>
      <b/>
      <sz val="14.5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5"/>
      <name val="TH Sarabun New"/>
      <family val="2"/>
      <charset val="222"/>
    </font>
    <font>
      <sz val="16"/>
      <name val="TH SarabunIT๙"/>
      <family val="2"/>
      <charset val="222"/>
    </font>
    <font>
      <b/>
      <sz val="16"/>
      <name val="TH SarabunIT๙"/>
      <family val="2"/>
      <charset val="222"/>
    </font>
    <font>
      <sz val="14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8" tint="-0.24994659260841701"/>
      </top>
      <bottom/>
      <diagonal/>
    </border>
    <border>
      <left/>
      <right/>
      <top/>
      <bottom style="thin">
        <color rgb="FF0000CC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rgb="FF0000C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left" vertical="center" wrapText="1" indent="2"/>
    </xf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187" fontId="6" fillId="0" borderId="0" xfId="1" applyNumberFormat="1" applyFont="1" applyFill="1"/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187" fontId="5" fillId="0" borderId="5" xfId="0" applyNumberFormat="1" applyFont="1" applyBorder="1" applyAlignment="1">
      <alignment horizontal="left" wrapText="1"/>
    </xf>
    <xf numFmtId="187" fontId="6" fillId="0" borderId="0" xfId="1" applyNumberFormat="1" applyFont="1" applyFill="1" applyAlignment="1">
      <alignment vertical="center"/>
    </xf>
    <xf numFmtId="187" fontId="6" fillId="0" borderId="0" xfId="1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187" fontId="5" fillId="0" borderId="0" xfId="1" applyNumberFormat="1" applyFont="1" applyFill="1" applyAlignment="1">
      <alignment vertical="center"/>
    </xf>
    <xf numFmtId="187" fontId="6" fillId="0" borderId="12" xfId="1" applyNumberFormat="1" applyFont="1" applyFill="1" applyBorder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7" fontId="14" fillId="0" borderId="0" xfId="1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187" fontId="14" fillId="0" borderId="0" xfId="1" applyNumberFormat="1" applyFont="1" applyFill="1" applyAlignment="1">
      <alignment horizontal="left" vertical="center"/>
    </xf>
    <xf numFmtId="187" fontId="15" fillId="0" borderId="0" xfId="1" applyNumberFormat="1" applyFont="1" applyFill="1" applyAlignment="1">
      <alignment vertical="center"/>
    </xf>
    <xf numFmtId="0" fontId="14" fillId="0" borderId="0" xfId="1" quotePrefix="1" applyNumberFormat="1" applyFont="1" applyFill="1" applyAlignment="1">
      <alignment vertical="center"/>
    </xf>
    <xf numFmtId="187" fontId="14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horizontal="left" vertical="center"/>
    </xf>
    <xf numFmtId="187" fontId="15" fillId="0" borderId="0" xfId="1" applyNumberFormat="1" applyFont="1" applyFill="1" applyAlignment="1">
      <alignment horizontal="right" vertical="center"/>
    </xf>
    <xf numFmtId="0" fontId="15" fillId="0" borderId="0" xfId="0" applyFont="1" applyAlignment="1">
      <alignment vertical="top"/>
    </xf>
    <xf numFmtId="187" fontId="14" fillId="0" borderId="0" xfId="1" applyNumberFormat="1" applyFont="1" applyFill="1" applyAlignment="1">
      <alignment horizontal="center" vertical="center"/>
    </xf>
    <xf numFmtId="187" fontId="15" fillId="0" borderId="0" xfId="1" applyNumberFormat="1" applyFont="1" applyFill="1" applyAlignment="1">
      <alignment horizontal="right" vertical="top"/>
    </xf>
    <xf numFmtId="0" fontId="14" fillId="0" borderId="0" xfId="0" applyFont="1" applyAlignment="1">
      <alignment horizontal="center" vertical="top"/>
    </xf>
    <xf numFmtId="187" fontId="15" fillId="0" borderId="0" xfId="1" applyNumberFormat="1" applyFont="1" applyFill="1" applyAlignment="1">
      <alignment horizontal="center" vertical="center"/>
    </xf>
    <xf numFmtId="187" fontId="15" fillId="0" borderId="0" xfId="1" applyNumberFormat="1" applyFont="1" applyFill="1" applyAlignment="1">
      <alignment vertical="top"/>
    </xf>
    <xf numFmtId="187" fontId="14" fillId="0" borderId="0" xfId="1" applyNumberFormat="1" applyFont="1" applyFill="1" applyAlignment="1">
      <alignment horizontal="right" vertical="top"/>
    </xf>
    <xf numFmtId="187" fontId="15" fillId="0" borderId="0" xfId="1" applyNumberFormat="1" applyFont="1" applyFill="1" applyAlignment="1"/>
    <xf numFmtId="187" fontId="15" fillId="0" borderId="0" xfId="1" applyNumberFormat="1" applyFont="1" applyFill="1" applyBorder="1" applyAlignment="1">
      <alignment horizontal="left" vertical="center"/>
    </xf>
    <xf numFmtId="187" fontId="16" fillId="0" borderId="0" xfId="1" applyNumberFormat="1" applyFont="1" applyFill="1" applyAlignment="1">
      <alignment vertical="center"/>
    </xf>
    <xf numFmtId="187" fontId="15" fillId="0" borderId="0" xfId="0" applyNumberFormat="1" applyFont="1" applyAlignment="1">
      <alignment vertical="center"/>
    </xf>
    <xf numFmtId="0" fontId="15" fillId="0" borderId="0" xfId="1" applyNumberFormat="1" applyFont="1" applyFill="1" applyAlignment="1">
      <alignment vertical="center"/>
    </xf>
    <xf numFmtId="0" fontId="15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" xfId="0" quotePrefix="1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0" borderId="3" xfId="0" quotePrefix="1" applyFont="1" applyBorder="1" applyAlignment="1">
      <alignment horizontal="left" vertical="center" indent="1"/>
    </xf>
    <xf numFmtId="0" fontId="15" fillId="0" borderId="4" xfId="0" quotePrefix="1" applyFont="1" applyBorder="1" applyAlignment="1">
      <alignment horizontal="left" vertical="center" indent="1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left" vertical="top" wrapText="1"/>
    </xf>
    <xf numFmtId="0" fontId="20" fillId="0" borderId="0" xfId="0" quotePrefix="1" applyFont="1" applyAlignment="1">
      <alignment horizontal="left" wrapText="1"/>
    </xf>
    <xf numFmtId="4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187" fontId="15" fillId="0" borderId="0" xfId="1" applyNumberFormat="1" applyFont="1" applyFill="1"/>
    <xf numFmtId="0" fontId="14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187" fontId="15" fillId="0" borderId="0" xfId="1" applyNumberFormat="1" applyFont="1" applyFill="1" applyAlignment="1">
      <alignment horizontal="center" vertical="top" wrapText="1"/>
    </xf>
    <xf numFmtId="187" fontId="15" fillId="0" borderId="12" xfId="1" applyNumberFormat="1" applyFont="1" applyFill="1" applyBorder="1" applyAlignment="1">
      <alignment horizontal="center" vertical="center"/>
    </xf>
    <xf numFmtId="43" fontId="15" fillId="0" borderId="12" xfId="1" applyFont="1" applyFill="1" applyBorder="1" applyAlignment="1">
      <alignment vertical="center"/>
    </xf>
    <xf numFmtId="43" fontId="15" fillId="0" borderId="0" xfId="1" applyFont="1" applyFill="1" applyAlignment="1">
      <alignment vertical="center"/>
    </xf>
    <xf numFmtId="0" fontId="14" fillId="0" borderId="5" xfId="0" applyFont="1" applyBorder="1" applyAlignment="1">
      <alignment horizontal="left" wrapText="1"/>
    </xf>
    <xf numFmtId="187" fontId="14" fillId="0" borderId="5" xfId="0" applyNumberFormat="1" applyFont="1" applyBorder="1" applyAlignment="1">
      <alignment horizontal="center" wrapText="1"/>
    </xf>
    <xf numFmtId="187" fontId="14" fillId="0" borderId="5" xfId="0" applyNumberFormat="1" applyFont="1" applyBorder="1" applyAlignment="1">
      <alignment wrapText="1"/>
    </xf>
    <xf numFmtId="187" fontId="15" fillId="0" borderId="0" xfId="0" applyNumberFormat="1" applyFont="1"/>
    <xf numFmtId="0" fontId="14" fillId="0" borderId="0" xfId="0" applyFont="1" applyAlignment="1">
      <alignment horizontal="left" indent="2"/>
    </xf>
    <xf numFmtId="187" fontId="14" fillId="0" borderId="0" xfId="1" applyNumberFormat="1" applyFont="1" applyFill="1" applyAlignment="1"/>
    <xf numFmtId="0" fontId="14" fillId="0" borderId="5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/>
    </xf>
    <xf numFmtId="187" fontId="14" fillId="0" borderId="0" xfId="0" applyNumberFormat="1" applyFont="1" applyAlignment="1">
      <alignment horizontal="center" vertical="top"/>
    </xf>
    <xf numFmtId="187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indent="1"/>
    </xf>
    <xf numFmtId="187" fontId="14" fillId="0" borderId="0" xfId="1" applyNumberFormat="1" applyFont="1" applyFill="1" applyBorder="1" applyAlignment="1"/>
    <xf numFmtId="0" fontId="15" fillId="0" borderId="0" xfId="0" applyFont="1" applyAlignment="1">
      <alignment horizontal="left" indent="5"/>
    </xf>
    <xf numFmtId="0" fontId="15" fillId="0" borderId="0" xfId="0" applyFont="1" applyAlignment="1">
      <alignment horizontal="left" indent="2"/>
    </xf>
    <xf numFmtId="0" fontId="15" fillId="0" borderId="0" xfId="0" applyFont="1" applyAlignment="1">
      <alignment horizontal="left" vertical="center" indent="5"/>
    </xf>
    <xf numFmtId="43" fontId="15" fillId="0" borderId="0" xfId="1" applyFont="1" applyFill="1"/>
    <xf numFmtId="187" fontId="14" fillId="0" borderId="0" xfId="0" applyNumberFormat="1" applyFont="1"/>
    <xf numFmtId="187" fontId="14" fillId="0" borderId="5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187" fontId="14" fillId="0" borderId="0" xfId="1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5" fillId="0" borderId="0" xfId="0" quotePrefix="1" applyFont="1" applyAlignment="1">
      <alignment horizontal="left" vertical="top"/>
    </xf>
    <xf numFmtId="43" fontId="15" fillId="0" borderId="0" xfId="1" applyFont="1" applyFill="1" applyAlignment="1">
      <alignment horizontal="center"/>
    </xf>
    <xf numFmtId="0" fontId="14" fillId="0" borderId="5" xfId="0" applyFont="1" applyBorder="1" applyAlignment="1">
      <alignment horizontal="left"/>
    </xf>
    <xf numFmtId="187" fontId="14" fillId="0" borderId="5" xfId="0" applyNumberFormat="1" applyFont="1" applyBorder="1" applyAlignment="1">
      <alignment horizontal="center"/>
    </xf>
    <xf numFmtId="0" fontId="20" fillId="0" borderId="0" xfId="0" quotePrefix="1" applyFont="1" applyAlignment="1">
      <alignment horizontal="center" vertical="top" wrapText="1"/>
    </xf>
    <xf numFmtId="187" fontId="15" fillId="0" borderId="0" xfId="1" applyNumberFormat="1" applyFont="1" applyFill="1" applyAlignment="1">
      <alignment horizontal="right"/>
    </xf>
    <xf numFmtId="187" fontId="25" fillId="0" borderId="1" xfId="1" applyNumberFormat="1" applyFont="1" applyFill="1" applyBorder="1" applyAlignment="1">
      <alignment horizontal="center" wrapText="1"/>
    </xf>
    <xf numFmtId="43" fontId="25" fillId="0" borderId="1" xfId="1" applyFont="1" applyFill="1" applyBorder="1" applyAlignment="1">
      <alignment horizontal="center" wrapText="1"/>
    </xf>
    <xf numFmtId="43" fontId="25" fillId="0" borderId="4" xfId="1" applyFont="1" applyFill="1" applyBorder="1" applyAlignment="1">
      <alignment horizontal="center" wrapText="1"/>
    </xf>
    <xf numFmtId="43" fontId="25" fillId="0" borderId="0" xfId="1" applyFont="1" applyFill="1" applyBorder="1" applyAlignment="1">
      <alignment wrapText="1"/>
    </xf>
    <xf numFmtId="43" fontId="26" fillId="0" borderId="4" xfId="1" applyFont="1" applyFill="1" applyBorder="1" applyAlignment="1">
      <alignment horizontal="center" wrapText="1"/>
    </xf>
    <xf numFmtId="187" fontId="25" fillId="0" borderId="1" xfId="1" applyNumberFormat="1" applyFont="1" applyFill="1" applyBorder="1" applyAlignment="1">
      <alignment horizontal="center"/>
    </xf>
    <xf numFmtId="43" fontId="25" fillId="0" borderId="1" xfId="1" applyFont="1" applyFill="1" applyBorder="1" applyAlignment="1">
      <alignment horizontal="center"/>
    </xf>
    <xf numFmtId="43" fontId="25" fillId="0" borderId="0" xfId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6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6" fillId="0" borderId="6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5" fillId="0" borderId="13" xfId="0" applyFont="1" applyBorder="1" applyAlignment="1">
      <alignment horizontal="center" wrapText="1"/>
    </xf>
    <xf numFmtId="0" fontId="25" fillId="0" borderId="13" xfId="0" applyFont="1" applyBorder="1" applyAlignment="1">
      <alignment wrapText="1"/>
    </xf>
    <xf numFmtId="0" fontId="26" fillId="0" borderId="3" xfId="0" applyFont="1" applyBorder="1" applyAlignment="1">
      <alignment horizontal="center"/>
    </xf>
    <xf numFmtId="187" fontId="26" fillId="0" borderId="3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87" fontId="25" fillId="0" borderId="1" xfId="0" applyNumberFormat="1" applyFont="1" applyBorder="1" applyAlignment="1">
      <alignment horizontal="center"/>
    </xf>
    <xf numFmtId="187" fontId="25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14" fillId="0" borderId="0" xfId="0" quotePrefix="1" applyFont="1" applyAlignment="1">
      <alignment vertical="center"/>
    </xf>
    <xf numFmtId="0" fontId="17" fillId="0" borderId="0" xfId="0" quotePrefix="1" applyFont="1" applyAlignment="1">
      <alignment vertical="center"/>
    </xf>
    <xf numFmtId="0" fontId="15" fillId="0" borderId="0" xfId="0" applyFont="1" applyAlignment="1">
      <alignment horizontal="left" vertical="center"/>
    </xf>
    <xf numFmtId="187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vertical="top"/>
    </xf>
    <xf numFmtId="0" fontId="15" fillId="0" borderId="0" xfId="0" quotePrefix="1" applyFont="1" applyAlignment="1">
      <alignment vertical="center"/>
    </xf>
    <xf numFmtId="49" fontId="15" fillId="0" borderId="0" xfId="0" applyNumberFormat="1" applyFont="1" applyAlignment="1">
      <alignment horizontal="left" vertical="top"/>
    </xf>
    <xf numFmtId="0" fontId="15" fillId="0" borderId="0" xfId="0" quotePrefix="1" applyFont="1" applyAlignment="1">
      <alignment horizontal="left" vertical="center"/>
    </xf>
    <xf numFmtId="0" fontId="15" fillId="0" borderId="0" xfId="0" quotePrefix="1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18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top"/>
    </xf>
    <xf numFmtId="0" fontId="15" fillId="0" borderId="0" xfId="0" quotePrefix="1" applyFont="1" applyAlignment="1">
      <alignment horizontal="left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5" fillId="0" borderId="0" xfId="0" quotePrefix="1" applyFont="1" applyAlignment="1">
      <alignment horizontal="right" vertical="center"/>
    </xf>
    <xf numFmtId="187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vertical="top" wrapText="1"/>
    </xf>
    <xf numFmtId="187" fontId="14" fillId="0" borderId="0" xfId="0" applyNumberFormat="1" applyFont="1" applyAlignment="1">
      <alignment horizontal="left" vertical="center"/>
    </xf>
    <xf numFmtId="0" fontId="18" fillId="0" borderId="0" xfId="0" quotePrefix="1" applyFont="1" applyAlignment="1">
      <alignment vertical="center"/>
    </xf>
    <xf numFmtId="49" fontId="15" fillId="0" borderId="0" xfId="0" quotePrefix="1" applyNumberFormat="1" applyFont="1" applyAlignment="1">
      <alignment vertical="top"/>
    </xf>
    <xf numFmtId="49" fontId="17" fillId="0" borderId="0" xfId="0" quotePrefix="1" applyNumberFormat="1" applyFont="1" applyAlignment="1">
      <alignment vertical="top"/>
    </xf>
    <xf numFmtId="0" fontId="26" fillId="0" borderId="0" xfId="0" applyFont="1"/>
    <xf numFmtId="0" fontId="25" fillId="0" borderId="0" xfId="0" applyFont="1"/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0" fontId="25" fillId="0" borderId="1" xfId="0" applyFont="1" applyBorder="1" applyAlignment="1">
      <alignment horizontal="left" wrapText="1"/>
    </xf>
    <xf numFmtId="187" fontId="25" fillId="0" borderId="0" xfId="0" applyNumberFormat="1" applyFont="1" applyAlignment="1">
      <alignment horizontal="center"/>
    </xf>
    <xf numFmtId="0" fontId="26" fillId="0" borderId="13" xfId="0" applyFont="1" applyBorder="1"/>
    <xf numFmtId="0" fontId="26" fillId="0" borderId="2" xfId="0" applyFont="1" applyBorder="1" applyAlignment="1">
      <alignment horizontal="center"/>
    </xf>
    <xf numFmtId="187" fontId="26" fillId="0" borderId="2" xfId="1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187" fontId="26" fillId="0" borderId="4" xfId="1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3" fontId="26" fillId="0" borderId="14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87" fontId="26" fillId="0" borderId="2" xfId="1" applyNumberFormat="1" applyFont="1" applyFill="1" applyBorder="1" applyAlignment="1">
      <alignment horizontal="center" wrapText="1"/>
    </xf>
    <xf numFmtId="187" fontId="26" fillId="0" borderId="3" xfId="1" applyNumberFormat="1" applyFont="1" applyFill="1" applyBorder="1" applyAlignment="1">
      <alignment horizontal="center" wrapText="1"/>
    </xf>
    <xf numFmtId="187" fontId="26" fillId="0" borderId="3" xfId="1" applyNumberFormat="1" applyFont="1" applyFill="1" applyBorder="1" applyAlignment="1">
      <alignment horizontal="right"/>
    </xf>
    <xf numFmtId="0" fontId="26" fillId="0" borderId="2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center"/>
    </xf>
    <xf numFmtId="0" fontId="25" fillId="0" borderId="6" xfId="0" applyFont="1" applyBorder="1"/>
    <xf numFmtId="0" fontId="26" fillId="0" borderId="6" xfId="0" applyFont="1" applyBorder="1"/>
    <xf numFmtId="187" fontId="26" fillId="0" borderId="18" xfId="1" applyNumberFormat="1" applyFont="1" applyFill="1" applyBorder="1" applyAlignment="1">
      <alignment horizontal="center"/>
    </xf>
    <xf numFmtId="0" fontId="26" fillId="0" borderId="4" xfId="0" applyFont="1" applyBorder="1"/>
    <xf numFmtId="0" fontId="26" fillId="0" borderId="18" xfId="0" applyFont="1" applyBorder="1" applyAlignment="1">
      <alignment horizontal="center"/>
    </xf>
    <xf numFmtId="0" fontId="26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187" fontId="26" fillId="0" borderId="4" xfId="1" applyNumberFormat="1" applyFont="1" applyFill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26" fillId="0" borderId="2" xfId="0" applyFont="1" applyBorder="1"/>
    <xf numFmtId="187" fontId="26" fillId="0" borderId="4" xfId="1" applyNumberFormat="1" applyFont="1" applyFill="1" applyBorder="1" applyAlignment="1">
      <alignment horizontal="left"/>
    </xf>
    <xf numFmtId="187" fontId="26" fillId="0" borderId="2" xfId="1" applyNumberFormat="1" applyFont="1" applyFill="1" applyBorder="1" applyAlignment="1">
      <alignment horizontal="left"/>
    </xf>
    <xf numFmtId="187" fontId="26" fillId="0" borderId="3" xfId="1" applyNumberFormat="1" applyFont="1" applyFill="1" applyBorder="1" applyAlignment="1">
      <alignment horizontal="left"/>
    </xf>
    <xf numFmtId="0" fontId="29" fillId="0" borderId="0" xfId="0" applyFont="1"/>
    <xf numFmtId="0" fontId="28" fillId="0" borderId="3" xfId="0" applyFont="1" applyBorder="1"/>
    <xf numFmtId="0" fontId="29" fillId="0" borderId="2" xfId="0" applyFont="1" applyBorder="1" applyAlignment="1">
      <alignment horizontal="center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87" fontId="28" fillId="0" borderId="3" xfId="1" applyNumberFormat="1" applyFont="1" applyFill="1" applyBorder="1" applyAlignment="1">
      <alignment horizontal="center" wrapText="1"/>
    </xf>
    <xf numFmtId="0" fontId="28" fillId="0" borderId="3" xfId="0" applyFont="1" applyBorder="1" applyAlignment="1">
      <alignment horizontal="right"/>
    </xf>
    <xf numFmtId="0" fontId="28" fillId="0" borderId="0" xfId="0" applyFont="1"/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7" xfId="0" applyFont="1" applyBorder="1" applyAlignment="1">
      <alignment horizontal="left"/>
    </xf>
    <xf numFmtId="0" fontId="28" fillId="0" borderId="17" xfId="0" applyFont="1" applyBorder="1" applyAlignment="1">
      <alignment horizontal="center"/>
    </xf>
    <xf numFmtId="187" fontId="26" fillId="0" borderId="17" xfId="1" applyNumberFormat="1" applyFont="1" applyFill="1" applyBorder="1" applyAlignment="1">
      <alignment horizontal="center" wrapText="1"/>
    </xf>
    <xf numFmtId="187" fontId="26" fillId="0" borderId="17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87" fontId="26" fillId="0" borderId="0" xfId="1" applyNumberFormat="1" applyFont="1" applyFill="1" applyBorder="1" applyAlignment="1">
      <alignment horizontal="center" wrapText="1"/>
    </xf>
    <xf numFmtId="187" fontId="26" fillId="0" borderId="0" xfId="1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left"/>
    </xf>
    <xf numFmtId="187" fontId="28" fillId="0" borderId="3" xfId="1" applyNumberFormat="1" applyFont="1" applyFill="1" applyBorder="1" applyAlignment="1">
      <alignment horizontal="right" wrapText="1"/>
    </xf>
    <xf numFmtId="187" fontId="28" fillId="0" borderId="3" xfId="1" applyNumberFormat="1" applyFont="1" applyFill="1" applyBorder="1" applyAlignment="1">
      <alignment horizontal="right"/>
    </xf>
    <xf numFmtId="0" fontId="28" fillId="0" borderId="3" xfId="1" applyNumberFormat="1" applyFont="1" applyFill="1" applyBorder="1" applyAlignment="1">
      <alignment horizontal="center" wrapText="1"/>
    </xf>
    <xf numFmtId="0" fontId="28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187" fontId="28" fillId="0" borderId="2" xfId="1" applyNumberFormat="1" applyFont="1" applyFill="1" applyBorder="1" applyAlignment="1">
      <alignment horizontal="center" wrapText="1"/>
    </xf>
    <xf numFmtId="0" fontId="28" fillId="0" borderId="2" xfId="1" applyNumberFormat="1" applyFont="1" applyFill="1" applyBorder="1" applyAlignment="1">
      <alignment horizontal="right"/>
    </xf>
    <xf numFmtId="0" fontId="28" fillId="0" borderId="3" xfId="1" applyNumberFormat="1" applyFont="1" applyFill="1" applyBorder="1" applyAlignment="1">
      <alignment horizontal="right"/>
    </xf>
    <xf numFmtId="0" fontId="25" fillId="0" borderId="2" xfId="0" applyFont="1" applyBorder="1"/>
    <xf numFmtId="41" fontId="26" fillId="0" borderId="4" xfId="1" applyNumberFormat="1" applyFont="1" applyFill="1" applyBorder="1" applyAlignment="1">
      <alignment wrapText="1"/>
    </xf>
    <xf numFmtId="0" fontId="25" fillId="0" borderId="3" xfId="0" applyFont="1" applyBorder="1"/>
    <xf numFmtId="187" fontId="25" fillId="0" borderId="3" xfId="1" applyNumberFormat="1" applyFont="1" applyFill="1" applyBorder="1" applyAlignment="1">
      <alignment horizontal="center"/>
    </xf>
    <xf numFmtId="41" fontId="25" fillId="0" borderId="3" xfId="1" applyNumberFormat="1" applyFont="1" applyFill="1" applyBorder="1" applyAlignment="1">
      <alignment wrapText="1"/>
    </xf>
    <xf numFmtId="41" fontId="25" fillId="0" borderId="1" xfId="1" applyNumberFormat="1" applyFont="1" applyFill="1" applyBorder="1" applyAlignment="1">
      <alignment wrapText="1"/>
    </xf>
    <xf numFmtId="43" fontId="25" fillId="0" borderId="0" xfId="1" applyFont="1" applyFill="1" applyBorder="1" applyAlignment="1"/>
    <xf numFmtId="187" fontId="25" fillId="0" borderId="2" xfId="1" applyNumberFormat="1" applyFont="1" applyFill="1" applyBorder="1" applyAlignment="1">
      <alignment horizontal="center"/>
    </xf>
    <xf numFmtId="41" fontId="25" fillId="0" borderId="4" xfId="1" applyNumberFormat="1" applyFont="1" applyFill="1" applyBorder="1" applyAlignment="1">
      <alignment wrapText="1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left" wrapText="1"/>
    </xf>
    <xf numFmtId="0" fontId="26" fillId="0" borderId="19" xfId="0" applyFont="1" applyBorder="1" applyAlignment="1">
      <alignment wrapText="1"/>
    </xf>
    <xf numFmtId="0" fontId="26" fillId="0" borderId="16" xfId="0" applyFont="1" applyBorder="1"/>
    <xf numFmtId="0" fontId="26" fillId="0" borderId="2" xfId="1" applyNumberFormat="1" applyFont="1" applyFill="1" applyBorder="1" applyAlignment="1">
      <alignment horizontal="center"/>
    </xf>
    <xf numFmtId="0" fontId="26" fillId="0" borderId="18" xfId="0" applyFont="1" applyBorder="1"/>
    <xf numFmtId="0" fontId="26" fillId="0" borderId="3" xfId="1" applyNumberFormat="1" applyFont="1" applyFill="1" applyBorder="1" applyAlignment="1">
      <alignment horizontal="center"/>
    </xf>
    <xf numFmtId="0" fontId="26" fillId="0" borderId="19" xfId="0" applyFont="1" applyBorder="1"/>
    <xf numFmtId="0" fontId="25" fillId="0" borderId="4" xfId="0" applyFont="1" applyBorder="1" applyAlignment="1">
      <alignment horizontal="left" wrapText="1"/>
    </xf>
    <xf numFmtId="0" fontId="25" fillId="0" borderId="4" xfId="0" applyFont="1" applyBorder="1" applyAlignment="1">
      <alignment horizontal="center"/>
    </xf>
    <xf numFmtId="187" fontId="25" fillId="0" borderId="4" xfId="1" applyNumberFormat="1" applyFont="1" applyFill="1" applyBorder="1" applyAlignment="1">
      <alignment horizontal="center"/>
    </xf>
    <xf numFmtId="0" fontId="25" fillId="0" borderId="13" xfId="0" applyFont="1" applyBorder="1" applyAlignment="1">
      <alignment horizontal="right"/>
    </xf>
    <xf numFmtId="41" fontId="25" fillId="0" borderId="2" xfId="1" applyNumberFormat="1" applyFont="1" applyFill="1" applyBorder="1" applyAlignment="1">
      <alignment wrapText="1"/>
    </xf>
    <xf numFmtId="187" fontId="25" fillId="0" borderId="1" xfId="1" applyNumberFormat="1" applyFont="1" applyFill="1" applyBorder="1" applyAlignment="1"/>
    <xf numFmtId="0" fontId="26" fillId="0" borderId="18" xfId="0" applyFont="1" applyBorder="1" applyAlignment="1">
      <alignment wrapText="1"/>
    </xf>
    <xf numFmtId="0" fontId="26" fillId="0" borderId="3" xfId="0" applyFont="1" applyBorder="1"/>
    <xf numFmtId="0" fontId="26" fillId="0" borderId="0" xfId="0" quotePrefix="1" applyFont="1" applyAlignment="1">
      <alignment horizontal="left"/>
    </xf>
    <xf numFmtId="187" fontId="6" fillId="0" borderId="0" xfId="0" applyNumberFormat="1" applyFont="1"/>
    <xf numFmtId="187" fontId="25" fillId="0" borderId="1" xfId="1" applyNumberFormat="1" applyFont="1" applyFill="1" applyBorder="1" applyAlignment="1">
      <alignment horizontal="right" wrapText="1"/>
    </xf>
    <xf numFmtId="187" fontId="15" fillId="0" borderId="0" xfId="1" applyNumberFormat="1" applyFont="1" applyAlignment="1">
      <alignment horizontal="left" vertical="center"/>
    </xf>
    <xf numFmtId="0" fontId="30" fillId="0" borderId="0" xfId="0" quotePrefix="1" applyFont="1" applyAlignment="1">
      <alignment horizontal="left" vertical="center"/>
    </xf>
    <xf numFmtId="0" fontId="30" fillId="0" borderId="0" xfId="0" applyFont="1" applyAlignment="1">
      <alignment vertical="top"/>
    </xf>
    <xf numFmtId="49" fontId="22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center" vertical="center" wrapText="1"/>
    </xf>
    <xf numFmtId="187" fontId="6" fillId="0" borderId="0" xfId="1" applyNumberFormat="1" applyFont="1" applyFill="1" applyAlignment="1">
      <alignment horizontal="center" vertical="top" textRotation="180"/>
    </xf>
    <xf numFmtId="0" fontId="26" fillId="0" borderId="0" xfId="0" applyFont="1" applyAlignment="1">
      <alignment horizontal="left" wrapText="1"/>
    </xf>
    <xf numFmtId="0" fontId="26" fillId="0" borderId="0" xfId="0" quotePrefix="1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1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0" borderId="13" xfId="0" applyFont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15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7" xfId="0" applyFont="1" applyBorder="1" applyAlignment="1">
      <alignment horizontal="left" wrapText="1"/>
    </xf>
    <xf numFmtId="0" fontId="26" fillId="0" borderId="8" xfId="0" applyFont="1" applyBorder="1" applyAlignment="1">
      <alignment horizontal="left" wrapText="1"/>
    </xf>
    <xf numFmtId="0" fontId="25" fillId="0" borderId="4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26" fillId="0" borderId="0" xfId="0" applyFont="1"/>
    <xf numFmtId="0" fontId="25" fillId="0" borderId="9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13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187" fontId="14" fillId="0" borderId="0" xfId="1" applyNumberFormat="1" applyFont="1" applyFill="1" applyAlignment="1">
      <alignment horizontal="left" vertical="center"/>
    </xf>
    <xf numFmtId="187" fontId="14" fillId="0" borderId="0" xfId="1" applyNumberFormat="1" applyFont="1" applyFill="1" applyAlignment="1">
      <alignment horizontal="center" vertical="center"/>
    </xf>
    <xf numFmtId="187" fontId="14" fillId="0" borderId="0" xfId="1" applyNumberFormat="1" applyFont="1" applyFill="1" applyAlignment="1">
      <alignment horizontal="right" vertical="center"/>
    </xf>
    <xf numFmtId="0" fontId="15" fillId="0" borderId="0" xfId="0" quotePrefix="1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5" fillId="0" borderId="0" xfId="0" quotePrefix="1" applyFont="1" applyAlignment="1">
      <alignment vertical="center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0" fontId="15" fillId="0" borderId="0" xfId="0" applyFont="1"/>
    <xf numFmtId="0" fontId="4" fillId="0" borderId="0" xfId="0" applyFont="1" applyAlignment="1">
      <alignment horizontal="center"/>
    </xf>
  </cellXfs>
  <cellStyles count="10">
    <cellStyle name="Comma" xfId="1" builtinId="3"/>
    <cellStyle name="Comma 2" xfId="7" xr:uid="{F1A43059-2CD1-4F76-87CC-16145A5BD043}"/>
    <cellStyle name="Comma 2 2" xfId="9" xr:uid="{4BEF13AB-39FB-47B1-9335-318CB02FAB68}"/>
    <cellStyle name="Comma 3" xfId="3" xr:uid="{87D9866B-9BFD-46F5-A73F-295253B520B6}"/>
    <cellStyle name="Normal" xfId="0" builtinId="0"/>
    <cellStyle name="Normal 2" xfId="2" xr:uid="{A0B2370E-CF04-44E8-BBC3-24034A1CF1D0}"/>
    <cellStyle name="Normal 2 2" xfId="8" xr:uid="{3275AAC0-7634-457D-AB8B-A9A39D242B48}"/>
    <cellStyle name="Normal 2 3" xfId="5" xr:uid="{663EC880-F292-4AE4-A308-8629321D54B2}"/>
    <cellStyle name="Normal 3" xfId="4" xr:uid="{D4672A76-B583-4415-B3C6-9F86AD62A9F9}"/>
    <cellStyle name="Percent 2" xfId="6" xr:uid="{16C4A041-F6E0-4527-B43E-E0BB6444F419}"/>
  </cellStyles>
  <dxfs count="0"/>
  <tableStyles count="0" defaultTableStyle="TableStyleMedium2" defaultPivotStyle="PivotStyleLight16"/>
  <colors>
    <mruColors>
      <color rgb="FFFF00FF"/>
      <color rgb="FFFFCCFF"/>
      <color rgb="FF000000"/>
      <color rgb="FFFF66FF"/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%23BMA\03_Working_Details\&#3605;&#3633;&#3623;&#3629;&#3618;&#3656;&#3634;&#3591;&#3648;&#3621;&#3656;&#3617;\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76BA-8F90-4EA1-9E27-9B4C235FC976}">
  <sheetPr>
    <tabColor rgb="FFFFCCFF"/>
  </sheetPr>
  <dimension ref="A1:D50"/>
  <sheetViews>
    <sheetView view="pageBreakPreview" topLeftCell="A22" zoomScale="85" zoomScaleNormal="100" zoomScaleSheetLayoutView="85" workbookViewId="0">
      <selection activeCell="A22" sqref="A22"/>
    </sheetView>
  </sheetViews>
  <sheetFormatPr defaultColWidth="8.875" defaultRowHeight="21.75" x14ac:dyDescent="0.5"/>
  <cols>
    <col min="1" max="1" width="48.5" style="66" customWidth="1"/>
    <col min="2" max="2" width="11.625" style="66" customWidth="1"/>
    <col min="3" max="4" width="10.625" style="66" customWidth="1"/>
    <col min="5" max="16384" width="8.875" style="66"/>
  </cols>
  <sheetData>
    <row r="1" spans="1:4" x14ac:dyDescent="0.5">
      <c r="A1" s="273" t="s">
        <v>85</v>
      </c>
      <c r="B1" s="273"/>
      <c r="C1" s="273"/>
      <c r="D1" s="273"/>
    </row>
    <row r="2" spans="1:4" x14ac:dyDescent="0.5">
      <c r="A2" s="65"/>
      <c r="B2" s="65"/>
      <c r="C2" s="65"/>
      <c r="D2" s="65"/>
    </row>
    <row r="3" spans="1:4" x14ac:dyDescent="0.5">
      <c r="A3" s="56" t="s">
        <v>395</v>
      </c>
    </row>
    <row r="4" spans="1:4" x14ac:dyDescent="0.5">
      <c r="A4" s="56" t="s">
        <v>396</v>
      </c>
    </row>
    <row r="5" spans="1:4" x14ac:dyDescent="0.5">
      <c r="A5" s="56" t="s">
        <v>275</v>
      </c>
    </row>
    <row r="6" spans="1:4" x14ac:dyDescent="0.5">
      <c r="A6" s="56" t="s">
        <v>276</v>
      </c>
    </row>
    <row r="7" spans="1:4" x14ac:dyDescent="0.5">
      <c r="A7" s="56" t="s">
        <v>305</v>
      </c>
    </row>
    <row r="8" spans="1:4" x14ac:dyDescent="0.5">
      <c r="A8" s="56" t="s">
        <v>277</v>
      </c>
    </row>
    <row r="9" spans="1:4" x14ac:dyDescent="0.5">
      <c r="A9" s="56" t="s">
        <v>278</v>
      </c>
    </row>
    <row r="10" spans="1:4" x14ac:dyDescent="0.5">
      <c r="A10" s="72" t="s">
        <v>266</v>
      </c>
      <c r="B10" s="67"/>
    </row>
    <row r="11" spans="1:4" x14ac:dyDescent="0.5">
      <c r="A11" s="54" t="s">
        <v>267</v>
      </c>
      <c r="B11" s="68"/>
    </row>
    <row r="12" spans="1:4" x14ac:dyDescent="0.5">
      <c r="A12" s="68"/>
      <c r="B12" s="68"/>
    </row>
    <row r="13" spans="1:4" x14ac:dyDescent="0.5">
      <c r="A13" s="68" t="s">
        <v>86</v>
      </c>
      <c r="B13" s="68"/>
    </row>
    <row r="14" spans="1:4" s="56" customFormat="1" x14ac:dyDescent="0.5">
      <c r="A14" s="72" t="s">
        <v>308</v>
      </c>
      <c r="B14" s="72"/>
    </row>
    <row r="15" spans="1:4" s="56" customFormat="1" x14ac:dyDescent="0.5">
      <c r="A15" s="72" t="s">
        <v>309</v>
      </c>
      <c r="B15" s="72"/>
    </row>
    <row r="16" spans="1:4" s="56" customFormat="1" x14ac:dyDescent="0.5">
      <c r="A16" s="72" t="s">
        <v>279</v>
      </c>
      <c r="B16" s="72"/>
    </row>
    <row r="17" spans="1:2" s="56" customFormat="1" x14ac:dyDescent="0.5">
      <c r="A17" s="72" t="s">
        <v>273</v>
      </c>
      <c r="B17" s="72"/>
    </row>
    <row r="18" spans="1:2" s="56" customFormat="1" x14ac:dyDescent="0.5">
      <c r="A18" s="72" t="s">
        <v>281</v>
      </c>
      <c r="B18" s="72"/>
    </row>
    <row r="19" spans="1:2" s="56" customFormat="1" x14ac:dyDescent="0.5">
      <c r="A19" s="72" t="s">
        <v>280</v>
      </c>
      <c r="B19" s="72"/>
    </row>
    <row r="20" spans="1:2" s="56" customFormat="1" x14ac:dyDescent="0.5">
      <c r="A20" s="72" t="s">
        <v>274</v>
      </c>
      <c r="B20" s="72"/>
    </row>
    <row r="21" spans="1:2" x14ac:dyDescent="0.5">
      <c r="A21" s="68"/>
      <c r="B21" s="68"/>
    </row>
    <row r="22" spans="1:2" x14ac:dyDescent="0.5">
      <c r="A22" s="68" t="s">
        <v>87</v>
      </c>
      <c r="B22" s="68"/>
    </row>
    <row r="23" spans="1:2" s="56" customFormat="1" x14ac:dyDescent="0.5">
      <c r="A23" s="54" t="s">
        <v>88</v>
      </c>
      <c r="B23" s="54"/>
    </row>
    <row r="24" spans="1:2" s="56" customFormat="1" x14ac:dyDescent="0.5">
      <c r="A24" s="72" t="s">
        <v>141</v>
      </c>
      <c r="B24" s="72"/>
    </row>
    <row r="25" spans="1:2" s="56" customFormat="1" x14ac:dyDescent="0.5">
      <c r="A25" s="72" t="s">
        <v>89</v>
      </c>
      <c r="B25" s="72"/>
    </row>
    <row r="26" spans="1:2" s="56" customFormat="1" x14ac:dyDescent="0.5">
      <c r="A26" s="72" t="s">
        <v>576</v>
      </c>
      <c r="B26" s="72"/>
    </row>
    <row r="27" spans="1:2" s="56" customFormat="1" x14ac:dyDescent="0.5">
      <c r="A27" s="72" t="s">
        <v>90</v>
      </c>
      <c r="B27" s="72"/>
    </row>
    <row r="28" spans="1:2" s="56" customFormat="1" x14ac:dyDescent="0.5">
      <c r="A28" s="72" t="s">
        <v>142</v>
      </c>
      <c r="B28" s="72"/>
    </row>
    <row r="29" spans="1:2" s="56" customFormat="1" x14ac:dyDescent="0.5">
      <c r="A29" s="72" t="s">
        <v>91</v>
      </c>
      <c r="B29" s="72"/>
    </row>
    <row r="30" spans="1:2" s="56" customFormat="1" x14ac:dyDescent="0.5">
      <c r="A30" s="72" t="s">
        <v>92</v>
      </c>
      <c r="B30" s="72"/>
    </row>
    <row r="31" spans="1:2" x14ac:dyDescent="0.5">
      <c r="A31" s="68"/>
      <c r="B31" s="68"/>
    </row>
    <row r="32" spans="1:2" x14ac:dyDescent="0.5">
      <c r="A32" s="68"/>
      <c r="B32" s="68"/>
    </row>
    <row r="33" spans="1:4" x14ac:dyDescent="0.5">
      <c r="A33" s="68"/>
      <c r="B33" s="68"/>
    </row>
    <row r="34" spans="1:4" ht="24" customHeight="1" x14ac:dyDescent="0.5">
      <c r="A34" s="69" t="s">
        <v>262</v>
      </c>
      <c r="B34" s="272" t="s">
        <v>32</v>
      </c>
      <c r="C34" s="272" t="s">
        <v>264</v>
      </c>
      <c r="D34" s="272"/>
    </row>
    <row r="35" spans="1:4" ht="24" x14ac:dyDescent="0.5">
      <c r="A35" s="69"/>
      <c r="B35" s="272"/>
      <c r="C35" s="70" t="s">
        <v>33</v>
      </c>
      <c r="D35" s="70" t="s">
        <v>34</v>
      </c>
    </row>
    <row r="36" spans="1:4" s="56" customFormat="1" x14ac:dyDescent="0.5">
      <c r="A36" s="73" t="s">
        <v>268</v>
      </c>
      <c r="B36" s="73"/>
      <c r="C36" s="74"/>
      <c r="D36" s="75"/>
    </row>
    <row r="37" spans="1:4" s="56" customFormat="1" x14ac:dyDescent="0.5">
      <c r="A37" s="73" t="s">
        <v>269</v>
      </c>
      <c r="B37" s="73"/>
      <c r="C37" s="74"/>
      <c r="D37" s="75"/>
    </row>
    <row r="38" spans="1:4" s="56" customFormat="1" x14ac:dyDescent="0.5">
      <c r="A38" s="73" t="s">
        <v>270</v>
      </c>
      <c r="B38" s="73"/>
      <c r="C38" s="74"/>
      <c r="D38" s="75"/>
    </row>
    <row r="39" spans="1:4" s="56" customFormat="1" x14ac:dyDescent="0.5">
      <c r="A39" s="73" t="s">
        <v>271</v>
      </c>
      <c r="B39" s="73"/>
      <c r="C39" s="74"/>
      <c r="D39" s="75"/>
    </row>
    <row r="40" spans="1:4" s="56" customFormat="1" x14ac:dyDescent="0.5">
      <c r="A40" s="73" t="s">
        <v>272</v>
      </c>
      <c r="B40" s="73"/>
      <c r="C40" s="74"/>
      <c r="D40" s="75"/>
    </row>
    <row r="41" spans="1:4" s="56" customFormat="1" x14ac:dyDescent="0.5">
      <c r="A41" s="73" t="s">
        <v>282</v>
      </c>
      <c r="B41" s="73"/>
      <c r="C41" s="74"/>
      <c r="D41" s="75"/>
    </row>
    <row r="42" spans="1:4" s="56" customFormat="1" ht="10.9" customHeight="1" x14ac:dyDescent="0.5">
      <c r="A42" s="73"/>
      <c r="B42" s="73"/>
      <c r="C42" s="74"/>
      <c r="D42" s="75"/>
    </row>
    <row r="43" spans="1:4" s="56" customFormat="1" x14ac:dyDescent="0.5">
      <c r="A43" s="76" t="s">
        <v>1584</v>
      </c>
      <c r="B43" s="76"/>
      <c r="C43" s="55"/>
      <c r="D43" s="55"/>
    </row>
    <row r="44" spans="1:4" s="56" customFormat="1" x14ac:dyDescent="0.5">
      <c r="A44" s="54" t="s">
        <v>1585</v>
      </c>
      <c r="B44" s="54" t="s">
        <v>36</v>
      </c>
      <c r="C44" s="55">
        <v>65</v>
      </c>
      <c r="D44" s="55">
        <v>65</v>
      </c>
    </row>
    <row r="45" spans="1:4" s="56" customFormat="1" ht="10.9" customHeight="1" x14ac:dyDescent="0.5">
      <c r="A45" s="54"/>
      <c r="B45" s="54"/>
      <c r="C45" s="55"/>
      <c r="D45" s="55"/>
    </row>
    <row r="46" spans="1:4" s="56" customFormat="1" x14ac:dyDescent="0.5">
      <c r="A46" s="76" t="s">
        <v>856</v>
      </c>
      <c r="B46" s="76" t="s">
        <v>1027</v>
      </c>
      <c r="C46" s="55"/>
      <c r="D46" s="55"/>
    </row>
    <row r="47" spans="1:4" s="56" customFormat="1" x14ac:dyDescent="0.5">
      <c r="A47" s="76" t="s">
        <v>857</v>
      </c>
      <c r="B47" s="76" t="s">
        <v>858</v>
      </c>
      <c r="C47" s="118" t="s">
        <v>1026</v>
      </c>
      <c r="D47" s="55">
        <v>0.5</v>
      </c>
    </row>
    <row r="48" spans="1:4" s="56" customFormat="1" ht="10.9" customHeight="1" x14ac:dyDescent="0.5">
      <c r="A48" s="54"/>
      <c r="B48" s="54"/>
      <c r="C48" s="55"/>
      <c r="D48" s="55"/>
    </row>
    <row r="49" spans="1:4" s="56" customFormat="1" x14ac:dyDescent="0.5">
      <c r="A49" s="76" t="s">
        <v>263</v>
      </c>
      <c r="B49" s="77" t="s">
        <v>265</v>
      </c>
      <c r="C49" s="78">
        <v>7.79</v>
      </c>
      <c r="D49" s="79">
        <v>8</v>
      </c>
    </row>
    <row r="50" spans="1:4" x14ac:dyDescent="0.5">
      <c r="A50" s="71"/>
      <c r="B50" s="71"/>
    </row>
  </sheetData>
  <mergeCells count="3">
    <mergeCell ref="B34:B35"/>
    <mergeCell ref="C34:D34"/>
    <mergeCell ref="A1:D1"/>
  </mergeCells>
  <pageMargins left="1.1811023622047245" right="0.59055118110236227" top="0.98425196850393704" bottom="0.59055118110236227" header="0.31496062992125984" footer="0.31496062992125984"/>
  <pageSetup paperSize="9" firstPageNumber="152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7FCF-7FC3-4BD2-81EA-C141B8A1C5AF}">
  <sheetPr>
    <tabColor rgb="FF00B0F0"/>
  </sheetPr>
  <dimension ref="A1:F24"/>
  <sheetViews>
    <sheetView showRuler="0" zoomScaleNormal="100" zoomScalePageLayoutView="88" workbookViewId="0">
      <selection activeCell="K15" sqref="K15"/>
    </sheetView>
  </sheetViews>
  <sheetFormatPr defaultColWidth="8.625" defaultRowHeight="21.75" x14ac:dyDescent="0.5"/>
  <cols>
    <col min="1" max="1" width="28.375" style="53" customWidth="1"/>
    <col min="2" max="2" width="2.625" style="53" customWidth="1"/>
    <col min="3" max="3" width="21.625" style="53" customWidth="1"/>
    <col min="4" max="4" width="2.625" style="53" customWidth="1"/>
    <col min="5" max="5" width="26.625" style="53" bestFit="1" customWidth="1"/>
    <col min="6" max="6" width="1.5" style="53" customWidth="1"/>
    <col min="7" max="16384" width="8.625" style="53"/>
  </cols>
  <sheetData>
    <row r="1" spans="1:6" x14ac:dyDescent="0.5">
      <c r="A1" s="274" t="s">
        <v>85</v>
      </c>
      <c r="B1" s="274"/>
      <c r="C1" s="274"/>
      <c r="D1" s="274"/>
      <c r="E1" s="274"/>
      <c r="F1" s="29"/>
    </row>
    <row r="2" spans="1:6" x14ac:dyDescent="0.5">
      <c r="A2" s="275" t="s">
        <v>0</v>
      </c>
      <c r="B2" s="275"/>
      <c r="C2" s="275"/>
      <c r="D2" s="275"/>
      <c r="E2" s="275"/>
      <c r="F2" s="51"/>
    </row>
    <row r="3" spans="1:6" ht="26.1" customHeight="1" x14ac:dyDescent="0.5"/>
    <row r="4" spans="1:6" ht="20.100000000000001" customHeight="1" x14ac:dyDescent="0.5">
      <c r="C4" s="58" t="s">
        <v>1</v>
      </c>
    </row>
    <row r="5" spans="1:6" s="28" customFormat="1" ht="20.100000000000001" customHeight="1" x14ac:dyDescent="0.2">
      <c r="C5" s="59" t="s">
        <v>102</v>
      </c>
    </row>
    <row r="6" spans="1:6" s="28" customFormat="1" ht="20.100000000000001" customHeight="1" x14ac:dyDescent="0.2">
      <c r="C6" s="60" t="s">
        <v>103</v>
      </c>
    </row>
    <row r="7" spans="1:6" ht="13.5" customHeight="1" x14ac:dyDescent="0.5"/>
    <row r="8" spans="1:6" ht="20.100000000000001" customHeight="1" x14ac:dyDescent="0.5">
      <c r="A8" s="58" t="s">
        <v>2</v>
      </c>
      <c r="C8" s="58" t="s">
        <v>145</v>
      </c>
      <c r="E8" s="58" t="s">
        <v>93</v>
      </c>
    </row>
    <row r="9" spans="1:6" ht="20.100000000000001" customHeight="1" x14ac:dyDescent="0.5">
      <c r="A9" s="60" t="s">
        <v>104</v>
      </c>
      <c r="C9" s="60" t="s">
        <v>105</v>
      </c>
      <c r="E9" s="60" t="s">
        <v>106</v>
      </c>
    </row>
    <row r="10" spans="1:6" ht="6" customHeight="1" x14ac:dyDescent="0.5"/>
    <row r="11" spans="1:6" s="62" customFormat="1" x14ac:dyDescent="0.2">
      <c r="A11" s="61" t="s">
        <v>254</v>
      </c>
      <c r="C11" s="61" t="s">
        <v>1249</v>
      </c>
      <c r="E11" s="61" t="s">
        <v>1250</v>
      </c>
    </row>
    <row r="12" spans="1:6" s="62" customFormat="1" x14ac:dyDescent="0.2">
      <c r="A12" s="63" t="s">
        <v>1251</v>
      </c>
      <c r="C12" s="63" t="s">
        <v>1252</v>
      </c>
      <c r="E12" s="63" t="s">
        <v>1253</v>
      </c>
    </row>
    <row r="13" spans="1:6" s="62" customFormat="1" x14ac:dyDescent="0.2">
      <c r="A13" s="63" t="s">
        <v>253</v>
      </c>
      <c r="C13" s="63" t="s">
        <v>1254</v>
      </c>
      <c r="E13" s="63" t="s">
        <v>1255</v>
      </c>
    </row>
    <row r="14" spans="1:6" s="62" customFormat="1" x14ac:dyDescent="0.2">
      <c r="A14" s="64" t="s">
        <v>60</v>
      </c>
      <c r="C14" s="64" t="s">
        <v>60</v>
      </c>
      <c r="E14" s="64" t="s">
        <v>1256</v>
      </c>
    </row>
    <row r="15" spans="1:6" ht="13.5" customHeight="1" x14ac:dyDescent="0.5"/>
    <row r="16" spans="1:6" ht="20.100000000000001" customHeight="1" x14ac:dyDescent="0.5">
      <c r="A16" s="58" t="s">
        <v>107</v>
      </c>
      <c r="C16" s="58" t="s">
        <v>95</v>
      </c>
      <c r="E16" s="58" t="s">
        <v>94</v>
      </c>
    </row>
    <row r="17" spans="1:5" ht="20.100000000000001" customHeight="1" x14ac:dyDescent="0.5">
      <c r="A17" s="60" t="s">
        <v>106</v>
      </c>
      <c r="C17" s="60" t="s">
        <v>105</v>
      </c>
      <c r="E17" s="60" t="s">
        <v>105</v>
      </c>
    </row>
    <row r="18" spans="1:5" ht="5.25" customHeight="1" x14ac:dyDescent="0.5"/>
    <row r="19" spans="1:5" s="62" customFormat="1" x14ac:dyDescent="0.2">
      <c r="A19" s="61" t="s">
        <v>255</v>
      </c>
      <c r="C19" s="61" t="s">
        <v>110</v>
      </c>
      <c r="E19" s="61" t="s">
        <v>108</v>
      </c>
    </row>
    <row r="20" spans="1:5" s="62" customFormat="1" x14ac:dyDescent="0.2">
      <c r="A20" s="63" t="s">
        <v>1257</v>
      </c>
      <c r="C20" s="63" t="s">
        <v>256</v>
      </c>
      <c r="E20" s="63" t="s">
        <v>143</v>
      </c>
    </row>
    <row r="21" spans="1:5" s="62" customFormat="1" x14ac:dyDescent="0.2">
      <c r="A21" s="63" t="s">
        <v>1258</v>
      </c>
      <c r="C21" s="63" t="s">
        <v>253</v>
      </c>
      <c r="E21" s="63" t="s">
        <v>109</v>
      </c>
    </row>
    <row r="22" spans="1:5" s="62" customFormat="1" x14ac:dyDescent="0.2">
      <c r="A22" s="64" t="s">
        <v>60</v>
      </c>
      <c r="C22" s="64" t="s">
        <v>60</v>
      </c>
      <c r="E22" s="64" t="s">
        <v>1259</v>
      </c>
    </row>
    <row r="23" spans="1:5" ht="20.100000000000001" customHeight="1" x14ac:dyDescent="0.5"/>
    <row r="24" spans="1:5" ht="20.100000000000001" customHeight="1" x14ac:dyDescent="0.5"/>
  </sheetData>
  <mergeCells count="2">
    <mergeCell ref="A1:E1"/>
    <mergeCell ref="A2:E2"/>
  </mergeCells>
  <pageMargins left="1.1811023622047245" right="0.59055118110236227" top="0.98425196850393704" bottom="0.59055118110236227" header="0.31496062992125984" footer="0.31496062992125984"/>
  <pageSetup paperSize="9" firstPageNumber="15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B5EA-7ACC-4A18-AC1C-6276933D660D}">
  <sheetPr>
    <tabColor rgb="FFFF99FF"/>
  </sheetPr>
  <dimension ref="A1:K80"/>
  <sheetViews>
    <sheetView topLeftCell="A66" zoomScale="85" zoomScaleNormal="85" workbookViewId="0">
      <selection activeCell="K47" sqref="K47"/>
    </sheetView>
  </sheetViews>
  <sheetFormatPr defaultColWidth="8.625" defaultRowHeight="21.75" x14ac:dyDescent="0.5"/>
  <cols>
    <col min="1" max="1" width="11.125" style="53" customWidth="1"/>
    <col min="2" max="2" width="11.625" style="53" customWidth="1"/>
    <col min="3" max="3" width="5.625" style="53" customWidth="1"/>
    <col min="4" max="4" width="8.875" style="53" customWidth="1"/>
    <col min="5" max="5" width="4.625" style="53" customWidth="1"/>
    <col min="6" max="6" width="1.625" style="53" customWidth="1"/>
    <col min="7" max="7" width="14" style="53" bestFit="1" customWidth="1"/>
    <col min="8" max="8" width="13.375" style="53" customWidth="1"/>
    <col min="9" max="9" width="13.625" style="53" customWidth="1"/>
    <col min="10" max="10" width="1" style="53" customWidth="1"/>
    <col min="11" max="11" width="23.125" style="80" customWidth="1"/>
    <col min="12" max="16384" width="8.625" style="53"/>
  </cols>
  <sheetData>
    <row r="1" spans="1:11" ht="21" customHeight="1" x14ac:dyDescent="0.5">
      <c r="A1" s="275" t="s">
        <v>85</v>
      </c>
      <c r="B1" s="275"/>
      <c r="C1" s="275"/>
      <c r="D1" s="275"/>
      <c r="E1" s="275"/>
      <c r="F1" s="275"/>
      <c r="G1" s="275"/>
      <c r="H1" s="275"/>
      <c r="I1" s="275"/>
      <c r="J1" s="51"/>
    </row>
    <row r="2" spans="1:11" ht="21" customHeight="1" x14ac:dyDescent="0.5">
      <c r="A2" s="274" t="s">
        <v>1028</v>
      </c>
      <c r="B2" s="274"/>
      <c r="C2" s="274"/>
      <c r="D2" s="274"/>
      <c r="E2" s="274"/>
      <c r="F2" s="274"/>
      <c r="G2" s="274"/>
      <c r="H2" s="274"/>
      <c r="I2" s="274"/>
      <c r="J2" s="29"/>
    </row>
    <row r="3" spans="1:11" ht="15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ht="22.5" customHeight="1" x14ac:dyDescent="0.5">
      <c r="A4" s="51" t="s">
        <v>3</v>
      </c>
      <c r="B4" s="51"/>
      <c r="C4" s="51"/>
      <c r="D4" s="51"/>
      <c r="E4" s="51"/>
      <c r="F4" s="51"/>
    </row>
    <row r="5" spans="1:11" ht="21.6" customHeight="1" thickBot="1" x14ac:dyDescent="0.55000000000000004">
      <c r="I5" s="81" t="s">
        <v>5</v>
      </c>
    </row>
    <row r="6" spans="1:11" s="85" customFormat="1" ht="37.9" customHeight="1" thickTop="1" thickBot="1" x14ac:dyDescent="0.25">
      <c r="A6" s="277" t="s">
        <v>4</v>
      </c>
      <c r="B6" s="277"/>
      <c r="C6" s="277"/>
      <c r="D6" s="277"/>
      <c r="E6" s="277"/>
      <c r="F6" s="83"/>
      <c r="G6" s="84" t="s">
        <v>6</v>
      </c>
      <c r="H6" s="82" t="s">
        <v>7</v>
      </c>
      <c r="I6" s="82" t="s">
        <v>8</v>
      </c>
      <c r="K6" s="86"/>
    </row>
    <row r="7" spans="1:11" ht="20.65" customHeight="1" thickTop="1" x14ac:dyDescent="0.5">
      <c r="A7" s="28" t="s">
        <v>147</v>
      </c>
      <c r="B7" s="28"/>
      <c r="C7" s="28"/>
      <c r="D7" s="28"/>
      <c r="E7" s="28"/>
      <c r="G7" s="87">
        <f>I58</f>
        <v>5754637100</v>
      </c>
      <c r="H7" s="88">
        <v>0</v>
      </c>
      <c r="I7" s="48">
        <f>SUM(G7:H7)</f>
        <v>5754637100</v>
      </c>
    </row>
    <row r="8" spans="1:11" ht="20.65" customHeight="1" x14ac:dyDescent="0.5">
      <c r="A8" s="28" t="s">
        <v>62</v>
      </c>
      <c r="B8" s="28"/>
      <c r="C8" s="28"/>
      <c r="D8" s="28"/>
      <c r="E8" s="28"/>
      <c r="F8" s="28"/>
      <c r="G8" s="89">
        <v>0</v>
      </c>
      <c r="H8" s="89">
        <v>0</v>
      </c>
      <c r="I8" s="48">
        <f>SUM(G8:H8)</f>
        <v>0</v>
      </c>
    </row>
    <row r="9" spans="1:11" ht="20.65" customHeight="1" x14ac:dyDescent="0.5">
      <c r="A9" s="28" t="s">
        <v>9</v>
      </c>
      <c r="B9" s="28"/>
      <c r="C9" s="28"/>
      <c r="D9" s="28"/>
      <c r="E9" s="28"/>
      <c r="F9" s="28"/>
      <c r="G9" s="89">
        <v>0</v>
      </c>
      <c r="H9" s="89">
        <v>0</v>
      </c>
      <c r="I9" s="48">
        <f>SUM(G9:H9)</f>
        <v>0</v>
      </c>
    </row>
    <row r="10" spans="1:11" ht="20.65" customHeight="1" x14ac:dyDescent="0.5">
      <c r="A10" s="28" t="s">
        <v>10</v>
      </c>
      <c r="B10" s="28"/>
      <c r="C10" s="28"/>
      <c r="D10" s="28"/>
      <c r="E10" s="28"/>
      <c r="G10" s="42">
        <v>0</v>
      </c>
      <c r="H10" s="89">
        <v>0</v>
      </c>
      <c r="I10" s="48">
        <f>SUM(G10:H10)</f>
        <v>0</v>
      </c>
    </row>
    <row r="11" spans="1:11" ht="15" customHeight="1" thickBot="1" x14ac:dyDescent="0.55000000000000004">
      <c r="A11" s="28"/>
      <c r="B11" s="28"/>
      <c r="C11" s="28"/>
      <c r="D11" s="28"/>
      <c r="E11" s="28"/>
      <c r="F11" s="28"/>
      <c r="G11" s="28"/>
      <c r="H11" s="28"/>
      <c r="I11" s="48"/>
    </row>
    <row r="12" spans="1:11" ht="22.15" customHeight="1" thickTop="1" thickBot="1" x14ac:dyDescent="0.55000000000000004">
      <c r="A12" s="276" t="s">
        <v>11</v>
      </c>
      <c r="B12" s="276"/>
      <c r="C12" s="276"/>
      <c r="D12" s="276"/>
      <c r="E12" s="276"/>
      <c r="F12" s="91"/>
      <c r="G12" s="92">
        <f>SUM(G7:G11)</f>
        <v>5754637100</v>
      </c>
      <c r="H12" s="92">
        <f>SUM(H7:H11)</f>
        <v>0</v>
      </c>
      <c r="I12" s="92">
        <f>SUM(I7:I11)</f>
        <v>5754637100</v>
      </c>
    </row>
    <row r="13" spans="1:11" ht="18" customHeight="1" thickTop="1" x14ac:dyDescent="0.5"/>
    <row r="14" spans="1:11" ht="22.5" customHeight="1" x14ac:dyDescent="0.5">
      <c r="A14" s="51" t="s">
        <v>148</v>
      </c>
      <c r="B14" s="51"/>
      <c r="C14" s="51"/>
      <c r="D14" s="51"/>
      <c r="E14" s="51"/>
      <c r="F14" s="51"/>
      <c r="G14" s="93"/>
    </row>
    <row r="15" spans="1:11" ht="20.65" customHeight="1" x14ac:dyDescent="0.5">
      <c r="A15" s="94" t="s">
        <v>12</v>
      </c>
      <c r="B15" s="94"/>
      <c r="C15" s="94"/>
      <c r="D15" s="94"/>
      <c r="E15" s="94"/>
      <c r="F15" s="94"/>
      <c r="G15" s="95">
        <f>I12-G16</f>
        <v>5751883600</v>
      </c>
      <c r="H15" s="52" t="s">
        <v>13</v>
      </c>
      <c r="I15" s="57"/>
    </row>
    <row r="16" spans="1:11" ht="20.65" customHeight="1" x14ac:dyDescent="0.5">
      <c r="A16" s="94" t="s">
        <v>59</v>
      </c>
      <c r="B16" s="94"/>
      <c r="C16" s="94"/>
      <c r="D16" s="94"/>
      <c r="E16" s="94"/>
      <c r="F16" s="94"/>
      <c r="G16" s="95">
        <f>H17</f>
        <v>2753500</v>
      </c>
      <c r="H16" s="52" t="s">
        <v>13</v>
      </c>
      <c r="I16" s="57"/>
    </row>
    <row r="17" spans="1:11" ht="20.65" customHeight="1" x14ac:dyDescent="0.5">
      <c r="A17" s="94"/>
      <c r="B17" s="52" t="s">
        <v>249</v>
      </c>
      <c r="D17" s="94"/>
      <c r="E17" s="94"/>
      <c r="F17" s="94"/>
      <c r="G17" s="95"/>
      <c r="H17" s="95">
        <f>I27+I28+I41+I46+I48+I51+I54</f>
        <v>2753500</v>
      </c>
      <c r="I17" s="52" t="s">
        <v>13</v>
      </c>
    </row>
    <row r="18" spans="1:11" ht="20.65" customHeight="1" x14ac:dyDescent="0.5">
      <c r="A18" s="94"/>
      <c r="B18" s="52" t="s">
        <v>250</v>
      </c>
      <c r="D18" s="94"/>
      <c r="E18" s="94"/>
      <c r="F18" s="94"/>
      <c r="G18" s="95"/>
      <c r="H18" s="95">
        <v>0</v>
      </c>
      <c r="I18" s="52" t="s">
        <v>13</v>
      </c>
    </row>
    <row r="19" spans="1:11" ht="21.6" customHeight="1" thickBot="1" x14ac:dyDescent="0.55000000000000004">
      <c r="I19" s="81" t="s">
        <v>5</v>
      </c>
    </row>
    <row r="20" spans="1:11" s="38" customFormat="1" ht="37.9" customHeight="1" thickTop="1" thickBot="1" x14ac:dyDescent="0.25">
      <c r="A20" s="277" t="s">
        <v>283</v>
      </c>
      <c r="B20" s="277"/>
      <c r="C20" s="277"/>
      <c r="D20" s="277"/>
      <c r="E20" s="277"/>
      <c r="F20" s="96"/>
      <c r="G20" s="84" t="s">
        <v>6</v>
      </c>
      <c r="H20" s="82" t="s">
        <v>7</v>
      </c>
      <c r="I20" s="84" t="s">
        <v>8</v>
      </c>
      <c r="K20" s="43"/>
    </row>
    <row r="21" spans="1:11" s="38" customFormat="1" ht="20.65" customHeight="1" thickTop="1" x14ac:dyDescent="0.2">
      <c r="A21" s="31" t="s">
        <v>195</v>
      </c>
      <c r="B21" s="97"/>
      <c r="C21" s="97"/>
      <c r="D21" s="97"/>
      <c r="E21" s="98"/>
      <c r="F21" s="99"/>
      <c r="G21" s="41"/>
      <c r="H21" s="85"/>
      <c r="I21" s="41"/>
      <c r="K21" s="43"/>
    </row>
    <row r="22" spans="1:11" s="38" customFormat="1" ht="20.65" customHeight="1" x14ac:dyDescent="0.5">
      <c r="A22" s="51" t="s">
        <v>284</v>
      </c>
      <c r="B22" s="97"/>
      <c r="C22" s="97"/>
      <c r="D22" s="97"/>
      <c r="E22" s="97"/>
      <c r="F22" s="41"/>
      <c r="G22" s="100"/>
      <c r="H22" s="101"/>
      <c r="I22" s="100"/>
      <c r="K22" s="43"/>
    </row>
    <row r="23" spans="1:11" s="38" customFormat="1" ht="20.65" customHeight="1" x14ac:dyDescent="0.5">
      <c r="A23" s="102" t="s">
        <v>285</v>
      </c>
      <c r="B23" s="97"/>
      <c r="C23" s="97"/>
      <c r="D23" s="97"/>
      <c r="E23" s="97"/>
      <c r="F23" s="41"/>
      <c r="G23" s="101">
        <v>886383800</v>
      </c>
      <c r="H23" s="93">
        <v>0</v>
      </c>
      <c r="I23" s="101">
        <f>SUM(G23:H23)</f>
        <v>886383800</v>
      </c>
      <c r="K23" s="43"/>
    </row>
    <row r="24" spans="1:11" ht="20.65" customHeight="1" x14ac:dyDescent="0.5">
      <c r="A24" s="51" t="s">
        <v>286</v>
      </c>
      <c r="B24" s="51"/>
      <c r="C24" s="51"/>
      <c r="D24" s="51"/>
      <c r="E24" s="103"/>
      <c r="F24" s="103"/>
      <c r="G24" s="95"/>
      <c r="H24" s="45"/>
      <c r="I24" s="95"/>
    </row>
    <row r="25" spans="1:11" ht="20.65" customHeight="1" x14ac:dyDescent="0.5">
      <c r="A25" s="102" t="s">
        <v>287</v>
      </c>
      <c r="B25" s="104"/>
      <c r="C25" s="104"/>
      <c r="D25" s="104"/>
      <c r="E25" s="45"/>
      <c r="F25" s="45"/>
      <c r="G25" s="80">
        <v>242021370</v>
      </c>
      <c r="H25" s="80">
        <v>0</v>
      </c>
      <c r="I25" s="80">
        <f>SUM(G25:H25)</f>
        <v>242021370</v>
      </c>
    </row>
    <row r="26" spans="1:11" ht="20.65" customHeight="1" x14ac:dyDescent="0.5">
      <c r="A26" s="102" t="s">
        <v>1029</v>
      </c>
      <c r="B26" s="104"/>
      <c r="C26" s="104"/>
      <c r="D26" s="104"/>
      <c r="E26" s="45"/>
      <c r="F26" s="45"/>
      <c r="G26" s="80"/>
      <c r="H26" s="80"/>
      <c r="I26" s="80"/>
    </row>
    <row r="27" spans="1:11" ht="20.65" customHeight="1" x14ac:dyDescent="0.5">
      <c r="A27" s="102" t="s">
        <v>1030</v>
      </c>
      <c r="B27" s="104"/>
      <c r="C27" s="104"/>
      <c r="D27" s="104"/>
      <c r="E27" s="45"/>
      <c r="F27" s="45"/>
      <c r="G27" s="80">
        <v>511800</v>
      </c>
      <c r="H27" s="80">
        <v>0</v>
      </c>
      <c r="I27" s="80">
        <f t="shared" ref="I27:I28" si="0">SUM(G27:H27)</f>
        <v>511800</v>
      </c>
    </row>
    <row r="28" spans="1:11" ht="20.65" customHeight="1" x14ac:dyDescent="0.5">
      <c r="A28" s="102" t="s">
        <v>1031</v>
      </c>
      <c r="B28" s="104"/>
      <c r="C28" s="104"/>
      <c r="D28" s="104"/>
      <c r="E28" s="45"/>
      <c r="F28" s="45"/>
      <c r="G28" s="80">
        <v>654200</v>
      </c>
      <c r="H28" s="80">
        <v>0</v>
      </c>
      <c r="I28" s="80">
        <f t="shared" si="0"/>
        <v>654200</v>
      </c>
    </row>
    <row r="29" spans="1:11" ht="20.65" customHeight="1" x14ac:dyDescent="0.5">
      <c r="A29" s="52" t="s">
        <v>210</v>
      </c>
      <c r="B29" s="104"/>
      <c r="C29" s="104"/>
      <c r="D29" s="104"/>
      <c r="E29" s="104"/>
      <c r="F29" s="104"/>
      <c r="G29" s="80"/>
      <c r="H29" s="80"/>
      <c r="I29" s="80"/>
    </row>
    <row r="30" spans="1:11" ht="20.65" customHeight="1" x14ac:dyDescent="0.5">
      <c r="A30" s="51" t="s">
        <v>288</v>
      </c>
      <c r="B30" s="51"/>
      <c r="C30" s="51"/>
      <c r="D30" s="51"/>
      <c r="E30" s="103"/>
      <c r="F30" s="103"/>
      <c r="G30" s="95"/>
      <c r="H30" s="45"/>
      <c r="I30" s="95"/>
    </row>
    <row r="31" spans="1:11" ht="20.65" customHeight="1" x14ac:dyDescent="0.5">
      <c r="A31" s="102" t="s">
        <v>289</v>
      </c>
      <c r="B31" s="104"/>
      <c r="C31" s="104"/>
      <c r="D31" s="104"/>
      <c r="E31" s="45"/>
      <c r="F31" s="45"/>
      <c r="G31" s="80">
        <v>17813600</v>
      </c>
      <c r="H31" s="80">
        <v>0</v>
      </c>
      <c r="I31" s="80">
        <f t="shared" ref="I31:I38" si="1">SUM(G31:H31)</f>
        <v>17813600</v>
      </c>
    </row>
    <row r="32" spans="1:11" ht="20.65" customHeight="1" x14ac:dyDescent="0.5">
      <c r="A32" s="102" t="s">
        <v>290</v>
      </c>
      <c r="B32" s="104"/>
      <c r="C32" s="104"/>
      <c r="D32" s="104"/>
      <c r="E32" s="104"/>
      <c r="F32" s="104"/>
      <c r="G32" s="80">
        <v>340866000</v>
      </c>
      <c r="H32" s="80">
        <v>0</v>
      </c>
      <c r="I32" s="80">
        <f t="shared" si="1"/>
        <v>340866000</v>
      </c>
    </row>
    <row r="33" spans="1:11" ht="20.65" customHeight="1" thickBot="1" x14ac:dyDescent="0.55000000000000004">
      <c r="A33" s="102" t="s">
        <v>584</v>
      </c>
      <c r="B33" s="104"/>
      <c r="C33" s="104"/>
      <c r="D33" s="104"/>
      <c r="E33" s="45"/>
      <c r="F33" s="45"/>
      <c r="G33" s="80">
        <v>1438032051</v>
      </c>
      <c r="H33" s="80">
        <v>0</v>
      </c>
      <c r="I33" s="80">
        <f t="shared" ref="I33" si="2">SUM(G33:H33)</f>
        <v>1438032051</v>
      </c>
    </row>
    <row r="34" spans="1:11" s="38" customFormat="1" ht="37.9" customHeight="1" thickTop="1" thickBot="1" x14ac:dyDescent="0.25">
      <c r="A34" s="277" t="s">
        <v>283</v>
      </c>
      <c r="B34" s="277"/>
      <c r="C34" s="277"/>
      <c r="D34" s="277"/>
      <c r="E34" s="277"/>
      <c r="F34" s="96"/>
      <c r="G34" s="84" t="s">
        <v>6</v>
      </c>
      <c r="H34" s="82" t="s">
        <v>7</v>
      </c>
      <c r="I34" s="84" t="s">
        <v>8</v>
      </c>
      <c r="K34" s="43"/>
    </row>
    <row r="35" spans="1:11" ht="20.65" customHeight="1" thickTop="1" x14ac:dyDescent="0.5">
      <c r="A35" s="102" t="s">
        <v>291</v>
      </c>
      <c r="B35" s="104"/>
      <c r="C35" s="104"/>
      <c r="D35" s="104"/>
      <c r="E35" s="104"/>
      <c r="F35" s="104"/>
      <c r="G35" s="80">
        <v>218916555</v>
      </c>
      <c r="H35" s="80">
        <v>0</v>
      </c>
      <c r="I35" s="80">
        <f t="shared" si="1"/>
        <v>218916555</v>
      </c>
    </row>
    <row r="36" spans="1:11" ht="20.65" customHeight="1" x14ac:dyDescent="0.5">
      <c r="A36" s="102" t="s">
        <v>292</v>
      </c>
      <c r="B36" s="104"/>
      <c r="C36" s="104"/>
      <c r="D36" s="104"/>
      <c r="E36" s="45"/>
      <c r="F36" s="45"/>
      <c r="G36" s="80">
        <v>212638900</v>
      </c>
      <c r="H36" s="80">
        <v>0</v>
      </c>
      <c r="I36" s="80">
        <f t="shared" si="1"/>
        <v>212638900</v>
      </c>
    </row>
    <row r="37" spans="1:11" ht="20.65" customHeight="1" x14ac:dyDescent="0.5">
      <c r="A37" s="102" t="s">
        <v>577</v>
      </c>
      <c r="B37" s="104"/>
      <c r="C37" s="104"/>
      <c r="D37" s="104"/>
      <c r="E37" s="45"/>
      <c r="F37" s="45"/>
      <c r="G37" s="80"/>
      <c r="H37" s="80"/>
      <c r="I37" s="80"/>
    </row>
    <row r="38" spans="1:11" ht="20.65" customHeight="1" x14ac:dyDescent="0.5">
      <c r="A38" s="102" t="s">
        <v>578</v>
      </c>
      <c r="B38" s="104"/>
      <c r="C38" s="104"/>
      <c r="D38" s="104"/>
      <c r="E38" s="45"/>
      <c r="F38" s="45"/>
      <c r="G38" s="80">
        <v>1577671612</v>
      </c>
      <c r="H38" s="80">
        <v>0</v>
      </c>
      <c r="I38" s="80">
        <f t="shared" si="1"/>
        <v>1577671612</v>
      </c>
    </row>
    <row r="39" spans="1:11" ht="20.65" customHeight="1" x14ac:dyDescent="0.5">
      <c r="A39" s="102" t="s">
        <v>1032</v>
      </c>
      <c r="B39" s="104"/>
      <c r="C39" s="104"/>
      <c r="D39" s="104"/>
      <c r="E39" s="104"/>
      <c r="F39" s="104"/>
      <c r="G39" s="80"/>
      <c r="H39" s="80"/>
      <c r="I39" s="80"/>
    </row>
    <row r="40" spans="1:11" ht="20.65" customHeight="1" x14ac:dyDescent="0.5">
      <c r="A40" s="102" t="s">
        <v>1033</v>
      </c>
      <c r="B40" s="104"/>
      <c r="C40" s="104"/>
      <c r="D40" s="104"/>
      <c r="E40" s="104"/>
      <c r="F40" s="104"/>
      <c r="G40" s="80"/>
      <c r="H40" s="80"/>
      <c r="I40" s="80"/>
    </row>
    <row r="41" spans="1:11" ht="20.65" customHeight="1" x14ac:dyDescent="0.5">
      <c r="A41" s="102" t="s">
        <v>1034</v>
      </c>
      <c r="B41" s="104"/>
      <c r="C41" s="104"/>
      <c r="D41" s="104"/>
      <c r="E41" s="104"/>
      <c r="F41" s="104"/>
      <c r="G41" s="80">
        <v>191300</v>
      </c>
      <c r="H41" s="80">
        <v>0</v>
      </c>
      <c r="I41" s="80">
        <f t="shared" ref="I41" si="3">SUM(G41:H41)</f>
        <v>191300</v>
      </c>
    </row>
    <row r="42" spans="1:11" ht="20.65" customHeight="1" x14ac:dyDescent="0.5">
      <c r="A42" s="51" t="s">
        <v>293</v>
      </c>
      <c r="B42" s="51"/>
      <c r="C42" s="51"/>
      <c r="D42" s="51"/>
      <c r="E42" s="103"/>
      <c r="F42" s="103"/>
      <c r="G42" s="95"/>
      <c r="H42" s="45"/>
      <c r="I42" s="95"/>
    </row>
    <row r="43" spans="1:11" ht="20.65" customHeight="1" x14ac:dyDescent="0.5">
      <c r="A43" s="102" t="s">
        <v>294</v>
      </c>
      <c r="B43" s="104"/>
      <c r="C43" s="104"/>
      <c r="D43" s="104"/>
      <c r="E43" s="104"/>
      <c r="F43" s="104"/>
      <c r="G43" s="80">
        <v>9489900</v>
      </c>
      <c r="H43" s="80">
        <v>0</v>
      </c>
      <c r="I43" s="80">
        <f>SUM(G43:H43)</f>
        <v>9489900</v>
      </c>
    </row>
    <row r="44" spans="1:11" ht="20.65" customHeight="1" x14ac:dyDescent="0.5">
      <c r="A44" s="102" t="s">
        <v>295</v>
      </c>
      <c r="B44" s="104"/>
      <c r="C44" s="104"/>
      <c r="D44" s="104"/>
      <c r="E44" s="45"/>
      <c r="F44" s="45"/>
      <c r="G44" s="80">
        <v>4212400</v>
      </c>
      <c r="H44" s="80">
        <v>0</v>
      </c>
      <c r="I44" s="80">
        <f>SUM(G44:H44)</f>
        <v>4212400</v>
      </c>
    </row>
    <row r="45" spans="1:11" ht="20.65" customHeight="1" x14ac:dyDescent="0.5">
      <c r="A45" s="102" t="s">
        <v>1036</v>
      </c>
      <c r="B45" s="104"/>
      <c r="C45" s="104"/>
      <c r="D45" s="104"/>
      <c r="E45" s="45"/>
      <c r="F45" s="45"/>
      <c r="G45" s="80"/>
      <c r="H45" s="80"/>
      <c r="I45" s="80"/>
    </row>
    <row r="46" spans="1:11" ht="20.65" customHeight="1" x14ac:dyDescent="0.5">
      <c r="A46" s="102" t="s">
        <v>1035</v>
      </c>
      <c r="B46" s="104"/>
      <c r="C46" s="104"/>
      <c r="D46" s="104"/>
      <c r="E46" s="45"/>
      <c r="F46" s="45"/>
      <c r="G46" s="80">
        <v>162500</v>
      </c>
      <c r="H46" s="80">
        <v>0</v>
      </c>
      <c r="I46" s="80">
        <f t="shared" ref="I46:I51" si="4">SUM(G46:H46)</f>
        <v>162500</v>
      </c>
    </row>
    <row r="47" spans="1:11" ht="20.65" customHeight="1" x14ac:dyDescent="0.5">
      <c r="A47" s="102" t="s">
        <v>1037</v>
      </c>
      <c r="B47" s="104"/>
      <c r="C47" s="104"/>
      <c r="D47" s="104"/>
      <c r="E47" s="45"/>
      <c r="F47" s="45"/>
      <c r="G47" s="80"/>
      <c r="H47" s="80"/>
      <c r="I47" s="80"/>
    </row>
    <row r="48" spans="1:11" ht="20.65" customHeight="1" x14ac:dyDescent="0.5">
      <c r="A48" s="102" t="s">
        <v>1038</v>
      </c>
      <c r="B48" s="104"/>
      <c r="C48" s="104"/>
      <c r="D48" s="104"/>
      <c r="E48" s="45"/>
      <c r="F48" s="45"/>
      <c r="G48" s="80">
        <v>138700</v>
      </c>
      <c r="H48" s="80">
        <v>0</v>
      </c>
      <c r="I48" s="80">
        <f t="shared" si="4"/>
        <v>138700</v>
      </c>
    </row>
    <row r="49" spans="1:11" ht="20.65" customHeight="1" x14ac:dyDescent="0.5">
      <c r="A49" s="102" t="s">
        <v>1039</v>
      </c>
      <c r="B49" s="104"/>
      <c r="C49" s="104"/>
      <c r="D49" s="104"/>
      <c r="E49" s="45"/>
      <c r="F49" s="45"/>
      <c r="G49" s="80"/>
      <c r="H49" s="80"/>
      <c r="I49" s="80"/>
    </row>
    <row r="50" spans="1:11" ht="20.65" customHeight="1" x14ac:dyDescent="0.5">
      <c r="A50" s="102" t="s">
        <v>1040</v>
      </c>
      <c r="B50" s="104"/>
      <c r="C50" s="104"/>
      <c r="D50" s="104"/>
      <c r="E50" s="45"/>
      <c r="F50" s="45"/>
      <c r="G50" s="80"/>
      <c r="H50" s="80"/>
      <c r="I50" s="80"/>
    </row>
    <row r="51" spans="1:11" ht="20.65" customHeight="1" x14ac:dyDescent="0.5">
      <c r="A51" s="102" t="s">
        <v>1041</v>
      </c>
      <c r="B51" s="104"/>
      <c r="C51" s="104"/>
      <c r="D51" s="104"/>
      <c r="E51" s="45"/>
      <c r="F51" s="45"/>
      <c r="G51" s="80">
        <v>95000</v>
      </c>
      <c r="H51" s="80">
        <v>0</v>
      </c>
      <c r="I51" s="80">
        <f t="shared" si="4"/>
        <v>95000</v>
      </c>
    </row>
    <row r="52" spans="1:11" ht="20.65" customHeight="1" x14ac:dyDescent="0.5">
      <c r="A52" s="102" t="s">
        <v>1441</v>
      </c>
      <c r="B52" s="104"/>
      <c r="C52" s="104"/>
      <c r="D52" s="104"/>
      <c r="E52" s="45"/>
      <c r="F52" s="45"/>
      <c r="G52" s="80"/>
      <c r="H52" s="80"/>
      <c r="I52" s="80"/>
    </row>
    <row r="53" spans="1:11" ht="20.65" customHeight="1" x14ac:dyDescent="0.5">
      <c r="A53" s="105" t="s">
        <v>1443</v>
      </c>
      <c r="B53" s="104"/>
      <c r="C53" s="104"/>
      <c r="D53" s="104"/>
      <c r="E53" s="45"/>
      <c r="F53" s="45"/>
      <c r="G53" s="80"/>
      <c r="H53" s="80"/>
      <c r="I53" s="80"/>
    </row>
    <row r="54" spans="1:11" ht="20.65" customHeight="1" x14ac:dyDescent="0.5">
      <c r="A54" s="102" t="s">
        <v>1442</v>
      </c>
      <c r="B54" s="104"/>
      <c r="C54" s="104"/>
      <c r="D54" s="104"/>
      <c r="E54" s="45"/>
      <c r="F54" s="45"/>
      <c r="G54" s="80">
        <v>1000000</v>
      </c>
      <c r="H54" s="80">
        <v>0</v>
      </c>
      <c r="I54" s="80">
        <f>SUM(G54:H54)</f>
        <v>1000000</v>
      </c>
    </row>
    <row r="55" spans="1:11" ht="20.65" customHeight="1" x14ac:dyDescent="0.5">
      <c r="A55" s="51" t="s">
        <v>296</v>
      </c>
      <c r="B55" s="51"/>
      <c r="C55" s="51"/>
      <c r="D55" s="51"/>
      <c r="E55" s="103"/>
      <c r="F55" s="103"/>
      <c r="G55" s="95"/>
      <c r="H55" s="45">
        <f>SUM(H56:H56)</f>
        <v>0</v>
      </c>
      <c r="I55" s="95"/>
    </row>
    <row r="56" spans="1:11" ht="20.65" customHeight="1" x14ac:dyDescent="0.5">
      <c r="A56" s="102" t="s">
        <v>585</v>
      </c>
      <c r="B56" s="51"/>
      <c r="C56" s="51"/>
      <c r="D56" s="51"/>
      <c r="E56" s="103"/>
      <c r="F56" s="103"/>
      <c r="G56" s="80">
        <v>803837412</v>
      </c>
      <c r="H56" s="80">
        <v>0</v>
      </c>
      <c r="I56" s="80">
        <f>SUM(G56:H56)</f>
        <v>803837412</v>
      </c>
    </row>
    <row r="57" spans="1:11" ht="15" customHeight="1" thickBot="1" x14ac:dyDescent="0.55000000000000004">
      <c r="A57" s="106"/>
      <c r="B57" s="104"/>
      <c r="C57" s="104"/>
      <c r="D57" s="104"/>
      <c r="E57" s="104"/>
      <c r="F57" s="104"/>
      <c r="G57" s="80"/>
      <c r="H57" s="107"/>
      <c r="I57" s="108"/>
    </row>
    <row r="58" spans="1:11" ht="22.15" customHeight="1" thickTop="1" thickBot="1" x14ac:dyDescent="0.55000000000000004">
      <c r="A58" s="276" t="s">
        <v>149</v>
      </c>
      <c r="B58" s="276"/>
      <c r="C58" s="276"/>
      <c r="D58" s="276"/>
      <c r="E58" s="276"/>
      <c r="F58" s="90"/>
      <c r="G58" s="109">
        <f>SUM(G22:G57)</f>
        <v>5754637100</v>
      </c>
      <c r="H58" s="109">
        <v>0</v>
      </c>
      <c r="I58" s="109">
        <f>SUM(I22:I57)</f>
        <v>5754637100</v>
      </c>
    </row>
    <row r="59" spans="1:11" ht="20.100000000000001" customHeight="1" thickTop="1" x14ac:dyDescent="0.5">
      <c r="A59" s="110"/>
      <c r="B59" s="110"/>
      <c r="C59" s="110"/>
      <c r="D59" s="110"/>
      <c r="E59" s="110"/>
      <c r="F59" s="110"/>
      <c r="G59" s="111"/>
      <c r="H59" s="111"/>
      <c r="I59" s="111"/>
    </row>
    <row r="60" spans="1:11" ht="22.5" customHeight="1" x14ac:dyDescent="0.5">
      <c r="A60" s="51" t="s">
        <v>15</v>
      </c>
      <c r="B60" s="51"/>
      <c r="C60" s="51"/>
      <c r="D60" s="51"/>
      <c r="E60" s="51"/>
      <c r="F60" s="51"/>
    </row>
    <row r="61" spans="1:11" ht="21.6" customHeight="1" thickBot="1" x14ac:dyDescent="0.55000000000000004">
      <c r="I61" s="81" t="s">
        <v>5</v>
      </c>
    </row>
    <row r="62" spans="1:11" s="38" customFormat="1" ht="37.9" customHeight="1" thickTop="1" thickBot="1" x14ac:dyDescent="0.25">
      <c r="A62" s="96" t="s">
        <v>14</v>
      </c>
      <c r="B62" s="96"/>
      <c r="C62" s="96"/>
      <c r="D62" s="96"/>
      <c r="E62" s="96"/>
      <c r="F62" s="96"/>
      <c r="G62" s="96" t="s">
        <v>6</v>
      </c>
      <c r="H62" s="112" t="s">
        <v>7</v>
      </c>
      <c r="I62" s="96" t="s">
        <v>8</v>
      </c>
      <c r="K62" s="43"/>
    </row>
    <row r="63" spans="1:11" ht="20.100000000000001" customHeight="1" thickTop="1" x14ac:dyDescent="0.5">
      <c r="G63" s="28"/>
      <c r="H63" s="28"/>
      <c r="I63" s="28"/>
    </row>
    <row r="64" spans="1:11" ht="15" customHeight="1" thickBot="1" x14ac:dyDescent="0.55000000000000004"/>
    <row r="65" spans="1:11" ht="22.15" customHeight="1" thickTop="1" thickBot="1" x14ac:dyDescent="0.55000000000000004">
      <c r="A65" s="276" t="s">
        <v>16</v>
      </c>
      <c r="B65" s="276"/>
      <c r="C65" s="276"/>
      <c r="D65" s="276"/>
      <c r="E65" s="276"/>
      <c r="F65" s="90"/>
      <c r="G65" s="113"/>
      <c r="H65" s="113"/>
      <c r="I65" s="113"/>
    </row>
    <row r="66" spans="1:11" ht="20.100000000000001" customHeight="1" thickTop="1" x14ac:dyDescent="0.5">
      <c r="A66" s="110"/>
      <c r="B66" s="110"/>
      <c r="C66" s="110"/>
      <c r="D66" s="110"/>
      <c r="E66" s="110"/>
      <c r="F66" s="110"/>
      <c r="G66" s="57"/>
      <c r="H66" s="57"/>
      <c r="I66" s="57"/>
    </row>
    <row r="67" spans="1:11" ht="22.5" customHeight="1" x14ac:dyDescent="0.5">
      <c r="A67" s="51" t="s">
        <v>17</v>
      </c>
      <c r="B67" s="51"/>
      <c r="C67" s="51"/>
      <c r="D67" s="51"/>
      <c r="E67" s="51"/>
      <c r="F67" s="51"/>
    </row>
    <row r="68" spans="1:11" ht="21.6" customHeight="1" thickBot="1" x14ac:dyDescent="0.55000000000000004">
      <c r="I68" s="81" t="s">
        <v>5</v>
      </c>
    </row>
    <row r="69" spans="1:11" s="38" customFormat="1" ht="37.9" customHeight="1" thickTop="1" thickBot="1" x14ac:dyDescent="0.25">
      <c r="A69" s="96" t="s">
        <v>14</v>
      </c>
      <c r="B69" s="96"/>
      <c r="C69" s="96"/>
      <c r="D69" s="96"/>
      <c r="E69" s="96"/>
      <c r="F69" s="96"/>
      <c r="G69" s="96" t="s">
        <v>6</v>
      </c>
      <c r="H69" s="112" t="s">
        <v>7</v>
      </c>
      <c r="I69" s="96" t="s">
        <v>8</v>
      </c>
      <c r="K69" s="43"/>
    </row>
    <row r="70" spans="1:11" ht="20.100000000000001" customHeight="1" thickTop="1" x14ac:dyDescent="0.5">
      <c r="G70" s="28"/>
      <c r="H70" s="28"/>
      <c r="I70" s="28"/>
    </row>
    <row r="71" spans="1:11" ht="15" customHeight="1" thickBot="1" x14ac:dyDescent="0.55000000000000004"/>
    <row r="72" spans="1:11" ht="22.15" customHeight="1" thickTop="1" thickBot="1" x14ac:dyDescent="0.55000000000000004">
      <c r="A72" s="276" t="s">
        <v>18</v>
      </c>
      <c r="B72" s="276"/>
      <c r="C72" s="276"/>
      <c r="D72" s="276"/>
      <c r="E72" s="276"/>
      <c r="F72" s="90"/>
      <c r="G72" s="113"/>
      <c r="H72" s="113"/>
      <c r="I72" s="113"/>
    </row>
    <row r="73" spans="1:11" ht="20.100000000000001" customHeight="1" thickTop="1" x14ac:dyDescent="0.5"/>
    <row r="74" spans="1:11" ht="22.5" customHeight="1" x14ac:dyDescent="0.5">
      <c r="A74" s="51" t="s">
        <v>19</v>
      </c>
      <c r="B74" s="51"/>
      <c r="C74" s="51"/>
      <c r="D74" s="51"/>
      <c r="E74" s="51"/>
      <c r="F74" s="51"/>
    </row>
    <row r="75" spans="1:11" ht="21.6" customHeight="1" thickBot="1" x14ac:dyDescent="0.55000000000000004">
      <c r="I75" s="81" t="s">
        <v>5</v>
      </c>
    </row>
    <row r="76" spans="1:11" s="38" customFormat="1" ht="37.9" customHeight="1" thickTop="1" thickBot="1" x14ac:dyDescent="0.25">
      <c r="A76" s="96" t="s">
        <v>14</v>
      </c>
      <c r="B76" s="96"/>
      <c r="C76" s="96"/>
      <c r="D76" s="96"/>
      <c r="E76" s="96"/>
      <c r="F76" s="96"/>
      <c r="G76" s="96" t="s">
        <v>6</v>
      </c>
      <c r="H76" s="112" t="s">
        <v>7</v>
      </c>
      <c r="I76" s="96" t="s">
        <v>8</v>
      </c>
      <c r="K76" s="43"/>
    </row>
    <row r="77" spans="1:11" s="38" customFormat="1" ht="20.100000000000001" customHeight="1" thickTop="1" x14ac:dyDescent="0.5">
      <c r="A77" s="114"/>
      <c r="B77" s="50"/>
      <c r="C77" s="50"/>
      <c r="D77" s="50"/>
      <c r="E77" s="50"/>
      <c r="F77" s="50"/>
      <c r="I77" s="115">
        <v>0</v>
      </c>
      <c r="K77" s="43"/>
    </row>
    <row r="78" spans="1:11" ht="15" customHeight="1" thickBot="1" x14ac:dyDescent="0.55000000000000004">
      <c r="G78" s="28"/>
      <c r="H78" s="28"/>
      <c r="I78" s="28"/>
    </row>
    <row r="79" spans="1:11" ht="22.15" customHeight="1" thickTop="1" thickBot="1" x14ac:dyDescent="0.55000000000000004">
      <c r="A79" s="116" t="s">
        <v>20</v>
      </c>
      <c r="B79" s="90"/>
      <c r="C79" s="90"/>
      <c r="D79" s="90"/>
      <c r="E79" s="90"/>
      <c r="F79" s="90"/>
      <c r="G79" s="117">
        <f>SUM(G77:G78)</f>
        <v>0</v>
      </c>
      <c r="H79" s="117">
        <f>SUM(H77:H78)</f>
        <v>0</v>
      </c>
      <c r="I79" s="117">
        <f>SUM(I77:I78)</f>
        <v>0</v>
      </c>
    </row>
    <row r="80" spans="1:11" ht="21" customHeight="1" thickTop="1" x14ac:dyDescent="0.5"/>
  </sheetData>
  <mergeCells count="9">
    <mergeCell ref="A65:E65"/>
    <mergeCell ref="A72:E72"/>
    <mergeCell ref="A1:I1"/>
    <mergeCell ref="A2:I2"/>
    <mergeCell ref="A6:E6"/>
    <mergeCell ref="A12:E12"/>
    <mergeCell ref="A20:E20"/>
    <mergeCell ref="A58:E58"/>
    <mergeCell ref="A34:E34"/>
  </mergeCells>
  <printOptions horizontalCentered="1"/>
  <pageMargins left="0.98425196850393704" right="0.59055118110236227" top="0.98425196850393704" bottom="0.59055118110236227" header="0.31496062992125984" footer="0.31496062992125984"/>
  <pageSetup paperSize="9" orientation="portrait" useFirstPageNumber="1" horizontalDpi="300" verticalDpi="300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E402-DAA8-454D-BE48-776CA2194309}">
  <sheetPr>
    <tabColor rgb="FFFF66FF"/>
  </sheetPr>
  <dimension ref="A1:K22"/>
  <sheetViews>
    <sheetView topLeftCell="A3" zoomScale="55" zoomScaleNormal="55" workbookViewId="0">
      <selection activeCell="J16" sqref="J16"/>
    </sheetView>
  </sheetViews>
  <sheetFormatPr defaultColWidth="8.625" defaultRowHeight="21.75" x14ac:dyDescent="0.5"/>
  <cols>
    <col min="1" max="1" width="13.625" style="13" customWidth="1"/>
    <col min="2" max="9" width="14.375" style="13" customWidth="1"/>
    <col min="10" max="10" width="2.625" style="13" customWidth="1"/>
    <col min="11" max="11" width="2.625" style="15" customWidth="1"/>
    <col min="12" max="16384" width="8.625" style="13"/>
  </cols>
  <sheetData>
    <row r="1" spans="1:11" ht="22.15" customHeight="1" x14ac:dyDescent="0.5">
      <c r="A1" s="12" t="s">
        <v>311</v>
      </c>
      <c r="B1" s="12"/>
      <c r="C1" s="12"/>
      <c r="D1" s="12"/>
      <c r="E1" s="12"/>
      <c r="F1" s="12"/>
      <c r="K1" s="278">
        <v>4</v>
      </c>
    </row>
    <row r="2" spans="1:11" ht="21.6" customHeight="1" thickBot="1" x14ac:dyDescent="0.55000000000000004">
      <c r="I2" s="16" t="s">
        <v>5</v>
      </c>
      <c r="K2" s="278"/>
    </row>
    <row r="3" spans="1:11" s="14" customFormat="1" ht="42" customHeight="1" thickTop="1" thickBot="1" x14ac:dyDescent="0.25">
      <c r="A3" s="18" t="s">
        <v>312</v>
      </c>
      <c r="B3" s="18" t="s">
        <v>63</v>
      </c>
      <c r="C3" s="17" t="s">
        <v>58</v>
      </c>
      <c r="D3" s="18" t="s">
        <v>21</v>
      </c>
      <c r="E3" s="17" t="s">
        <v>111</v>
      </c>
      <c r="F3" s="18" t="s">
        <v>22</v>
      </c>
      <c r="G3" s="17" t="s">
        <v>23</v>
      </c>
      <c r="H3" s="17" t="s">
        <v>24</v>
      </c>
      <c r="I3" s="17" t="s">
        <v>8</v>
      </c>
      <c r="K3" s="278"/>
    </row>
    <row r="4" spans="1:11" ht="21" customHeight="1" thickTop="1" x14ac:dyDescent="0.5">
      <c r="A4" s="12" t="s">
        <v>25</v>
      </c>
      <c r="B4" s="15">
        <v>709391800</v>
      </c>
      <c r="C4" s="15">
        <v>157104000</v>
      </c>
      <c r="D4" s="15">
        <v>19888000</v>
      </c>
      <c r="E4" s="15">
        <v>0</v>
      </c>
      <c r="F4" s="25">
        <v>0</v>
      </c>
      <c r="G4" s="15">
        <v>0</v>
      </c>
      <c r="H4" s="15">
        <v>0</v>
      </c>
      <c r="I4" s="24">
        <f>SUM(B4:H4)</f>
        <v>886383800</v>
      </c>
      <c r="K4" s="278"/>
    </row>
    <row r="5" spans="1:11" ht="21" customHeight="1" x14ac:dyDescent="0.5">
      <c r="A5" s="19" t="s">
        <v>192</v>
      </c>
      <c r="B5" s="15">
        <v>0</v>
      </c>
      <c r="C5" s="15">
        <v>0</v>
      </c>
      <c r="D5" s="21">
        <v>1192836102</v>
      </c>
      <c r="E5" s="21">
        <v>64944600</v>
      </c>
      <c r="F5" s="26">
        <v>0</v>
      </c>
      <c r="G5" s="15">
        <v>0</v>
      </c>
      <c r="H5" s="15">
        <v>0</v>
      </c>
      <c r="I5" s="24">
        <f>SUM(B5:H5)</f>
        <v>1257780702</v>
      </c>
      <c r="K5" s="278"/>
    </row>
    <row r="6" spans="1:11" ht="21" customHeight="1" x14ac:dyDescent="0.5">
      <c r="A6" s="19" t="s">
        <v>27</v>
      </c>
      <c r="B6" s="15">
        <v>0</v>
      </c>
      <c r="C6" s="15">
        <v>0</v>
      </c>
      <c r="D6" s="15">
        <v>0</v>
      </c>
      <c r="E6" s="15">
        <v>0</v>
      </c>
      <c r="F6" s="22">
        <v>333613080</v>
      </c>
      <c r="G6" s="15">
        <v>0</v>
      </c>
      <c r="H6" s="15">
        <v>0</v>
      </c>
      <c r="I6" s="24">
        <f>SUM(B6:H6)</f>
        <v>333613080</v>
      </c>
      <c r="K6" s="278"/>
    </row>
    <row r="7" spans="1:11" ht="21" customHeight="1" x14ac:dyDescent="0.5">
      <c r="A7" s="19" t="s">
        <v>28</v>
      </c>
      <c r="B7" s="15">
        <v>0</v>
      </c>
      <c r="C7" s="15">
        <v>0</v>
      </c>
      <c r="D7" s="15">
        <v>0</v>
      </c>
      <c r="E7" s="15">
        <v>0</v>
      </c>
      <c r="F7" s="26">
        <v>0</v>
      </c>
      <c r="G7" s="21">
        <v>0</v>
      </c>
      <c r="H7" s="15">
        <v>0</v>
      </c>
      <c r="I7" s="24">
        <f>SUM(B7:H7)</f>
        <v>0</v>
      </c>
      <c r="K7" s="278"/>
    </row>
    <row r="8" spans="1:11" ht="21" customHeight="1" x14ac:dyDescent="0.5">
      <c r="A8" s="19" t="s">
        <v>29</v>
      </c>
      <c r="B8" s="15">
        <v>0</v>
      </c>
      <c r="C8" s="15">
        <v>0</v>
      </c>
      <c r="D8" s="15">
        <v>0</v>
      </c>
      <c r="E8" s="15">
        <v>0</v>
      </c>
      <c r="F8" s="26">
        <v>0</v>
      </c>
      <c r="G8" s="15">
        <v>0</v>
      </c>
      <c r="H8" s="22">
        <v>3276859518</v>
      </c>
      <c r="I8" s="24">
        <f>SUM(B8:H8)</f>
        <v>3276859518</v>
      </c>
      <c r="K8" s="278"/>
    </row>
    <row r="9" spans="1:11" ht="8.1" customHeight="1" thickBot="1" x14ac:dyDescent="0.55000000000000004">
      <c r="K9" s="278"/>
    </row>
    <row r="10" spans="1:11" ht="21" customHeight="1" thickTop="1" thickBot="1" x14ac:dyDescent="0.55000000000000004">
      <c r="A10" s="23" t="s">
        <v>26</v>
      </c>
      <c r="B10" s="20">
        <f>SUM(B4:B9)</f>
        <v>709391800</v>
      </c>
      <c r="C10" s="20">
        <f t="shared" ref="C10:I10" si="0">SUM(C4:C9)</f>
        <v>157104000</v>
      </c>
      <c r="D10" s="20">
        <f t="shared" si="0"/>
        <v>1212724102</v>
      </c>
      <c r="E10" s="20">
        <f t="shared" si="0"/>
        <v>64944600</v>
      </c>
      <c r="F10" s="20">
        <f t="shared" si="0"/>
        <v>333613080</v>
      </c>
      <c r="G10" s="20">
        <f t="shared" si="0"/>
        <v>0</v>
      </c>
      <c r="H10" s="20">
        <f t="shared" si="0"/>
        <v>3276859518</v>
      </c>
      <c r="I10" s="20">
        <f t="shared" si="0"/>
        <v>5754637100</v>
      </c>
      <c r="K10" s="278"/>
    </row>
    <row r="11" spans="1:11" ht="16.5" customHeight="1" thickTop="1" x14ac:dyDescent="0.5">
      <c r="K11" s="278"/>
    </row>
    <row r="12" spans="1:11" x14ac:dyDescent="0.5">
      <c r="K12" s="278"/>
    </row>
    <row r="13" spans="1:11" x14ac:dyDescent="0.5">
      <c r="D13" s="267"/>
      <c r="H13" s="267"/>
      <c r="K13" s="278"/>
    </row>
    <row r="14" spans="1:11" x14ac:dyDescent="0.5">
      <c r="K14" s="278"/>
    </row>
    <row r="15" spans="1:11" x14ac:dyDescent="0.5">
      <c r="K15" s="278"/>
    </row>
    <row r="16" spans="1:11" x14ac:dyDescent="0.5">
      <c r="K16" s="278"/>
    </row>
    <row r="17" spans="11:11" x14ac:dyDescent="0.5">
      <c r="K17" s="278"/>
    </row>
    <row r="18" spans="11:11" x14ac:dyDescent="0.5">
      <c r="K18" s="278"/>
    </row>
    <row r="19" spans="11:11" x14ac:dyDescent="0.5">
      <c r="K19" s="278"/>
    </row>
    <row r="20" spans="11:11" x14ac:dyDescent="0.5">
      <c r="K20" s="278"/>
    </row>
    <row r="21" spans="11:11" x14ac:dyDescent="0.5">
      <c r="K21" s="278"/>
    </row>
    <row r="22" spans="11:11" x14ac:dyDescent="0.5">
      <c r="K22" s="278"/>
    </row>
  </sheetData>
  <mergeCells count="2">
    <mergeCell ref="K1:K11"/>
    <mergeCell ref="K12:K22"/>
  </mergeCells>
  <printOptions horizontalCentered="1"/>
  <pageMargins left="0.59055118110236227" right="0.27559055118110237" top="1.1811023622047245" bottom="0.59055118110236227" header="0.31496062992125984" footer="0.31496062992125984"/>
  <pageSetup paperSize="9" firstPageNumber="4" orientation="landscape" useFirstPageNumber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0BF9-C191-491A-AE40-3023F39EAE87}">
  <sheetPr>
    <tabColor rgb="FFFF00FF"/>
  </sheetPr>
  <dimension ref="A1:H788"/>
  <sheetViews>
    <sheetView showWhiteSpace="0" view="pageBreakPreview" topLeftCell="A757" zoomScale="70" zoomScaleNormal="90" zoomScaleSheetLayoutView="70" workbookViewId="0">
      <selection activeCell="F738" sqref="F738"/>
    </sheetView>
  </sheetViews>
  <sheetFormatPr defaultColWidth="8.625" defaultRowHeight="24" x14ac:dyDescent="0.55000000000000004"/>
  <cols>
    <col min="1" max="1" width="0.125" style="177" customWidth="1"/>
    <col min="2" max="2" width="25.875" style="177" customWidth="1"/>
    <col min="3" max="3" width="14.5" style="131" customWidth="1"/>
    <col min="4" max="5" width="15.75" style="177" customWidth="1"/>
    <col min="6" max="8" width="11.625" style="177" customWidth="1"/>
    <col min="9" max="16384" width="8.625" style="177"/>
  </cols>
  <sheetData>
    <row r="1" spans="1:8" x14ac:dyDescent="0.55000000000000004">
      <c r="A1" s="287" t="s">
        <v>85</v>
      </c>
      <c r="B1" s="287"/>
      <c r="C1" s="287"/>
      <c r="D1" s="287"/>
      <c r="E1" s="287"/>
      <c r="F1" s="287"/>
      <c r="G1" s="287"/>
      <c r="H1" s="287"/>
    </row>
    <row r="2" spans="1:8" x14ac:dyDescent="0.55000000000000004">
      <c r="A2" s="287" t="s">
        <v>1260</v>
      </c>
      <c r="B2" s="287"/>
      <c r="C2" s="287"/>
      <c r="D2" s="287"/>
      <c r="E2" s="287"/>
      <c r="F2" s="287"/>
      <c r="G2" s="287"/>
      <c r="H2" s="287"/>
    </row>
    <row r="3" spans="1:8" x14ac:dyDescent="0.55000000000000004">
      <c r="A3" s="146"/>
      <c r="B3" s="146"/>
      <c r="C3" s="146"/>
      <c r="D3" s="146"/>
      <c r="E3" s="146"/>
      <c r="F3" s="146"/>
      <c r="G3" s="146"/>
      <c r="H3" s="146"/>
    </row>
    <row r="4" spans="1:8" x14ac:dyDescent="0.55000000000000004">
      <c r="A4" s="146"/>
      <c r="B4" s="178" t="s">
        <v>195</v>
      </c>
      <c r="C4" s="146"/>
      <c r="D4" s="146"/>
      <c r="E4" s="146"/>
      <c r="F4" s="146"/>
      <c r="G4" s="146"/>
      <c r="H4" s="146"/>
    </row>
    <row r="5" spans="1:8" x14ac:dyDescent="0.55000000000000004">
      <c r="A5" s="146"/>
      <c r="B5" s="179" t="s">
        <v>196</v>
      </c>
      <c r="C5" s="180"/>
      <c r="D5" s="180"/>
      <c r="E5" s="180"/>
      <c r="F5" s="180"/>
      <c r="G5" s="180"/>
      <c r="H5" s="180"/>
    </row>
    <row r="6" spans="1:8" x14ac:dyDescent="0.55000000000000004">
      <c r="A6" s="146"/>
      <c r="B6" s="288" t="s">
        <v>859</v>
      </c>
      <c r="C6" s="288"/>
      <c r="D6" s="288"/>
      <c r="E6" s="288"/>
      <c r="F6" s="288"/>
      <c r="G6" s="288"/>
      <c r="H6" s="288"/>
    </row>
    <row r="7" spans="1:8" x14ac:dyDescent="0.55000000000000004">
      <c r="A7" s="146"/>
      <c r="B7" s="281" t="s">
        <v>425</v>
      </c>
      <c r="C7" s="281"/>
      <c r="D7" s="281"/>
      <c r="E7" s="281"/>
      <c r="F7" s="281"/>
      <c r="G7" s="281"/>
      <c r="H7" s="281"/>
    </row>
    <row r="8" spans="1:8" x14ac:dyDescent="0.55000000000000004">
      <c r="A8" s="146"/>
      <c r="B8" s="281" t="s">
        <v>426</v>
      </c>
      <c r="C8" s="281"/>
      <c r="D8" s="281"/>
      <c r="E8" s="281"/>
      <c r="F8" s="281"/>
      <c r="G8" s="281"/>
      <c r="H8" s="281"/>
    </row>
    <row r="9" spans="1:8" x14ac:dyDescent="0.55000000000000004">
      <c r="A9" s="146"/>
      <c r="B9" s="136" t="s">
        <v>427</v>
      </c>
      <c r="C9" s="136"/>
      <c r="D9" s="136"/>
      <c r="E9" s="136"/>
      <c r="F9" s="136"/>
      <c r="G9" s="136"/>
      <c r="H9" s="136"/>
    </row>
    <row r="10" spans="1:8" x14ac:dyDescent="0.55000000000000004">
      <c r="A10" s="146"/>
      <c r="B10" s="178"/>
      <c r="C10" s="146"/>
      <c r="D10" s="146"/>
      <c r="E10" s="146"/>
      <c r="F10" s="146"/>
      <c r="G10" s="146"/>
      <c r="H10" s="146"/>
    </row>
    <row r="11" spans="1:8" x14ac:dyDescent="0.55000000000000004">
      <c r="A11" s="146"/>
      <c r="B11" s="179" t="s">
        <v>248</v>
      </c>
      <c r="C11" s="180"/>
      <c r="D11" s="180"/>
      <c r="E11" s="180"/>
      <c r="F11" s="180"/>
      <c r="G11" s="180"/>
      <c r="H11" s="180"/>
    </row>
    <row r="12" spans="1:8" x14ac:dyDescent="0.55000000000000004">
      <c r="A12" s="146"/>
      <c r="B12" s="288" t="s">
        <v>860</v>
      </c>
      <c r="C12" s="288"/>
      <c r="D12" s="288"/>
      <c r="E12" s="288"/>
      <c r="F12" s="288"/>
      <c r="G12" s="288"/>
      <c r="H12" s="288"/>
    </row>
    <row r="13" spans="1:8" x14ac:dyDescent="0.55000000000000004">
      <c r="A13" s="146"/>
      <c r="B13" s="281" t="s">
        <v>428</v>
      </c>
      <c r="C13" s="281"/>
      <c r="D13" s="281"/>
      <c r="E13" s="281"/>
      <c r="F13" s="281"/>
      <c r="G13" s="281"/>
      <c r="H13" s="281"/>
    </row>
    <row r="14" spans="1:8" x14ac:dyDescent="0.55000000000000004">
      <c r="A14" s="146"/>
      <c r="B14" s="281" t="s">
        <v>429</v>
      </c>
      <c r="C14" s="281"/>
      <c r="D14" s="281"/>
      <c r="E14" s="281"/>
      <c r="F14" s="281"/>
      <c r="G14" s="281"/>
      <c r="H14" s="281"/>
    </row>
    <row r="15" spans="1:8" x14ac:dyDescent="0.55000000000000004">
      <c r="A15" s="146"/>
      <c r="B15" s="178"/>
      <c r="C15" s="146"/>
      <c r="D15" s="146"/>
      <c r="E15" s="146"/>
      <c r="F15" s="146"/>
      <c r="G15" s="146"/>
      <c r="H15" s="146"/>
    </row>
    <row r="16" spans="1:8" s="178" customFormat="1" x14ac:dyDescent="0.55000000000000004">
      <c r="A16" s="146"/>
      <c r="B16" s="283" t="s">
        <v>116</v>
      </c>
      <c r="C16" s="285" t="s">
        <v>240</v>
      </c>
      <c r="D16" s="285"/>
      <c r="E16" s="285"/>
      <c r="F16" s="285"/>
      <c r="G16" s="285"/>
      <c r="H16" s="285"/>
    </row>
    <row r="17" spans="1:8" s="178" customFormat="1" x14ac:dyDescent="0.55000000000000004">
      <c r="A17" s="146"/>
      <c r="B17" s="283"/>
      <c r="C17" s="128" t="s">
        <v>32</v>
      </c>
      <c r="D17" s="128" t="s">
        <v>33</v>
      </c>
      <c r="E17" s="128" t="s">
        <v>34</v>
      </c>
      <c r="F17" s="128" t="s">
        <v>239</v>
      </c>
      <c r="G17" s="128" t="s">
        <v>317</v>
      </c>
      <c r="H17" s="128" t="s">
        <v>883</v>
      </c>
    </row>
    <row r="18" spans="1:8" x14ac:dyDescent="0.55000000000000004">
      <c r="A18" s="146"/>
      <c r="B18" s="181" t="s">
        <v>35</v>
      </c>
      <c r="C18" s="129" t="s">
        <v>13</v>
      </c>
      <c r="D18" s="268">
        <f>+D19+D20</f>
        <v>932895900</v>
      </c>
      <c r="E18" s="268">
        <v>886383800</v>
      </c>
      <c r="F18" s="121">
        <f>+F19+F20</f>
        <v>0</v>
      </c>
      <c r="G18" s="121">
        <f>+G19+G20</f>
        <v>0</v>
      </c>
      <c r="H18" s="121">
        <f>+H19+H20</f>
        <v>0</v>
      </c>
    </row>
    <row r="19" spans="1:8" x14ac:dyDescent="0.55000000000000004">
      <c r="A19" s="146"/>
      <c r="B19" s="181" t="s">
        <v>6</v>
      </c>
      <c r="C19" s="129" t="s">
        <v>13</v>
      </c>
      <c r="D19" s="268">
        <v>932895900</v>
      </c>
      <c r="E19" s="268">
        <v>886383800.00999999</v>
      </c>
      <c r="F19" s="121">
        <v>0</v>
      </c>
      <c r="G19" s="121">
        <v>0</v>
      </c>
      <c r="H19" s="121">
        <v>0</v>
      </c>
    </row>
    <row r="20" spans="1:8" x14ac:dyDescent="0.55000000000000004">
      <c r="A20" s="146"/>
      <c r="B20" s="181" t="s">
        <v>7</v>
      </c>
      <c r="C20" s="129" t="s">
        <v>13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</row>
    <row r="21" spans="1:8" x14ac:dyDescent="0.55000000000000004">
      <c r="A21" s="146"/>
      <c r="B21" s="178"/>
      <c r="C21" s="146"/>
      <c r="D21" s="146"/>
      <c r="E21" s="146"/>
      <c r="F21" s="146"/>
      <c r="G21" s="146"/>
      <c r="H21" s="146"/>
    </row>
    <row r="22" spans="1:8" x14ac:dyDescent="0.55000000000000004">
      <c r="A22" s="146"/>
      <c r="B22" s="178"/>
      <c r="C22" s="146"/>
      <c r="D22" s="182"/>
      <c r="E22" s="146"/>
      <c r="F22" s="146"/>
      <c r="G22" s="146"/>
      <c r="H22" s="146"/>
    </row>
    <row r="23" spans="1:8" x14ac:dyDescent="0.55000000000000004">
      <c r="A23" s="146"/>
      <c r="B23" s="178"/>
      <c r="C23" s="146"/>
      <c r="D23" s="182"/>
      <c r="E23" s="146"/>
      <c r="F23" s="146"/>
      <c r="G23" s="146"/>
      <c r="H23" s="146"/>
    </row>
    <row r="24" spans="1:8" x14ac:dyDescent="0.55000000000000004">
      <c r="A24" s="146"/>
      <c r="B24" s="178"/>
      <c r="C24" s="146"/>
      <c r="D24" s="182"/>
      <c r="E24" s="146"/>
      <c r="F24" s="146"/>
      <c r="G24" s="146"/>
      <c r="H24" s="146"/>
    </row>
    <row r="25" spans="1:8" x14ac:dyDescent="0.55000000000000004">
      <c r="A25" s="146"/>
      <c r="B25" s="178"/>
      <c r="C25" s="146"/>
      <c r="D25" s="146"/>
      <c r="E25" s="146"/>
      <c r="F25" s="146"/>
      <c r="G25" s="146"/>
      <c r="H25" s="146"/>
    </row>
    <row r="26" spans="1:8" x14ac:dyDescent="0.55000000000000004">
      <c r="A26" s="146"/>
      <c r="B26" s="178"/>
      <c r="C26" s="146"/>
      <c r="D26" s="146"/>
      <c r="E26" s="146"/>
      <c r="F26" s="146"/>
      <c r="G26" s="146"/>
      <c r="H26" s="146"/>
    </row>
    <row r="27" spans="1:8" x14ac:dyDescent="0.55000000000000004">
      <c r="A27" s="146"/>
      <c r="B27" s="178"/>
      <c r="C27" s="146"/>
      <c r="D27" s="146"/>
      <c r="E27" s="146"/>
      <c r="F27" s="146"/>
      <c r="G27" s="146"/>
      <c r="H27" s="146"/>
    </row>
    <row r="28" spans="1:8" x14ac:dyDescent="0.55000000000000004">
      <c r="A28" s="146"/>
      <c r="B28" s="178"/>
      <c r="C28" s="146"/>
      <c r="D28" s="146"/>
      <c r="E28" s="146"/>
      <c r="F28" s="146"/>
      <c r="G28" s="146"/>
      <c r="H28" s="146"/>
    </row>
    <row r="29" spans="1:8" x14ac:dyDescent="0.55000000000000004">
      <c r="A29" s="146"/>
      <c r="B29" s="178"/>
      <c r="C29" s="146"/>
      <c r="D29" s="146"/>
      <c r="E29" s="146"/>
      <c r="F29" s="146"/>
      <c r="G29" s="146"/>
      <c r="H29" s="146"/>
    </row>
    <row r="30" spans="1:8" x14ac:dyDescent="0.55000000000000004">
      <c r="A30" s="146"/>
      <c r="B30" s="178"/>
      <c r="C30" s="146"/>
      <c r="D30" s="146"/>
      <c r="E30" s="146"/>
      <c r="F30" s="146"/>
      <c r="G30" s="146"/>
      <c r="H30" s="146"/>
    </row>
    <row r="31" spans="1:8" x14ac:dyDescent="0.55000000000000004">
      <c r="A31" s="146"/>
      <c r="B31" s="178"/>
      <c r="C31" s="146"/>
      <c r="D31" s="146"/>
      <c r="E31" s="146"/>
      <c r="F31" s="146"/>
      <c r="G31" s="146"/>
      <c r="H31" s="146"/>
    </row>
    <row r="32" spans="1:8" x14ac:dyDescent="0.55000000000000004">
      <c r="A32" s="146"/>
      <c r="B32" s="178"/>
      <c r="C32" s="146"/>
      <c r="D32" s="146"/>
      <c r="E32" s="146"/>
      <c r="F32" s="146"/>
      <c r="G32" s="146"/>
      <c r="H32" s="146"/>
    </row>
    <row r="33" spans="1:8" x14ac:dyDescent="0.55000000000000004">
      <c r="A33" s="146"/>
      <c r="B33" s="178"/>
      <c r="C33" s="146"/>
      <c r="D33" s="146"/>
      <c r="E33" s="146"/>
      <c r="F33" s="146"/>
      <c r="G33" s="146"/>
      <c r="H33" s="146"/>
    </row>
    <row r="34" spans="1:8" x14ac:dyDescent="0.55000000000000004">
      <c r="A34" s="146"/>
      <c r="B34" s="178"/>
      <c r="C34" s="146"/>
      <c r="D34" s="146"/>
      <c r="E34" s="146"/>
      <c r="F34" s="146"/>
      <c r="G34" s="146"/>
      <c r="H34" s="146"/>
    </row>
    <row r="35" spans="1:8" x14ac:dyDescent="0.55000000000000004">
      <c r="A35" s="146"/>
      <c r="B35" s="178"/>
      <c r="C35" s="146"/>
      <c r="D35" s="146"/>
      <c r="E35" s="146"/>
      <c r="F35" s="146"/>
      <c r="G35" s="146"/>
      <c r="H35" s="146"/>
    </row>
    <row r="36" spans="1:8" x14ac:dyDescent="0.55000000000000004">
      <c r="A36" s="146"/>
      <c r="B36" s="178"/>
      <c r="C36" s="146"/>
      <c r="D36" s="146"/>
      <c r="E36" s="146"/>
      <c r="F36" s="146"/>
      <c r="G36" s="146"/>
      <c r="H36" s="146"/>
    </row>
    <row r="37" spans="1:8" x14ac:dyDescent="0.55000000000000004">
      <c r="A37" s="146"/>
      <c r="B37" s="178"/>
      <c r="C37" s="146"/>
      <c r="D37" s="146"/>
      <c r="E37" s="146"/>
      <c r="F37" s="146"/>
      <c r="G37" s="146"/>
      <c r="H37" s="146"/>
    </row>
    <row r="38" spans="1:8" x14ac:dyDescent="0.55000000000000004">
      <c r="A38" s="146"/>
      <c r="B38" s="178"/>
      <c r="C38" s="146"/>
      <c r="D38" s="146"/>
      <c r="E38" s="146"/>
      <c r="F38" s="146"/>
      <c r="G38" s="146"/>
      <c r="H38" s="146"/>
    </row>
    <row r="39" spans="1:8" x14ac:dyDescent="0.55000000000000004">
      <c r="A39" s="146"/>
      <c r="B39" s="178"/>
      <c r="C39" s="146"/>
      <c r="D39" s="146"/>
      <c r="E39" s="146"/>
      <c r="F39" s="146"/>
      <c r="G39" s="146"/>
      <c r="H39" s="146"/>
    </row>
    <row r="40" spans="1:8" x14ac:dyDescent="0.55000000000000004">
      <c r="A40" s="177" t="s">
        <v>61</v>
      </c>
      <c r="B40" s="179" t="s">
        <v>199</v>
      </c>
      <c r="C40" s="130"/>
      <c r="D40" s="183"/>
      <c r="E40" s="183"/>
      <c r="F40" s="183"/>
      <c r="G40" s="183"/>
      <c r="H40" s="183"/>
    </row>
    <row r="41" spans="1:8" x14ac:dyDescent="0.55000000000000004">
      <c r="B41" s="288" t="s">
        <v>861</v>
      </c>
      <c r="C41" s="288"/>
      <c r="D41" s="288"/>
      <c r="E41" s="288"/>
      <c r="F41" s="288"/>
      <c r="G41" s="288"/>
      <c r="H41" s="288"/>
    </row>
    <row r="42" spans="1:8" x14ac:dyDescent="0.55000000000000004">
      <c r="B42" s="281" t="s">
        <v>430</v>
      </c>
      <c r="C42" s="281"/>
      <c r="D42" s="281"/>
      <c r="E42" s="281"/>
      <c r="F42" s="281"/>
      <c r="G42" s="281"/>
      <c r="H42" s="281"/>
    </row>
    <row r="43" spans="1:8" x14ac:dyDescent="0.55000000000000004">
      <c r="B43" s="281" t="s">
        <v>431</v>
      </c>
      <c r="C43" s="281"/>
      <c r="D43" s="281"/>
      <c r="E43" s="281"/>
      <c r="F43" s="281"/>
      <c r="G43" s="281"/>
      <c r="H43" s="281"/>
    </row>
    <row r="44" spans="1:8" x14ac:dyDescent="0.55000000000000004">
      <c r="B44" s="281" t="s">
        <v>432</v>
      </c>
      <c r="C44" s="281"/>
      <c r="D44" s="281"/>
      <c r="E44" s="281"/>
      <c r="F44" s="281"/>
      <c r="G44" s="281"/>
      <c r="H44" s="281"/>
    </row>
    <row r="46" spans="1:8" x14ac:dyDescent="0.55000000000000004">
      <c r="B46" s="179" t="s">
        <v>241</v>
      </c>
      <c r="C46" s="130"/>
      <c r="D46" s="183"/>
      <c r="E46" s="183"/>
      <c r="F46" s="183"/>
      <c r="G46" s="183"/>
      <c r="H46" s="183"/>
    </row>
    <row r="47" spans="1:8" x14ac:dyDescent="0.55000000000000004">
      <c r="B47" s="289" t="s">
        <v>862</v>
      </c>
      <c r="C47" s="289"/>
      <c r="D47" s="289"/>
      <c r="E47" s="289"/>
      <c r="F47" s="289"/>
      <c r="G47" s="289"/>
      <c r="H47" s="289"/>
    </row>
    <row r="48" spans="1:8" x14ac:dyDescent="0.55000000000000004">
      <c r="B48" s="281" t="s">
        <v>433</v>
      </c>
      <c r="C48" s="281"/>
      <c r="D48" s="281"/>
      <c r="E48" s="281"/>
      <c r="F48" s="281"/>
      <c r="G48" s="281"/>
      <c r="H48" s="281"/>
    </row>
    <row r="49" spans="2:8" x14ac:dyDescent="0.55000000000000004">
      <c r="B49" s="177" t="s">
        <v>434</v>
      </c>
    </row>
    <row r="51" spans="2:8" x14ac:dyDescent="0.55000000000000004">
      <c r="B51" s="281" t="s">
        <v>863</v>
      </c>
      <c r="C51" s="281"/>
      <c r="D51" s="281"/>
      <c r="E51" s="281"/>
      <c r="F51" s="281"/>
      <c r="G51" s="281"/>
      <c r="H51" s="281"/>
    </row>
    <row r="52" spans="2:8" x14ac:dyDescent="0.55000000000000004">
      <c r="B52" s="136" t="s">
        <v>435</v>
      </c>
      <c r="C52" s="136"/>
      <c r="D52" s="136"/>
      <c r="E52" s="136"/>
      <c r="F52" s="136"/>
      <c r="G52" s="136"/>
      <c r="H52" s="136"/>
    </row>
    <row r="53" spans="2:8" x14ac:dyDescent="0.55000000000000004">
      <c r="B53" s="132"/>
    </row>
    <row r="54" spans="2:8" s="178" customFormat="1" x14ac:dyDescent="0.55000000000000004">
      <c r="B54" s="283" t="s">
        <v>441</v>
      </c>
      <c r="C54" s="285" t="s">
        <v>31</v>
      </c>
      <c r="D54" s="285"/>
      <c r="E54" s="285"/>
      <c r="F54" s="285"/>
      <c r="G54" s="285"/>
      <c r="H54" s="285"/>
    </row>
    <row r="55" spans="2:8" s="178" customFormat="1" x14ac:dyDescent="0.55000000000000004">
      <c r="B55" s="283"/>
      <c r="C55" s="134" t="s">
        <v>32</v>
      </c>
      <c r="D55" s="134" t="s">
        <v>33</v>
      </c>
      <c r="E55" s="134" t="s">
        <v>34</v>
      </c>
      <c r="F55" s="134" t="s">
        <v>239</v>
      </c>
      <c r="G55" s="134" t="s">
        <v>317</v>
      </c>
      <c r="H55" s="134" t="s">
        <v>883</v>
      </c>
    </row>
    <row r="56" spans="2:8" x14ac:dyDescent="0.55000000000000004">
      <c r="B56" s="140" t="s">
        <v>318</v>
      </c>
      <c r="C56" s="184"/>
      <c r="D56" s="185"/>
      <c r="E56" s="185"/>
      <c r="F56" s="185"/>
      <c r="G56" s="185"/>
      <c r="H56" s="185"/>
    </row>
    <row r="57" spans="2:8" x14ac:dyDescent="0.55000000000000004">
      <c r="B57" s="141" t="s">
        <v>442</v>
      </c>
      <c r="C57" s="144"/>
      <c r="D57" s="145"/>
      <c r="E57" s="145"/>
      <c r="F57" s="145"/>
      <c r="G57" s="145"/>
      <c r="H57" s="145"/>
    </row>
    <row r="58" spans="2:8" x14ac:dyDescent="0.55000000000000004">
      <c r="B58" s="141" t="s">
        <v>443</v>
      </c>
      <c r="C58" s="144"/>
      <c r="D58" s="145"/>
      <c r="E58" s="145"/>
      <c r="F58" s="145"/>
      <c r="G58" s="145"/>
      <c r="H58" s="145"/>
    </row>
    <row r="59" spans="2:8" x14ac:dyDescent="0.55000000000000004">
      <c r="B59" s="186" t="s">
        <v>316</v>
      </c>
      <c r="C59" s="187" t="s">
        <v>36</v>
      </c>
      <c r="D59" s="188">
        <v>90</v>
      </c>
      <c r="E59" s="188">
        <v>90</v>
      </c>
      <c r="F59" s="188">
        <v>90</v>
      </c>
      <c r="G59" s="188">
        <v>90</v>
      </c>
      <c r="H59" s="188">
        <v>90</v>
      </c>
    </row>
    <row r="60" spans="2:8" x14ac:dyDescent="0.55000000000000004">
      <c r="B60" s="140" t="s">
        <v>318</v>
      </c>
      <c r="C60" s="184"/>
      <c r="D60" s="185"/>
      <c r="E60" s="185"/>
      <c r="F60" s="185"/>
      <c r="G60" s="185"/>
      <c r="H60" s="185"/>
    </row>
    <row r="61" spans="2:8" x14ac:dyDescent="0.55000000000000004">
      <c r="B61" s="141" t="s">
        <v>444</v>
      </c>
      <c r="C61" s="144"/>
      <c r="D61" s="145"/>
      <c r="E61" s="145"/>
      <c r="F61" s="145"/>
      <c r="G61" s="145"/>
      <c r="H61" s="145"/>
    </row>
    <row r="62" spans="2:8" x14ac:dyDescent="0.55000000000000004">
      <c r="B62" s="141" t="s">
        <v>446</v>
      </c>
      <c r="C62" s="144"/>
      <c r="D62" s="145"/>
      <c r="E62" s="145"/>
      <c r="F62" s="145"/>
      <c r="G62" s="145"/>
      <c r="H62" s="145"/>
    </row>
    <row r="63" spans="2:8" x14ac:dyDescent="0.55000000000000004">
      <c r="B63" s="186" t="s">
        <v>445</v>
      </c>
      <c r="C63" s="187" t="s">
        <v>36</v>
      </c>
      <c r="D63" s="188">
        <v>100</v>
      </c>
      <c r="E63" s="188">
        <v>100</v>
      </c>
      <c r="F63" s="188">
        <v>100</v>
      </c>
      <c r="G63" s="188">
        <v>100</v>
      </c>
      <c r="H63" s="188">
        <v>100</v>
      </c>
    </row>
    <row r="64" spans="2:8" x14ac:dyDescent="0.55000000000000004">
      <c r="B64" s="140" t="s">
        <v>318</v>
      </c>
      <c r="C64" s="184"/>
      <c r="D64" s="185"/>
      <c r="E64" s="185"/>
      <c r="F64" s="185"/>
      <c r="G64" s="185"/>
      <c r="H64" s="185"/>
    </row>
    <row r="65" spans="1:8" x14ac:dyDescent="0.55000000000000004">
      <c r="B65" s="141" t="s">
        <v>447</v>
      </c>
      <c r="C65" s="144"/>
      <c r="D65" s="145"/>
      <c r="E65" s="145"/>
      <c r="F65" s="145"/>
      <c r="G65" s="145"/>
      <c r="H65" s="145"/>
    </row>
    <row r="66" spans="1:8" x14ac:dyDescent="0.55000000000000004">
      <c r="B66" s="141" t="s">
        <v>437</v>
      </c>
      <c r="C66" s="144"/>
      <c r="D66" s="145"/>
      <c r="E66" s="145"/>
      <c r="F66" s="145"/>
      <c r="G66" s="145"/>
      <c r="H66" s="145"/>
    </row>
    <row r="67" spans="1:8" x14ac:dyDescent="0.55000000000000004">
      <c r="B67" s="186" t="s">
        <v>436</v>
      </c>
      <c r="C67" s="187" t="s">
        <v>36</v>
      </c>
      <c r="D67" s="188">
        <v>100</v>
      </c>
      <c r="E67" s="188">
        <v>100</v>
      </c>
      <c r="F67" s="188">
        <v>100</v>
      </c>
      <c r="G67" s="188">
        <v>100</v>
      </c>
      <c r="H67" s="188">
        <v>100</v>
      </c>
    </row>
    <row r="68" spans="1:8" x14ac:dyDescent="0.55000000000000004">
      <c r="B68" s="141" t="s">
        <v>448</v>
      </c>
      <c r="C68" s="144"/>
      <c r="D68" s="145"/>
      <c r="E68" s="145"/>
      <c r="F68" s="145"/>
      <c r="G68" s="145"/>
      <c r="H68" s="145"/>
    </row>
    <row r="69" spans="1:8" x14ac:dyDescent="0.55000000000000004">
      <c r="B69" s="141" t="s">
        <v>449</v>
      </c>
      <c r="C69" s="144"/>
      <c r="D69" s="145"/>
      <c r="E69" s="145"/>
      <c r="F69" s="145"/>
      <c r="G69" s="145"/>
      <c r="H69" s="145"/>
    </row>
    <row r="70" spans="1:8" x14ac:dyDescent="0.55000000000000004">
      <c r="B70" s="141" t="s">
        <v>439</v>
      </c>
      <c r="C70" s="144"/>
      <c r="D70" s="145"/>
      <c r="E70" s="145"/>
      <c r="F70" s="145"/>
      <c r="G70" s="145"/>
      <c r="H70" s="145"/>
    </row>
    <row r="71" spans="1:8" x14ac:dyDescent="0.55000000000000004">
      <c r="B71" s="141" t="s">
        <v>438</v>
      </c>
      <c r="C71" s="144"/>
      <c r="D71" s="145"/>
      <c r="E71" s="145"/>
      <c r="F71" s="145"/>
      <c r="G71" s="145"/>
      <c r="H71" s="145"/>
    </row>
    <row r="72" spans="1:8" x14ac:dyDescent="0.55000000000000004">
      <c r="B72" s="186" t="s">
        <v>323</v>
      </c>
      <c r="C72" s="187" t="s">
        <v>36</v>
      </c>
      <c r="D72" s="188">
        <v>100</v>
      </c>
      <c r="E72" s="188">
        <v>100</v>
      </c>
      <c r="F72" s="188">
        <v>100</v>
      </c>
      <c r="G72" s="188">
        <v>100</v>
      </c>
      <c r="H72" s="188">
        <v>100</v>
      </c>
    </row>
    <row r="73" spans="1:8" x14ac:dyDescent="0.55000000000000004">
      <c r="A73" s="177" t="s">
        <v>61</v>
      </c>
      <c r="B73" s="189" t="s">
        <v>35</v>
      </c>
      <c r="C73" s="134" t="s">
        <v>13</v>
      </c>
      <c r="D73" s="147">
        <f>+D74+D75</f>
        <v>191135940</v>
      </c>
      <c r="E73" s="147">
        <f>+E74+E75</f>
        <v>242021370</v>
      </c>
      <c r="F73" s="148">
        <f>+F74+F75</f>
        <v>0</v>
      </c>
      <c r="G73" s="148">
        <f>+G74+G75</f>
        <v>0</v>
      </c>
      <c r="H73" s="148">
        <f>+H74+H75</f>
        <v>0</v>
      </c>
    </row>
    <row r="74" spans="1:8" x14ac:dyDescent="0.55000000000000004">
      <c r="A74" s="177" t="s">
        <v>61</v>
      </c>
      <c r="B74" s="189" t="s">
        <v>6</v>
      </c>
      <c r="C74" s="134" t="s">
        <v>13</v>
      </c>
      <c r="D74" s="125">
        <v>191135940</v>
      </c>
      <c r="E74" s="125">
        <v>242021370</v>
      </c>
      <c r="F74" s="121">
        <v>0</v>
      </c>
      <c r="G74" s="121">
        <v>0</v>
      </c>
      <c r="H74" s="121">
        <v>0</v>
      </c>
    </row>
    <row r="75" spans="1:8" x14ac:dyDescent="0.55000000000000004">
      <c r="A75" s="177" t="s">
        <v>61</v>
      </c>
      <c r="B75" s="189" t="s">
        <v>7</v>
      </c>
      <c r="C75" s="134" t="s">
        <v>13</v>
      </c>
      <c r="D75" s="122">
        <v>0</v>
      </c>
      <c r="E75" s="122">
        <v>0</v>
      </c>
      <c r="F75" s="121">
        <v>0</v>
      </c>
      <c r="G75" s="121">
        <v>0</v>
      </c>
      <c r="H75" s="121">
        <v>0</v>
      </c>
    </row>
    <row r="76" spans="1:8" x14ac:dyDescent="0.55000000000000004">
      <c r="B76" s="149"/>
      <c r="C76" s="133"/>
      <c r="D76" s="123"/>
      <c r="E76" s="123"/>
      <c r="F76" s="123"/>
      <c r="G76" s="123"/>
      <c r="H76" s="123"/>
    </row>
    <row r="77" spans="1:8" x14ac:dyDescent="0.55000000000000004">
      <c r="A77" s="146"/>
      <c r="B77" s="178"/>
      <c r="C77" s="146"/>
      <c r="D77" s="146"/>
      <c r="E77" s="146"/>
      <c r="F77" s="146"/>
      <c r="G77" s="146"/>
      <c r="H77" s="146"/>
    </row>
    <row r="78" spans="1:8" x14ac:dyDescent="0.55000000000000004">
      <c r="A78" s="146"/>
      <c r="B78" s="178"/>
      <c r="C78" s="146"/>
      <c r="D78" s="146"/>
      <c r="E78" s="146"/>
      <c r="F78" s="146"/>
      <c r="G78" s="146"/>
      <c r="H78" s="146"/>
    </row>
    <row r="79" spans="1:8" x14ac:dyDescent="0.55000000000000004">
      <c r="A79" s="146"/>
      <c r="B79" s="178" t="s">
        <v>954</v>
      </c>
      <c r="C79" s="146"/>
      <c r="D79" s="146"/>
      <c r="E79" s="146"/>
      <c r="F79" s="146"/>
      <c r="G79" s="146"/>
      <c r="H79" s="146"/>
    </row>
    <row r="80" spans="1:8" ht="24" customHeight="1" x14ac:dyDescent="0.55000000000000004">
      <c r="B80" s="286" t="s">
        <v>1261</v>
      </c>
      <c r="C80" s="286"/>
      <c r="D80" s="286"/>
      <c r="E80" s="286"/>
      <c r="F80" s="143"/>
      <c r="G80" s="179"/>
      <c r="H80" s="179"/>
    </row>
    <row r="81" spans="2:8" x14ac:dyDescent="0.55000000000000004">
      <c r="B81" s="281" t="s">
        <v>1262</v>
      </c>
      <c r="C81" s="281"/>
      <c r="D81" s="281"/>
      <c r="E81" s="281"/>
      <c r="F81" s="281"/>
      <c r="G81" s="281"/>
      <c r="H81" s="281"/>
    </row>
    <row r="82" spans="2:8" x14ac:dyDescent="0.55000000000000004">
      <c r="B82" s="281" t="s">
        <v>1263</v>
      </c>
      <c r="C82" s="281"/>
      <c r="D82" s="281"/>
      <c r="E82" s="281"/>
      <c r="F82" s="281"/>
      <c r="G82" s="281"/>
      <c r="H82" s="281"/>
    </row>
    <row r="83" spans="2:8" x14ac:dyDescent="0.55000000000000004">
      <c r="B83" s="279" t="s">
        <v>1406</v>
      </c>
      <c r="C83" s="279"/>
      <c r="D83" s="279"/>
      <c r="E83" s="279"/>
      <c r="F83" s="279"/>
      <c r="G83" s="279"/>
      <c r="H83" s="279"/>
    </row>
    <row r="84" spans="2:8" x14ac:dyDescent="0.55000000000000004">
      <c r="B84" s="136"/>
      <c r="C84" s="136"/>
      <c r="D84" s="136"/>
      <c r="E84" s="136"/>
      <c r="F84" s="136"/>
      <c r="G84" s="136"/>
      <c r="H84" s="136"/>
    </row>
    <row r="85" spans="2:8" x14ac:dyDescent="0.55000000000000004">
      <c r="B85" s="136" t="s">
        <v>1264</v>
      </c>
      <c r="C85" s="136"/>
      <c r="D85" s="136"/>
      <c r="E85" s="136"/>
      <c r="F85" s="136"/>
      <c r="G85" s="136"/>
      <c r="H85" s="136"/>
    </row>
    <row r="86" spans="2:8" x14ac:dyDescent="0.55000000000000004">
      <c r="B86" s="136" t="s">
        <v>1265</v>
      </c>
      <c r="C86" s="136"/>
      <c r="D86" s="136"/>
      <c r="E86" s="136"/>
      <c r="F86" s="136"/>
      <c r="G86" s="136"/>
      <c r="H86" s="136"/>
    </row>
    <row r="87" spans="2:8" x14ac:dyDescent="0.55000000000000004">
      <c r="B87" s="136" t="s">
        <v>1266</v>
      </c>
      <c r="C87" s="136"/>
      <c r="D87" s="136"/>
      <c r="E87" s="136"/>
      <c r="F87" s="136"/>
      <c r="G87" s="136"/>
      <c r="H87" s="136"/>
    </row>
    <row r="88" spans="2:8" x14ac:dyDescent="0.55000000000000004">
      <c r="B88" s="136"/>
      <c r="C88" s="136"/>
      <c r="D88" s="136"/>
      <c r="E88" s="136"/>
      <c r="F88" s="136"/>
      <c r="G88" s="136"/>
      <c r="H88" s="136"/>
    </row>
    <row r="89" spans="2:8" x14ac:dyDescent="0.55000000000000004">
      <c r="B89" s="136" t="s">
        <v>1267</v>
      </c>
      <c r="C89" s="136"/>
      <c r="D89" s="136"/>
      <c r="E89" s="136"/>
      <c r="F89" s="136"/>
      <c r="G89" s="136"/>
      <c r="H89" s="136"/>
    </row>
    <row r="90" spans="2:8" x14ac:dyDescent="0.55000000000000004">
      <c r="B90" s="266" t="s">
        <v>1444</v>
      </c>
      <c r="C90" s="136"/>
      <c r="D90" s="136"/>
      <c r="E90" s="136"/>
      <c r="F90" s="136"/>
      <c r="G90" s="136"/>
      <c r="H90" s="136"/>
    </row>
    <row r="91" spans="2:8" x14ac:dyDescent="0.55000000000000004">
      <c r="B91" s="266" t="s">
        <v>1445</v>
      </c>
      <c r="C91" s="136"/>
      <c r="D91" s="136"/>
      <c r="E91" s="136"/>
      <c r="F91" s="136"/>
      <c r="G91" s="136"/>
      <c r="H91" s="136"/>
    </row>
    <row r="92" spans="2:8" x14ac:dyDescent="0.55000000000000004">
      <c r="B92" s="280" t="s">
        <v>1446</v>
      </c>
      <c r="C92" s="281"/>
      <c r="D92" s="281"/>
      <c r="E92" s="281"/>
      <c r="F92" s="281"/>
      <c r="G92" s="281"/>
      <c r="H92" s="281"/>
    </row>
    <row r="93" spans="2:8" x14ac:dyDescent="0.55000000000000004">
      <c r="B93" s="280" t="s">
        <v>1447</v>
      </c>
      <c r="C93" s="281"/>
      <c r="D93" s="281"/>
      <c r="E93" s="281"/>
      <c r="F93" s="281"/>
      <c r="G93" s="281"/>
      <c r="H93" s="281"/>
    </row>
    <row r="94" spans="2:8" x14ac:dyDescent="0.55000000000000004">
      <c r="B94" s="136"/>
      <c r="C94" s="136"/>
      <c r="D94" s="136"/>
      <c r="E94" s="136"/>
      <c r="F94" s="136"/>
      <c r="G94" s="136"/>
      <c r="H94" s="136"/>
    </row>
    <row r="95" spans="2:8" x14ac:dyDescent="0.55000000000000004">
      <c r="B95" s="282" t="s">
        <v>1448</v>
      </c>
      <c r="C95" s="282"/>
      <c r="D95" s="282"/>
      <c r="E95" s="282"/>
      <c r="F95" s="282"/>
      <c r="G95" s="282"/>
      <c r="H95" s="282"/>
    </row>
    <row r="96" spans="2:8" x14ac:dyDescent="0.55000000000000004">
      <c r="B96" s="139"/>
      <c r="C96" s="139"/>
      <c r="D96" s="139"/>
      <c r="E96" s="139"/>
      <c r="F96" s="139"/>
      <c r="G96" s="139"/>
      <c r="H96" s="139"/>
    </row>
    <row r="97" spans="1:8" x14ac:dyDescent="0.55000000000000004">
      <c r="B97" s="178" t="s">
        <v>37</v>
      </c>
      <c r="C97" s="190">
        <v>511800</v>
      </c>
      <c r="D97" s="178" t="s">
        <v>13</v>
      </c>
    </row>
    <row r="99" spans="1:8" s="178" customFormat="1" x14ac:dyDescent="0.55000000000000004">
      <c r="B99" s="283" t="s">
        <v>441</v>
      </c>
      <c r="C99" s="285" t="s">
        <v>31</v>
      </c>
      <c r="D99" s="285"/>
      <c r="E99" s="285"/>
      <c r="F99" s="285"/>
      <c r="G99" s="285"/>
      <c r="H99" s="285"/>
    </row>
    <row r="100" spans="1:8" s="178" customFormat="1" x14ac:dyDescent="0.55000000000000004">
      <c r="B100" s="284"/>
      <c r="C100" s="191" t="s">
        <v>32</v>
      </c>
      <c r="D100" s="134" t="s">
        <v>33</v>
      </c>
      <c r="E100" s="134" t="s">
        <v>34</v>
      </c>
      <c r="F100" s="134" t="s">
        <v>239</v>
      </c>
      <c r="G100" s="134" t="s">
        <v>317</v>
      </c>
      <c r="H100" s="134" t="s">
        <v>883</v>
      </c>
    </row>
    <row r="101" spans="1:8" x14ac:dyDescent="0.55000000000000004">
      <c r="B101" s="140" t="s">
        <v>1268</v>
      </c>
      <c r="C101" s="184"/>
      <c r="D101" s="192"/>
      <c r="E101" s="185"/>
      <c r="F101" s="192"/>
      <c r="G101" s="192"/>
      <c r="H101" s="192"/>
    </row>
    <row r="102" spans="1:8" x14ac:dyDescent="0.55000000000000004">
      <c r="B102" s="141" t="s">
        <v>1269</v>
      </c>
      <c r="C102" s="144"/>
      <c r="D102" s="193"/>
      <c r="E102" s="145"/>
      <c r="F102" s="193"/>
      <c r="G102" s="193"/>
      <c r="H102" s="193"/>
    </row>
    <row r="103" spans="1:8" x14ac:dyDescent="0.55000000000000004">
      <c r="B103" s="141" t="s">
        <v>1270</v>
      </c>
      <c r="C103" s="144"/>
      <c r="D103" s="193"/>
      <c r="E103" s="145"/>
      <c r="F103" s="193"/>
      <c r="G103" s="193"/>
      <c r="H103" s="193"/>
    </row>
    <row r="104" spans="1:8" x14ac:dyDescent="0.55000000000000004">
      <c r="B104" s="141" t="s">
        <v>1271</v>
      </c>
      <c r="C104" s="144" t="s">
        <v>1272</v>
      </c>
      <c r="D104" s="124">
        <v>0</v>
      </c>
      <c r="E104" s="194">
        <v>35</v>
      </c>
      <c r="F104" s="124">
        <v>0</v>
      </c>
      <c r="G104" s="124">
        <v>0</v>
      </c>
      <c r="H104" s="124">
        <v>0</v>
      </c>
    </row>
    <row r="105" spans="1:8" x14ac:dyDescent="0.55000000000000004">
      <c r="B105" s="189" t="s">
        <v>35</v>
      </c>
      <c r="C105" s="134" t="s">
        <v>13</v>
      </c>
      <c r="D105" s="120">
        <f>+D106+D107</f>
        <v>0</v>
      </c>
      <c r="E105" s="125">
        <v>511800</v>
      </c>
      <c r="F105" s="121">
        <f>+F106+F107</f>
        <v>0</v>
      </c>
      <c r="G105" s="121">
        <f>+G106+G107</f>
        <v>0</v>
      </c>
      <c r="H105" s="121">
        <f>+H106+H107</f>
        <v>0</v>
      </c>
    </row>
    <row r="106" spans="1:8" x14ac:dyDescent="0.55000000000000004">
      <c r="B106" s="189" t="s">
        <v>6</v>
      </c>
      <c r="C106" s="134" t="s">
        <v>13</v>
      </c>
      <c r="D106" s="121">
        <v>0</v>
      </c>
      <c r="E106" s="125">
        <v>511800</v>
      </c>
      <c r="F106" s="121">
        <v>0</v>
      </c>
      <c r="G106" s="121">
        <v>0</v>
      </c>
      <c r="H106" s="121">
        <v>0</v>
      </c>
    </row>
    <row r="107" spans="1:8" x14ac:dyDescent="0.55000000000000004">
      <c r="B107" s="189" t="s">
        <v>7</v>
      </c>
      <c r="C107" s="134" t="s">
        <v>13</v>
      </c>
      <c r="D107" s="121">
        <v>0</v>
      </c>
      <c r="E107" s="126">
        <v>0</v>
      </c>
      <c r="F107" s="121">
        <v>0</v>
      </c>
      <c r="G107" s="121">
        <v>0</v>
      </c>
      <c r="H107" s="121">
        <v>0</v>
      </c>
    </row>
    <row r="108" spans="1:8" x14ac:dyDescent="0.55000000000000004">
      <c r="B108" s="146"/>
      <c r="C108" s="146"/>
      <c r="D108" s="146"/>
      <c r="E108" s="146"/>
      <c r="F108" s="146"/>
      <c r="G108" s="146"/>
      <c r="H108" s="146"/>
    </row>
    <row r="109" spans="1:8" x14ac:dyDescent="0.55000000000000004">
      <c r="B109" s="146"/>
      <c r="C109" s="146"/>
      <c r="D109" s="146"/>
      <c r="E109" s="146"/>
      <c r="F109" s="146"/>
      <c r="G109" s="146"/>
      <c r="H109" s="146"/>
    </row>
    <row r="110" spans="1:8" x14ac:dyDescent="0.55000000000000004">
      <c r="A110" s="146"/>
      <c r="B110" s="178"/>
      <c r="C110" s="146"/>
      <c r="D110" s="146"/>
      <c r="E110" s="146"/>
      <c r="F110" s="146"/>
      <c r="G110" s="146"/>
      <c r="H110" s="146"/>
    </row>
    <row r="111" spans="1:8" x14ac:dyDescent="0.55000000000000004">
      <c r="A111" s="146"/>
      <c r="B111" s="178"/>
      <c r="C111" s="146"/>
      <c r="D111" s="146"/>
      <c r="E111" s="146"/>
      <c r="F111" s="146"/>
      <c r="G111" s="146"/>
      <c r="H111" s="146"/>
    </row>
    <row r="112" spans="1:8" x14ac:dyDescent="0.55000000000000004">
      <c r="A112" s="146"/>
      <c r="B112" s="178"/>
      <c r="C112" s="146"/>
      <c r="D112" s="146"/>
      <c r="E112" s="146"/>
      <c r="F112" s="146"/>
      <c r="G112" s="146"/>
      <c r="H112" s="146"/>
    </row>
    <row r="113" spans="1:8" x14ac:dyDescent="0.55000000000000004">
      <c r="A113" s="146"/>
      <c r="B113" s="178"/>
      <c r="C113" s="146"/>
      <c r="D113" s="146"/>
      <c r="E113" s="146"/>
      <c r="F113" s="146"/>
      <c r="G113" s="146"/>
      <c r="H113" s="146"/>
    </row>
    <row r="114" spans="1:8" x14ac:dyDescent="0.55000000000000004">
      <c r="A114" s="146"/>
      <c r="B114" s="178"/>
      <c r="C114" s="146"/>
      <c r="D114" s="146"/>
      <c r="E114" s="146"/>
      <c r="F114" s="146"/>
      <c r="G114" s="146"/>
      <c r="H114" s="146"/>
    </row>
    <row r="115" spans="1:8" x14ac:dyDescent="0.55000000000000004">
      <c r="A115" s="146"/>
      <c r="B115" s="178"/>
      <c r="C115" s="146"/>
      <c r="D115" s="146"/>
      <c r="E115" s="146"/>
      <c r="F115" s="146"/>
      <c r="G115" s="146"/>
      <c r="H115" s="146"/>
    </row>
    <row r="116" spans="1:8" x14ac:dyDescent="0.55000000000000004">
      <c r="A116" s="146"/>
      <c r="B116" s="178"/>
      <c r="C116" s="146"/>
      <c r="D116" s="146"/>
      <c r="E116" s="146"/>
      <c r="F116" s="146"/>
      <c r="G116" s="146"/>
      <c r="H116" s="146"/>
    </row>
    <row r="117" spans="1:8" x14ac:dyDescent="0.55000000000000004">
      <c r="A117" s="146"/>
      <c r="B117" s="178"/>
      <c r="C117" s="146"/>
      <c r="D117" s="146"/>
      <c r="E117" s="146"/>
      <c r="F117" s="146"/>
      <c r="G117" s="146"/>
      <c r="H117" s="146"/>
    </row>
    <row r="118" spans="1:8" ht="24" customHeight="1" x14ac:dyDescent="0.55000000000000004">
      <c r="B118" s="286" t="s">
        <v>1273</v>
      </c>
      <c r="C118" s="286"/>
      <c r="D118" s="286"/>
      <c r="E118" s="286"/>
      <c r="F118" s="143"/>
      <c r="G118" s="179"/>
      <c r="H118" s="179"/>
    </row>
    <row r="119" spans="1:8" x14ac:dyDescent="0.55000000000000004">
      <c r="B119" s="279" t="s">
        <v>1274</v>
      </c>
      <c r="C119" s="281"/>
      <c r="D119" s="281"/>
      <c r="E119" s="281"/>
      <c r="F119" s="281"/>
      <c r="G119" s="281"/>
      <c r="H119" s="281"/>
    </row>
    <row r="120" spans="1:8" x14ac:dyDescent="0.55000000000000004">
      <c r="B120" s="281" t="s">
        <v>1275</v>
      </c>
      <c r="C120" s="281"/>
      <c r="D120" s="281"/>
      <c r="E120" s="281"/>
      <c r="F120" s="281"/>
      <c r="G120" s="281"/>
      <c r="H120" s="281"/>
    </row>
    <row r="121" spans="1:8" x14ac:dyDescent="0.55000000000000004">
      <c r="B121" s="281" t="s">
        <v>1276</v>
      </c>
      <c r="C121" s="281"/>
      <c r="D121" s="281"/>
      <c r="E121" s="281"/>
      <c r="F121" s="281"/>
      <c r="G121" s="281"/>
      <c r="H121" s="281"/>
    </row>
    <row r="122" spans="1:8" x14ac:dyDescent="0.55000000000000004">
      <c r="B122" s="136" t="s">
        <v>1277</v>
      </c>
      <c r="C122" s="136"/>
      <c r="D122" s="136"/>
      <c r="E122" s="136"/>
      <c r="F122" s="136"/>
      <c r="G122" s="136"/>
      <c r="H122" s="136"/>
    </row>
    <row r="123" spans="1:8" x14ac:dyDescent="0.55000000000000004">
      <c r="B123" s="136" t="s">
        <v>1278</v>
      </c>
      <c r="C123" s="136"/>
      <c r="D123" s="136"/>
      <c r="E123" s="136"/>
      <c r="F123" s="136"/>
      <c r="G123" s="136"/>
      <c r="H123" s="136"/>
    </row>
    <row r="124" spans="1:8" x14ac:dyDescent="0.55000000000000004">
      <c r="B124" s="136"/>
      <c r="C124" s="136"/>
      <c r="D124" s="136"/>
      <c r="E124" s="136"/>
      <c r="F124" s="136"/>
      <c r="G124" s="136"/>
      <c r="H124" s="136"/>
    </row>
    <row r="125" spans="1:8" x14ac:dyDescent="0.55000000000000004">
      <c r="B125" s="136" t="s">
        <v>1264</v>
      </c>
      <c r="C125" s="136"/>
      <c r="D125" s="136"/>
      <c r="E125" s="136"/>
      <c r="F125" s="136"/>
      <c r="G125" s="136"/>
      <c r="H125" s="136"/>
    </row>
    <row r="126" spans="1:8" x14ac:dyDescent="0.55000000000000004">
      <c r="B126" s="136" t="s">
        <v>1265</v>
      </c>
      <c r="C126" s="136"/>
      <c r="D126" s="136"/>
      <c r="E126" s="136"/>
      <c r="F126" s="136"/>
      <c r="G126" s="136"/>
      <c r="H126" s="136"/>
    </row>
    <row r="127" spans="1:8" x14ac:dyDescent="0.55000000000000004">
      <c r="B127" s="136" t="s">
        <v>1279</v>
      </c>
      <c r="C127" s="136"/>
      <c r="D127" s="136"/>
      <c r="E127" s="136"/>
      <c r="F127" s="136"/>
      <c r="G127" s="136"/>
      <c r="H127" s="136"/>
    </row>
    <row r="128" spans="1:8" x14ac:dyDescent="0.55000000000000004">
      <c r="B128" s="136"/>
      <c r="C128" s="136"/>
      <c r="D128" s="136"/>
      <c r="E128" s="136"/>
      <c r="F128" s="136"/>
      <c r="G128" s="136"/>
      <c r="H128" s="136"/>
    </row>
    <row r="129" spans="2:8" x14ac:dyDescent="0.55000000000000004">
      <c r="B129" s="136" t="s">
        <v>1267</v>
      </c>
      <c r="C129" s="136"/>
      <c r="D129" s="136"/>
      <c r="E129" s="136"/>
      <c r="F129" s="136"/>
      <c r="G129" s="136"/>
      <c r="H129" s="136"/>
    </row>
    <row r="130" spans="2:8" x14ac:dyDescent="0.55000000000000004">
      <c r="B130" s="266" t="s">
        <v>1449</v>
      </c>
      <c r="C130" s="136"/>
      <c r="D130" s="136"/>
      <c r="E130" s="136"/>
      <c r="F130" s="136"/>
      <c r="G130" s="136"/>
      <c r="H130" s="136"/>
    </row>
    <row r="131" spans="2:8" x14ac:dyDescent="0.55000000000000004">
      <c r="B131" s="266" t="s">
        <v>1450</v>
      </c>
      <c r="C131" s="136"/>
      <c r="D131" s="136"/>
      <c r="E131" s="136"/>
      <c r="F131" s="136"/>
      <c r="G131" s="136"/>
      <c r="H131" s="136"/>
    </row>
    <row r="132" spans="2:8" x14ac:dyDescent="0.55000000000000004">
      <c r="B132" s="280" t="s">
        <v>1451</v>
      </c>
      <c r="C132" s="281"/>
      <c r="D132" s="281"/>
      <c r="E132" s="281"/>
      <c r="F132" s="281"/>
      <c r="G132" s="281"/>
      <c r="H132" s="281"/>
    </row>
    <row r="133" spans="2:8" x14ac:dyDescent="0.55000000000000004">
      <c r="B133" s="280" t="s">
        <v>1452</v>
      </c>
      <c r="C133" s="281"/>
      <c r="D133" s="281"/>
      <c r="E133" s="281"/>
      <c r="F133" s="281"/>
      <c r="G133" s="281"/>
      <c r="H133" s="281"/>
    </row>
    <row r="134" spans="2:8" x14ac:dyDescent="0.55000000000000004">
      <c r="B134" s="280" t="s">
        <v>1453</v>
      </c>
      <c r="C134" s="281"/>
      <c r="D134" s="281"/>
      <c r="E134" s="281"/>
      <c r="F134" s="281"/>
      <c r="G134" s="281"/>
      <c r="H134" s="281"/>
    </row>
    <row r="135" spans="2:8" x14ac:dyDescent="0.55000000000000004">
      <c r="B135" s="136"/>
      <c r="C135" s="136"/>
      <c r="D135" s="136"/>
      <c r="E135" s="136"/>
      <c r="F135" s="136"/>
      <c r="G135" s="136"/>
      <c r="H135" s="136"/>
    </row>
    <row r="136" spans="2:8" x14ac:dyDescent="0.55000000000000004">
      <c r="B136" s="282" t="s">
        <v>1448</v>
      </c>
      <c r="C136" s="282"/>
      <c r="D136" s="282"/>
      <c r="E136" s="282"/>
      <c r="F136" s="282"/>
      <c r="G136" s="282"/>
      <c r="H136" s="282"/>
    </row>
    <row r="137" spans="2:8" x14ac:dyDescent="0.55000000000000004">
      <c r="B137" s="139"/>
      <c r="C137" s="139"/>
      <c r="D137" s="139"/>
      <c r="E137" s="139"/>
      <c r="F137" s="139"/>
      <c r="G137" s="139"/>
      <c r="H137" s="139"/>
    </row>
    <row r="138" spans="2:8" x14ac:dyDescent="0.55000000000000004">
      <c r="B138" s="178" t="s">
        <v>37</v>
      </c>
      <c r="C138" s="190">
        <v>654200</v>
      </c>
      <c r="D138" s="178" t="s">
        <v>13</v>
      </c>
    </row>
    <row r="140" spans="2:8" s="178" customFormat="1" x14ac:dyDescent="0.55000000000000004">
      <c r="B140" s="283" t="s">
        <v>441</v>
      </c>
      <c r="C140" s="285" t="s">
        <v>31</v>
      </c>
      <c r="D140" s="285"/>
      <c r="E140" s="285"/>
      <c r="F140" s="285"/>
      <c r="G140" s="285"/>
      <c r="H140" s="285"/>
    </row>
    <row r="141" spans="2:8" s="178" customFormat="1" x14ac:dyDescent="0.55000000000000004">
      <c r="B141" s="284"/>
      <c r="C141" s="191" t="s">
        <v>32</v>
      </c>
      <c r="D141" s="134" t="s">
        <v>33</v>
      </c>
      <c r="E141" s="134" t="s">
        <v>34</v>
      </c>
      <c r="F141" s="134" t="s">
        <v>239</v>
      </c>
      <c r="G141" s="134" t="s">
        <v>317</v>
      </c>
      <c r="H141" s="134" t="s">
        <v>883</v>
      </c>
    </row>
    <row r="142" spans="2:8" s="178" customFormat="1" x14ac:dyDescent="0.55000000000000004">
      <c r="B142" s="195" t="s">
        <v>1280</v>
      </c>
      <c r="C142" s="184" t="s">
        <v>1281</v>
      </c>
      <c r="D142" s="191"/>
      <c r="E142" s="191"/>
      <c r="F142" s="191"/>
      <c r="G142" s="191"/>
      <c r="H142" s="191"/>
    </row>
    <row r="143" spans="2:8" s="178" customFormat="1" x14ac:dyDescent="0.55000000000000004">
      <c r="B143" s="196" t="s">
        <v>1282</v>
      </c>
      <c r="C143" s="144" t="s">
        <v>1283</v>
      </c>
      <c r="D143" s="197"/>
      <c r="E143" s="197"/>
      <c r="F143" s="197"/>
      <c r="G143" s="197"/>
      <c r="H143" s="197"/>
    </row>
    <row r="144" spans="2:8" s="178" customFormat="1" x14ac:dyDescent="0.55000000000000004">
      <c r="B144" s="196" t="s">
        <v>1284</v>
      </c>
      <c r="C144" s="144" t="s">
        <v>1285</v>
      </c>
      <c r="D144" s="197"/>
      <c r="E144" s="197"/>
      <c r="F144" s="197"/>
      <c r="G144" s="197"/>
      <c r="H144" s="197"/>
    </row>
    <row r="145" spans="1:8" s="178" customFormat="1" x14ac:dyDescent="0.55000000000000004">
      <c r="B145" s="196" t="s">
        <v>1286</v>
      </c>
      <c r="C145" s="144" t="s">
        <v>1053</v>
      </c>
      <c r="D145" s="124">
        <v>0</v>
      </c>
      <c r="E145" s="194">
        <v>1</v>
      </c>
      <c r="F145" s="124">
        <v>0</v>
      </c>
      <c r="G145" s="124">
        <v>0</v>
      </c>
      <c r="H145" s="124">
        <v>0</v>
      </c>
    </row>
    <row r="146" spans="1:8" x14ac:dyDescent="0.55000000000000004">
      <c r="B146" s="140" t="s">
        <v>1268</v>
      </c>
      <c r="C146" s="184"/>
      <c r="D146" s="192"/>
      <c r="E146" s="185"/>
      <c r="F146" s="192"/>
      <c r="G146" s="192"/>
      <c r="H146" s="192"/>
    </row>
    <row r="147" spans="1:8" x14ac:dyDescent="0.55000000000000004">
      <c r="B147" s="141" t="s">
        <v>1287</v>
      </c>
      <c r="C147" s="144"/>
      <c r="D147" s="193"/>
      <c r="E147" s="145"/>
      <c r="F147" s="193"/>
      <c r="G147" s="193"/>
      <c r="H147" s="193"/>
    </row>
    <row r="148" spans="1:8" x14ac:dyDescent="0.55000000000000004">
      <c r="B148" s="141" t="s">
        <v>1288</v>
      </c>
      <c r="C148" s="144"/>
      <c r="D148" s="193"/>
      <c r="E148" s="145"/>
      <c r="F148" s="193"/>
      <c r="G148" s="193"/>
      <c r="H148" s="193"/>
    </row>
    <row r="149" spans="1:8" x14ac:dyDescent="0.55000000000000004">
      <c r="B149" s="141" t="s">
        <v>1289</v>
      </c>
      <c r="C149" s="144"/>
      <c r="D149" s="193"/>
      <c r="E149" s="145"/>
      <c r="F149" s="193"/>
      <c r="G149" s="193"/>
      <c r="H149" s="193"/>
    </row>
    <row r="150" spans="1:8" x14ac:dyDescent="0.55000000000000004">
      <c r="B150" s="141" t="s">
        <v>1290</v>
      </c>
      <c r="C150" s="144" t="s">
        <v>1272</v>
      </c>
      <c r="D150" s="124">
        <v>0</v>
      </c>
      <c r="E150" s="194">
        <v>9</v>
      </c>
      <c r="F150" s="124">
        <v>0</v>
      </c>
      <c r="G150" s="124">
        <v>0</v>
      </c>
      <c r="H150" s="124">
        <v>0</v>
      </c>
    </row>
    <row r="151" spans="1:8" x14ac:dyDescent="0.55000000000000004">
      <c r="B151" s="189" t="s">
        <v>35</v>
      </c>
      <c r="C151" s="134" t="s">
        <v>13</v>
      </c>
      <c r="D151" s="120">
        <f>+D152+D153</f>
        <v>0</v>
      </c>
      <c r="E151" s="125">
        <v>654200</v>
      </c>
      <c r="F151" s="121">
        <f>+F152+F153</f>
        <v>0</v>
      </c>
      <c r="G151" s="121">
        <f>+G152+G153</f>
        <v>0</v>
      </c>
      <c r="H151" s="121">
        <f>+H152+H153</f>
        <v>0</v>
      </c>
    </row>
    <row r="152" spans="1:8" x14ac:dyDescent="0.55000000000000004">
      <c r="B152" s="189" t="s">
        <v>6</v>
      </c>
      <c r="C152" s="134" t="s">
        <v>13</v>
      </c>
      <c r="D152" s="121">
        <v>0</v>
      </c>
      <c r="E152" s="125">
        <v>654200</v>
      </c>
      <c r="F152" s="121">
        <v>0</v>
      </c>
      <c r="G152" s="121">
        <v>0</v>
      </c>
      <c r="H152" s="121">
        <v>0</v>
      </c>
    </row>
    <row r="153" spans="1:8" x14ac:dyDescent="0.55000000000000004">
      <c r="B153" s="189" t="s">
        <v>7</v>
      </c>
      <c r="C153" s="134" t="s">
        <v>13</v>
      </c>
      <c r="D153" s="121">
        <v>0</v>
      </c>
      <c r="E153" s="126">
        <v>0</v>
      </c>
      <c r="F153" s="121">
        <v>0</v>
      </c>
      <c r="G153" s="121">
        <v>0</v>
      </c>
      <c r="H153" s="121">
        <v>0</v>
      </c>
    </row>
    <row r="154" spans="1:8" x14ac:dyDescent="0.55000000000000004">
      <c r="B154" s="146"/>
      <c r="C154" s="146"/>
      <c r="D154" s="146"/>
      <c r="E154" s="146"/>
      <c r="F154" s="146"/>
      <c r="G154" s="146"/>
      <c r="H154" s="146"/>
    </row>
    <row r="155" spans="1:8" x14ac:dyDescent="0.55000000000000004">
      <c r="B155" s="146"/>
      <c r="C155" s="146"/>
      <c r="D155" s="146"/>
      <c r="E155" s="146"/>
      <c r="F155" s="146"/>
      <c r="G155" s="146"/>
      <c r="H155" s="146"/>
    </row>
    <row r="156" spans="1:8" x14ac:dyDescent="0.55000000000000004">
      <c r="B156" s="146"/>
      <c r="C156" s="146"/>
      <c r="D156" s="146"/>
      <c r="E156" s="146"/>
      <c r="F156" s="146"/>
      <c r="G156" s="146"/>
      <c r="H156" s="146"/>
    </row>
    <row r="157" spans="1:8" s="178" customFormat="1" x14ac:dyDescent="0.55000000000000004">
      <c r="A157" s="177"/>
      <c r="B157" s="178" t="s">
        <v>210</v>
      </c>
      <c r="C157" s="133"/>
      <c r="D157" s="137"/>
      <c r="E157" s="137"/>
      <c r="F157" s="137"/>
      <c r="G157" s="137"/>
      <c r="H157" s="137"/>
    </row>
    <row r="158" spans="1:8" x14ac:dyDescent="0.55000000000000004">
      <c r="A158" s="177" t="s">
        <v>61</v>
      </c>
      <c r="B158" s="198" t="s">
        <v>211</v>
      </c>
      <c r="C158" s="138"/>
      <c r="D158" s="199"/>
      <c r="E158" s="199"/>
      <c r="F158" s="199"/>
      <c r="G158" s="199"/>
      <c r="H158" s="199"/>
    </row>
    <row r="159" spans="1:8" x14ac:dyDescent="0.55000000000000004">
      <c r="A159" s="177" t="s">
        <v>61</v>
      </c>
      <c r="B159" s="291" t="s">
        <v>864</v>
      </c>
      <c r="C159" s="291"/>
      <c r="D159" s="291"/>
      <c r="E159" s="291"/>
      <c r="F159" s="291"/>
      <c r="G159" s="291"/>
      <c r="H159" s="291"/>
    </row>
    <row r="160" spans="1:8" x14ac:dyDescent="0.55000000000000004">
      <c r="B160" s="281" t="s">
        <v>450</v>
      </c>
      <c r="C160" s="281"/>
      <c r="D160" s="281"/>
      <c r="E160" s="281"/>
      <c r="F160" s="281"/>
      <c r="G160" s="281"/>
      <c r="H160" s="281"/>
    </row>
    <row r="161" spans="1:8" x14ac:dyDescent="0.55000000000000004">
      <c r="B161" s="281" t="s">
        <v>451</v>
      </c>
      <c r="C161" s="281"/>
      <c r="D161" s="281"/>
      <c r="E161" s="281"/>
      <c r="F161" s="281"/>
      <c r="G161" s="281"/>
      <c r="H161" s="281"/>
    </row>
    <row r="162" spans="1:8" x14ac:dyDescent="0.55000000000000004">
      <c r="B162" s="136"/>
      <c r="C162" s="135"/>
      <c r="D162" s="135"/>
      <c r="E162" s="135"/>
      <c r="F162" s="135"/>
      <c r="G162" s="135"/>
      <c r="H162" s="135"/>
    </row>
    <row r="163" spans="1:8" x14ac:dyDescent="0.55000000000000004">
      <c r="A163" s="177" t="s">
        <v>61</v>
      </c>
      <c r="B163" s="198" t="s">
        <v>242</v>
      </c>
      <c r="C163" s="138"/>
      <c r="D163" s="199"/>
      <c r="E163" s="199"/>
      <c r="F163" s="199"/>
      <c r="G163" s="199"/>
      <c r="H163" s="199"/>
    </row>
    <row r="164" spans="1:8" x14ac:dyDescent="0.55000000000000004">
      <c r="A164" s="177" t="s">
        <v>61</v>
      </c>
      <c r="B164" s="290" t="s">
        <v>865</v>
      </c>
      <c r="C164" s="290"/>
      <c r="D164" s="290"/>
      <c r="E164" s="290"/>
      <c r="F164" s="290"/>
      <c r="G164" s="290"/>
      <c r="H164" s="290"/>
    </row>
    <row r="165" spans="1:8" x14ac:dyDescent="0.55000000000000004">
      <c r="B165" s="281" t="s">
        <v>452</v>
      </c>
      <c r="C165" s="281"/>
      <c r="D165" s="281"/>
      <c r="E165" s="281"/>
      <c r="F165" s="281"/>
      <c r="G165" s="281"/>
      <c r="H165" s="281"/>
    </row>
    <row r="166" spans="1:8" x14ac:dyDescent="0.55000000000000004">
      <c r="B166" s="136"/>
      <c r="C166" s="135"/>
      <c r="D166" s="135"/>
      <c r="E166" s="135"/>
      <c r="F166" s="135"/>
      <c r="G166" s="135"/>
      <c r="H166" s="135"/>
    </row>
    <row r="167" spans="1:8" x14ac:dyDescent="0.55000000000000004">
      <c r="B167" s="281" t="s">
        <v>1291</v>
      </c>
      <c r="C167" s="281"/>
      <c r="D167" s="281"/>
      <c r="E167" s="281"/>
      <c r="F167" s="281"/>
      <c r="G167" s="281"/>
      <c r="H167" s="281"/>
    </row>
    <row r="168" spans="1:8" x14ac:dyDescent="0.55000000000000004">
      <c r="B168" s="281" t="s">
        <v>1292</v>
      </c>
      <c r="C168" s="281"/>
      <c r="D168" s="281"/>
      <c r="E168" s="281"/>
      <c r="F168" s="281"/>
      <c r="G168" s="281"/>
      <c r="H168" s="281"/>
    </row>
    <row r="169" spans="1:8" x14ac:dyDescent="0.55000000000000004">
      <c r="A169" s="177" t="s">
        <v>61</v>
      </c>
      <c r="B169" s="292"/>
      <c r="C169" s="292"/>
      <c r="D169" s="292"/>
      <c r="E169" s="292"/>
      <c r="F169" s="292"/>
      <c r="G169" s="292"/>
      <c r="H169" s="292"/>
    </row>
    <row r="170" spans="1:8" s="178" customFormat="1" x14ac:dyDescent="0.55000000000000004">
      <c r="A170" s="178" t="s">
        <v>61</v>
      </c>
      <c r="B170" s="284" t="s">
        <v>441</v>
      </c>
      <c r="C170" s="294" t="s">
        <v>31</v>
      </c>
      <c r="D170" s="295"/>
      <c r="E170" s="295"/>
      <c r="F170" s="295"/>
      <c r="G170" s="295"/>
      <c r="H170" s="296"/>
    </row>
    <row r="171" spans="1:8" s="178" customFormat="1" x14ac:dyDescent="0.55000000000000004">
      <c r="B171" s="293"/>
      <c r="C171" s="134" t="s">
        <v>32</v>
      </c>
      <c r="D171" s="134" t="s">
        <v>33</v>
      </c>
      <c r="E171" s="134" t="s">
        <v>34</v>
      </c>
      <c r="F171" s="134" t="s">
        <v>239</v>
      </c>
      <c r="G171" s="134" t="s">
        <v>317</v>
      </c>
      <c r="H171" s="134" t="s">
        <v>883</v>
      </c>
    </row>
    <row r="172" spans="1:8" x14ac:dyDescent="0.55000000000000004">
      <c r="B172" s="140" t="s">
        <v>448</v>
      </c>
      <c r="C172" s="184"/>
      <c r="D172" s="184"/>
      <c r="E172" s="184"/>
      <c r="F172" s="184"/>
      <c r="G172" s="184"/>
      <c r="H172" s="184"/>
    </row>
    <row r="173" spans="1:8" x14ac:dyDescent="0.55000000000000004">
      <c r="B173" s="141" t="s">
        <v>453</v>
      </c>
      <c r="C173" s="144"/>
      <c r="D173" s="145"/>
      <c r="E173" s="145"/>
      <c r="F173" s="145"/>
      <c r="G173" s="145"/>
      <c r="H173" s="145"/>
    </row>
    <row r="174" spans="1:8" x14ac:dyDescent="0.55000000000000004">
      <c r="B174" s="141" t="s">
        <v>454</v>
      </c>
      <c r="C174" s="144"/>
      <c r="D174" s="145"/>
      <c r="E174" s="145"/>
      <c r="F174" s="145"/>
      <c r="G174" s="145"/>
      <c r="H174" s="145"/>
    </row>
    <row r="175" spans="1:8" x14ac:dyDescent="0.55000000000000004">
      <c r="B175" s="141" t="s">
        <v>455</v>
      </c>
      <c r="C175" s="144"/>
      <c r="D175" s="200"/>
      <c r="E175" s="145"/>
      <c r="F175" s="145"/>
      <c r="G175" s="145"/>
      <c r="H175" s="145"/>
    </row>
    <row r="176" spans="1:8" x14ac:dyDescent="0.55000000000000004">
      <c r="B176" s="141" t="s">
        <v>456</v>
      </c>
      <c r="C176" s="144"/>
      <c r="D176" s="200"/>
      <c r="E176" s="145"/>
      <c r="F176" s="145"/>
      <c r="G176" s="145"/>
      <c r="H176" s="145"/>
    </row>
    <row r="177" spans="2:8" x14ac:dyDescent="0.55000000000000004">
      <c r="B177" s="186" t="s">
        <v>457</v>
      </c>
      <c r="C177" s="187" t="s">
        <v>36</v>
      </c>
      <c r="D177" s="188">
        <v>90</v>
      </c>
      <c r="E177" s="188">
        <v>90</v>
      </c>
      <c r="F177" s="188">
        <v>90</v>
      </c>
      <c r="G177" s="188">
        <v>90</v>
      </c>
      <c r="H177" s="188">
        <v>90</v>
      </c>
    </row>
    <row r="178" spans="2:8" x14ac:dyDescent="0.55000000000000004">
      <c r="B178" s="140" t="s">
        <v>448</v>
      </c>
      <c r="C178" s="184"/>
      <c r="D178" s="185"/>
      <c r="E178" s="185"/>
      <c r="F178" s="185"/>
      <c r="G178" s="185"/>
      <c r="H178" s="185"/>
    </row>
    <row r="179" spans="2:8" x14ac:dyDescent="0.55000000000000004">
      <c r="B179" s="141" t="s">
        <v>458</v>
      </c>
      <c r="C179" s="144"/>
      <c r="D179" s="145"/>
      <c r="E179" s="145"/>
      <c r="F179" s="145"/>
      <c r="G179" s="145"/>
      <c r="H179" s="145"/>
    </row>
    <row r="180" spans="2:8" x14ac:dyDescent="0.55000000000000004">
      <c r="B180" s="141" t="s">
        <v>459</v>
      </c>
      <c r="C180" s="144"/>
      <c r="D180" s="145"/>
      <c r="E180" s="145"/>
      <c r="F180" s="145"/>
      <c r="G180" s="145"/>
      <c r="H180" s="145"/>
    </row>
    <row r="181" spans="2:8" x14ac:dyDescent="0.55000000000000004">
      <c r="B181" s="186" t="s">
        <v>319</v>
      </c>
      <c r="C181" s="187" t="s">
        <v>36</v>
      </c>
      <c r="D181" s="188">
        <v>95</v>
      </c>
      <c r="E181" s="188">
        <v>95</v>
      </c>
      <c r="F181" s="188">
        <v>95</v>
      </c>
      <c r="G181" s="188">
        <v>95</v>
      </c>
      <c r="H181" s="188">
        <v>95</v>
      </c>
    </row>
    <row r="182" spans="2:8" x14ac:dyDescent="0.55000000000000004">
      <c r="B182" s="140" t="s">
        <v>448</v>
      </c>
      <c r="C182" s="184"/>
      <c r="D182" s="185"/>
      <c r="E182" s="185"/>
      <c r="F182" s="185"/>
      <c r="G182" s="185"/>
      <c r="H182" s="185"/>
    </row>
    <row r="183" spans="2:8" x14ac:dyDescent="0.55000000000000004">
      <c r="B183" s="141" t="s">
        <v>461</v>
      </c>
      <c r="C183" s="144"/>
      <c r="D183" s="145"/>
      <c r="E183" s="145"/>
      <c r="F183" s="145"/>
      <c r="G183" s="145"/>
      <c r="H183" s="145"/>
    </row>
    <row r="184" spans="2:8" x14ac:dyDescent="0.55000000000000004">
      <c r="B184" s="141" t="s">
        <v>460</v>
      </c>
      <c r="C184" s="144"/>
      <c r="D184" s="145"/>
      <c r="E184" s="145"/>
      <c r="F184" s="145"/>
      <c r="G184" s="145"/>
      <c r="H184" s="145"/>
    </row>
    <row r="185" spans="2:8" x14ac:dyDescent="0.55000000000000004">
      <c r="B185" s="201" t="s">
        <v>320</v>
      </c>
      <c r="C185" s="187" t="s">
        <v>36</v>
      </c>
      <c r="D185" s="188">
        <v>95</v>
      </c>
      <c r="E185" s="188">
        <v>95</v>
      </c>
      <c r="F185" s="188">
        <v>95</v>
      </c>
      <c r="G185" s="188">
        <v>95</v>
      </c>
      <c r="H185" s="188">
        <v>95</v>
      </c>
    </row>
    <row r="186" spans="2:8" x14ac:dyDescent="0.55000000000000004">
      <c r="B186" s="181" t="s">
        <v>35</v>
      </c>
      <c r="C186" s="134" t="s">
        <v>13</v>
      </c>
      <c r="D186" s="147">
        <f>+D187+D188</f>
        <v>20029900</v>
      </c>
      <c r="E186" s="147">
        <f>+E187+E188</f>
        <v>17813600</v>
      </c>
      <c r="F186" s="148">
        <f>+F187+F188</f>
        <v>0</v>
      </c>
      <c r="G186" s="148">
        <f>+G187+G188</f>
        <v>0</v>
      </c>
      <c r="H186" s="148">
        <f>+H187+H188</f>
        <v>0</v>
      </c>
    </row>
    <row r="187" spans="2:8" x14ac:dyDescent="0.55000000000000004">
      <c r="B187" s="181" t="s">
        <v>6</v>
      </c>
      <c r="C187" s="134" t="s">
        <v>13</v>
      </c>
      <c r="D187" s="125">
        <v>20029900</v>
      </c>
      <c r="E187" s="125">
        <v>17813600</v>
      </c>
      <c r="F187" s="121">
        <v>0</v>
      </c>
      <c r="G187" s="121">
        <v>0</v>
      </c>
      <c r="H187" s="121">
        <v>0</v>
      </c>
    </row>
    <row r="188" spans="2:8" x14ac:dyDescent="0.55000000000000004">
      <c r="B188" s="181" t="s">
        <v>7</v>
      </c>
      <c r="C188" s="134" t="s">
        <v>13</v>
      </c>
      <c r="D188" s="121">
        <v>0</v>
      </c>
      <c r="E188" s="121">
        <v>0</v>
      </c>
      <c r="F188" s="121">
        <v>0</v>
      </c>
      <c r="G188" s="121">
        <v>0</v>
      </c>
      <c r="H188" s="121">
        <v>0</v>
      </c>
    </row>
    <row r="189" spans="2:8" x14ac:dyDescent="0.55000000000000004">
      <c r="B189" s="149"/>
      <c r="C189" s="133"/>
      <c r="D189" s="137"/>
      <c r="E189" s="137"/>
      <c r="F189" s="137"/>
      <c r="G189" s="137"/>
      <c r="H189" s="137"/>
    </row>
    <row r="190" spans="2:8" x14ac:dyDescent="0.55000000000000004">
      <c r="B190" s="149"/>
      <c r="C190" s="133"/>
      <c r="D190" s="137"/>
      <c r="E190" s="137"/>
      <c r="F190" s="137"/>
      <c r="G190" s="137"/>
      <c r="H190" s="137"/>
    </row>
    <row r="191" spans="2:8" x14ac:dyDescent="0.55000000000000004">
      <c r="B191" s="149"/>
      <c r="C191" s="133"/>
      <c r="D191" s="137"/>
      <c r="E191" s="137"/>
      <c r="F191" s="137"/>
      <c r="G191" s="137"/>
      <c r="H191" s="137"/>
    </row>
    <row r="192" spans="2:8" x14ac:dyDescent="0.55000000000000004">
      <c r="B192" s="149"/>
      <c r="C192" s="133"/>
      <c r="D192" s="137"/>
      <c r="E192" s="137"/>
      <c r="F192" s="137"/>
      <c r="G192" s="137"/>
      <c r="H192" s="137"/>
    </row>
    <row r="193" spans="2:8" x14ac:dyDescent="0.55000000000000004">
      <c r="B193" s="149"/>
      <c r="C193" s="133"/>
      <c r="D193" s="137"/>
      <c r="E193" s="137"/>
      <c r="F193" s="137"/>
      <c r="G193" s="137"/>
      <c r="H193" s="137"/>
    </row>
    <row r="194" spans="2:8" x14ac:dyDescent="0.55000000000000004">
      <c r="B194" s="149"/>
      <c r="C194" s="133"/>
      <c r="D194" s="137"/>
      <c r="E194" s="137"/>
      <c r="F194" s="137"/>
      <c r="G194" s="137"/>
      <c r="H194" s="137"/>
    </row>
    <row r="195" spans="2:8" x14ac:dyDescent="0.55000000000000004">
      <c r="B195" s="149"/>
      <c r="C195" s="133"/>
      <c r="D195" s="137"/>
      <c r="E195" s="137"/>
      <c r="F195" s="137"/>
      <c r="G195" s="137"/>
      <c r="H195" s="137"/>
    </row>
    <row r="196" spans="2:8" x14ac:dyDescent="0.55000000000000004">
      <c r="B196" s="179" t="s">
        <v>243</v>
      </c>
      <c r="C196" s="130"/>
      <c r="D196" s="183"/>
      <c r="E196" s="183"/>
      <c r="F196" s="183"/>
      <c r="G196" s="183"/>
      <c r="H196" s="183"/>
    </row>
    <row r="197" spans="2:8" x14ac:dyDescent="0.55000000000000004">
      <c r="B197" s="281" t="s">
        <v>866</v>
      </c>
      <c r="C197" s="281"/>
      <c r="D197" s="281"/>
      <c r="E197" s="281"/>
      <c r="F197" s="281"/>
      <c r="G197" s="281"/>
      <c r="H197" s="281"/>
    </row>
    <row r="198" spans="2:8" x14ac:dyDescent="0.55000000000000004">
      <c r="B198" s="281" t="s">
        <v>462</v>
      </c>
      <c r="C198" s="281"/>
      <c r="D198" s="281"/>
      <c r="E198" s="281"/>
      <c r="F198" s="281"/>
      <c r="G198" s="281"/>
      <c r="H198" s="281"/>
    </row>
    <row r="199" spans="2:8" x14ac:dyDescent="0.55000000000000004">
      <c r="B199" s="281" t="s">
        <v>464</v>
      </c>
      <c r="C199" s="281"/>
      <c r="D199" s="281"/>
      <c r="E199" s="281"/>
      <c r="F199" s="281"/>
      <c r="G199" s="281"/>
      <c r="H199" s="281"/>
    </row>
    <row r="200" spans="2:8" x14ac:dyDescent="0.55000000000000004">
      <c r="B200" s="281" t="s">
        <v>463</v>
      </c>
      <c r="C200" s="281"/>
      <c r="D200" s="281"/>
      <c r="E200" s="281"/>
      <c r="F200" s="281"/>
      <c r="G200" s="281"/>
      <c r="H200" s="281"/>
    </row>
    <row r="201" spans="2:8" x14ac:dyDescent="0.55000000000000004">
      <c r="B201" s="136"/>
      <c r="C201" s="135"/>
      <c r="D201" s="135"/>
      <c r="E201" s="135"/>
      <c r="F201" s="135"/>
      <c r="G201" s="135"/>
      <c r="H201" s="135"/>
    </row>
    <row r="202" spans="2:8" x14ac:dyDescent="0.55000000000000004">
      <c r="B202" s="281" t="s">
        <v>867</v>
      </c>
      <c r="C202" s="281"/>
      <c r="D202" s="281"/>
      <c r="E202" s="281"/>
      <c r="F202" s="281"/>
      <c r="G202" s="281"/>
      <c r="H202" s="281"/>
    </row>
    <row r="203" spans="2:8" x14ac:dyDescent="0.55000000000000004">
      <c r="B203" s="281" t="s">
        <v>475</v>
      </c>
      <c r="C203" s="281"/>
      <c r="D203" s="281"/>
      <c r="E203" s="281"/>
      <c r="F203" s="281"/>
      <c r="G203" s="281"/>
      <c r="H203" s="281"/>
    </row>
    <row r="204" spans="2:8" x14ac:dyDescent="0.55000000000000004">
      <c r="B204" s="281" t="s">
        <v>476</v>
      </c>
      <c r="C204" s="281"/>
      <c r="D204" s="281"/>
      <c r="E204" s="281"/>
      <c r="F204" s="281"/>
      <c r="G204" s="281"/>
      <c r="H204" s="281"/>
    </row>
    <row r="205" spans="2:8" x14ac:dyDescent="0.55000000000000004">
      <c r="B205" s="281" t="s">
        <v>477</v>
      </c>
      <c r="C205" s="281"/>
      <c r="D205" s="281"/>
      <c r="E205" s="281"/>
      <c r="F205" s="281"/>
      <c r="G205" s="281"/>
      <c r="H205" s="281"/>
    </row>
    <row r="206" spans="2:8" x14ac:dyDescent="0.55000000000000004">
      <c r="B206" s="281" t="s">
        <v>478</v>
      </c>
      <c r="C206" s="281"/>
      <c r="D206" s="281"/>
      <c r="E206" s="281"/>
      <c r="F206" s="281"/>
      <c r="G206" s="281"/>
      <c r="H206" s="281"/>
    </row>
    <row r="207" spans="2:8" x14ac:dyDescent="0.55000000000000004">
      <c r="B207" s="281" t="s">
        <v>479</v>
      </c>
      <c r="C207" s="281"/>
      <c r="D207" s="281"/>
      <c r="E207" s="281"/>
      <c r="F207" s="281"/>
      <c r="G207" s="281"/>
      <c r="H207" s="281"/>
    </row>
    <row r="208" spans="2:8" x14ac:dyDescent="0.55000000000000004">
      <c r="B208" s="281" t="s">
        <v>480</v>
      </c>
      <c r="C208" s="281"/>
      <c r="D208" s="281"/>
      <c r="E208" s="281"/>
      <c r="F208" s="281"/>
      <c r="G208" s="281"/>
      <c r="H208" s="281"/>
    </row>
    <row r="209" spans="1:8" x14ac:dyDescent="0.55000000000000004">
      <c r="B209" s="281" t="s">
        <v>481</v>
      </c>
      <c r="C209" s="281"/>
      <c r="D209" s="281"/>
      <c r="E209" s="281"/>
      <c r="F209" s="281"/>
      <c r="G209" s="281"/>
      <c r="H209" s="281"/>
    </row>
    <row r="210" spans="1:8" x14ac:dyDescent="0.55000000000000004">
      <c r="B210" s="281" t="s">
        <v>580</v>
      </c>
      <c r="C210" s="281"/>
      <c r="D210" s="281"/>
      <c r="E210" s="281"/>
      <c r="F210" s="281"/>
      <c r="G210" s="281"/>
      <c r="H210" s="281"/>
    </row>
    <row r="211" spans="1:8" x14ac:dyDescent="0.55000000000000004">
      <c r="B211" s="281" t="s">
        <v>482</v>
      </c>
      <c r="C211" s="281"/>
      <c r="D211" s="281"/>
      <c r="E211" s="281"/>
      <c r="F211" s="281"/>
      <c r="G211" s="281"/>
      <c r="H211" s="281"/>
    </row>
    <row r="212" spans="1:8" x14ac:dyDescent="0.55000000000000004">
      <c r="B212" s="136"/>
      <c r="C212" s="135"/>
      <c r="D212" s="135"/>
      <c r="E212" s="135"/>
      <c r="F212" s="135"/>
      <c r="G212" s="135"/>
      <c r="H212" s="135"/>
    </row>
    <row r="213" spans="1:8" s="178" customFormat="1" x14ac:dyDescent="0.55000000000000004">
      <c r="B213" s="285" t="s">
        <v>441</v>
      </c>
      <c r="C213" s="285" t="s">
        <v>31</v>
      </c>
      <c r="D213" s="285"/>
      <c r="E213" s="285"/>
      <c r="F213" s="285"/>
      <c r="G213" s="285"/>
      <c r="H213" s="285"/>
    </row>
    <row r="214" spans="1:8" s="178" customFormat="1" x14ac:dyDescent="0.55000000000000004">
      <c r="B214" s="285"/>
      <c r="C214" s="128" t="s">
        <v>32</v>
      </c>
      <c r="D214" s="134" t="s">
        <v>33</v>
      </c>
      <c r="E214" s="134" t="s">
        <v>34</v>
      </c>
      <c r="F214" s="134" t="s">
        <v>239</v>
      </c>
      <c r="G214" s="134" t="s">
        <v>317</v>
      </c>
      <c r="H214" s="134" t="s">
        <v>883</v>
      </c>
    </row>
    <row r="215" spans="1:8" x14ac:dyDescent="0.55000000000000004">
      <c r="B215" s="195" t="s">
        <v>318</v>
      </c>
      <c r="C215" s="184"/>
      <c r="D215" s="184"/>
      <c r="E215" s="184"/>
      <c r="F215" s="184"/>
      <c r="G215" s="184"/>
      <c r="H215" s="184"/>
    </row>
    <row r="216" spans="1:8" x14ac:dyDescent="0.55000000000000004">
      <c r="B216" s="196" t="s">
        <v>465</v>
      </c>
      <c r="C216" s="144"/>
      <c r="D216" s="144"/>
      <c r="E216" s="144"/>
      <c r="F216" s="144"/>
      <c r="G216" s="144"/>
      <c r="H216" s="144"/>
    </row>
    <row r="217" spans="1:8" x14ac:dyDescent="0.55000000000000004">
      <c r="B217" s="196" t="s">
        <v>466</v>
      </c>
      <c r="C217" s="144"/>
      <c r="D217" s="202"/>
      <c r="E217" s="144"/>
      <c r="F217" s="144"/>
      <c r="G217" s="144"/>
      <c r="H217" s="144"/>
    </row>
    <row r="218" spans="1:8" x14ac:dyDescent="0.55000000000000004">
      <c r="B218" s="203" t="s">
        <v>405</v>
      </c>
      <c r="C218" s="204" t="s">
        <v>36</v>
      </c>
      <c r="D218" s="188">
        <v>100</v>
      </c>
      <c r="E218" s="188">
        <v>100</v>
      </c>
      <c r="F218" s="188">
        <v>100</v>
      </c>
      <c r="G218" s="188">
        <v>100</v>
      </c>
      <c r="H218" s="188">
        <v>100</v>
      </c>
    </row>
    <row r="219" spans="1:8" x14ac:dyDescent="0.55000000000000004">
      <c r="B219" s="195" t="s">
        <v>448</v>
      </c>
      <c r="C219" s="205"/>
      <c r="D219" s="192"/>
      <c r="E219" s="192"/>
      <c r="F219" s="192"/>
      <c r="G219" s="192"/>
      <c r="H219" s="192"/>
    </row>
    <row r="220" spans="1:8" x14ac:dyDescent="0.55000000000000004">
      <c r="B220" s="196" t="s">
        <v>467</v>
      </c>
      <c r="C220" s="206"/>
      <c r="D220" s="193"/>
      <c r="E220" s="193"/>
      <c r="F220" s="193"/>
      <c r="G220" s="193"/>
      <c r="H220" s="193"/>
    </row>
    <row r="221" spans="1:8" x14ac:dyDescent="0.55000000000000004">
      <c r="B221" s="203" t="s">
        <v>468</v>
      </c>
      <c r="C221" s="204" t="s">
        <v>36</v>
      </c>
      <c r="D221" s="188">
        <v>100</v>
      </c>
      <c r="E221" s="188">
        <v>100</v>
      </c>
      <c r="F221" s="188">
        <v>100</v>
      </c>
      <c r="G221" s="188">
        <v>100</v>
      </c>
      <c r="H221" s="188">
        <v>100</v>
      </c>
    </row>
    <row r="222" spans="1:8" x14ac:dyDescent="0.55000000000000004">
      <c r="A222" s="177" t="s">
        <v>61</v>
      </c>
      <c r="B222" s="195" t="s">
        <v>448</v>
      </c>
      <c r="C222" s="205"/>
      <c r="D222" s="192"/>
      <c r="E222" s="192"/>
      <c r="F222" s="192"/>
      <c r="G222" s="192"/>
      <c r="H222" s="192"/>
    </row>
    <row r="223" spans="1:8" x14ac:dyDescent="0.55000000000000004">
      <c r="B223" s="196" t="s">
        <v>469</v>
      </c>
      <c r="C223" s="206"/>
      <c r="D223" s="193"/>
      <c r="E223" s="193"/>
      <c r="F223" s="193"/>
      <c r="G223" s="193"/>
      <c r="H223" s="193"/>
    </row>
    <row r="224" spans="1:8" x14ac:dyDescent="0.55000000000000004">
      <c r="B224" s="203" t="s">
        <v>470</v>
      </c>
      <c r="C224" s="204" t="s">
        <v>36</v>
      </c>
      <c r="D224" s="188">
        <v>100</v>
      </c>
      <c r="E224" s="188">
        <v>100</v>
      </c>
      <c r="F224" s="188">
        <v>100</v>
      </c>
      <c r="G224" s="188">
        <v>100</v>
      </c>
      <c r="H224" s="188">
        <v>100</v>
      </c>
    </row>
    <row r="225" spans="1:8" x14ac:dyDescent="0.55000000000000004">
      <c r="A225" s="177" t="s">
        <v>61</v>
      </c>
      <c r="B225" s="195" t="s">
        <v>471</v>
      </c>
      <c r="C225" s="205"/>
      <c r="D225" s="192"/>
      <c r="E225" s="192"/>
      <c r="F225" s="192"/>
      <c r="G225" s="192"/>
      <c r="H225" s="192"/>
    </row>
    <row r="226" spans="1:8" x14ac:dyDescent="0.55000000000000004">
      <c r="B226" s="196" t="s">
        <v>472</v>
      </c>
      <c r="C226" s="206"/>
      <c r="D226" s="193"/>
      <c r="E226" s="193"/>
      <c r="F226" s="193"/>
      <c r="G226" s="193"/>
      <c r="H226" s="193"/>
    </row>
    <row r="227" spans="1:8" x14ac:dyDescent="0.55000000000000004">
      <c r="B227" s="196" t="s">
        <v>473</v>
      </c>
      <c r="C227" s="206"/>
      <c r="D227" s="193"/>
      <c r="E227" s="193"/>
      <c r="F227" s="193"/>
      <c r="G227" s="193"/>
      <c r="H227" s="193"/>
    </row>
    <row r="228" spans="1:8" x14ac:dyDescent="0.55000000000000004">
      <c r="B228" s="196" t="s">
        <v>474</v>
      </c>
      <c r="C228" s="206"/>
      <c r="D228" s="193"/>
      <c r="E228" s="193"/>
      <c r="F228" s="193"/>
      <c r="G228" s="193"/>
      <c r="H228" s="193"/>
    </row>
    <row r="229" spans="1:8" x14ac:dyDescent="0.55000000000000004">
      <c r="B229" s="203" t="s">
        <v>131</v>
      </c>
      <c r="C229" s="204" t="s">
        <v>36</v>
      </c>
      <c r="D229" s="188">
        <v>100</v>
      </c>
      <c r="E229" s="188">
        <v>100</v>
      </c>
      <c r="F229" s="188">
        <v>100</v>
      </c>
      <c r="G229" s="188">
        <v>100</v>
      </c>
      <c r="H229" s="188">
        <v>100</v>
      </c>
    </row>
    <row r="230" spans="1:8" x14ac:dyDescent="0.55000000000000004">
      <c r="A230" s="177" t="s">
        <v>61</v>
      </c>
      <c r="B230" s="181" t="s">
        <v>35</v>
      </c>
      <c r="C230" s="128" t="s">
        <v>13</v>
      </c>
      <c r="D230" s="148">
        <f>+D231+D232</f>
        <v>746325500</v>
      </c>
      <c r="E230" s="148">
        <f>+E231+E232</f>
        <v>340866000</v>
      </c>
      <c r="F230" s="121">
        <f>+F231+F232</f>
        <v>0</v>
      </c>
      <c r="G230" s="121">
        <f>+G231+G232</f>
        <v>0</v>
      </c>
      <c r="H230" s="121">
        <f>+H231+H232</f>
        <v>0</v>
      </c>
    </row>
    <row r="231" spans="1:8" x14ac:dyDescent="0.55000000000000004">
      <c r="A231" s="177" t="s">
        <v>61</v>
      </c>
      <c r="B231" s="181" t="s">
        <v>6</v>
      </c>
      <c r="C231" s="128" t="s">
        <v>13</v>
      </c>
      <c r="D231" s="148">
        <v>746325500</v>
      </c>
      <c r="E231" s="148">
        <v>340866000</v>
      </c>
      <c r="F231" s="121">
        <v>0</v>
      </c>
      <c r="G231" s="121">
        <v>0</v>
      </c>
      <c r="H231" s="121">
        <v>0</v>
      </c>
    </row>
    <row r="232" spans="1:8" x14ac:dyDescent="0.55000000000000004">
      <c r="A232" s="177" t="s">
        <v>61</v>
      </c>
      <c r="B232" s="181" t="s">
        <v>7</v>
      </c>
      <c r="C232" s="128" t="s">
        <v>13</v>
      </c>
      <c r="D232" s="121">
        <v>0</v>
      </c>
      <c r="E232" s="121">
        <v>0</v>
      </c>
      <c r="F232" s="121">
        <v>0</v>
      </c>
      <c r="G232" s="121">
        <v>0</v>
      </c>
      <c r="H232" s="121">
        <v>0</v>
      </c>
    </row>
    <row r="233" spans="1:8" x14ac:dyDescent="0.55000000000000004">
      <c r="B233" s="149"/>
      <c r="C233" s="133"/>
      <c r="D233" s="137"/>
      <c r="E233" s="137"/>
      <c r="F233" s="137"/>
      <c r="G233" s="137"/>
      <c r="H233" s="137"/>
    </row>
    <row r="234" spans="1:8" x14ac:dyDescent="0.55000000000000004">
      <c r="B234" s="149"/>
      <c r="C234" s="133"/>
      <c r="D234" s="137"/>
      <c r="E234" s="137"/>
      <c r="F234" s="137"/>
      <c r="G234" s="137"/>
      <c r="H234" s="137"/>
    </row>
    <row r="235" spans="1:8" x14ac:dyDescent="0.55000000000000004">
      <c r="A235" s="177" t="s">
        <v>61</v>
      </c>
      <c r="B235" s="179" t="s">
        <v>244</v>
      </c>
      <c r="C235" s="130"/>
      <c r="D235" s="183"/>
      <c r="E235" s="183"/>
      <c r="F235" s="183"/>
      <c r="G235" s="183"/>
      <c r="H235" s="183"/>
    </row>
    <row r="236" spans="1:8" x14ac:dyDescent="0.55000000000000004">
      <c r="A236" s="177" t="s">
        <v>61</v>
      </c>
      <c r="B236" s="279" t="s">
        <v>868</v>
      </c>
      <c r="C236" s="279"/>
      <c r="D236" s="279"/>
      <c r="E236" s="279"/>
      <c r="F236" s="279"/>
      <c r="G236" s="279"/>
      <c r="H236" s="279"/>
    </row>
    <row r="237" spans="1:8" x14ac:dyDescent="0.55000000000000004">
      <c r="B237" s="281" t="s">
        <v>483</v>
      </c>
      <c r="C237" s="281"/>
      <c r="D237" s="281"/>
      <c r="E237" s="281"/>
      <c r="F237" s="281"/>
      <c r="G237" s="281"/>
      <c r="H237" s="281"/>
    </row>
    <row r="238" spans="1:8" x14ac:dyDescent="0.55000000000000004">
      <c r="B238" s="281" t="s">
        <v>484</v>
      </c>
      <c r="C238" s="281"/>
      <c r="D238" s="281"/>
      <c r="E238" s="281"/>
      <c r="F238" s="281"/>
      <c r="G238" s="281"/>
      <c r="H238" s="281"/>
    </row>
    <row r="239" spans="1:8" x14ac:dyDescent="0.55000000000000004">
      <c r="B239" s="136"/>
      <c r="C239" s="135"/>
      <c r="D239" s="135"/>
      <c r="E239" s="135"/>
      <c r="F239" s="135"/>
      <c r="G239" s="135"/>
      <c r="H239" s="135"/>
    </row>
    <row r="240" spans="1:8" s="136" customFormat="1" ht="24.6" customHeight="1" x14ac:dyDescent="0.55000000000000004">
      <c r="A240" s="177" t="s">
        <v>61</v>
      </c>
      <c r="B240" s="297" t="s">
        <v>869</v>
      </c>
      <c r="C240" s="297"/>
      <c r="D240" s="297"/>
      <c r="E240" s="297"/>
      <c r="F240" s="297"/>
      <c r="G240" s="297"/>
      <c r="H240" s="297"/>
    </row>
    <row r="241" spans="1:8" s="136" customFormat="1" x14ac:dyDescent="0.55000000000000004">
      <c r="A241" s="177"/>
      <c r="B241" s="298" t="s">
        <v>1454</v>
      </c>
      <c r="C241" s="281"/>
      <c r="D241" s="281"/>
      <c r="E241" s="281"/>
      <c r="F241" s="281"/>
      <c r="G241" s="281"/>
      <c r="H241" s="281"/>
    </row>
    <row r="242" spans="1:8" s="136" customFormat="1" x14ac:dyDescent="0.55000000000000004">
      <c r="A242" s="177"/>
      <c r="B242" s="281" t="s">
        <v>1457</v>
      </c>
      <c r="C242" s="281"/>
      <c r="D242" s="281"/>
      <c r="E242" s="281"/>
      <c r="F242" s="281"/>
      <c r="G242" s="281"/>
      <c r="H242" s="281"/>
    </row>
    <row r="243" spans="1:8" s="136" customFormat="1" x14ac:dyDescent="0.55000000000000004">
      <c r="A243" s="177"/>
      <c r="B243" s="298" t="s">
        <v>1455</v>
      </c>
      <c r="C243" s="281"/>
      <c r="D243" s="281"/>
      <c r="E243" s="281"/>
      <c r="F243" s="281"/>
      <c r="G243" s="281"/>
      <c r="H243" s="281"/>
    </row>
    <row r="244" spans="1:8" s="136" customFormat="1" x14ac:dyDescent="0.55000000000000004">
      <c r="A244" s="177"/>
      <c r="B244" s="281" t="s">
        <v>1458</v>
      </c>
      <c r="C244" s="281"/>
      <c r="D244" s="281"/>
      <c r="E244" s="281"/>
      <c r="F244" s="281"/>
      <c r="G244" s="281"/>
      <c r="H244" s="281"/>
    </row>
    <row r="245" spans="1:8" s="136" customFormat="1" x14ac:dyDescent="0.55000000000000004">
      <c r="A245" s="177"/>
      <c r="B245" s="298" t="s">
        <v>1456</v>
      </c>
      <c r="C245" s="281"/>
      <c r="D245" s="281"/>
      <c r="E245" s="281"/>
      <c r="F245" s="281"/>
      <c r="G245" s="281"/>
      <c r="H245" s="281"/>
    </row>
    <row r="246" spans="1:8" s="136" customFormat="1" x14ac:dyDescent="0.55000000000000004">
      <c r="A246" s="177"/>
      <c r="B246" s="281" t="s">
        <v>1458</v>
      </c>
      <c r="C246" s="281"/>
      <c r="D246" s="281"/>
      <c r="E246" s="281"/>
      <c r="F246" s="281"/>
      <c r="G246" s="281"/>
      <c r="H246" s="281"/>
    </row>
    <row r="247" spans="1:8" s="136" customFormat="1" x14ac:dyDescent="0.55000000000000004">
      <c r="A247" s="177"/>
      <c r="C247" s="135"/>
      <c r="D247" s="135"/>
      <c r="E247" s="135"/>
      <c r="F247" s="135"/>
      <c r="G247" s="135"/>
      <c r="H247" s="135"/>
    </row>
    <row r="248" spans="1:8" s="139" customFormat="1" x14ac:dyDescent="0.55000000000000004">
      <c r="A248" s="178" t="s">
        <v>61</v>
      </c>
      <c r="B248" s="283" t="s">
        <v>441</v>
      </c>
      <c r="C248" s="285" t="s">
        <v>31</v>
      </c>
      <c r="D248" s="285"/>
      <c r="E248" s="285"/>
      <c r="F248" s="285"/>
      <c r="G248" s="285"/>
      <c r="H248" s="285"/>
    </row>
    <row r="249" spans="1:8" s="139" customFormat="1" x14ac:dyDescent="0.55000000000000004">
      <c r="A249" s="178" t="s">
        <v>61</v>
      </c>
      <c r="B249" s="283"/>
      <c r="C249" s="134" t="s">
        <v>32</v>
      </c>
      <c r="D249" s="134" t="s">
        <v>33</v>
      </c>
      <c r="E249" s="134" t="s">
        <v>34</v>
      </c>
      <c r="F249" s="134" t="s">
        <v>239</v>
      </c>
      <c r="G249" s="134" t="s">
        <v>317</v>
      </c>
      <c r="H249" s="134" t="s">
        <v>883</v>
      </c>
    </row>
    <row r="250" spans="1:8" s="139" customFormat="1" x14ac:dyDescent="0.55000000000000004">
      <c r="A250" s="178"/>
      <c r="B250" s="195" t="s">
        <v>448</v>
      </c>
      <c r="C250" s="191"/>
      <c r="D250" s="191"/>
      <c r="E250" s="191"/>
      <c r="F250" s="191"/>
      <c r="G250" s="191"/>
      <c r="H250" s="191"/>
    </row>
    <row r="251" spans="1:8" s="136" customFormat="1" x14ac:dyDescent="0.55000000000000004">
      <c r="A251" s="177" t="s">
        <v>61</v>
      </c>
      <c r="B251" s="186" t="s">
        <v>485</v>
      </c>
      <c r="C251" s="187" t="s">
        <v>36</v>
      </c>
      <c r="D251" s="207">
        <v>100</v>
      </c>
      <c r="E251" s="188">
        <v>100</v>
      </c>
      <c r="F251" s="188">
        <v>100</v>
      </c>
      <c r="G251" s="188">
        <v>100</v>
      </c>
      <c r="H251" s="188">
        <v>100</v>
      </c>
    </row>
    <row r="252" spans="1:8" s="136" customFormat="1" x14ac:dyDescent="0.55000000000000004">
      <c r="A252" s="177" t="s">
        <v>61</v>
      </c>
      <c r="B252" s="140" t="s">
        <v>448</v>
      </c>
      <c r="C252" s="140"/>
      <c r="D252" s="205"/>
      <c r="E252" s="185"/>
      <c r="F252" s="185"/>
      <c r="G252" s="185"/>
      <c r="H252" s="185"/>
    </row>
    <row r="253" spans="1:8" s="136" customFormat="1" x14ac:dyDescent="0.55000000000000004">
      <c r="A253" s="177"/>
      <c r="B253" s="141" t="s">
        <v>487</v>
      </c>
      <c r="C253" s="141"/>
      <c r="D253" s="206"/>
      <c r="E253" s="145"/>
      <c r="F253" s="145"/>
      <c r="G253" s="145"/>
      <c r="H253" s="145"/>
    </row>
    <row r="254" spans="1:8" s="136" customFormat="1" x14ac:dyDescent="0.55000000000000004">
      <c r="A254" s="177"/>
      <c r="B254" s="186" t="s">
        <v>486</v>
      </c>
      <c r="C254" s="187" t="s">
        <v>36</v>
      </c>
      <c r="D254" s="207">
        <v>65</v>
      </c>
      <c r="E254" s="188">
        <v>65</v>
      </c>
      <c r="F254" s="188">
        <v>65</v>
      </c>
      <c r="G254" s="188">
        <v>65</v>
      </c>
      <c r="H254" s="188">
        <v>65</v>
      </c>
    </row>
    <row r="255" spans="1:8" s="136" customFormat="1" x14ac:dyDescent="0.55000000000000004">
      <c r="A255" s="177" t="s">
        <v>61</v>
      </c>
      <c r="B255" s="140" t="s">
        <v>488</v>
      </c>
      <c r="C255" s="184"/>
      <c r="D255" s="192"/>
      <c r="E255" s="185"/>
      <c r="F255" s="185"/>
      <c r="G255" s="185"/>
      <c r="H255" s="185"/>
    </row>
    <row r="256" spans="1:8" s="136" customFormat="1" x14ac:dyDescent="0.55000000000000004">
      <c r="A256" s="177"/>
      <c r="B256" s="141" t="s">
        <v>489</v>
      </c>
      <c r="C256" s="144"/>
      <c r="D256" s="193"/>
      <c r="E256" s="145"/>
      <c r="F256" s="145"/>
      <c r="G256" s="145"/>
      <c r="H256" s="145"/>
    </row>
    <row r="257" spans="1:8" s="136" customFormat="1" x14ac:dyDescent="0.55000000000000004">
      <c r="A257" s="177"/>
      <c r="B257" s="141" t="s">
        <v>490</v>
      </c>
      <c r="C257" s="208" t="s">
        <v>399</v>
      </c>
      <c r="D257" s="193">
        <v>5</v>
      </c>
      <c r="E257" s="188">
        <v>5</v>
      </c>
      <c r="F257" s="188">
        <v>5</v>
      </c>
      <c r="G257" s="188">
        <v>5</v>
      </c>
      <c r="H257" s="188">
        <v>5</v>
      </c>
    </row>
    <row r="258" spans="1:8" x14ac:dyDescent="0.55000000000000004">
      <c r="A258" s="177" t="s">
        <v>61</v>
      </c>
      <c r="B258" s="189" t="s">
        <v>35</v>
      </c>
      <c r="C258" s="134" t="s">
        <v>13</v>
      </c>
      <c r="D258" s="147">
        <f>+D259+D260</f>
        <v>1831725973</v>
      </c>
      <c r="E258" s="147">
        <f>+E259+E260</f>
        <v>1438032051</v>
      </c>
      <c r="F258" s="121">
        <v>0</v>
      </c>
      <c r="G258" s="148">
        <f>+G259+G260</f>
        <v>0</v>
      </c>
      <c r="H258" s="148">
        <f>+H259+H260</f>
        <v>0</v>
      </c>
    </row>
    <row r="259" spans="1:8" x14ac:dyDescent="0.55000000000000004">
      <c r="B259" s="189" t="s">
        <v>6</v>
      </c>
      <c r="C259" s="134" t="s">
        <v>13</v>
      </c>
      <c r="D259" s="147">
        <v>1831725973</v>
      </c>
      <c r="E259" s="147">
        <v>1438032051</v>
      </c>
      <c r="F259" s="121">
        <v>0</v>
      </c>
      <c r="G259" s="121">
        <v>0</v>
      </c>
      <c r="H259" s="121">
        <v>0</v>
      </c>
    </row>
    <row r="260" spans="1:8" x14ac:dyDescent="0.55000000000000004">
      <c r="A260" s="177" t="s">
        <v>61</v>
      </c>
      <c r="B260" s="189" t="s">
        <v>7</v>
      </c>
      <c r="C260" s="134" t="s">
        <v>13</v>
      </c>
      <c r="D260" s="121">
        <v>0</v>
      </c>
      <c r="E260" s="121">
        <v>0</v>
      </c>
      <c r="F260" s="121">
        <v>0</v>
      </c>
      <c r="G260" s="121">
        <v>0</v>
      </c>
      <c r="H260" s="121">
        <v>0</v>
      </c>
    </row>
    <row r="261" spans="1:8" x14ac:dyDescent="0.55000000000000004">
      <c r="B261" s="149"/>
      <c r="C261" s="133"/>
      <c r="D261" s="137"/>
      <c r="E261" s="137"/>
      <c r="F261" s="137"/>
      <c r="G261" s="137"/>
      <c r="H261" s="137"/>
    </row>
    <row r="262" spans="1:8" x14ac:dyDescent="0.55000000000000004">
      <c r="B262" s="149"/>
      <c r="C262" s="133"/>
      <c r="D262" s="137"/>
      <c r="E262" s="137"/>
      <c r="F262" s="137"/>
      <c r="G262" s="137"/>
      <c r="H262" s="137"/>
    </row>
    <row r="263" spans="1:8" x14ac:dyDescent="0.55000000000000004">
      <c r="B263" s="149"/>
      <c r="C263" s="133"/>
      <c r="D263" s="137"/>
      <c r="E263" s="137"/>
      <c r="F263" s="137"/>
      <c r="G263" s="137"/>
      <c r="H263" s="137"/>
    </row>
    <row r="264" spans="1:8" x14ac:dyDescent="0.55000000000000004">
      <c r="B264" s="149"/>
      <c r="C264" s="133"/>
      <c r="D264" s="137"/>
      <c r="E264" s="137"/>
      <c r="F264" s="137"/>
      <c r="G264" s="137"/>
      <c r="H264" s="137"/>
    </row>
    <row r="265" spans="1:8" x14ac:dyDescent="0.55000000000000004">
      <c r="B265" s="149"/>
      <c r="C265" s="133"/>
      <c r="D265" s="137"/>
      <c r="E265" s="137"/>
      <c r="F265" s="137"/>
      <c r="G265" s="137"/>
      <c r="H265" s="137"/>
    </row>
    <row r="266" spans="1:8" x14ac:dyDescent="0.55000000000000004">
      <c r="B266" s="149"/>
      <c r="C266" s="133"/>
      <c r="D266" s="137"/>
      <c r="E266" s="137"/>
      <c r="F266" s="137"/>
      <c r="G266" s="137"/>
      <c r="H266" s="137"/>
    </row>
    <row r="267" spans="1:8" x14ac:dyDescent="0.55000000000000004">
      <c r="B267" s="149"/>
      <c r="C267" s="133"/>
      <c r="D267" s="137"/>
      <c r="E267" s="137"/>
      <c r="F267" s="137"/>
      <c r="G267" s="137"/>
      <c r="H267" s="137"/>
    </row>
    <row r="268" spans="1:8" x14ac:dyDescent="0.55000000000000004">
      <c r="B268" s="149"/>
      <c r="C268" s="133"/>
      <c r="D268" s="137"/>
      <c r="E268" s="137"/>
      <c r="F268" s="137"/>
      <c r="G268" s="137"/>
      <c r="H268" s="137"/>
    </row>
    <row r="269" spans="1:8" x14ac:dyDescent="0.55000000000000004">
      <c r="B269" s="149"/>
      <c r="C269" s="133"/>
      <c r="D269" s="137"/>
      <c r="E269" s="137"/>
      <c r="F269" s="137"/>
      <c r="G269" s="137"/>
      <c r="H269" s="137"/>
    </row>
    <row r="270" spans="1:8" x14ac:dyDescent="0.55000000000000004">
      <c r="B270" s="149"/>
      <c r="C270" s="133"/>
      <c r="D270" s="137"/>
      <c r="E270" s="137"/>
      <c r="F270" s="137"/>
      <c r="G270" s="137"/>
      <c r="H270" s="137"/>
    </row>
    <row r="271" spans="1:8" x14ac:dyDescent="0.55000000000000004">
      <c r="B271" s="149"/>
      <c r="C271" s="133"/>
      <c r="D271" s="137"/>
      <c r="E271" s="137"/>
      <c r="F271" s="137"/>
      <c r="G271" s="137"/>
      <c r="H271" s="137"/>
    </row>
    <row r="272" spans="1:8" x14ac:dyDescent="0.55000000000000004">
      <c r="B272" s="149"/>
      <c r="C272" s="133"/>
      <c r="D272" s="137"/>
      <c r="E272" s="137"/>
      <c r="F272" s="137"/>
      <c r="G272" s="137"/>
      <c r="H272" s="137"/>
    </row>
    <row r="273" spans="1:8" x14ac:dyDescent="0.55000000000000004">
      <c r="B273" s="149"/>
      <c r="C273" s="133"/>
      <c r="D273" s="137"/>
      <c r="E273" s="137"/>
      <c r="F273" s="137"/>
      <c r="G273" s="137"/>
      <c r="H273" s="137"/>
    </row>
    <row r="274" spans="1:8" x14ac:dyDescent="0.55000000000000004">
      <c r="A274" s="177" t="s">
        <v>61</v>
      </c>
      <c r="B274" s="179" t="s">
        <v>245</v>
      </c>
      <c r="C274" s="130"/>
      <c r="D274" s="183"/>
      <c r="E274" s="183"/>
      <c r="F274" s="183"/>
      <c r="G274" s="183"/>
      <c r="H274" s="183"/>
    </row>
    <row r="275" spans="1:8" x14ac:dyDescent="0.55000000000000004">
      <c r="A275" s="177" t="s">
        <v>61</v>
      </c>
      <c r="B275" s="281" t="s">
        <v>870</v>
      </c>
      <c r="C275" s="281"/>
      <c r="D275" s="281"/>
      <c r="E275" s="281"/>
      <c r="F275" s="281"/>
      <c r="G275" s="281"/>
      <c r="H275" s="281"/>
    </row>
    <row r="276" spans="1:8" x14ac:dyDescent="0.55000000000000004">
      <c r="B276" s="281" t="s">
        <v>491</v>
      </c>
      <c r="C276" s="281"/>
      <c r="D276" s="281"/>
      <c r="E276" s="281"/>
      <c r="F276" s="281"/>
      <c r="G276" s="281"/>
      <c r="H276" s="281"/>
    </row>
    <row r="277" spans="1:8" x14ac:dyDescent="0.55000000000000004">
      <c r="B277" s="136"/>
      <c r="C277" s="135"/>
      <c r="D277" s="135"/>
      <c r="E277" s="135"/>
      <c r="F277" s="135"/>
      <c r="G277" s="135"/>
      <c r="H277" s="135"/>
    </row>
    <row r="278" spans="1:8" x14ac:dyDescent="0.55000000000000004">
      <c r="A278" s="177" t="s">
        <v>61</v>
      </c>
      <c r="B278" s="281" t="s">
        <v>871</v>
      </c>
      <c r="C278" s="281"/>
      <c r="D278" s="281"/>
      <c r="E278" s="281"/>
      <c r="F278" s="281"/>
      <c r="G278" s="281"/>
      <c r="H278" s="281"/>
    </row>
    <row r="279" spans="1:8" x14ac:dyDescent="0.55000000000000004">
      <c r="B279" s="281" t="s">
        <v>492</v>
      </c>
      <c r="C279" s="281"/>
      <c r="D279" s="281"/>
      <c r="E279" s="281"/>
      <c r="F279" s="281"/>
      <c r="G279" s="281"/>
      <c r="H279" s="281"/>
    </row>
    <row r="280" spans="1:8" x14ac:dyDescent="0.55000000000000004">
      <c r="B280" s="136"/>
      <c r="C280" s="136"/>
      <c r="D280" s="136"/>
      <c r="E280" s="136"/>
      <c r="F280" s="136"/>
      <c r="G280" s="136"/>
      <c r="H280" s="136"/>
    </row>
    <row r="281" spans="1:8" s="178" customFormat="1" x14ac:dyDescent="0.55000000000000004">
      <c r="A281" s="178" t="s">
        <v>61</v>
      </c>
      <c r="B281" s="283" t="s">
        <v>441</v>
      </c>
      <c r="C281" s="285" t="s">
        <v>31</v>
      </c>
      <c r="D281" s="285"/>
      <c r="E281" s="285"/>
      <c r="F281" s="285"/>
      <c r="G281" s="285"/>
      <c r="H281" s="285"/>
    </row>
    <row r="282" spans="1:8" s="178" customFormat="1" x14ac:dyDescent="0.55000000000000004">
      <c r="A282" s="178" t="s">
        <v>61</v>
      </c>
      <c r="B282" s="283"/>
      <c r="C282" s="134" t="s">
        <v>32</v>
      </c>
      <c r="D282" s="134" t="s">
        <v>33</v>
      </c>
      <c r="E282" s="134" t="s">
        <v>34</v>
      </c>
      <c r="F282" s="134" t="s">
        <v>239</v>
      </c>
      <c r="G282" s="134" t="s">
        <v>317</v>
      </c>
      <c r="H282" s="134" t="s">
        <v>883</v>
      </c>
    </row>
    <row r="283" spans="1:8" x14ac:dyDescent="0.55000000000000004">
      <c r="A283" s="177" t="s">
        <v>61</v>
      </c>
      <c r="B283" s="140" t="s">
        <v>448</v>
      </c>
      <c r="C283" s="209"/>
      <c r="D283" s="184"/>
      <c r="E283" s="184"/>
      <c r="F283" s="184"/>
      <c r="G283" s="184"/>
      <c r="H283" s="184"/>
    </row>
    <row r="284" spans="1:8" x14ac:dyDescent="0.55000000000000004">
      <c r="B284" s="186" t="s">
        <v>493</v>
      </c>
      <c r="C284" s="187" t="s">
        <v>36</v>
      </c>
      <c r="D284" s="188">
        <v>100</v>
      </c>
      <c r="E284" s="188">
        <v>100</v>
      </c>
      <c r="F284" s="188">
        <v>100</v>
      </c>
      <c r="G284" s="188">
        <v>100</v>
      </c>
      <c r="H284" s="188">
        <v>100</v>
      </c>
    </row>
    <row r="285" spans="1:8" x14ac:dyDescent="0.55000000000000004">
      <c r="A285" s="177" t="s">
        <v>61</v>
      </c>
      <c r="B285" s="140" t="s">
        <v>448</v>
      </c>
      <c r="C285" s="184"/>
      <c r="D285" s="185"/>
      <c r="E285" s="185"/>
      <c r="F285" s="185"/>
      <c r="G285" s="185"/>
      <c r="H285" s="185"/>
    </row>
    <row r="286" spans="1:8" x14ac:dyDescent="0.55000000000000004">
      <c r="B286" s="186" t="s">
        <v>494</v>
      </c>
      <c r="C286" s="187" t="s">
        <v>36</v>
      </c>
      <c r="D286" s="188">
        <v>100</v>
      </c>
      <c r="E286" s="188">
        <v>100</v>
      </c>
      <c r="F286" s="188">
        <v>100</v>
      </c>
      <c r="G286" s="188">
        <v>100</v>
      </c>
      <c r="H286" s="188">
        <v>100</v>
      </c>
    </row>
    <row r="287" spans="1:8" x14ac:dyDescent="0.55000000000000004">
      <c r="A287" s="177" t="s">
        <v>61</v>
      </c>
      <c r="B287" s="140" t="s">
        <v>448</v>
      </c>
      <c r="C287" s="184"/>
      <c r="D287" s="185"/>
      <c r="E287" s="185"/>
      <c r="F287" s="185"/>
      <c r="G287" s="185"/>
      <c r="H287" s="185"/>
    </row>
    <row r="288" spans="1:8" x14ac:dyDescent="0.55000000000000004">
      <c r="B288" s="186" t="s">
        <v>495</v>
      </c>
      <c r="C288" s="187" t="s">
        <v>36</v>
      </c>
      <c r="D288" s="188">
        <v>100</v>
      </c>
      <c r="E288" s="188">
        <v>100</v>
      </c>
      <c r="F288" s="188">
        <v>100</v>
      </c>
      <c r="G288" s="188">
        <v>100</v>
      </c>
      <c r="H288" s="188">
        <v>100</v>
      </c>
    </row>
    <row r="289" spans="1:8" x14ac:dyDescent="0.55000000000000004">
      <c r="A289" s="177" t="s">
        <v>61</v>
      </c>
      <c r="B289" s="189" t="s">
        <v>35</v>
      </c>
      <c r="C289" s="134" t="s">
        <v>13</v>
      </c>
      <c r="D289" s="147">
        <v>221288800</v>
      </c>
      <c r="E289" s="147">
        <v>218916555</v>
      </c>
      <c r="F289" s="148">
        <f>+F290+F291</f>
        <v>0</v>
      </c>
      <c r="G289" s="148">
        <f>+G290+G291</f>
        <v>0</v>
      </c>
      <c r="H289" s="148">
        <f>+H290+H291</f>
        <v>0</v>
      </c>
    </row>
    <row r="290" spans="1:8" x14ac:dyDescent="0.55000000000000004">
      <c r="A290" s="177" t="s">
        <v>61</v>
      </c>
      <c r="B290" s="189" t="s">
        <v>6</v>
      </c>
      <c r="C290" s="134" t="s">
        <v>13</v>
      </c>
      <c r="D290" s="147">
        <v>221288800</v>
      </c>
      <c r="E290" s="147">
        <v>218916555</v>
      </c>
      <c r="F290" s="121">
        <v>0</v>
      </c>
      <c r="G290" s="121">
        <v>0</v>
      </c>
      <c r="H290" s="121">
        <v>0</v>
      </c>
    </row>
    <row r="291" spans="1:8" x14ac:dyDescent="0.55000000000000004">
      <c r="A291" s="177" t="s">
        <v>61</v>
      </c>
      <c r="B291" s="181" t="s">
        <v>7</v>
      </c>
      <c r="C291" s="128" t="s">
        <v>13</v>
      </c>
      <c r="D291" s="121">
        <v>0</v>
      </c>
      <c r="E291" s="121">
        <v>0</v>
      </c>
      <c r="F291" s="121">
        <v>0</v>
      </c>
      <c r="G291" s="121">
        <v>0</v>
      </c>
      <c r="H291" s="121">
        <v>0</v>
      </c>
    </row>
    <row r="292" spans="1:8" s="178" customFormat="1" x14ac:dyDescent="0.55000000000000004">
      <c r="A292" s="177"/>
      <c r="B292" s="149"/>
      <c r="C292" s="131"/>
      <c r="D292" s="137"/>
      <c r="E292" s="137"/>
      <c r="F292" s="137"/>
      <c r="G292" s="137"/>
      <c r="H292" s="137"/>
    </row>
    <row r="293" spans="1:8" s="178" customFormat="1" x14ac:dyDescent="0.55000000000000004">
      <c r="A293" s="177"/>
      <c r="B293" s="149"/>
      <c r="C293" s="131"/>
      <c r="D293" s="137"/>
      <c r="E293" s="137"/>
      <c r="F293" s="137"/>
      <c r="G293" s="137"/>
      <c r="H293" s="137"/>
    </row>
    <row r="294" spans="1:8" s="178" customFormat="1" x14ac:dyDescent="0.55000000000000004">
      <c r="A294" s="177"/>
      <c r="B294" s="149"/>
      <c r="C294" s="131"/>
      <c r="D294" s="137"/>
      <c r="E294" s="137"/>
      <c r="F294" s="137"/>
      <c r="G294" s="137"/>
      <c r="H294" s="137"/>
    </row>
    <row r="295" spans="1:8" s="178" customFormat="1" x14ac:dyDescent="0.55000000000000004">
      <c r="A295" s="177"/>
      <c r="B295" s="149"/>
      <c r="C295" s="131"/>
      <c r="D295" s="137"/>
      <c r="E295" s="137"/>
      <c r="F295" s="137"/>
      <c r="G295" s="137"/>
      <c r="H295" s="137"/>
    </row>
    <row r="296" spans="1:8" s="178" customFormat="1" x14ac:dyDescent="0.55000000000000004">
      <c r="A296" s="177"/>
      <c r="B296" s="149"/>
      <c r="C296" s="131"/>
      <c r="D296" s="137"/>
      <c r="E296" s="137"/>
      <c r="F296" s="137"/>
      <c r="G296" s="137"/>
      <c r="H296" s="137"/>
    </row>
    <row r="297" spans="1:8" s="178" customFormat="1" x14ac:dyDescent="0.55000000000000004">
      <c r="A297" s="177"/>
      <c r="B297" s="149"/>
      <c r="C297" s="131"/>
      <c r="D297" s="137"/>
      <c r="E297" s="137"/>
      <c r="F297" s="137"/>
      <c r="G297" s="137"/>
      <c r="H297" s="137"/>
    </row>
    <row r="298" spans="1:8" s="178" customFormat="1" x14ac:dyDescent="0.55000000000000004">
      <c r="A298" s="177"/>
      <c r="B298" s="149"/>
      <c r="C298" s="131"/>
      <c r="D298" s="137"/>
      <c r="E298" s="137"/>
      <c r="F298" s="137"/>
      <c r="G298" s="137"/>
      <c r="H298" s="137"/>
    </row>
    <row r="299" spans="1:8" s="178" customFormat="1" x14ac:dyDescent="0.55000000000000004">
      <c r="A299" s="177"/>
      <c r="B299" s="149"/>
      <c r="C299" s="131"/>
      <c r="D299" s="137"/>
      <c r="E299" s="137"/>
      <c r="F299" s="137"/>
      <c r="G299" s="137"/>
      <c r="H299" s="137"/>
    </row>
    <row r="300" spans="1:8" s="178" customFormat="1" x14ac:dyDescent="0.55000000000000004">
      <c r="A300" s="177"/>
      <c r="B300" s="149"/>
      <c r="C300" s="131"/>
      <c r="D300" s="137"/>
      <c r="E300" s="137"/>
      <c r="F300" s="137"/>
      <c r="G300" s="137"/>
      <c r="H300" s="137"/>
    </row>
    <row r="301" spans="1:8" s="178" customFormat="1" x14ac:dyDescent="0.55000000000000004">
      <c r="A301" s="177"/>
      <c r="B301" s="149"/>
      <c r="C301" s="131"/>
      <c r="D301" s="137"/>
      <c r="E301" s="137"/>
      <c r="F301" s="137"/>
      <c r="G301" s="137"/>
      <c r="H301" s="137"/>
    </row>
    <row r="302" spans="1:8" s="178" customFormat="1" x14ac:dyDescent="0.55000000000000004">
      <c r="A302" s="177"/>
      <c r="B302" s="149"/>
      <c r="C302" s="131"/>
      <c r="D302" s="137"/>
      <c r="E302" s="137"/>
      <c r="F302" s="137"/>
      <c r="G302" s="137"/>
      <c r="H302" s="137"/>
    </row>
    <row r="303" spans="1:8" s="178" customFormat="1" x14ac:dyDescent="0.55000000000000004">
      <c r="A303" s="177"/>
      <c r="B303" s="149"/>
      <c r="C303" s="131"/>
      <c r="D303" s="137"/>
      <c r="E303" s="137"/>
      <c r="F303" s="137"/>
      <c r="G303" s="137"/>
      <c r="H303" s="137"/>
    </row>
    <row r="304" spans="1:8" s="178" customFormat="1" x14ac:dyDescent="0.55000000000000004">
      <c r="A304" s="177"/>
      <c r="B304" s="149"/>
      <c r="C304" s="131"/>
      <c r="D304" s="137"/>
      <c r="E304" s="137"/>
      <c r="F304" s="137"/>
      <c r="G304" s="137"/>
      <c r="H304" s="137"/>
    </row>
    <row r="305" spans="1:8" s="178" customFormat="1" x14ac:dyDescent="0.55000000000000004">
      <c r="A305" s="177"/>
      <c r="B305" s="149"/>
      <c r="C305" s="131"/>
      <c r="D305" s="137"/>
      <c r="E305" s="137"/>
      <c r="F305" s="137"/>
      <c r="G305" s="137"/>
      <c r="H305" s="137"/>
    </row>
    <row r="306" spans="1:8" s="178" customFormat="1" x14ac:dyDescent="0.55000000000000004">
      <c r="A306" s="177"/>
      <c r="B306" s="149"/>
      <c r="C306" s="131"/>
      <c r="D306" s="137"/>
      <c r="E306" s="137"/>
      <c r="F306" s="137"/>
      <c r="G306" s="137"/>
      <c r="H306" s="137"/>
    </row>
    <row r="307" spans="1:8" s="178" customFormat="1" x14ac:dyDescent="0.55000000000000004">
      <c r="A307" s="177"/>
      <c r="B307" s="149"/>
      <c r="C307" s="131"/>
      <c r="D307" s="137"/>
      <c r="E307" s="137"/>
      <c r="F307" s="137"/>
      <c r="G307" s="137"/>
      <c r="H307" s="137"/>
    </row>
    <row r="308" spans="1:8" s="178" customFormat="1" x14ac:dyDescent="0.55000000000000004">
      <c r="A308" s="177"/>
      <c r="B308" s="149"/>
      <c r="C308" s="131"/>
      <c r="D308" s="137"/>
      <c r="E308" s="137"/>
      <c r="F308" s="137"/>
      <c r="G308" s="137"/>
      <c r="H308" s="137"/>
    </row>
    <row r="309" spans="1:8" s="178" customFormat="1" x14ac:dyDescent="0.55000000000000004">
      <c r="A309" s="177"/>
      <c r="B309" s="149"/>
      <c r="C309" s="131"/>
      <c r="D309" s="137"/>
      <c r="E309" s="137"/>
      <c r="F309" s="137"/>
      <c r="G309" s="137"/>
      <c r="H309" s="137"/>
    </row>
    <row r="310" spans="1:8" s="178" customFormat="1" x14ac:dyDescent="0.55000000000000004">
      <c r="A310" s="177"/>
      <c r="B310" s="149"/>
      <c r="C310" s="131"/>
      <c r="D310" s="137"/>
      <c r="E310" s="137"/>
      <c r="F310" s="137"/>
      <c r="G310" s="137"/>
      <c r="H310" s="137"/>
    </row>
    <row r="311" spans="1:8" s="178" customFormat="1" x14ac:dyDescent="0.55000000000000004">
      <c r="A311" s="177"/>
      <c r="B311" s="149"/>
      <c r="C311" s="131"/>
      <c r="D311" s="137"/>
      <c r="E311" s="137"/>
      <c r="F311" s="137"/>
      <c r="G311" s="137"/>
      <c r="H311" s="137"/>
    </row>
    <row r="312" spans="1:8" s="178" customFormat="1" x14ac:dyDescent="0.55000000000000004">
      <c r="A312" s="177"/>
      <c r="B312" s="149"/>
      <c r="C312" s="131"/>
      <c r="D312" s="137"/>
      <c r="E312" s="137"/>
      <c r="F312" s="137"/>
      <c r="G312" s="137"/>
      <c r="H312" s="137"/>
    </row>
    <row r="313" spans="1:8" x14ac:dyDescent="0.55000000000000004">
      <c r="A313" s="177" t="s">
        <v>61</v>
      </c>
      <c r="B313" s="179" t="s">
        <v>246</v>
      </c>
      <c r="C313" s="142"/>
      <c r="D313" s="143"/>
      <c r="E313" s="143"/>
      <c r="F313" s="143"/>
      <c r="G313" s="143"/>
      <c r="H313" s="143"/>
    </row>
    <row r="314" spans="1:8" x14ac:dyDescent="0.55000000000000004">
      <c r="A314" s="177" t="s">
        <v>61</v>
      </c>
      <c r="B314" s="279" t="s">
        <v>872</v>
      </c>
      <c r="C314" s="279"/>
      <c r="D314" s="279"/>
      <c r="E314" s="279"/>
      <c r="F314" s="279"/>
      <c r="G314" s="279"/>
      <c r="H314" s="279"/>
    </row>
    <row r="315" spans="1:8" x14ac:dyDescent="0.55000000000000004">
      <c r="B315" s="281" t="s">
        <v>496</v>
      </c>
      <c r="C315" s="281"/>
      <c r="D315" s="281"/>
      <c r="E315" s="281"/>
      <c r="F315" s="281"/>
      <c r="G315" s="281"/>
      <c r="H315" s="281"/>
    </row>
    <row r="316" spans="1:8" x14ac:dyDescent="0.55000000000000004">
      <c r="B316" s="281" t="s">
        <v>497</v>
      </c>
      <c r="C316" s="281"/>
      <c r="D316" s="281"/>
      <c r="E316" s="281"/>
      <c r="F316" s="281"/>
      <c r="G316" s="281"/>
      <c r="H316" s="281"/>
    </row>
    <row r="317" spans="1:8" x14ac:dyDescent="0.55000000000000004">
      <c r="B317" s="281" t="s">
        <v>498</v>
      </c>
      <c r="C317" s="281"/>
      <c r="D317" s="281"/>
      <c r="E317" s="281"/>
      <c r="F317" s="281"/>
      <c r="G317" s="281"/>
      <c r="H317" s="281"/>
    </row>
    <row r="318" spans="1:8" x14ac:dyDescent="0.55000000000000004">
      <c r="B318" s="136"/>
      <c r="C318" s="136"/>
      <c r="D318" s="136"/>
      <c r="E318" s="136"/>
      <c r="F318" s="136"/>
      <c r="G318" s="136"/>
      <c r="H318" s="136"/>
    </row>
    <row r="319" spans="1:8" x14ac:dyDescent="0.55000000000000004">
      <c r="A319" s="177" t="s">
        <v>61</v>
      </c>
      <c r="B319" s="281" t="s">
        <v>873</v>
      </c>
      <c r="C319" s="281"/>
      <c r="D319" s="281"/>
      <c r="E319" s="281"/>
      <c r="F319" s="281"/>
      <c r="G319" s="281"/>
      <c r="H319" s="281"/>
    </row>
    <row r="320" spans="1:8" x14ac:dyDescent="0.55000000000000004">
      <c r="B320" s="281" t="s">
        <v>499</v>
      </c>
      <c r="C320" s="281"/>
      <c r="D320" s="281"/>
      <c r="E320" s="281"/>
      <c r="F320" s="281"/>
      <c r="G320" s="281"/>
      <c r="H320" s="281"/>
    </row>
    <row r="321" spans="1:8" x14ac:dyDescent="0.55000000000000004">
      <c r="B321" s="281" t="s">
        <v>500</v>
      </c>
      <c r="C321" s="281"/>
      <c r="D321" s="281"/>
      <c r="E321" s="281"/>
      <c r="F321" s="281"/>
      <c r="G321" s="281"/>
      <c r="H321" s="281"/>
    </row>
    <row r="322" spans="1:8" x14ac:dyDescent="0.55000000000000004">
      <c r="B322" s="281" t="s">
        <v>501</v>
      </c>
      <c r="C322" s="281"/>
      <c r="D322" s="281"/>
      <c r="E322" s="281"/>
      <c r="F322" s="281"/>
      <c r="G322" s="281"/>
      <c r="H322" s="281"/>
    </row>
    <row r="323" spans="1:8" x14ac:dyDescent="0.55000000000000004">
      <c r="B323" s="281" t="s">
        <v>502</v>
      </c>
      <c r="C323" s="281"/>
      <c r="D323" s="281"/>
      <c r="E323" s="281"/>
      <c r="F323" s="281"/>
      <c r="G323" s="281"/>
      <c r="H323" s="281"/>
    </row>
    <row r="324" spans="1:8" x14ac:dyDescent="0.55000000000000004">
      <c r="B324" s="136" t="s">
        <v>503</v>
      </c>
      <c r="C324" s="136"/>
      <c r="D324" s="136"/>
      <c r="E324" s="136"/>
      <c r="F324" s="136"/>
      <c r="G324" s="136"/>
      <c r="H324" s="136"/>
    </row>
    <row r="326" spans="1:8" s="178" customFormat="1" x14ac:dyDescent="0.55000000000000004">
      <c r="A326" s="178" t="s">
        <v>61</v>
      </c>
      <c r="B326" s="283" t="s">
        <v>441</v>
      </c>
      <c r="C326" s="285" t="s">
        <v>31</v>
      </c>
      <c r="D326" s="285"/>
      <c r="E326" s="285"/>
      <c r="F326" s="285"/>
      <c r="G326" s="285"/>
      <c r="H326" s="285"/>
    </row>
    <row r="327" spans="1:8" s="178" customFormat="1" x14ac:dyDescent="0.55000000000000004">
      <c r="A327" s="178" t="s">
        <v>61</v>
      </c>
      <c r="B327" s="284"/>
      <c r="C327" s="191" t="s">
        <v>32</v>
      </c>
      <c r="D327" s="134" t="s">
        <v>33</v>
      </c>
      <c r="E327" s="134" t="s">
        <v>34</v>
      </c>
      <c r="F327" s="134" t="s">
        <v>239</v>
      </c>
      <c r="G327" s="134" t="s">
        <v>317</v>
      </c>
      <c r="H327" s="134" t="s">
        <v>883</v>
      </c>
    </row>
    <row r="328" spans="1:8" x14ac:dyDescent="0.55000000000000004">
      <c r="A328" s="177" t="s">
        <v>61</v>
      </c>
      <c r="B328" s="140" t="s">
        <v>448</v>
      </c>
      <c r="C328" s="184"/>
      <c r="D328" s="185"/>
      <c r="E328" s="185"/>
      <c r="F328" s="185"/>
      <c r="G328" s="185"/>
      <c r="H328" s="185"/>
    </row>
    <row r="329" spans="1:8" x14ac:dyDescent="0.55000000000000004">
      <c r="B329" s="141" t="s">
        <v>505</v>
      </c>
      <c r="C329" s="144"/>
      <c r="D329" s="145"/>
      <c r="E329" s="145"/>
      <c r="F329" s="145"/>
      <c r="G329" s="145"/>
      <c r="H329" s="145"/>
    </row>
    <row r="330" spans="1:8" x14ac:dyDescent="0.55000000000000004">
      <c r="B330" s="186" t="s">
        <v>504</v>
      </c>
      <c r="C330" s="187" t="s">
        <v>36</v>
      </c>
      <c r="D330" s="188">
        <v>100</v>
      </c>
      <c r="E330" s="188">
        <v>100</v>
      </c>
      <c r="F330" s="188">
        <v>100</v>
      </c>
      <c r="G330" s="188">
        <v>100</v>
      </c>
      <c r="H330" s="188">
        <v>100</v>
      </c>
    </row>
    <row r="331" spans="1:8" x14ac:dyDescent="0.55000000000000004">
      <c r="A331" s="177" t="s">
        <v>61</v>
      </c>
      <c r="B331" s="141" t="s">
        <v>448</v>
      </c>
      <c r="C331" s="144"/>
      <c r="D331" s="145"/>
      <c r="E331" s="145"/>
      <c r="F331" s="145"/>
      <c r="G331" s="145"/>
      <c r="H331" s="145"/>
    </row>
    <row r="332" spans="1:8" x14ac:dyDescent="0.55000000000000004">
      <c r="B332" s="141" t="s">
        <v>506</v>
      </c>
      <c r="C332" s="144"/>
      <c r="D332" s="145"/>
      <c r="E332" s="145"/>
      <c r="F332" s="145"/>
      <c r="G332" s="145"/>
      <c r="H332" s="145"/>
    </row>
    <row r="333" spans="1:8" x14ac:dyDescent="0.55000000000000004">
      <c r="B333" s="186" t="s">
        <v>504</v>
      </c>
      <c r="C333" s="187" t="s">
        <v>36</v>
      </c>
      <c r="D333" s="188">
        <v>100</v>
      </c>
      <c r="E333" s="188">
        <v>100</v>
      </c>
      <c r="F333" s="188">
        <v>100</v>
      </c>
      <c r="G333" s="188">
        <v>100</v>
      </c>
      <c r="H333" s="188">
        <v>100</v>
      </c>
    </row>
    <row r="334" spans="1:8" x14ac:dyDescent="0.55000000000000004">
      <c r="A334" s="177" t="s">
        <v>61</v>
      </c>
      <c r="B334" s="140" t="s">
        <v>507</v>
      </c>
      <c r="C334" s="144"/>
      <c r="D334" s="145"/>
      <c r="E334" s="145"/>
      <c r="F334" s="145"/>
      <c r="G334" s="145"/>
      <c r="H334" s="145"/>
    </row>
    <row r="335" spans="1:8" x14ac:dyDescent="0.55000000000000004">
      <c r="B335" s="141" t="s">
        <v>509</v>
      </c>
      <c r="C335" s="144"/>
      <c r="D335" s="145"/>
      <c r="E335" s="145"/>
      <c r="F335" s="145"/>
      <c r="G335" s="145"/>
      <c r="H335" s="145"/>
    </row>
    <row r="336" spans="1:8" x14ac:dyDescent="0.55000000000000004">
      <c r="B336" s="186" t="s">
        <v>508</v>
      </c>
      <c r="C336" s="187" t="s">
        <v>321</v>
      </c>
      <c r="D336" s="188">
        <v>5000</v>
      </c>
      <c r="E336" s="188">
        <v>5000</v>
      </c>
      <c r="F336" s="188">
        <v>5000</v>
      </c>
      <c r="G336" s="188">
        <v>5000</v>
      </c>
      <c r="H336" s="188">
        <v>5000</v>
      </c>
    </row>
    <row r="337" spans="1:8" x14ac:dyDescent="0.55000000000000004">
      <c r="A337" s="177" t="s">
        <v>61</v>
      </c>
      <c r="B337" s="189" t="s">
        <v>35</v>
      </c>
      <c r="C337" s="134" t="s">
        <v>13</v>
      </c>
      <c r="D337" s="125">
        <f>+D338+D339</f>
        <v>411590195</v>
      </c>
      <c r="E337" s="125">
        <f>+E338+E339</f>
        <v>212638900</v>
      </c>
      <c r="F337" s="120">
        <f>+F338+F339</f>
        <v>0</v>
      </c>
      <c r="G337" s="120">
        <f>+G338+G339</f>
        <v>0</v>
      </c>
      <c r="H337" s="120">
        <f>+H338+H339</f>
        <v>0</v>
      </c>
    </row>
    <row r="338" spans="1:8" x14ac:dyDescent="0.55000000000000004">
      <c r="A338" s="177" t="s">
        <v>61</v>
      </c>
      <c r="B338" s="189" t="s">
        <v>6</v>
      </c>
      <c r="C338" s="134" t="s">
        <v>13</v>
      </c>
      <c r="D338" s="125">
        <v>411590195</v>
      </c>
      <c r="E338" s="125">
        <v>212638900</v>
      </c>
      <c r="F338" s="121">
        <v>0</v>
      </c>
      <c r="G338" s="121">
        <v>0</v>
      </c>
      <c r="H338" s="121">
        <v>0</v>
      </c>
    </row>
    <row r="339" spans="1:8" x14ac:dyDescent="0.55000000000000004">
      <c r="A339" s="177" t="s">
        <v>61</v>
      </c>
      <c r="B339" s="189" t="s">
        <v>7</v>
      </c>
      <c r="C339" s="134" t="s">
        <v>13</v>
      </c>
      <c r="D339" s="121">
        <v>0</v>
      </c>
      <c r="E339" s="121">
        <v>0</v>
      </c>
      <c r="F339" s="121">
        <v>0</v>
      </c>
      <c r="G339" s="121">
        <v>0</v>
      </c>
      <c r="H339" s="121">
        <v>0</v>
      </c>
    </row>
    <row r="340" spans="1:8" x14ac:dyDescent="0.55000000000000004">
      <c r="B340" s="139"/>
      <c r="C340" s="146"/>
      <c r="D340" s="127"/>
      <c r="E340" s="127"/>
      <c r="F340" s="127"/>
      <c r="G340" s="127"/>
      <c r="H340" s="127"/>
    </row>
    <row r="341" spans="1:8" x14ac:dyDescent="0.55000000000000004">
      <c r="B341" s="139"/>
      <c r="C341" s="146"/>
      <c r="D341" s="127"/>
      <c r="E341" s="127"/>
      <c r="F341" s="127"/>
      <c r="G341" s="127"/>
      <c r="H341" s="127"/>
    </row>
    <row r="342" spans="1:8" x14ac:dyDescent="0.55000000000000004">
      <c r="B342" s="139"/>
      <c r="C342" s="146"/>
      <c r="D342" s="127"/>
      <c r="E342" s="127"/>
      <c r="F342" s="127"/>
      <c r="G342" s="127"/>
      <c r="H342" s="127"/>
    </row>
    <row r="343" spans="1:8" x14ac:dyDescent="0.55000000000000004">
      <c r="B343" s="139"/>
      <c r="C343" s="146"/>
      <c r="D343" s="127"/>
      <c r="E343" s="127"/>
      <c r="F343" s="127"/>
      <c r="G343" s="127"/>
      <c r="H343" s="127"/>
    </row>
    <row r="344" spans="1:8" x14ac:dyDescent="0.55000000000000004">
      <c r="B344" s="139"/>
      <c r="C344" s="146"/>
      <c r="D344" s="127"/>
      <c r="E344" s="127"/>
      <c r="F344" s="127"/>
      <c r="G344" s="127"/>
      <c r="H344" s="127"/>
    </row>
    <row r="345" spans="1:8" x14ac:dyDescent="0.55000000000000004">
      <c r="B345" s="139"/>
      <c r="C345" s="146"/>
      <c r="D345" s="127"/>
      <c r="E345" s="127"/>
      <c r="F345" s="127"/>
      <c r="G345" s="127"/>
      <c r="H345" s="127"/>
    </row>
    <row r="346" spans="1:8" x14ac:dyDescent="0.55000000000000004">
      <c r="B346" s="139"/>
      <c r="C346" s="146"/>
      <c r="D346" s="127"/>
      <c r="E346" s="127"/>
      <c r="F346" s="127"/>
      <c r="G346" s="127"/>
      <c r="H346" s="127"/>
    </row>
    <row r="347" spans="1:8" x14ac:dyDescent="0.55000000000000004">
      <c r="B347" s="139"/>
      <c r="C347" s="146"/>
      <c r="D347" s="127"/>
      <c r="E347" s="127"/>
      <c r="F347" s="127"/>
      <c r="G347" s="127"/>
      <c r="H347" s="127"/>
    </row>
    <row r="348" spans="1:8" x14ac:dyDescent="0.55000000000000004">
      <c r="B348" s="139"/>
      <c r="C348" s="146"/>
      <c r="D348" s="127"/>
      <c r="E348" s="127"/>
      <c r="F348" s="127"/>
      <c r="G348" s="127"/>
      <c r="H348" s="127"/>
    </row>
    <row r="349" spans="1:8" x14ac:dyDescent="0.55000000000000004">
      <c r="B349" s="139"/>
      <c r="C349" s="146"/>
      <c r="D349" s="127"/>
      <c r="E349" s="127"/>
      <c r="F349" s="127"/>
      <c r="G349" s="127"/>
      <c r="H349" s="127"/>
    </row>
    <row r="350" spans="1:8" x14ac:dyDescent="0.55000000000000004">
      <c r="B350" s="139"/>
      <c r="C350" s="146"/>
      <c r="D350" s="127"/>
      <c r="E350" s="127"/>
      <c r="F350" s="127"/>
      <c r="G350" s="127"/>
      <c r="H350" s="127"/>
    </row>
    <row r="351" spans="1:8" x14ac:dyDescent="0.55000000000000004">
      <c r="B351" s="139"/>
      <c r="C351" s="146"/>
      <c r="D351" s="127"/>
      <c r="E351" s="127"/>
      <c r="F351" s="127"/>
      <c r="G351" s="127"/>
      <c r="H351" s="127"/>
    </row>
    <row r="352" spans="1:8" x14ac:dyDescent="0.55000000000000004">
      <c r="B352" s="179" t="s">
        <v>874</v>
      </c>
      <c r="C352" s="142"/>
      <c r="D352" s="183"/>
      <c r="E352" s="183"/>
      <c r="F352" s="183"/>
      <c r="G352" s="183"/>
      <c r="H352" s="183"/>
    </row>
    <row r="353" spans="1:8" x14ac:dyDescent="0.55000000000000004">
      <c r="A353" s="177" t="s">
        <v>61</v>
      </c>
      <c r="B353" s="281" t="s">
        <v>875</v>
      </c>
      <c r="C353" s="281"/>
      <c r="D353" s="281"/>
      <c r="E353" s="281"/>
      <c r="F353" s="281"/>
      <c r="G353" s="281"/>
      <c r="H353" s="281"/>
    </row>
    <row r="354" spans="1:8" x14ac:dyDescent="0.55000000000000004">
      <c r="B354" s="299" t="s">
        <v>510</v>
      </c>
      <c r="C354" s="299"/>
      <c r="D354" s="299"/>
      <c r="E354" s="299"/>
      <c r="F354" s="299"/>
      <c r="G354" s="299"/>
      <c r="H354" s="299"/>
    </row>
    <row r="355" spans="1:8" x14ac:dyDescent="0.55000000000000004">
      <c r="B355" s="136" t="s">
        <v>511</v>
      </c>
      <c r="C355" s="136"/>
      <c r="D355" s="136"/>
      <c r="E355" s="136"/>
      <c r="F355" s="136"/>
      <c r="G355" s="136"/>
      <c r="H355" s="136"/>
    </row>
    <row r="356" spans="1:8" x14ac:dyDescent="0.55000000000000004">
      <c r="B356" s="136"/>
      <c r="C356" s="136"/>
      <c r="D356" s="136"/>
      <c r="E356" s="136"/>
      <c r="F356" s="136"/>
      <c r="G356" s="136"/>
      <c r="H356" s="136"/>
    </row>
    <row r="357" spans="1:8" x14ac:dyDescent="0.55000000000000004">
      <c r="A357" s="177" t="s">
        <v>61</v>
      </c>
      <c r="B357" s="281" t="s">
        <v>876</v>
      </c>
      <c r="C357" s="281"/>
      <c r="D357" s="281"/>
      <c r="E357" s="281"/>
      <c r="F357" s="281"/>
      <c r="G357" s="281"/>
      <c r="H357" s="281"/>
    </row>
    <row r="358" spans="1:8" x14ac:dyDescent="0.55000000000000004">
      <c r="B358" s="281" t="s">
        <v>512</v>
      </c>
      <c r="C358" s="281"/>
      <c r="D358" s="281"/>
      <c r="E358" s="281"/>
      <c r="F358" s="281"/>
      <c r="G358" s="281"/>
      <c r="H358" s="281"/>
    </row>
    <row r="359" spans="1:8" x14ac:dyDescent="0.55000000000000004">
      <c r="B359" s="281" t="s">
        <v>513</v>
      </c>
      <c r="C359" s="281"/>
      <c r="D359" s="281"/>
      <c r="E359" s="281"/>
      <c r="F359" s="281"/>
      <c r="G359" s="281"/>
      <c r="H359" s="281"/>
    </row>
    <row r="360" spans="1:8" x14ac:dyDescent="0.55000000000000004">
      <c r="B360" s="136" t="s">
        <v>514</v>
      </c>
      <c r="C360" s="136"/>
      <c r="D360" s="136"/>
      <c r="E360" s="136"/>
      <c r="F360" s="136"/>
      <c r="G360" s="136"/>
      <c r="H360" s="136"/>
    </row>
    <row r="361" spans="1:8" x14ac:dyDescent="0.55000000000000004">
      <c r="B361" s="135"/>
      <c r="C361" s="135"/>
      <c r="D361" s="135"/>
      <c r="E361" s="135"/>
      <c r="F361" s="135"/>
      <c r="G361" s="135"/>
      <c r="H361" s="135"/>
    </row>
    <row r="362" spans="1:8" s="178" customFormat="1" x14ac:dyDescent="0.55000000000000004">
      <c r="A362" s="178" t="s">
        <v>61</v>
      </c>
      <c r="B362" s="283" t="s">
        <v>441</v>
      </c>
      <c r="C362" s="300" t="s">
        <v>31</v>
      </c>
      <c r="D362" s="301"/>
      <c r="E362" s="301"/>
      <c r="F362" s="301"/>
      <c r="G362" s="301"/>
      <c r="H362" s="302"/>
    </row>
    <row r="363" spans="1:8" s="178" customFormat="1" x14ac:dyDescent="0.55000000000000004">
      <c r="A363" s="178" t="s">
        <v>61</v>
      </c>
      <c r="B363" s="283"/>
      <c r="C363" s="134" t="s">
        <v>32</v>
      </c>
      <c r="D363" s="134" t="s">
        <v>33</v>
      </c>
      <c r="E363" s="134" t="s">
        <v>34</v>
      </c>
      <c r="F363" s="134" t="s">
        <v>239</v>
      </c>
      <c r="G363" s="134" t="s">
        <v>317</v>
      </c>
      <c r="H363" s="134" t="s">
        <v>883</v>
      </c>
    </row>
    <row r="364" spans="1:8" s="178" customFormat="1" x14ac:dyDescent="0.55000000000000004">
      <c r="A364" s="177"/>
      <c r="B364" s="140" t="s">
        <v>448</v>
      </c>
      <c r="C364" s="184"/>
      <c r="D364" s="185"/>
      <c r="E364" s="185"/>
      <c r="F364" s="185"/>
      <c r="G364" s="185"/>
      <c r="H364" s="185"/>
    </row>
    <row r="365" spans="1:8" s="178" customFormat="1" x14ac:dyDescent="0.55000000000000004">
      <c r="A365" s="177"/>
      <c r="B365" s="141" t="s">
        <v>516</v>
      </c>
      <c r="C365" s="144"/>
      <c r="D365" s="145"/>
      <c r="E365" s="145"/>
      <c r="F365" s="145"/>
      <c r="G365" s="145"/>
      <c r="H365" s="145"/>
    </row>
    <row r="366" spans="1:8" s="178" customFormat="1" x14ac:dyDescent="0.55000000000000004">
      <c r="A366" s="177"/>
      <c r="B366" s="186" t="s">
        <v>515</v>
      </c>
      <c r="C366" s="187" t="s">
        <v>36</v>
      </c>
      <c r="D366" s="210">
        <v>100</v>
      </c>
      <c r="E366" s="210">
        <v>100</v>
      </c>
      <c r="F366" s="210">
        <v>100</v>
      </c>
      <c r="G366" s="210">
        <v>100</v>
      </c>
      <c r="H366" s="210">
        <v>100</v>
      </c>
    </row>
    <row r="367" spans="1:8" s="178" customFormat="1" x14ac:dyDescent="0.55000000000000004">
      <c r="A367" s="177"/>
      <c r="B367" s="140" t="s">
        <v>448</v>
      </c>
      <c r="C367" s="184"/>
      <c r="D367" s="211"/>
      <c r="E367" s="211"/>
      <c r="F367" s="211"/>
      <c r="G367" s="211"/>
      <c r="H367" s="211"/>
    </row>
    <row r="368" spans="1:8" s="178" customFormat="1" x14ac:dyDescent="0.55000000000000004">
      <c r="A368" s="177"/>
      <c r="B368" s="141" t="s">
        <v>516</v>
      </c>
      <c r="C368" s="144"/>
      <c r="D368" s="212"/>
      <c r="E368" s="212"/>
      <c r="F368" s="212"/>
      <c r="G368" s="212"/>
      <c r="H368" s="212"/>
    </row>
    <row r="369" spans="1:8" s="178" customFormat="1" x14ac:dyDescent="0.55000000000000004">
      <c r="A369" s="177"/>
      <c r="B369" s="186" t="s">
        <v>517</v>
      </c>
      <c r="C369" s="187" t="s">
        <v>36</v>
      </c>
      <c r="D369" s="210">
        <v>100</v>
      </c>
      <c r="E369" s="210">
        <v>100</v>
      </c>
      <c r="F369" s="210">
        <v>100</v>
      </c>
      <c r="G369" s="210">
        <v>100</v>
      </c>
      <c r="H369" s="210">
        <v>100</v>
      </c>
    </row>
    <row r="370" spans="1:8" s="178" customFormat="1" x14ac:dyDescent="0.55000000000000004">
      <c r="A370" s="177"/>
      <c r="B370" s="140" t="s">
        <v>448</v>
      </c>
      <c r="C370" s="184"/>
      <c r="D370" s="211"/>
      <c r="E370" s="211"/>
      <c r="F370" s="211"/>
      <c r="G370" s="211"/>
      <c r="H370" s="211"/>
    </row>
    <row r="371" spans="1:8" s="178" customFormat="1" x14ac:dyDescent="0.55000000000000004">
      <c r="A371" s="177"/>
      <c r="B371" s="141" t="s">
        <v>458</v>
      </c>
      <c r="C371" s="144"/>
      <c r="D371" s="212"/>
      <c r="E371" s="212"/>
      <c r="F371" s="212"/>
      <c r="G371" s="212"/>
      <c r="H371" s="212"/>
    </row>
    <row r="372" spans="1:8" s="178" customFormat="1" x14ac:dyDescent="0.55000000000000004">
      <c r="A372" s="177"/>
      <c r="B372" s="141" t="s">
        <v>518</v>
      </c>
      <c r="C372" s="144"/>
      <c r="D372" s="212"/>
      <c r="E372" s="212"/>
      <c r="F372" s="212"/>
      <c r="G372" s="212"/>
      <c r="H372" s="212"/>
    </row>
    <row r="373" spans="1:8" s="178" customFormat="1" x14ac:dyDescent="0.55000000000000004">
      <c r="A373" s="177"/>
      <c r="B373" s="186" t="s">
        <v>320</v>
      </c>
      <c r="C373" s="187" t="s">
        <v>36</v>
      </c>
      <c r="D373" s="210">
        <v>90</v>
      </c>
      <c r="E373" s="210">
        <v>90</v>
      </c>
      <c r="F373" s="210">
        <v>90</v>
      </c>
      <c r="G373" s="210">
        <v>90</v>
      </c>
      <c r="H373" s="210">
        <v>90</v>
      </c>
    </row>
    <row r="374" spans="1:8" s="178" customFormat="1" x14ac:dyDescent="0.55000000000000004">
      <c r="A374" s="177"/>
      <c r="B374" s="189" t="s">
        <v>35</v>
      </c>
      <c r="C374" s="134" t="s">
        <v>13</v>
      </c>
      <c r="D374" s="147">
        <f>+D375+D376</f>
        <v>2004182772</v>
      </c>
      <c r="E374" s="147">
        <f>+E375+E376</f>
        <v>1577671612</v>
      </c>
      <c r="F374" s="148">
        <f>+F375+F376</f>
        <v>0</v>
      </c>
      <c r="G374" s="148">
        <f>+G375+G376</f>
        <v>0</v>
      </c>
      <c r="H374" s="148">
        <f>+H375+H376</f>
        <v>0</v>
      </c>
    </row>
    <row r="375" spans="1:8" s="178" customFormat="1" x14ac:dyDescent="0.55000000000000004">
      <c r="A375" s="177"/>
      <c r="B375" s="189" t="s">
        <v>6</v>
      </c>
      <c r="C375" s="134" t="s">
        <v>13</v>
      </c>
      <c r="D375" s="147">
        <v>2004182772</v>
      </c>
      <c r="E375" s="147">
        <v>1577671612</v>
      </c>
      <c r="F375" s="121">
        <v>0</v>
      </c>
      <c r="G375" s="121">
        <v>0</v>
      </c>
      <c r="H375" s="121">
        <v>0</v>
      </c>
    </row>
    <row r="376" spans="1:8" s="178" customFormat="1" x14ac:dyDescent="0.55000000000000004">
      <c r="A376" s="177"/>
      <c r="B376" s="189" t="s">
        <v>7</v>
      </c>
      <c r="C376" s="134" t="s">
        <v>13</v>
      </c>
      <c r="D376" s="121">
        <v>0</v>
      </c>
      <c r="E376" s="121">
        <v>0</v>
      </c>
      <c r="F376" s="121">
        <v>0</v>
      </c>
      <c r="G376" s="121">
        <v>0</v>
      </c>
      <c r="H376" s="121">
        <v>0</v>
      </c>
    </row>
    <row r="377" spans="1:8" s="178" customFormat="1" x14ac:dyDescent="0.55000000000000004">
      <c r="A377" s="177"/>
      <c r="B377" s="149"/>
      <c r="C377" s="131"/>
      <c r="D377" s="137"/>
      <c r="E377" s="137"/>
      <c r="F377" s="137"/>
      <c r="G377" s="137"/>
      <c r="H377" s="137"/>
    </row>
    <row r="378" spans="1:8" x14ac:dyDescent="0.55000000000000004">
      <c r="B378" s="149"/>
      <c r="C378" s="133"/>
      <c r="D378" s="137"/>
      <c r="E378" s="137"/>
      <c r="F378" s="137"/>
      <c r="G378" s="137"/>
      <c r="H378" s="137"/>
    </row>
    <row r="379" spans="1:8" x14ac:dyDescent="0.55000000000000004">
      <c r="B379" s="149"/>
      <c r="C379" s="133"/>
      <c r="D379" s="137"/>
      <c r="E379" s="137"/>
      <c r="F379" s="137"/>
      <c r="G379" s="137"/>
      <c r="H379" s="137"/>
    </row>
    <row r="380" spans="1:8" x14ac:dyDescent="0.55000000000000004">
      <c r="B380" s="149"/>
      <c r="C380" s="133"/>
      <c r="D380" s="137"/>
      <c r="E380" s="137"/>
      <c r="F380" s="137"/>
      <c r="G380" s="137"/>
      <c r="H380" s="137"/>
    </row>
    <row r="381" spans="1:8" s="178" customFormat="1" x14ac:dyDescent="0.55000000000000004">
      <c r="A381" s="177"/>
      <c r="B381" s="149"/>
      <c r="C381" s="131"/>
      <c r="D381" s="137"/>
      <c r="E381" s="137"/>
      <c r="F381" s="137"/>
      <c r="G381" s="137"/>
      <c r="H381" s="137"/>
    </row>
    <row r="382" spans="1:8" s="178" customFormat="1" x14ac:dyDescent="0.55000000000000004">
      <c r="A382" s="177"/>
      <c r="B382" s="149"/>
      <c r="C382" s="131"/>
      <c r="D382" s="137"/>
      <c r="E382" s="137"/>
      <c r="F382" s="137"/>
      <c r="G382" s="137"/>
      <c r="H382" s="137"/>
    </row>
    <row r="383" spans="1:8" s="178" customFormat="1" x14ac:dyDescent="0.55000000000000004">
      <c r="A383" s="177"/>
      <c r="B383" s="149"/>
      <c r="C383" s="131"/>
      <c r="D383" s="137"/>
      <c r="E383" s="137"/>
      <c r="F383" s="137"/>
      <c r="G383" s="137"/>
      <c r="H383" s="137"/>
    </row>
    <row r="384" spans="1:8" s="178" customFormat="1" x14ac:dyDescent="0.55000000000000004">
      <c r="A384" s="177"/>
      <c r="B384" s="149"/>
      <c r="C384" s="131"/>
      <c r="D384" s="137"/>
      <c r="E384" s="137"/>
      <c r="F384" s="137"/>
      <c r="G384" s="137"/>
      <c r="H384" s="137"/>
    </row>
    <row r="385" spans="1:8" s="178" customFormat="1" x14ac:dyDescent="0.55000000000000004">
      <c r="A385" s="177"/>
      <c r="B385" s="149"/>
      <c r="C385" s="131"/>
      <c r="D385" s="137"/>
      <c r="E385" s="137"/>
      <c r="F385" s="137"/>
      <c r="G385" s="137"/>
      <c r="H385" s="137"/>
    </row>
    <row r="386" spans="1:8" s="178" customFormat="1" x14ac:dyDescent="0.55000000000000004">
      <c r="A386" s="177"/>
      <c r="B386" s="149"/>
      <c r="C386" s="131"/>
      <c r="D386" s="137"/>
      <c r="E386" s="137"/>
      <c r="F386" s="137"/>
      <c r="G386" s="137"/>
      <c r="H386" s="137"/>
    </row>
    <row r="387" spans="1:8" s="178" customFormat="1" x14ac:dyDescent="0.55000000000000004">
      <c r="A387" s="177"/>
      <c r="B387" s="149"/>
      <c r="C387" s="131"/>
      <c r="D387" s="137"/>
      <c r="E387" s="137"/>
      <c r="F387" s="137"/>
      <c r="G387" s="137"/>
      <c r="H387" s="137"/>
    </row>
    <row r="388" spans="1:8" s="178" customFormat="1" x14ac:dyDescent="0.55000000000000004">
      <c r="A388" s="177"/>
      <c r="B388" s="149"/>
      <c r="C388" s="131"/>
      <c r="D388" s="137"/>
      <c r="E388" s="137"/>
      <c r="F388" s="137"/>
      <c r="G388" s="137"/>
      <c r="H388" s="137"/>
    </row>
    <row r="389" spans="1:8" s="178" customFormat="1" x14ac:dyDescent="0.55000000000000004">
      <c r="A389" s="177"/>
      <c r="B389" s="149"/>
      <c r="C389" s="131"/>
      <c r="D389" s="137"/>
      <c r="E389" s="137"/>
      <c r="F389" s="137"/>
      <c r="G389" s="137"/>
      <c r="H389" s="137"/>
    </row>
    <row r="390" spans="1:8" s="178" customFormat="1" x14ac:dyDescent="0.55000000000000004">
      <c r="A390" s="177"/>
      <c r="B390" s="149"/>
      <c r="C390" s="131"/>
      <c r="D390" s="137"/>
      <c r="E390" s="137"/>
      <c r="F390" s="137"/>
      <c r="G390" s="137"/>
      <c r="H390" s="137"/>
    </row>
    <row r="391" spans="1:8" s="178" customFormat="1" x14ac:dyDescent="0.55000000000000004">
      <c r="A391" s="177"/>
      <c r="B391" s="282" t="s">
        <v>1293</v>
      </c>
      <c r="C391" s="282"/>
      <c r="D391" s="282"/>
      <c r="E391" s="282"/>
      <c r="F391" s="282"/>
      <c r="G391" s="282"/>
      <c r="H391" s="282"/>
    </row>
    <row r="392" spans="1:8" ht="24" customHeight="1" x14ac:dyDescent="0.55000000000000004">
      <c r="B392" s="179" t="s">
        <v>1294</v>
      </c>
      <c r="C392" s="179"/>
      <c r="D392" s="179"/>
      <c r="E392" s="179"/>
      <c r="F392" s="143"/>
      <c r="G392" s="179"/>
      <c r="H392" s="179"/>
    </row>
    <row r="393" spans="1:8" x14ac:dyDescent="0.55000000000000004">
      <c r="B393" s="279" t="s">
        <v>1295</v>
      </c>
      <c r="C393" s="281"/>
      <c r="D393" s="281"/>
      <c r="E393" s="281"/>
      <c r="F393" s="281"/>
      <c r="G393" s="281"/>
      <c r="H393" s="281"/>
    </row>
    <row r="394" spans="1:8" x14ac:dyDescent="0.55000000000000004">
      <c r="B394" s="281" t="s">
        <v>1296</v>
      </c>
      <c r="C394" s="281"/>
      <c r="D394" s="281"/>
      <c r="E394" s="281"/>
      <c r="F394" s="281"/>
      <c r="G394" s="281"/>
      <c r="H394" s="281"/>
    </row>
    <row r="395" spans="1:8" x14ac:dyDescent="0.55000000000000004">
      <c r="B395" s="281" t="s">
        <v>1297</v>
      </c>
      <c r="C395" s="281"/>
      <c r="D395" s="281"/>
      <c r="E395" s="281"/>
      <c r="F395" s="281"/>
      <c r="G395" s="281"/>
      <c r="H395" s="281"/>
    </row>
    <row r="396" spans="1:8" x14ac:dyDescent="0.55000000000000004">
      <c r="B396" s="136" t="s">
        <v>1298</v>
      </c>
      <c r="C396" s="136"/>
      <c r="D396" s="136"/>
      <c r="E396" s="136"/>
      <c r="F396" s="136"/>
      <c r="G396" s="136"/>
      <c r="H396" s="136"/>
    </row>
    <row r="397" spans="1:8" x14ac:dyDescent="0.55000000000000004">
      <c r="B397" s="136" t="s">
        <v>1299</v>
      </c>
      <c r="C397" s="136"/>
      <c r="D397" s="136"/>
      <c r="E397" s="136"/>
      <c r="F397" s="136"/>
      <c r="G397" s="136"/>
      <c r="H397" s="136"/>
    </row>
    <row r="398" spans="1:8" x14ac:dyDescent="0.55000000000000004">
      <c r="B398" s="136" t="s">
        <v>1300</v>
      </c>
      <c r="C398" s="136"/>
      <c r="D398" s="136"/>
      <c r="E398" s="136"/>
      <c r="F398" s="136"/>
      <c r="G398" s="136"/>
      <c r="H398" s="136"/>
    </row>
    <row r="399" spans="1:8" x14ac:dyDescent="0.55000000000000004">
      <c r="B399" s="136"/>
      <c r="C399" s="136"/>
      <c r="D399" s="136"/>
      <c r="E399" s="136"/>
      <c r="F399" s="136"/>
      <c r="G399" s="136"/>
      <c r="H399" s="136"/>
    </row>
    <row r="400" spans="1:8" x14ac:dyDescent="0.55000000000000004">
      <c r="B400" s="136" t="s">
        <v>1264</v>
      </c>
      <c r="C400" s="136"/>
      <c r="D400" s="136"/>
      <c r="E400" s="136"/>
      <c r="F400" s="136"/>
      <c r="G400" s="136"/>
      <c r="H400" s="136"/>
    </row>
    <row r="401" spans="2:8" x14ac:dyDescent="0.55000000000000004">
      <c r="B401" s="136" t="s">
        <v>1265</v>
      </c>
      <c r="C401" s="136"/>
      <c r="D401" s="136"/>
      <c r="E401" s="136"/>
      <c r="F401" s="136"/>
      <c r="G401" s="136"/>
      <c r="H401" s="136"/>
    </row>
    <row r="402" spans="2:8" x14ac:dyDescent="0.55000000000000004">
      <c r="B402" s="136" t="s">
        <v>1301</v>
      </c>
      <c r="C402" s="136"/>
      <c r="D402" s="136"/>
      <c r="E402" s="136"/>
      <c r="F402" s="136"/>
      <c r="G402" s="136"/>
      <c r="H402" s="136"/>
    </row>
    <row r="403" spans="2:8" x14ac:dyDescent="0.55000000000000004">
      <c r="B403" s="136" t="s">
        <v>1302</v>
      </c>
      <c r="C403" s="136"/>
      <c r="D403" s="136"/>
      <c r="E403" s="136"/>
      <c r="F403" s="136"/>
      <c r="G403" s="136"/>
      <c r="H403" s="136"/>
    </row>
    <row r="404" spans="2:8" x14ac:dyDescent="0.55000000000000004">
      <c r="B404" s="136"/>
      <c r="C404" s="136"/>
      <c r="D404" s="136"/>
      <c r="E404" s="136"/>
      <c r="F404" s="136"/>
      <c r="G404" s="136"/>
      <c r="H404" s="136"/>
    </row>
    <row r="405" spans="2:8" x14ac:dyDescent="0.55000000000000004">
      <c r="B405" s="136" t="s">
        <v>1303</v>
      </c>
      <c r="C405" s="136"/>
      <c r="D405" s="136"/>
      <c r="E405" s="136"/>
      <c r="F405" s="136"/>
      <c r="G405" s="136"/>
      <c r="H405" s="136"/>
    </row>
    <row r="406" spans="2:8" x14ac:dyDescent="0.55000000000000004">
      <c r="B406" s="136" t="s">
        <v>1304</v>
      </c>
      <c r="C406" s="136"/>
      <c r="D406" s="136"/>
      <c r="E406" s="136"/>
      <c r="F406" s="136"/>
      <c r="G406" s="136"/>
      <c r="H406" s="136"/>
    </row>
    <row r="407" spans="2:8" x14ac:dyDescent="0.55000000000000004">
      <c r="B407" s="136" t="s">
        <v>131</v>
      </c>
      <c r="C407" s="136"/>
      <c r="D407" s="136"/>
      <c r="E407" s="136"/>
      <c r="F407" s="136"/>
      <c r="G407" s="136"/>
      <c r="H407" s="136"/>
    </row>
    <row r="408" spans="2:8" x14ac:dyDescent="0.55000000000000004">
      <c r="B408" s="136"/>
      <c r="C408" s="136"/>
      <c r="D408" s="136"/>
      <c r="E408" s="136"/>
      <c r="F408" s="136"/>
      <c r="G408" s="136"/>
      <c r="H408" s="136"/>
    </row>
    <row r="409" spans="2:8" x14ac:dyDescent="0.55000000000000004">
      <c r="B409" s="282" t="s">
        <v>1305</v>
      </c>
      <c r="C409" s="282"/>
      <c r="D409" s="282"/>
      <c r="E409" s="282"/>
      <c r="F409" s="282"/>
      <c r="G409" s="282"/>
      <c r="H409" s="282"/>
    </row>
    <row r="410" spans="2:8" x14ac:dyDescent="0.55000000000000004">
      <c r="B410" s="139"/>
      <c r="C410" s="139"/>
      <c r="D410" s="139"/>
      <c r="E410" s="139"/>
      <c r="F410" s="139"/>
      <c r="G410" s="139"/>
      <c r="H410" s="139"/>
    </row>
    <row r="411" spans="2:8" x14ac:dyDescent="0.55000000000000004">
      <c r="B411" s="178" t="s">
        <v>37</v>
      </c>
      <c r="C411" s="190">
        <v>191300</v>
      </c>
      <c r="D411" s="178" t="s">
        <v>13</v>
      </c>
    </row>
    <row r="413" spans="2:8" s="178" customFormat="1" x14ac:dyDescent="0.55000000000000004">
      <c r="B413" s="283" t="s">
        <v>441</v>
      </c>
      <c r="C413" s="285" t="s">
        <v>31</v>
      </c>
      <c r="D413" s="285"/>
      <c r="E413" s="285"/>
      <c r="F413" s="285"/>
      <c r="G413" s="285"/>
      <c r="H413" s="285"/>
    </row>
    <row r="414" spans="2:8" s="178" customFormat="1" x14ac:dyDescent="0.55000000000000004">
      <c r="B414" s="283"/>
      <c r="C414" s="191" t="s">
        <v>32</v>
      </c>
      <c r="D414" s="134" t="s">
        <v>33</v>
      </c>
      <c r="E414" s="134" t="s">
        <v>34</v>
      </c>
      <c r="F414" s="134" t="s">
        <v>239</v>
      </c>
      <c r="G414" s="134" t="s">
        <v>317</v>
      </c>
      <c r="H414" s="134" t="s">
        <v>883</v>
      </c>
    </row>
    <row r="415" spans="2:8" s="213" customFormat="1" ht="20.25" x14ac:dyDescent="0.3">
      <c r="B415" s="214" t="s">
        <v>1306</v>
      </c>
      <c r="C415" s="215"/>
      <c r="D415" s="215"/>
      <c r="E415" s="215"/>
      <c r="F415" s="215"/>
      <c r="G415" s="215"/>
      <c r="H415" s="215"/>
    </row>
    <row r="416" spans="2:8" s="213" customFormat="1" ht="19.5" customHeight="1" x14ac:dyDescent="0.3">
      <c r="B416" s="216" t="s">
        <v>1307</v>
      </c>
      <c r="C416" s="217"/>
      <c r="D416" s="217"/>
      <c r="E416" s="217"/>
      <c r="F416" s="217"/>
      <c r="G416" s="217"/>
      <c r="H416" s="217"/>
    </row>
    <row r="417" spans="2:8" s="213" customFormat="1" ht="20.25" x14ac:dyDescent="0.3">
      <c r="B417" s="216" t="s">
        <v>1308</v>
      </c>
      <c r="C417" s="218"/>
      <c r="D417" s="219"/>
      <c r="E417" s="220"/>
      <c r="F417" s="218"/>
      <c r="G417" s="219"/>
      <c r="H417" s="219"/>
    </row>
    <row r="418" spans="2:8" s="213" customFormat="1" ht="20.25" x14ac:dyDescent="0.3">
      <c r="B418" s="216" t="s">
        <v>1309</v>
      </c>
      <c r="C418" s="218"/>
      <c r="D418" s="219"/>
      <c r="E418" s="220"/>
      <c r="F418" s="218"/>
      <c r="G418" s="219"/>
      <c r="H418" s="219"/>
    </row>
    <row r="419" spans="2:8" s="213" customFormat="1" ht="20.25" x14ac:dyDescent="0.3">
      <c r="B419" s="216" t="s">
        <v>1310</v>
      </c>
      <c r="C419" s="218"/>
      <c r="D419" s="219"/>
      <c r="E419" s="220"/>
      <c r="F419" s="218"/>
      <c r="G419" s="219"/>
      <c r="H419" s="219"/>
    </row>
    <row r="420" spans="2:8" s="221" customFormat="1" x14ac:dyDescent="0.55000000000000004">
      <c r="B420" s="222" t="s">
        <v>1311</v>
      </c>
      <c r="C420" s="223" t="s">
        <v>36</v>
      </c>
      <c r="D420" s="207">
        <v>0</v>
      </c>
      <c r="E420" s="188">
        <v>80</v>
      </c>
      <c r="F420" s="207">
        <v>0</v>
      </c>
      <c r="G420" s="207">
        <v>0</v>
      </c>
      <c r="H420" s="207">
        <v>0</v>
      </c>
    </row>
    <row r="421" spans="2:8" s="221" customFormat="1" x14ac:dyDescent="0.55000000000000004">
      <c r="B421" s="224"/>
      <c r="C421" s="225"/>
      <c r="D421" s="226"/>
      <c r="E421" s="227"/>
      <c r="F421" s="226"/>
      <c r="G421" s="226"/>
      <c r="H421" s="226"/>
    </row>
    <row r="422" spans="2:8" s="221" customFormat="1" x14ac:dyDescent="0.55000000000000004">
      <c r="B422" s="228"/>
      <c r="C422" s="229"/>
      <c r="D422" s="230"/>
      <c r="E422" s="231"/>
      <c r="F422" s="230"/>
      <c r="G422" s="230"/>
      <c r="H422" s="230"/>
    </row>
    <row r="423" spans="2:8" s="221" customFormat="1" x14ac:dyDescent="0.55000000000000004">
      <c r="B423" s="228"/>
      <c r="C423" s="229"/>
      <c r="D423" s="230"/>
      <c r="E423" s="231"/>
      <c r="F423" s="230"/>
      <c r="G423" s="230"/>
      <c r="H423" s="230"/>
    </row>
    <row r="424" spans="2:8" s="221" customFormat="1" x14ac:dyDescent="0.55000000000000004">
      <c r="B424" s="228"/>
      <c r="C424" s="229"/>
      <c r="D424" s="230"/>
      <c r="E424" s="231"/>
      <c r="F424" s="230"/>
      <c r="G424" s="230"/>
      <c r="H424" s="230"/>
    </row>
    <row r="425" spans="2:8" s="221" customFormat="1" x14ac:dyDescent="0.55000000000000004">
      <c r="B425" s="228"/>
      <c r="C425" s="229"/>
      <c r="D425" s="230"/>
      <c r="E425" s="231"/>
      <c r="F425" s="230"/>
      <c r="G425" s="230"/>
      <c r="H425" s="230"/>
    </row>
    <row r="426" spans="2:8" s="221" customFormat="1" x14ac:dyDescent="0.55000000000000004">
      <c r="B426" s="228"/>
      <c r="C426" s="229"/>
      <c r="D426" s="230"/>
      <c r="E426" s="231"/>
      <c r="F426" s="230"/>
      <c r="G426" s="230"/>
      <c r="H426" s="230"/>
    </row>
    <row r="427" spans="2:8" s="221" customFormat="1" x14ac:dyDescent="0.55000000000000004">
      <c r="B427" s="228"/>
      <c r="C427" s="229"/>
      <c r="D427" s="230"/>
      <c r="E427" s="231"/>
      <c r="F427" s="230"/>
      <c r="G427" s="230"/>
      <c r="H427" s="230"/>
    </row>
    <row r="428" spans="2:8" s="221" customFormat="1" x14ac:dyDescent="0.55000000000000004">
      <c r="B428" s="228"/>
      <c r="C428" s="229"/>
      <c r="D428" s="230"/>
      <c r="E428" s="231"/>
      <c r="F428" s="230"/>
      <c r="G428" s="230"/>
      <c r="H428" s="230"/>
    </row>
    <row r="429" spans="2:8" s="221" customFormat="1" x14ac:dyDescent="0.55000000000000004">
      <c r="B429" s="228"/>
      <c r="C429" s="229"/>
      <c r="D429" s="230"/>
      <c r="E429" s="231"/>
      <c r="F429" s="230"/>
      <c r="G429" s="230"/>
      <c r="H429" s="230"/>
    </row>
    <row r="430" spans="2:8" s="178" customFormat="1" x14ac:dyDescent="0.55000000000000004">
      <c r="B430" s="283" t="s">
        <v>441</v>
      </c>
      <c r="C430" s="285" t="s">
        <v>31</v>
      </c>
      <c r="D430" s="285"/>
      <c r="E430" s="285"/>
      <c r="F430" s="285"/>
      <c r="G430" s="285"/>
      <c r="H430" s="285"/>
    </row>
    <row r="431" spans="2:8" s="178" customFormat="1" x14ac:dyDescent="0.55000000000000004">
      <c r="B431" s="283"/>
      <c r="C431" s="134" t="s">
        <v>32</v>
      </c>
      <c r="D431" s="134" t="s">
        <v>33</v>
      </c>
      <c r="E431" s="134" t="s">
        <v>34</v>
      </c>
      <c r="F431" s="134" t="s">
        <v>239</v>
      </c>
      <c r="G431" s="134" t="s">
        <v>317</v>
      </c>
      <c r="H431" s="134" t="s">
        <v>883</v>
      </c>
    </row>
    <row r="432" spans="2:8" s="221" customFormat="1" ht="20.25" x14ac:dyDescent="0.3">
      <c r="B432" s="232" t="s">
        <v>1312</v>
      </c>
      <c r="C432" s="218"/>
      <c r="D432" s="233"/>
      <c r="E432" s="234"/>
      <c r="F432" s="233"/>
      <c r="G432" s="233"/>
      <c r="H432" s="233"/>
    </row>
    <row r="433" spans="2:8" s="221" customFormat="1" ht="20.25" x14ac:dyDescent="0.3">
      <c r="B433" s="232" t="s">
        <v>1313</v>
      </c>
      <c r="C433" s="218"/>
      <c r="D433" s="233"/>
      <c r="E433" s="234"/>
      <c r="F433" s="233"/>
      <c r="G433" s="233"/>
      <c r="H433" s="233"/>
    </row>
    <row r="434" spans="2:8" s="221" customFormat="1" ht="20.25" x14ac:dyDescent="0.3">
      <c r="B434" s="232" t="s">
        <v>1314</v>
      </c>
      <c r="C434" s="218"/>
      <c r="D434" s="233"/>
      <c r="E434" s="234"/>
      <c r="F434" s="233"/>
      <c r="G434" s="233"/>
      <c r="H434" s="233"/>
    </row>
    <row r="435" spans="2:8" s="221" customFormat="1" ht="20.25" x14ac:dyDescent="0.3">
      <c r="B435" s="232" t="s">
        <v>1315</v>
      </c>
      <c r="C435" s="218"/>
      <c r="D435" s="233"/>
      <c r="E435" s="234"/>
      <c r="F435" s="233"/>
      <c r="G435" s="233"/>
      <c r="H435" s="233"/>
    </row>
    <row r="436" spans="2:8" s="221" customFormat="1" ht="20.25" x14ac:dyDescent="0.3">
      <c r="B436" s="232" t="s">
        <v>1316</v>
      </c>
      <c r="C436" s="218"/>
      <c r="D436" s="233"/>
      <c r="E436" s="234"/>
      <c r="F436" s="233"/>
      <c r="G436" s="233"/>
      <c r="H436" s="233"/>
    </row>
    <row r="437" spans="2:8" s="221" customFormat="1" ht="20.25" x14ac:dyDescent="0.3">
      <c r="B437" s="232" t="s">
        <v>1317</v>
      </c>
      <c r="C437" s="218"/>
      <c r="D437" s="233"/>
      <c r="E437" s="234"/>
      <c r="F437" s="233"/>
      <c r="G437" s="233"/>
      <c r="H437" s="233"/>
    </row>
    <row r="438" spans="2:8" s="221" customFormat="1" ht="20.25" x14ac:dyDescent="0.3">
      <c r="B438" s="232" t="s">
        <v>1318</v>
      </c>
      <c r="C438" s="218"/>
      <c r="D438" s="235"/>
      <c r="E438" s="234"/>
      <c r="F438" s="219"/>
      <c r="G438" s="219"/>
      <c r="H438" s="219"/>
    </row>
    <row r="439" spans="2:8" s="221" customFormat="1" ht="20.25" x14ac:dyDescent="0.3">
      <c r="B439" s="232" t="s">
        <v>1319</v>
      </c>
      <c r="C439" s="218"/>
      <c r="D439" s="235"/>
      <c r="E439" s="234"/>
      <c r="F439" s="219"/>
      <c r="G439" s="219"/>
      <c r="H439" s="219"/>
    </row>
    <row r="440" spans="2:8" s="221" customFormat="1" ht="20.25" x14ac:dyDescent="0.3">
      <c r="B440" s="232" t="s">
        <v>1320</v>
      </c>
      <c r="C440" s="218"/>
      <c r="D440" s="235"/>
      <c r="E440" s="234"/>
      <c r="F440" s="219"/>
      <c r="G440" s="219"/>
      <c r="H440" s="219"/>
    </row>
    <row r="441" spans="2:8" s="221" customFormat="1" ht="20.25" x14ac:dyDescent="0.3">
      <c r="B441" s="232" t="s">
        <v>1321</v>
      </c>
      <c r="C441" s="218"/>
      <c r="D441" s="235"/>
      <c r="E441" s="234"/>
      <c r="F441" s="219"/>
      <c r="G441" s="219"/>
      <c r="H441" s="219"/>
    </row>
    <row r="442" spans="2:8" s="221" customFormat="1" x14ac:dyDescent="0.55000000000000004">
      <c r="B442" s="222" t="s">
        <v>1322</v>
      </c>
      <c r="C442" s="223" t="s">
        <v>36</v>
      </c>
      <c r="D442" s="207">
        <v>0</v>
      </c>
      <c r="E442" s="188">
        <v>80</v>
      </c>
      <c r="F442" s="207">
        <v>0</v>
      </c>
      <c r="G442" s="207">
        <v>0</v>
      </c>
      <c r="H442" s="207">
        <v>0</v>
      </c>
    </row>
    <row r="443" spans="2:8" s="221" customFormat="1" ht="20.25" x14ac:dyDescent="0.3">
      <c r="B443" s="236" t="s">
        <v>1323</v>
      </c>
      <c r="C443" s="237"/>
      <c r="D443" s="238"/>
      <c r="E443" s="239"/>
      <c r="F443" s="238"/>
      <c r="G443" s="238"/>
      <c r="H443" s="238"/>
    </row>
    <row r="444" spans="2:8" s="221" customFormat="1" ht="20.25" x14ac:dyDescent="0.3">
      <c r="B444" s="232" t="s">
        <v>1324</v>
      </c>
      <c r="C444" s="218"/>
      <c r="D444" s="219"/>
      <c r="E444" s="240"/>
      <c r="F444" s="219"/>
      <c r="G444" s="219"/>
      <c r="H444" s="219"/>
    </row>
    <row r="445" spans="2:8" s="221" customFormat="1" ht="20.25" x14ac:dyDescent="0.3">
      <c r="B445" s="232" t="s">
        <v>1325</v>
      </c>
      <c r="C445" s="218"/>
      <c r="D445" s="219"/>
      <c r="E445" s="240"/>
      <c r="F445" s="219"/>
      <c r="G445" s="219"/>
      <c r="H445" s="219"/>
    </row>
    <row r="446" spans="2:8" s="221" customFormat="1" ht="20.25" x14ac:dyDescent="0.3">
      <c r="B446" s="232" t="s">
        <v>1310</v>
      </c>
      <c r="C446" s="218"/>
      <c r="D446" s="219"/>
      <c r="E446" s="240"/>
      <c r="F446" s="219"/>
      <c r="G446" s="219"/>
      <c r="H446" s="219"/>
    </row>
    <row r="447" spans="2:8" s="221" customFormat="1" ht="20.25" x14ac:dyDescent="0.3">
      <c r="B447" s="232" t="s">
        <v>1311</v>
      </c>
      <c r="C447" s="218"/>
      <c r="D447" s="219"/>
      <c r="E447" s="240"/>
      <c r="F447" s="219"/>
      <c r="G447" s="219"/>
      <c r="H447" s="219"/>
    </row>
    <row r="448" spans="2:8" s="221" customFormat="1" x14ac:dyDescent="0.55000000000000004">
      <c r="B448" s="232" t="s">
        <v>1326</v>
      </c>
      <c r="C448" s="218" t="s">
        <v>36</v>
      </c>
      <c r="D448" s="207">
        <v>0</v>
      </c>
      <c r="E448" s="188">
        <v>80</v>
      </c>
      <c r="F448" s="207">
        <v>0</v>
      </c>
      <c r="G448" s="207">
        <v>0</v>
      </c>
      <c r="H448" s="207">
        <v>0</v>
      </c>
    </row>
    <row r="449" spans="1:8" x14ac:dyDescent="0.55000000000000004">
      <c r="B449" s="189" t="s">
        <v>35</v>
      </c>
      <c r="C449" s="134" t="s">
        <v>13</v>
      </c>
      <c r="D449" s="120">
        <f>+D450+D451</f>
        <v>0</v>
      </c>
      <c r="E449" s="125">
        <v>191300</v>
      </c>
      <c r="F449" s="121">
        <f>+F450+F451</f>
        <v>0</v>
      </c>
      <c r="G449" s="121">
        <f>+G450+G451</f>
        <v>0</v>
      </c>
      <c r="H449" s="121">
        <f>+H450+H451</f>
        <v>0</v>
      </c>
    </row>
    <row r="450" spans="1:8" x14ac:dyDescent="0.55000000000000004">
      <c r="B450" s="189" t="s">
        <v>6</v>
      </c>
      <c r="C450" s="134" t="s">
        <v>13</v>
      </c>
      <c r="D450" s="121">
        <v>0</v>
      </c>
      <c r="E450" s="125">
        <v>191300</v>
      </c>
      <c r="F450" s="121">
        <v>0</v>
      </c>
      <c r="G450" s="121">
        <v>0</v>
      </c>
      <c r="H450" s="121">
        <v>0</v>
      </c>
    </row>
    <row r="451" spans="1:8" x14ac:dyDescent="0.55000000000000004">
      <c r="B451" s="189" t="s">
        <v>7</v>
      </c>
      <c r="C451" s="134" t="s">
        <v>13</v>
      </c>
      <c r="D451" s="121">
        <v>0</v>
      </c>
      <c r="E451" s="126">
        <v>0</v>
      </c>
      <c r="F451" s="121">
        <v>0</v>
      </c>
      <c r="G451" s="121">
        <v>0</v>
      </c>
      <c r="H451" s="121">
        <v>0</v>
      </c>
    </row>
    <row r="452" spans="1:8" x14ac:dyDescent="0.55000000000000004">
      <c r="B452" s="146"/>
      <c r="C452" s="146"/>
      <c r="D452" s="146"/>
      <c r="E452" s="146"/>
      <c r="F452" s="146"/>
      <c r="G452" s="146"/>
      <c r="H452" s="146"/>
    </row>
    <row r="453" spans="1:8" x14ac:dyDescent="0.55000000000000004">
      <c r="B453" s="146"/>
      <c r="C453" s="146"/>
      <c r="D453" s="146"/>
      <c r="E453" s="146"/>
      <c r="F453" s="146"/>
      <c r="G453" s="146"/>
      <c r="H453" s="146"/>
    </row>
    <row r="454" spans="1:8" x14ac:dyDescent="0.55000000000000004">
      <c r="B454" s="146"/>
      <c r="C454" s="146"/>
      <c r="D454" s="146"/>
      <c r="E454" s="146"/>
      <c r="F454" s="146"/>
      <c r="G454" s="146"/>
      <c r="H454" s="146"/>
    </row>
    <row r="455" spans="1:8" x14ac:dyDescent="0.55000000000000004">
      <c r="B455" s="146"/>
      <c r="C455" s="146"/>
      <c r="D455" s="146"/>
      <c r="E455" s="146"/>
      <c r="F455" s="146"/>
      <c r="G455" s="146"/>
      <c r="H455" s="146"/>
    </row>
    <row r="456" spans="1:8" x14ac:dyDescent="0.55000000000000004">
      <c r="B456" s="146"/>
      <c r="C456" s="146"/>
      <c r="D456" s="146"/>
      <c r="E456" s="146"/>
      <c r="F456" s="146"/>
      <c r="G456" s="146"/>
      <c r="H456" s="146"/>
    </row>
    <row r="457" spans="1:8" x14ac:dyDescent="0.55000000000000004">
      <c r="B457" s="146"/>
      <c r="C457" s="146"/>
      <c r="D457" s="146"/>
      <c r="E457" s="146"/>
      <c r="F457" s="146"/>
      <c r="G457" s="146"/>
      <c r="H457" s="146"/>
    </row>
    <row r="458" spans="1:8" s="178" customFormat="1" x14ac:dyDescent="0.55000000000000004">
      <c r="A458" s="177"/>
      <c r="B458" s="149"/>
      <c r="C458" s="131"/>
      <c r="D458" s="137"/>
      <c r="E458" s="137"/>
      <c r="F458" s="137"/>
      <c r="G458" s="137"/>
      <c r="H458" s="137"/>
    </row>
    <row r="459" spans="1:8" s="178" customFormat="1" x14ac:dyDescent="0.55000000000000004">
      <c r="A459" s="177"/>
      <c r="B459" s="149"/>
      <c r="C459" s="131"/>
      <c r="D459" s="137"/>
      <c r="E459" s="137"/>
      <c r="F459" s="137"/>
      <c r="G459" s="137"/>
      <c r="H459" s="137"/>
    </row>
    <row r="460" spans="1:8" x14ac:dyDescent="0.55000000000000004">
      <c r="B460" s="146"/>
      <c r="C460" s="146"/>
      <c r="D460" s="146"/>
      <c r="E460" s="146"/>
      <c r="F460" s="146"/>
      <c r="G460" s="146"/>
      <c r="H460" s="146"/>
    </row>
    <row r="461" spans="1:8" x14ac:dyDescent="0.55000000000000004">
      <c r="B461" s="146"/>
      <c r="C461" s="146"/>
      <c r="D461" s="146"/>
      <c r="E461" s="146"/>
      <c r="F461" s="146"/>
      <c r="G461" s="146"/>
      <c r="H461" s="146"/>
    </row>
    <row r="462" spans="1:8" x14ac:dyDescent="0.55000000000000004">
      <c r="B462" s="146"/>
      <c r="C462" s="146"/>
      <c r="D462" s="146"/>
      <c r="E462" s="146"/>
      <c r="F462" s="146"/>
      <c r="G462" s="146"/>
      <c r="H462" s="146"/>
    </row>
    <row r="463" spans="1:8" x14ac:dyDescent="0.55000000000000004">
      <c r="B463" s="146"/>
      <c r="C463" s="146"/>
      <c r="D463" s="146"/>
      <c r="E463" s="146"/>
      <c r="F463" s="146"/>
      <c r="G463" s="146"/>
      <c r="H463" s="146"/>
    </row>
    <row r="464" spans="1:8" x14ac:dyDescent="0.55000000000000004">
      <c r="B464" s="146"/>
      <c r="C464" s="146"/>
      <c r="D464" s="146"/>
      <c r="E464" s="146"/>
      <c r="F464" s="146"/>
      <c r="G464" s="146"/>
      <c r="H464" s="146"/>
    </row>
    <row r="465" spans="1:8" x14ac:dyDescent="0.55000000000000004">
      <c r="B465" s="146"/>
      <c r="C465" s="146"/>
      <c r="D465" s="146"/>
      <c r="E465" s="146"/>
      <c r="F465" s="146"/>
      <c r="G465" s="146"/>
      <c r="H465" s="146"/>
    </row>
    <row r="466" spans="1:8" x14ac:dyDescent="0.55000000000000004">
      <c r="B466" s="146"/>
      <c r="C466" s="146"/>
      <c r="D466" s="146"/>
      <c r="E466" s="146"/>
      <c r="F466" s="146"/>
      <c r="G466" s="146"/>
      <c r="H466" s="146"/>
    </row>
    <row r="467" spans="1:8" x14ac:dyDescent="0.55000000000000004">
      <c r="B467" s="146"/>
      <c r="C467" s="146"/>
      <c r="D467" s="146"/>
      <c r="E467" s="146"/>
      <c r="F467" s="146"/>
      <c r="G467" s="146"/>
      <c r="H467" s="146"/>
    </row>
    <row r="468" spans="1:8" x14ac:dyDescent="0.55000000000000004">
      <c r="B468" s="146"/>
      <c r="C468" s="146"/>
      <c r="D468" s="146"/>
      <c r="E468" s="146"/>
      <c r="F468" s="146"/>
      <c r="G468" s="146"/>
      <c r="H468" s="146"/>
    </row>
    <row r="469" spans="1:8" x14ac:dyDescent="0.55000000000000004">
      <c r="B469" s="146"/>
      <c r="C469" s="146"/>
      <c r="D469" s="146"/>
      <c r="E469" s="146"/>
      <c r="F469" s="146"/>
      <c r="G469" s="146"/>
      <c r="H469" s="146"/>
    </row>
    <row r="470" spans="1:8" x14ac:dyDescent="0.55000000000000004">
      <c r="B470" s="146"/>
      <c r="C470" s="146"/>
      <c r="D470" s="146"/>
      <c r="E470" s="146"/>
      <c r="F470" s="146"/>
      <c r="G470" s="146"/>
      <c r="H470" s="146"/>
    </row>
    <row r="471" spans="1:8" s="178" customFormat="1" x14ac:dyDescent="0.55000000000000004">
      <c r="A471" s="177"/>
      <c r="B471" s="303" t="s">
        <v>247</v>
      </c>
      <c r="C471" s="303"/>
      <c r="D471" s="303"/>
      <c r="E471" s="303"/>
      <c r="F471" s="303"/>
      <c r="G471" s="303"/>
      <c r="H471" s="303"/>
    </row>
    <row r="472" spans="1:8" s="178" customFormat="1" x14ac:dyDescent="0.55000000000000004">
      <c r="A472" s="177"/>
      <c r="B472" s="281" t="s">
        <v>877</v>
      </c>
      <c r="C472" s="281"/>
      <c r="D472" s="281"/>
      <c r="E472" s="281"/>
      <c r="F472" s="281"/>
      <c r="G472" s="281"/>
      <c r="H472" s="281"/>
    </row>
    <row r="473" spans="1:8" s="178" customFormat="1" x14ac:dyDescent="0.55000000000000004">
      <c r="A473" s="177"/>
      <c r="B473" s="281" t="s">
        <v>404</v>
      </c>
      <c r="C473" s="281"/>
      <c r="D473" s="281"/>
      <c r="E473" s="281"/>
      <c r="F473" s="281"/>
      <c r="G473" s="281"/>
      <c r="H473" s="281"/>
    </row>
    <row r="474" spans="1:8" s="178" customFormat="1" x14ac:dyDescent="0.55000000000000004">
      <c r="A474" s="177"/>
      <c r="B474" s="136"/>
      <c r="C474" s="135"/>
      <c r="D474" s="135"/>
      <c r="E474" s="135"/>
      <c r="F474" s="135"/>
      <c r="G474" s="135"/>
      <c r="H474" s="135"/>
    </row>
    <row r="475" spans="1:8" s="178" customFormat="1" x14ac:dyDescent="0.55000000000000004">
      <c r="A475" s="177"/>
      <c r="B475" s="303" t="s">
        <v>416</v>
      </c>
      <c r="C475" s="303"/>
      <c r="D475" s="303"/>
      <c r="E475" s="303"/>
      <c r="F475" s="303"/>
      <c r="G475" s="303"/>
      <c r="H475" s="303"/>
    </row>
    <row r="476" spans="1:8" s="178" customFormat="1" x14ac:dyDescent="0.55000000000000004">
      <c r="A476" s="177"/>
      <c r="B476" s="291" t="s">
        <v>878</v>
      </c>
      <c r="C476" s="291"/>
      <c r="D476" s="291"/>
      <c r="E476" s="291"/>
      <c r="F476" s="291"/>
      <c r="G476" s="291"/>
      <c r="H476" s="291"/>
    </row>
    <row r="477" spans="1:8" s="178" customFormat="1" x14ac:dyDescent="0.55000000000000004">
      <c r="A477" s="177"/>
      <c r="B477" s="281" t="s">
        <v>519</v>
      </c>
      <c r="C477" s="281"/>
      <c r="D477" s="281"/>
      <c r="E477" s="281"/>
      <c r="F477" s="281"/>
      <c r="G477" s="281"/>
      <c r="H477" s="281"/>
    </row>
    <row r="478" spans="1:8" s="178" customFormat="1" x14ac:dyDescent="0.55000000000000004">
      <c r="A478" s="177"/>
      <c r="B478" s="281" t="s">
        <v>520</v>
      </c>
      <c r="C478" s="281"/>
      <c r="D478" s="281"/>
      <c r="E478" s="281"/>
      <c r="F478" s="281"/>
      <c r="G478" s="281"/>
      <c r="H478" s="281"/>
    </row>
    <row r="479" spans="1:8" s="178" customFormat="1" x14ac:dyDescent="0.55000000000000004">
      <c r="A479" s="177"/>
      <c r="B479" s="281" t="s">
        <v>521</v>
      </c>
      <c r="C479" s="281"/>
      <c r="D479" s="281"/>
      <c r="E479" s="281"/>
      <c r="F479" s="281"/>
      <c r="G479" s="281"/>
      <c r="H479" s="281"/>
    </row>
    <row r="480" spans="1:8" s="178" customFormat="1" x14ac:dyDescent="0.55000000000000004">
      <c r="A480" s="177"/>
      <c r="B480" s="281" t="s">
        <v>522</v>
      </c>
      <c r="C480" s="281"/>
      <c r="D480" s="281"/>
      <c r="E480" s="281"/>
      <c r="F480" s="281"/>
      <c r="G480" s="281"/>
      <c r="H480" s="281"/>
    </row>
    <row r="481" spans="1:8" s="178" customFormat="1" x14ac:dyDescent="0.55000000000000004">
      <c r="A481" s="177"/>
      <c r="B481" s="136" t="s">
        <v>523</v>
      </c>
      <c r="C481" s="136"/>
      <c r="D481" s="136"/>
      <c r="E481" s="136"/>
      <c r="F481" s="136"/>
      <c r="G481" s="136"/>
      <c r="H481" s="136"/>
    </row>
    <row r="482" spans="1:8" s="178" customFormat="1" x14ac:dyDescent="0.55000000000000004">
      <c r="A482" s="177"/>
      <c r="B482" s="136"/>
      <c r="C482" s="136"/>
      <c r="D482" s="136"/>
      <c r="E482" s="136"/>
      <c r="F482" s="136"/>
      <c r="G482" s="136"/>
      <c r="H482" s="136"/>
    </row>
    <row r="483" spans="1:8" s="178" customFormat="1" x14ac:dyDescent="0.55000000000000004">
      <c r="A483" s="177"/>
      <c r="B483" s="281" t="s">
        <v>879</v>
      </c>
      <c r="C483" s="281"/>
      <c r="D483" s="281"/>
      <c r="E483" s="281"/>
      <c r="F483" s="281"/>
      <c r="G483" s="281"/>
      <c r="H483" s="281"/>
    </row>
    <row r="484" spans="1:8" s="178" customFormat="1" x14ac:dyDescent="0.55000000000000004">
      <c r="A484" s="177"/>
      <c r="B484" s="281" t="s">
        <v>524</v>
      </c>
      <c r="C484" s="281"/>
      <c r="D484" s="281"/>
      <c r="E484" s="281"/>
      <c r="F484" s="281"/>
      <c r="G484" s="281"/>
      <c r="H484" s="281"/>
    </row>
    <row r="485" spans="1:8" s="178" customFormat="1" x14ac:dyDescent="0.55000000000000004">
      <c r="A485" s="177"/>
      <c r="B485" s="281" t="s">
        <v>525</v>
      </c>
      <c r="C485" s="281"/>
      <c r="D485" s="281"/>
      <c r="E485" s="281"/>
      <c r="F485" s="281"/>
      <c r="G485" s="281"/>
      <c r="H485" s="281"/>
    </row>
    <row r="486" spans="1:8" s="178" customFormat="1" x14ac:dyDescent="0.55000000000000004">
      <c r="A486" s="177"/>
      <c r="B486" s="281" t="s">
        <v>526</v>
      </c>
      <c r="C486" s="281"/>
      <c r="D486" s="281"/>
      <c r="E486" s="281"/>
      <c r="F486" s="281"/>
      <c r="G486" s="281"/>
      <c r="H486" s="281"/>
    </row>
    <row r="487" spans="1:8" s="178" customFormat="1" x14ac:dyDescent="0.55000000000000004">
      <c r="A487" s="177"/>
      <c r="B487" s="281" t="s">
        <v>527</v>
      </c>
      <c r="C487" s="281"/>
      <c r="D487" s="281"/>
      <c r="E487" s="281"/>
      <c r="F487" s="281"/>
      <c r="G487" s="281"/>
      <c r="H487" s="281"/>
    </row>
    <row r="488" spans="1:8" s="178" customFormat="1" x14ac:dyDescent="0.55000000000000004">
      <c r="A488" s="177"/>
      <c r="B488" s="281" t="s">
        <v>528</v>
      </c>
      <c r="C488" s="281"/>
      <c r="D488" s="281"/>
      <c r="E488" s="281"/>
      <c r="F488" s="281"/>
      <c r="G488" s="281"/>
      <c r="H488" s="281"/>
    </row>
    <row r="489" spans="1:8" s="178" customFormat="1" x14ac:dyDescent="0.55000000000000004">
      <c r="A489" s="177"/>
      <c r="B489" s="136" t="s">
        <v>252</v>
      </c>
      <c r="C489" s="136"/>
      <c r="D489" s="136"/>
      <c r="E489" s="136"/>
      <c r="F489" s="136"/>
      <c r="G489" s="136"/>
      <c r="H489" s="136"/>
    </row>
    <row r="490" spans="1:8" s="178" customFormat="1" x14ac:dyDescent="0.55000000000000004">
      <c r="A490" s="177"/>
      <c r="B490" s="136"/>
      <c r="C490" s="136"/>
      <c r="D490" s="136"/>
      <c r="E490" s="136"/>
      <c r="F490" s="136"/>
      <c r="G490" s="136"/>
      <c r="H490" s="136"/>
    </row>
    <row r="491" spans="1:8" s="178" customFormat="1" x14ac:dyDescent="0.55000000000000004">
      <c r="B491" s="283" t="s">
        <v>441</v>
      </c>
      <c r="C491" s="294" t="s">
        <v>31</v>
      </c>
      <c r="D491" s="295"/>
      <c r="E491" s="295"/>
      <c r="F491" s="295"/>
      <c r="G491" s="295"/>
      <c r="H491" s="296"/>
    </row>
    <row r="492" spans="1:8" s="178" customFormat="1" x14ac:dyDescent="0.55000000000000004">
      <c r="B492" s="283"/>
      <c r="C492" s="134" t="s">
        <v>32</v>
      </c>
      <c r="D492" s="134" t="s">
        <v>33</v>
      </c>
      <c r="E492" s="134" t="s">
        <v>34</v>
      </c>
      <c r="F492" s="134" t="s">
        <v>239</v>
      </c>
      <c r="G492" s="134" t="s">
        <v>317</v>
      </c>
      <c r="H492" s="134" t="s">
        <v>883</v>
      </c>
    </row>
    <row r="493" spans="1:8" s="178" customFormat="1" x14ac:dyDescent="0.55000000000000004">
      <c r="A493" s="177"/>
      <c r="B493" s="140" t="s">
        <v>448</v>
      </c>
      <c r="C493" s="241"/>
      <c r="D493" s="191"/>
      <c r="E493" s="191"/>
      <c r="F493" s="191"/>
      <c r="G493" s="191"/>
      <c r="H493" s="191"/>
    </row>
    <row r="494" spans="1:8" s="178" customFormat="1" x14ac:dyDescent="0.55000000000000004">
      <c r="A494" s="177"/>
      <c r="B494" s="141" t="s">
        <v>529</v>
      </c>
      <c r="C494" s="144"/>
      <c r="D494" s="145"/>
      <c r="E494" s="145"/>
      <c r="F494" s="145"/>
      <c r="G494" s="145"/>
      <c r="H494" s="145"/>
    </row>
    <row r="495" spans="1:8" s="178" customFormat="1" x14ac:dyDescent="0.55000000000000004">
      <c r="A495" s="177"/>
      <c r="B495" s="141" t="s">
        <v>531</v>
      </c>
      <c r="C495" s="144"/>
      <c r="D495" s="145"/>
      <c r="E495" s="145"/>
      <c r="F495" s="145"/>
      <c r="G495" s="145"/>
      <c r="H495" s="145"/>
    </row>
    <row r="496" spans="1:8" s="178" customFormat="1" x14ac:dyDescent="0.55000000000000004">
      <c r="A496" s="177"/>
      <c r="B496" s="186" t="s">
        <v>530</v>
      </c>
      <c r="C496" s="187" t="s">
        <v>36</v>
      </c>
      <c r="D496" s="242">
        <v>5</v>
      </c>
      <c r="E496" s="188">
        <v>5</v>
      </c>
      <c r="F496" s="188">
        <v>4</v>
      </c>
      <c r="G496" s="188">
        <v>4</v>
      </c>
      <c r="H496" s="188">
        <v>3</v>
      </c>
    </row>
    <row r="497" spans="1:8" s="178" customFormat="1" x14ac:dyDescent="0.55000000000000004">
      <c r="A497" s="177" t="s">
        <v>61</v>
      </c>
      <c r="B497" s="141" t="s">
        <v>318</v>
      </c>
      <c r="C497" s="243"/>
      <c r="D497" s="197"/>
      <c r="E497" s="244"/>
      <c r="F497" s="244"/>
      <c r="G497" s="244"/>
      <c r="H497" s="244"/>
    </row>
    <row r="498" spans="1:8" s="178" customFormat="1" x14ac:dyDescent="0.55000000000000004">
      <c r="A498" s="177"/>
      <c r="B498" s="141" t="s">
        <v>533</v>
      </c>
      <c r="C498" s="243"/>
      <c r="D498" s="197"/>
      <c r="E498" s="244"/>
      <c r="F498" s="244"/>
      <c r="G498" s="244"/>
      <c r="H498" s="244"/>
    </row>
    <row r="499" spans="1:8" s="178" customFormat="1" x14ac:dyDescent="0.55000000000000004">
      <c r="A499" s="177"/>
      <c r="B499" s="186" t="s">
        <v>532</v>
      </c>
      <c r="C499" s="187" t="s">
        <v>36</v>
      </c>
      <c r="D499" s="242">
        <v>70</v>
      </c>
      <c r="E499" s="188">
        <v>80</v>
      </c>
      <c r="F499" s="188">
        <v>85</v>
      </c>
      <c r="G499" s="188">
        <v>90</v>
      </c>
      <c r="H499" s="188">
        <v>95</v>
      </c>
    </row>
    <row r="500" spans="1:8" s="178" customFormat="1" x14ac:dyDescent="0.55000000000000004">
      <c r="A500" s="177"/>
      <c r="B500" s="136"/>
      <c r="C500" s="136"/>
      <c r="D500" s="136"/>
      <c r="E500" s="136"/>
      <c r="F500" s="136"/>
      <c r="G500" s="136"/>
      <c r="H500" s="136"/>
    </row>
    <row r="501" spans="1:8" s="178" customFormat="1" x14ac:dyDescent="0.55000000000000004">
      <c r="A501" s="177"/>
      <c r="B501" s="136"/>
      <c r="C501" s="136"/>
      <c r="D501" s="136"/>
      <c r="E501" s="136"/>
      <c r="F501" s="136"/>
      <c r="G501" s="136"/>
      <c r="H501" s="136"/>
    </row>
    <row r="502" spans="1:8" s="178" customFormat="1" x14ac:dyDescent="0.55000000000000004">
      <c r="A502" s="177"/>
      <c r="B502" s="136"/>
      <c r="C502" s="136"/>
      <c r="D502" s="136"/>
      <c r="E502" s="136"/>
      <c r="F502" s="136"/>
      <c r="G502" s="136"/>
      <c r="H502" s="136"/>
    </row>
    <row r="503" spans="1:8" s="178" customFormat="1" x14ac:dyDescent="0.55000000000000004">
      <c r="A503" s="177"/>
      <c r="B503" s="136"/>
      <c r="C503" s="136"/>
      <c r="D503" s="136"/>
      <c r="E503" s="136"/>
      <c r="F503" s="136"/>
      <c r="G503" s="136"/>
      <c r="H503" s="136"/>
    </row>
    <row r="504" spans="1:8" s="178" customFormat="1" x14ac:dyDescent="0.55000000000000004">
      <c r="A504" s="177"/>
      <c r="B504" s="136"/>
      <c r="C504" s="136"/>
      <c r="D504" s="136"/>
      <c r="E504" s="136"/>
      <c r="F504" s="136"/>
      <c r="G504" s="136"/>
      <c r="H504" s="136"/>
    </row>
    <row r="505" spans="1:8" s="178" customFormat="1" x14ac:dyDescent="0.55000000000000004">
      <c r="A505" s="177"/>
      <c r="B505" s="136"/>
      <c r="C505" s="136"/>
      <c r="D505" s="136"/>
      <c r="E505" s="136"/>
      <c r="F505" s="136"/>
      <c r="G505" s="136"/>
      <c r="H505" s="136"/>
    </row>
    <row r="506" spans="1:8" s="178" customFormat="1" x14ac:dyDescent="0.55000000000000004">
      <c r="A506" s="177"/>
      <c r="B506" s="136"/>
      <c r="C506" s="136"/>
      <c r="D506" s="136"/>
      <c r="E506" s="136"/>
      <c r="F506" s="136"/>
      <c r="G506" s="136"/>
      <c r="H506" s="136"/>
    </row>
    <row r="507" spans="1:8" s="178" customFormat="1" x14ac:dyDescent="0.55000000000000004">
      <c r="A507" s="177"/>
      <c r="B507" s="136"/>
      <c r="C507" s="136"/>
      <c r="D507" s="136"/>
      <c r="E507" s="136"/>
      <c r="F507" s="136"/>
      <c r="G507" s="136"/>
      <c r="H507" s="136"/>
    </row>
    <row r="508" spans="1:8" s="178" customFormat="1" x14ac:dyDescent="0.55000000000000004">
      <c r="A508" s="177"/>
      <c r="B508" s="136"/>
      <c r="C508" s="136"/>
      <c r="D508" s="136"/>
      <c r="E508" s="136"/>
      <c r="F508" s="136"/>
      <c r="G508" s="136"/>
      <c r="H508" s="136"/>
    </row>
    <row r="509" spans="1:8" s="178" customFormat="1" x14ac:dyDescent="0.55000000000000004">
      <c r="A509" s="177"/>
      <c r="B509" s="136"/>
      <c r="C509" s="136"/>
      <c r="D509" s="136"/>
      <c r="E509" s="136"/>
      <c r="F509" s="136"/>
      <c r="G509" s="136"/>
      <c r="H509" s="136"/>
    </row>
    <row r="510" spans="1:8" s="178" customFormat="1" x14ac:dyDescent="0.55000000000000004">
      <c r="B510" s="283" t="s">
        <v>441</v>
      </c>
      <c r="C510" s="294" t="s">
        <v>31</v>
      </c>
      <c r="D510" s="295"/>
      <c r="E510" s="295"/>
      <c r="F510" s="295"/>
      <c r="G510" s="295"/>
      <c r="H510" s="296"/>
    </row>
    <row r="511" spans="1:8" s="178" customFormat="1" x14ac:dyDescent="0.55000000000000004">
      <c r="B511" s="283"/>
      <c r="C511" s="134" t="s">
        <v>32</v>
      </c>
      <c r="D511" s="134" t="s">
        <v>33</v>
      </c>
      <c r="E511" s="134" t="s">
        <v>34</v>
      </c>
      <c r="F511" s="134" t="s">
        <v>239</v>
      </c>
      <c r="G511" s="134" t="s">
        <v>317</v>
      </c>
      <c r="H511" s="134" t="s">
        <v>883</v>
      </c>
    </row>
    <row r="512" spans="1:8" x14ac:dyDescent="0.55000000000000004">
      <c r="A512" s="177" t="s">
        <v>61</v>
      </c>
      <c r="B512" s="140" t="s">
        <v>448</v>
      </c>
      <c r="C512" s="144"/>
      <c r="D512" s="144"/>
      <c r="E512" s="145"/>
      <c r="F512" s="145"/>
      <c r="G512" s="145"/>
      <c r="H512" s="145"/>
    </row>
    <row r="513" spans="1:8" x14ac:dyDescent="0.55000000000000004">
      <c r="B513" s="141" t="s">
        <v>534</v>
      </c>
      <c r="C513" s="144"/>
      <c r="D513" s="145"/>
      <c r="E513" s="145"/>
      <c r="F513" s="145"/>
      <c r="G513" s="145"/>
      <c r="H513" s="145"/>
    </row>
    <row r="514" spans="1:8" x14ac:dyDescent="0.55000000000000004">
      <c r="B514" s="141" t="s">
        <v>535</v>
      </c>
      <c r="D514" s="145"/>
      <c r="E514" s="145"/>
      <c r="F514" s="145"/>
      <c r="G514" s="145"/>
      <c r="H514" s="145"/>
    </row>
    <row r="515" spans="1:8" x14ac:dyDescent="0.55000000000000004">
      <c r="B515" s="141" t="s">
        <v>322</v>
      </c>
      <c r="C515" s="144"/>
      <c r="D515" s="145"/>
      <c r="E515" s="145"/>
      <c r="F515" s="145"/>
      <c r="G515" s="145"/>
      <c r="H515" s="145"/>
    </row>
    <row r="516" spans="1:8" x14ac:dyDescent="0.55000000000000004">
      <c r="B516" s="141" t="s">
        <v>536</v>
      </c>
      <c r="C516" s="144"/>
      <c r="D516" s="245"/>
      <c r="E516" s="145"/>
      <c r="F516" s="145"/>
      <c r="G516" s="145"/>
      <c r="H516" s="145"/>
    </row>
    <row r="517" spans="1:8" x14ac:dyDescent="0.55000000000000004">
      <c r="B517" s="141" t="s">
        <v>537</v>
      </c>
      <c r="C517" s="144"/>
      <c r="D517" s="245"/>
      <c r="E517" s="145"/>
      <c r="F517" s="145"/>
      <c r="G517" s="145"/>
      <c r="H517" s="145"/>
    </row>
    <row r="518" spans="1:8" x14ac:dyDescent="0.55000000000000004">
      <c r="B518" s="141" t="s">
        <v>538</v>
      </c>
      <c r="C518" s="144"/>
      <c r="D518" s="245"/>
      <c r="E518" s="145"/>
      <c r="F518" s="145"/>
      <c r="G518" s="145"/>
      <c r="H518" s="145"/>
    </row>
    <row r="519" spans="1:8" x14ac:dyDescent="0.55000000000000004">
      <c r="B519" s="141" t="s">
        <v>539</v>
      </c>
      <c r="C519" s="144"/>
      <c r="D519" s="245"/>
      <c r="E519" s="145"/>
      <c r="F519" s="145"/>
      <c r="G519" s="145"/>
      <c r="H519" s="145"/>
    </row>
    <row r="520" spans="1:8" x14ac:dyDescent="0.55000000000000004">
      <c r="B520" s="186" t="s">
        <v>540</v>
      </c>
      <c r="C520" s="187" t="s">
        <v>36</v>
      </c>
      <c r="D520" s="188">
        <v>100</v>
      </c>
      <c r="E520" s="188">
        <v>100</v>
      </c>
      <c r="F520" s="188">
        <v>100</v>
      </c>
      <c r="G520" s="188">
        <v>100</v>
      </c>
      <c r="H520" s="188">
        <v>100</v>
      </c>
    </row>
    <row r="521" spans="1:8" x14ac:dyDescent="0.55000000000000004">
      <c r="A521" s="177" t="s">
        <v>61</v>
      </c>
      <c r="B521" s="140" t="s">
        <v>541</v>
      </c>
      <c r="C521" s="144"/>
      <c r="D521" s="144"/>
      <c r="E521" s="145"/>
      <c r="F521" s="145"/>
      <c r="G521" s="145"/>
      <c r="H521" s="145"/>
    </row>
    <row r="522" spans="1:8" x14ac:dyDescent="0.55000000000000004">
      <c r="B522" s="141" t="s">
        <v>440</v>
      </c>
      <c r="C522" s="144"/>
      <c r="D522" s="144"/>
      <c r="E522" s="145"/>
      <c r="F522" s="145"/>
      <c r="G522" s="145"/>
      <c r="H522" s="145"/>
    </row>
    <row r="523" spans="1:8" x14ac:dyDescent="0.55000000000000004">
      <c r="B523" s="141" t="s">
        <v>542</v>
      </c>
      <c r="C523" s="144"/>
      <c r="D523" s="144"/>
      <c r="E523" s="145"/>
      <c r="F523" s="145"/>
      <c r="G523" s="145"/>
      <c r="H523" s="145"/>
    </row>
    <row r="524" spans="1:8" x14ac:dyDescent="0.55000000000000004">
      <c r="B524" s="141" t="s">
        <v>543</v>
      </c>
      <c r="C524" s="144"/>
      <c r="D524" s="144"/>
      <c r="E524" s="145"/>
      <c r="F524" s="145"/>
      <c r="G524" s="145"/>
      <c r="H524" s="145"/>
    </row>
    <row r="525" spans="1:8" x14ac:dyDescent="0.55000000000000004">
      <c r="B525" s="141" t="s">
        <v>545</v>
      </c>
      <c r="C525" s="144"/>
      <c r="D525" s="144"/>
      <c r="E525" s="145"/>
      <c r="F525" s="145"/>
      <c r="G525" s="145"/>
      <c r="H525" s="145"/>
    </row>
    <row r="526" spans="1:8" x14ac:dyDescent="0.55000000000000004">
      <c r="B526" s="186" t="s">
        <v>544</v>
      </c>
      <c r="C526" s="187" t="s">
        <v>36</v>
      </c>
      <c r="D526" s="242">
        <v>15</v>
      </c>
      <c r="E526" s="188">
        <v>20</v>
      </c>
      <c r="F526" s="188">
        <v>40</v>
      </c>
      <c r="G526" s="188">
        <v>50</v>
      </c>
      <c r="H526" s="188">
        <v>70</v>
      </c>
    </row>
    <row r="527" spans="1:8" x14ac:dyDescent="0.55000000000000004">
      <c r="A527" s="177" t="s">
        <v>61</v>
      </c>
      <c r="B527" s="140" t="s">
        <v>546</v>
      </c>
      <c r="C527" s="144"/>
      <c r="D527" s="144"/>
      <c r="E527" s="145"/>
      <c r="F527" s="145"/>
      <c r="G527" s="145"/>
      <c r="H527" s="145"/>
    </row>
    <row r="528" spans="1:8" x14ac:dyDescent="0.55000000000000004">
      <c r="B528" s="141" t="s">
        <v>336</v>
      </c>
      <c r="C528" s="144"/>
      <c r="D528" s="144"/>
      <c r="E528" s="145"/>
      <c r="F528" s="145"/>
      <c r="G528" s="145"/>
      <c r="H528" s="145"/>
    </row>
    <row r="529" spans="1:8" x14ac:dyDescent="0.55000000000000004">
      <c r="B529" s="141" t="s">
        <v>547</v>
      </c>
      <c r="C529" s="187" t="s">
        <v>36</v>
      </c>
      <c r="D529" s="242">
        <v>50</v>
      </c>
      <c r="E529" s="188">
        <v>50</v>
      </c>
      <c r="F529" s="188">
        <v>50</v>
      </c>
      <c r="G529" s="188">
        <v>50</v>
      </c>
      <c r="H529" s="188">
        <v>50</v>
      </c>
    </row>
    <row r="530" spans="1:8" s="178" customFormat="1" x14ac:dyDescent="0.55000000000000004">
      <c r="A530" s="177"/>
      <c r="B530" s="189" t="s">
        <v>35</v>
      </c>
      <c r="C530" s="134" t="s">
        <v>13</v>
      </c>
      <c r="D530" s="147">
        <v>9231300</v>
      </c>
      <c r="E530" s="147">
        <v>9489900</v>
      </c>
      <c r="F530" s="246">
        <f t="shared" ref="F530:H531" si="0">+F531+F532</f>
        <v>0</v>
      </c>
      <c r="G530" s="246">
        <f t="shared" si="0"/>
        <v>0</v>
      </c>
      <c r="H530" s="246">
        <f t="shared" si="0"/>
        <v>0</v>
      </c>
    </row>
    <row r="531" spans="1:8" s="178" customFormat="1" x14ac:dyDescent="0.55000000000000004">
      <c r="A531" s="177"/>
      <c r="B531" s="189" t="s">
        <v>6</v>
      </c>
      <c r="C531" s="134" t="s">
        <v>13</v>
      </c>
      <c r="D531" s="147">
        <v>9231300</v>
      </c>
      <c r="E531" s="147">
        <v>9489900</v>
      </c>
      <c r="F531" s="246">
        <f t="shared" si="0"/>
        <v>0</v>
      </c>
      <c r="G531" s="246">
        <f t="shared" si="0"/>
        <v>0</v>
      </c>
      <c r="H531" s="246">
        <f t="shared" si="0"/>
        <v>0</v>
      </c>
    </row>
    <row r="532" spans="1:8" s="178" customFormat="1" x14ac:dyDescent="0.55000000000000004">
      <c r="A532" s="177"/>
      <c r="B532" s="189" t="s">
        <v>7</v>
      </c>
      <c r="C532" s="134" t="s">
        <v>13</v>
      </c>
      <c r="D532" s="246">
        <v>0</v>
      </c>
      <c r="E532" s="246">
        <v>0</v>
      </c>
      <c r="F532" s="246">
        <v>0</v>
      </c>
      <c r="G532" s="246">
        <v>0</v>
      </c>
      <c r="H532" s="246">
        <v>0</v>
      </c>
    </row>
    <row r="533" spans="1:8" s="178" customFormat="1" x14ac:dyDescent="0.55000000000000004">
      <c r="A533" s="177"/>
      <c r="B533" s="149"/>
      <c r="C533" s="133"/>
      <c r="D533" s="137"/>
      <c r="E533" s="137"/>
      <c r="F533" s="137"/>
      <c r="G533" s="137"/>
      <c r="H533" s="137"/>
    </row>
    <row r="534" spans="1:8" x14ac:dyDescent="0.55000000000000004">
      <c r="B534" s="139"/>
      <c r="C534" s="146"/>
      <c r="D534" s="247"/>
      <c r="E534" s="247"/>
      <c r="F534" s="247"/>
      <c r="G534" s="247"/>
      <c r="H534" s="247"/>
    </row>
    <row r="535" spans="1:8" x14ac:dyDescent="0.55000000000000004">
      <c r="B535" s="139"/>
      <c r="C535" s="146"/>
      <c r="D535" s="247"/>
      <c r="E535" s="247"/>
      <c r="F535" s="247"/>
      <c r="G535" s="247"/>
      <c r="H535" s="247"/>
    </row>
    <row r="536" spans="1:8" x14ac:dyDescent="0.55000000000000004">
      <c r="B536" s="139"/>
      <c r="C536" s="146"/>
      <c r="D536" s="247"/>
      <c r="E536" s="247"/>
      <c r="F536" s="247"/>
      <c r="G536" s="247"/>
      <c r="H536" s="247"/>
    </row>
    <row r="537" spans="1:8" x14ac:dyDescent="0.55000000000000004">
      <c r="B537" s="139"/>
      <c r="C537" s="146"/>
      <c r="D537" s="247"/>
      <c r="E537" s="247"/>
      <c r="F537" s="247"/>
      <c r="G537" s="247"/>
      <c r="H537" s="247"/>
    </row>
    <row r="538" spans="1:8" x14ac:dyDescent="0.55000000000000004">
      <c r="B538" s="139"/>
      <c r="C538" s="146"/>
      <c r="D538" s="247"/>
      <c r="E538" s="247"/>
      <c r="F538" s="247"/>
      <c r="G538" s="247"/>
      <c r="H538" s="247"/>
    </row>
    <row r="539" spans="1:8" x14ac:dyDescent="0.55000000000000004">
      <c r="B539" s="139"/>
      <c r="C539" s="146"/>
      <c r="D539" s="247"/>
      <c r="E539" s="247"/>
      <c r="F539" s="247"/>
      <c r="G539" s="247"/>
      <c r="H539" s="247"/>
    </row>
    <row r="540" spans="1:8" x14ac:dyDescent="0.55000000000000004">
      <c r="B540" s="139"/>
      <c r="C540" s="146"/>
      <c r="D540" s="247"/>
      <c r="E540" s="247"/>
      <c r="F540" s="247"/>
      <c r="G540" s="247"/>
      <c r="H540" s="247"/>
    </row>
    <row r="541" spans="1:8" x14ac:dyDescent="0.55000000000000004">
      <c r="B541" s="139"/>
      <c r="C541" s="146"/>
      <c r="D541" s="247"/>
      <c r="E541" s="247"/>
      <c r="F541" s="247"/>
      <c r="G541" s="247"/>
      <c r="H541" s="247"/>
    </row>
    <row r="542" spans="1:8" x14ac:dyDescent="0.55000000000000004">
      <c r="B542" s="139"/>
      <c r="C542" s="146"/>
      <c r="D542" s="247"/>
      <c r="E542" s="247"/>
      <c r="F542" s="247"/>
      <c r="G542" s="247"/>
      <c r="H542" s="247"/>
    </row>
    <row r="543" spans="1:8" x14ac:dyDescent="0.55000000000000004">
      <c r="B543" s="139"/>
      <c r="C543" s="146"/>
      <c r="D543" s="247"/>
      <c r="E543" s="247"/>
      <c r="F543" s="247"/>
      <c r="G543" s="247"/>
      <c r="H543" s="247"/>
    </row>
    <row r="544" spans="1:8" x14ac:dyDescent="0.55000000000000004">
      <c r="B544" s="139"/>
      <c r="C544" s="146"/>
      <c r="D544" s="247"/>
      <c r="E544" s="247"/>
      <c r="F544" s="247"/>
      <c r="G544" s="247"/>
      <c r="H544" s="247"/>
    </row>
    <row r="545" spans="1:8" x14ac:dyDescent="0.55000000000000004">
      <c r="B545" s="139"/>
      <c r="C545" s="146"/>
      <c r="D545" s="247"/>
      <c r="E545" s="247"/>
      <c r="F545" s="247"/>
      <c r="G545" s="247"/>
      <c r="H545" s="247"/>
    </row>
    <row r="546" spans="1:8" x14ac:dyDescent="0.55000000000000004">
      <c r="B546" s="139"/>
      <c r="C546" s="146"/>
      <c r="D546" s="247"/>
      <c r="E546" s="247"/>
      <c r="F546" s="247"/>
      <c r="G546" s="247"/>
      <c r="H546" s="247"/>
    </row>
    <row r="547" spans="1:8" x14ac:dyDescent="0.55000000000000004">
      <c r="B547" s="139"/>
      <c r="C547" s="146"/>
      <c r="D547" s="247"/>
      <c r="E547" s="247"/>
      <c r="F547" s="247"/>
      <c r="G547" s="247"/>
      <c r="H547" s="247"/>
    </row>
    <row r="548" spans="1:8" x14ac:dyDescent="0.55000000000000004">
      <c r="B548" s="139"/>
      <c r="C548" s="146"/>
      <c r="D548" s="247"/>
      <c r="E548" s="247"/>
      <c r="F548" s="247"/>
      <c r="G548" s="247"/>
      <c r="H548" s="247"/>
    </row>
    <row r="549" spans="1:8" s="178" customFormat="1" x14ac:dyDescent="0.55000000000000004">
      <c r="A549" s="177"/>
      <c r="B549" s="303" t="s">
        <v>417</v>
      </c>
      <c r="C549" s="303"/>
      <c r="D549" s="303"/>
      <c r="E549" s="303"/>
      <c r="F549" s="303"/>
      <c r="G549" s="303"/>
      <c r="H549" s="303"/>
    </row>
    <row r="550" spans="1:8" s="178" customFormat="1" x14ac:dyDescent="0.55000000000000004">
      <c r="A550" s="177"/>
      <c r="B550" s="279" t="s">
        <v>880</v>
      </c>
      <c r="C550" s="279"/>
      <c r="D550" s="279"/>
      <c r="E550" s="279"/>
      <c r="F550" s="279"/>
      <c r="G550" s="279"/>
      <c r="H550" s="279"/>
    </row>
    <row r="551" spans="1:8" s="178" customFormat="1" x14ac:dyDescent="0.55000000000000004">
      <c r="A551" s="177"/>
      <c r="B551" s="281" t="s">
        <v>548</v>
      </c>
      <c r="C551" s="281"/>
      <c r="D551" s="281"/>
      <c r="E551" s="281"/>
      <c r="F551" s="281"/>
      <c r="G551" s="281"/>
      <c r="H551" s="281"/>
    </row>
    <row r="552" spans="1:8" s="178" customFormat="1" x14ac:dyDescent="0.55000000000000004">
      <c r="A552" s="177"/>
      <c r="B552" s="136"/>
      <c r="C552" s="135"/>
      <c r="D552" s="135"/>
      <c r="E552" s="135"/>
      <c r="F552" s="135"/>
      <c r="G552" s="135"/>
      <c r="H552" s="135"/>
    </row>
    <row r="553" spans="1:8" s="178" customFormat="1" x14ac:dyDescent="0.55000000000000004">
      <c r="A553" s="177"/>
      <c r="B553" s="279" t="s">
        <v>881</v>
      </c>
      <c r="C553" s="279"/>
      <c r="D553" s="279"/>
      <c r="E553" s="279"/>
      <c r="F553" s="279"/>
      <c r="G553" s="279"/>
      <c r="H553" s="279"/>
    </row>
    <row r="554" spans="1:8" s="178" customFormat="1" x14ac:dyDescent="0.55000000000000004">
      <c r="A554" s="177"/>
      <c r="B554" s="136"/>
      <c r="C554" s="135"/>
      <c r="D554" s="135"/>
      <c r="E554" s="135"/>
      <c r="F554" s="135"/>
      <c r="G554" s="135"/>
      <c r="H554" s="135"/>
    </row>
    <row r="555" spans="1:8" s="178" customFormat="1" x14ac:dyDescent="0.55000000000000004">
      <c r="B555" s="285" t="s">
        <v>441</v>
      </c>
      <c r="C555" s="294" t="s">
        <v>31</v>
      </c>
      <c r="D555" s="295"/>
      <c r="E555" s="295"/>
      <c r="F555" s="295"/>
      <c r="G555" s="295"/>
      <c r="H555" s="296"/>
    </row>
    <row r="556" spans="1:8" s="178" customFormat="1" x14ac:dyDescent="0.55000000000000004">
      <c r="B556" s="285"/>
      <c r="C556" s="134" t="s">
        <v>32</v>
      </c>
      <c r="D556" s="134" t="s">
        <v>33</v>
      </c>
      <c r="E556" s="134" t="s">
        <v>34</v>
      </c>
      <c r="F556" s="134" t="s">
        <v>239</v>
      </c>
      <c r="G556" s="134" t="s">
        <v>317</v>
      </c>
      <c r="H556" s="134" t="s">
        <v>883</v>
      </c>
    </row>
    <row r="557" spans="1:8" s="178" customFormat="1" x14ac:dyDescent="0.55000000000000004">
      <c r="A557" s="177"/>
      <c r="B557" s="195" t="s">
        <v>549</v>
      </c>
      <c r="C557" s="241"/>
      <c r="D557" s="191"/>
      <c r="E557" s="248"/>
      <c r="F557" s="248"/>
      <c r="G557" s="248"/>
      <c r="H557" s="248"/>
    </row>
    <row r="558" spans="1:8" s="178" customFormat="1" x14ac:dyDescent="0.55000000000000004">
      <c r="A558" s="177"/>
      <c r="B558" s="196" t="s">
        <v>550</v>
      </c>
      <c r="C558" s="243"/>
      <c r="D558" s="197"/>
      <c r="E558" s="244"/>
      <c r="F558" s="244"/>
      <c r="G558" s="244"/>
      <c r="H558" s="244"/>
    </row>
    <row r="559" spans="1:8" s="178" customFormat="1" x14ac:dyDescent="0.55000000000000004">
      <c r="A559" s="177"/>
      <c r="B559" s="196" t="s">
        <v>551</v>
      </c>
      <c r="C559" s="243"/>
      <c r="D559" s="197"/>
      <c r="E559" s="244"/>
      <c r="F559" s="244"/>
      <c r="G559" s="244"/>
      <c r="H559" s="244"/>
    </row>
    <row r="560" spans="1:8" s="178" customFormat="1" x14ac:dyDescent="0.55000000000000004">
      <c r="A560" s="177"/>
      <c r="B560" s="196" t="s">
        <v>131</v>
      </c>
      <c r="C560" s="206" t="s">
        <v>36</v>
      </c>
      <c r="D560" s="188">
        <v>90</v>
      </c>
      <c r="E560" s="188">
        <v>90</v>
      </c>
      <c r="F560" s="188">
        <v>90</v>
      </c>
      <c r="G560" s="188">
        <v>90</v>
      </c>
      <c r="H560" s="188">
        <v>90</v>
      </c>
    </row>
    <row r="561" spans="1:8" s="178" customFormat="1" x14ac:dyDescent="0.55000000000000004">
      <c r="A561" s="177"/>
      <c r="B561" s="195" t="s">
        <v>549</v>
      </c>
      <c r="C561" s="241"/>
      <c r="D561" s="191"/>
      <c r="E561" s="248"/>
      <c r="F561" s="248"/>
      <c r="G561" s="248"/>
      <c r="H561" s="248"/>
    </row>
    <row r="562" spans="1:8" s="178" customFormat="1" x14ac:dyDescent="0.55000000000000004">
      <c r="A562" s="177"/>
      <c r="B562" s="196" t="s">
        <v>550</v>
      </c>
      <c r="C562" s="243"/>
      <c r="D562" s="197"/>
      <c r="E562" s="244"/>
      <c r="F562" s="244"/>
      <c r="G562" s="244"/>
      <c r="H562" s="244"/>
    </row>
    <row r="563" spans="1:8" s="178" customFormat="1" x14ac:dyDescent="0.55000000000000004">
      <c r="A563" s="177"/>
      <c r="B563" s="196" t="s">
        <v>552</v>
      </c>
      <c r="C563" s="243"/>
      <c r="D563" s="197"/>
      <c r="E563" s="244"/>
      <c r="F563" s="244"/>
      <c r="G563" s="244"/>
      <c r="H563" s="244"/>
    </row>
    <row r="564" spans="1:8" s="178" customFormat="1" x14ac:dyDescent="0.55000000000000004">
      <c r="A564" s="177"/>
      <c r="B564" s="196" t="s">
        <v>553</v>
      </c>
      <c r="C564" s="243"/>
      <c r="D564" s="197"/>
      <c r="E564" s="244"/>
      <c r="F564" s="244"/>
      <c r="G564" s="244"/>
      <c r="H564" s="244"/>
    </row>
    <row r="565" spans="1:8" s="178" customFormat="1" x14ac:dyDescent="0.55000000000000004">
      <c r="A565" s="177"/>
      <c r="B565" s="196" t="s">
        <v>482</v>
      </c>
      <c r="C565" s="243"/>
      <c r="D565" s="197"/>
      <c r="E565" s="244"/>
      <c r="F565" s="244"/>
      <c r="G565" s="244"/>
      <c r="H565" s="244"/>
    </row>
    <row r="566" spans="1:8" s="178" customFormat="1" x14ac:dyDescent="0.55000000000000004">
      <c r="A566" s="177"/>
      <c r="B566" s="196" t="s">
        <v>555</v>
      </c>
      <c r="C566" s="243"/>
      <c r="D566" s="197"/>
      <c r="E566" s="244"/>
      <c r="F566" s="244"/>
      <c r="G566" s="244"/>
      <c r="H566" s="244"/>
    </row>
    <row r="567" spans="1:8" s="178" customFormat="1" x14ac:dyDescent="0.55000000000000004">
      <c r="A567" s="177"/>
      <c r="B567" s="141" t="s">
        <v>554</v>
      </c>
      <c r="C567" s="206" t="s">
        <v>36</v>
      </c>
      <c r="D567" s="188">
        <v>100</v>
      </c>
      <c r="E567" s="188">
        <v>100</v>
      </c>
      <c r="F567" s="188">
        <v>100</v>
      </c>
      <c r="G567" s="188">
        <v>100</v>
      </c>
      <c r="H567" s="188">
        <v>100</v>
      </c>
    </row>
    <row r="568" spans="1:8" s="178" customFormat="1" x14ac:dyDescent="0.55000000000000004">
      <c r="A568" s="177"/>
      <c r="B568" s="195" t="s">
        <v>541</v>
      </c>
      <c r="C568" s="241"/>
      <c r="D568" s="191"/>
      <c r="E568" s="248"/>
      <c r="F568" s="248"/>
      <c r="G568" s="248"/>
      <c r="H568" s="248"/>
    </row>
    <row r="569" spans="1:8" s="178" customFormat="1" x14ac:dyDescent="0.55000000000000004">
      <c r="A569" s="177"/>
      <c r="B569" s="196" t="s">
        <v>556</v>
      </c>
      <c r="C569" s="243"/>
      <c r="D569" s="197"/>
      <c r="E569" s="244"/>
      <c r="F569" s="244"/>
      <c r="G569" s="244"/>
      <c r="H569" s="244"/>
    </row>
    <row r="570" spans="1:8" s="178" customFormat="1" x14ac:dyDescent="0.55000000000000004">
      <c r="A570" s="177"/>
      <c r="B570" s="196" t="s">
        <v>557</v>
      </c>
      <c r="C570" s="243"/>
      <c r="D570" s="197"/>
      <c r="E570" s="244"/>
      <c r="F570" s="244"/>
      <c r="G570" s="244"/>
      <c r="H570" s="244"/>
    </row>
    <row r="571" spans="1:8" s="178" customFormat="1" x14ac:dyDescent="0.55000000000000004">
      <c r="A571" s="177"/>
      <c r="B571" s="196" t="s">
        <v>559</v>
      </c>
      <c r="C571" s="243"/>
      <c r="D571" s="197"/>
      <c r="E571" s="244"/>
      <c r="F571" s="244"/>
      <c r="G571" s="244"/>
      <c r="H571" s="244"/>
    </row>
    <row r="572" spans="1:8" s="178" customFormat="1" x14ac:dyDescent="0.55000000000000004">
      <c r="A572" s="177"/>
      <c r="B572" s="196" t="s">
        <v>558</v>
      </c>
      <c r="C572" s="243"/>
      <c r="D572" s="197"/>
      <c r="E572" s="244"/>
      <c r="F572" s="244"/>
      <c r="G572" s="244"/>
      <c r="H572" s="244"/>
    </row>
    <row r="573" spans="1:8" s="178" customFormat="1" x14ac:dyDescent="0.55000000000000004">
      <c r="A573" s="177"/>
      <c r="B573" s="196" t="s">
        <v>561</v>
      </c>
      <c r="C573" s="243"/>
      <c r="D573" s="197"/>
      <c r="E573" s="244"/>
      <c r="F573" s="244"/>
      <c r="G573" s="244"/>
      <c r="H573" s="244"/>
    </row>
    <row r="574" spans="1:8" s="178" customFormat="1" x14ac:dyDescent="0.55000000000000004">
      <c r="A574" s="177"/>
      <c r="B574" s="141" t="s">
        <v>560</v>
      </c>
      <c r="C574" s="206" t="s">
        <v>36</v>
      </c>
      <c r="D574" s="188">
        <v>100</v>
      </c>
      <c r="E574" s="188">
        <v>100</v>
      </c>
      <c r="F574" s="188">
        <v>100</v>
      </c>
      <c r="G574" s="188">
        <v>100</v>
      </c>
      <c r="H574" s="188">
        <v>100</v>
      </c>
    </row>
    <row r="575" spans="1:8" s="178" customFormat="1" x14ac:dyDescent="0.55000000000000004">
      <c r="A575" s="177"/>
      <c r="B575" s="181" t="s">
        <v>35</v>
      </c>
      <c r="C575" s="128" t="s">
        <v>13</v>
      </c>
      <c r="D575" s="148">
        <v>3300000</v>
      </c>
      <c r="E575" s="148">
        <v>4212400</v>
      </c>
      <c r="F575" s="249">
        <f t="shared" ref="F575:H576" si="1">+F576+F577</f>
        <v>0</v>
      </c>
      <c r="G575" s="249">
        <f t="shared" si="1"/>
        <v>0</v>
      </c>
      <c r="H575" s="249">
        <f t="shared" si="1"/>
        <v>0</v>
      </c>
    </row>
    <row r="576" spans="1:8" s="178" customFormat="1" x14ac:dyDescent="0.55000000000000004">
      <c r="A576" s="177"/>
      <c r="B576" s="181" t="s">
        <v>6</v>
      </c>
      <c r="C576" s="128" t="s">
        <v>13</v>
      </c>
      <c r="D576" s="148">
        <v>3300000</v>
      </c>
      <c r="E576" s="148">
        <v>4212400</v>
      </c>
      <c r="F576" s="249">
        <f t="shared" si="1"/>
        <v>0</v>
      </c>
      <c r="G576" s="249">
        <f t="shared" si="1"/>
        <v>0</v>
      </c>
      <c r="H576" s="249">
        <f t="shared" si="1"/>
        <v>0</v>
      </c>
    </row>
    <row r="577" spans="1:8" s="178" customFormat="1" x14ac:dyDescent="0.55000000000000004">
      <c r="A577" s="177"/>
      <c r="B577" s="181" t="s">
        <v>7</v>
      </c>
      <c r="C577" s="128" t="s">
        <v>13</v>
      </c>
      <c r="D577" s="249">
        <v>0</v>
      </c>
      <c r="E577" s="249">
        <v>0</v>
      </c>
      <c r="F577" s="249">
        <v>0</v>
      </c>
      <c r="G577" s="249">
        <v>0</v>
      </c>
      <c r="H577" s="249">
        <v>0</v>
      </c>
    </row>
    <row r="578" spans="1:8" s="178" customFormat="1" x14ac:dyDescent="0.55000000000000004">
      <c r="A578" s="177"/>
      <c r="B578" s="149"/>
      <c r="C578" s="133"/>
      <c r="D578" s="137"/>
      <c r="E578" s="137"/>
      <c r="F578" s="137"/>
      <c r="G578" s="137"/>
      <c r="H578" s="137"/>
    </row>
    <row r="579" spans="1:8" x14ac:dyDescent="0.55000000000000004">
      <c r="B579" s="139"/>
      <c r="C579" s="146"/>
      <c r="D579" s="247"/>
      <c r="E579" s="247"/>
      <c r="F579" s="247"/>
      <c r="G579" s="247"/>
      <c r="H579" s="247"/>
    </row>
    <row r="580" spans="1:8" x14ac:dyDescent="0.55000000000000004">
      <c r="B580" s="139"/>
      <c r="C580" s="146"/>
      <c r="D580" s="247"/>
      <c r="E580" s="247"/>
      <c r="F580" s="247"/>
      <c r="G580" s="247"/>
      <c r="H580" s="247"/>
    </row>
    <row r="581" spans="1:8" x14ac:dyDescent="0.55000000000000004">
      <c r="B581" s="139"/>
      <c r="C581" s="146"/>
      <c r="D581" s="247"/>
      <c r="E581" s="247"/>
      <c r="F581" s="247"/>
      <c r="G581" s="247"/>
      <c r="H581" s="247"/>
    </row>
    <row r="582" spans="1:8" x14ac:dyDescent="0.55000000000000004">
      <c r="B582" s="139"/>
      <c r="C582" s="146"/>
      <c r="D582" s="247"/>
      <c r="E582" s="247"/>
      <c r="F582" s="247"/>
      <c r="G582" s="247"/>
      <c r="H582" s="247"/>
    </row>
    <row r="583" spans="1:8" x14ac:dyDescent="0.55000000000000004">
      <c r="B583" s="139"/>
      <c r="C583" s="146"/>
      <c r="D583" s="247"/>
      <c r="E583" s="247"/>
      <c r="F583" s="247"/>
      <c r="G583" s="247"/>
      <c r="H583" s="247"/>
    </row>
    <row r="584" spans="1:8" x14ac:dyDescent="0.55000000000000004">
      <c r="B584" s="139"/>
      <c r="C584" s="146"/>
      <c r="D584" s="247"/>
      <c r="E584" s="247"/>
      <c r="F584" s="247"/>
      <c r="G584" s="247"/>
      <c r="H584" s="247"/>
    </row>
    <row r="585" spans="1:8" s="178" customFormat="1" x14ac:dyDescent="0.55000000000000004">
      <c r="A585" s="177"/>
      <c r="B585" s="149"/>
      <c r="C585" s="133"/>
      <c r="D585" s="137"/>
      <c r="E585" s="137"/>
      <c r="F585" s="137"/>
      <c r="G585" s="137"/>
      <c r="H585" s="137"/>
    </row>
    <row r="586" spans="1:8" s="178" customFormat="1" x14ac:dyDescent="0.55000000000000004">
      <c r="A586" s="177"/>
      <c r="B586" s="149"/>
      <c r="C586" s="133"/>
      <c r="D586" s="137"/>
      <c r="E586" s="137"/>
      <c r="F586" s="137"/>
      <c r="G586" s="137"/>
      <c r="H586" s="137"/>
    </row>
    <row r="587" spans="1:8" s="178" customFormat="1" x14ac:dyDescent="0.55000000000000004">
      <c r="A587" s="177"/>
      <c r="B587" s="149"/>
      <c r="C587" s="133"/>
      <c r="D587" s="137"/>
      <c r="E587" s="137"/>
      <c r="F587" s="137"/>
      <c r="G587" s="137"/>
      <c r="H587" s="137"/>
    </row>
    <row r="588" spans="1:8" s="178" customFormat="1" x14ac:dyDescent="0.55000000000000004">
      <c r="A588" s="177"/>
      <c r="B588" s="304" t="s">
        <v>339</v>
      </c>
      <c r="C588" s="304"/>
      <c r="D588" s="304"/>
      <c r="E588" s="304"/>
      <c r="F588" s="304"/>
      <c r="G588" s="304"/>
      <c r="H588" s="304"/>
    </row>
    <row r="589" spans="1:8" s="178" customFormat="1" x14ac:dyDescent="0.55000000000000004">
      <c r="A589" s="177"/>
      <c r="B589" s="179" t="s">
        <v>1327</v>
      </c>
      <c r="C589" s="142"/>
      <c r="D589" s="143"/>
      <c r="E589" s="143"/>
      <c r="F589" s="143"/>
      <c r="G589" s="143"/>
      <c r="H589" s="143"/>
    </row>
    <row r="590" spans="1:8" x14ac:dyDescent="0.55000000000000004">
      <c r="B590" s="304" t="s">
        <v>1328</v>
      </c>
      <c r="C590" s="279"/>
      <c r="D590" s="279"/>
      <c r="E590" s="279"/>
      <c r="F590" s="279"/>
      <c r="G590" s="279"/>
      <c r="H590" s="279"/>
    </row>
    <row r="591" spans="1:8" x14ac:dyDescent="0.55000000000000004">
      <c r="B591" s="281" t="s">
        <v>1329</v>
      </c>
      <c r="C591" s="281"/>
      <c r="D591" s="281"/>
      <c r="E591" s="281"/>
      <c r="F591" s="281"/>
      <c r="G591" s="281"/>
      <c r="H591" s="281"/>
    </row>
    <row r="592" spans="1:8" x14ac:dyDescent="0.55000000000000004">
      <c r="B592" s="136" t="s">
        <v>1330</v>
      </c>
      <c r="C592" s="136"/>
      <c r="D592" s="136"/>
      <c r="E592" s="136"/>
      <c r="F592" s="136"/>
      <c r="G592" s="136"/>
      <c r="H592" s="136"/>
    </row>
    <row r="593" spans="2:8" x14ac:dyDescent="0.55000000000000004">
      <c r="B593" s="136" t="s">
        <v>1331</v>
      </c>
      <c r="C593" s="136"/>
      <c r="D593" s="136"/>
      <c r="E593" s="136"/>
      <c r="F593" s="136"/>
      <c r="G593" s="136"/>
      <c r="H593" s="136"/>
    </row>
    <row r="594" spans="2:8" x14ac:dyDescent="0.55000000000000004">
      <c r="B594" s="281"/>
      <c r="C594" s="281"/>
      <c r="D594" s="281"/>
      <c r="E594" s="281"/>
      <c r="F594" s="281"/>
      <c r="G594" s="281"/>
      <c r="H594" s="281"/>
    </row>
    <row r="595" spans="2:8" x14ac:dyDescent="0.55000000000000004">
      <c r="B595" s="136" t="s">
        <v>1264</v>
      </c>
      <c r="C595" s="136"/>
      <c r="D595" s="136"/>
      <c r="E595" s="136"/>
      <c r="F595" s="136"/>
      <c r="G595" s="136"/>
      <c r="H595" s="136"/>
    </row>
    <row r="596" spans="2:8" x14ac:dyDescent="0.55000000000000004">
      <c r="B596" s="136" t="s">
        <v>1265</v>
      </c>
      <c r="C596" s="136"/>
      <c r="D596" s="136"/>
      <c r="E596" s="136"/>
      <c r="F596" s="136"/>
      <c r="G596" s="136"/>
      <c r="H596" s="136"/>
    </row>
    <row r="597" spans="2:8" x14ac:dyDescent="0.55000000000000004">
      <c r="B597" s="136" t="s">
        <v>1404</v>
      </c>
      <c r="C597" s="136"/>
      <c r="D597" s="136"/>
      <c r="E597" s="136"/>
      <c r="F597" s="136"/>
      <c r="G597" s="136"/>
      <c r="H597" s="136"/>
    </row>
    <row r="598" spans="2:8" x14ac:dyDescent="0.55000000000000004">
      <c r="B598" s="136"/>
      <c r="C598" s="136"/>
      <c r="D598" s="136"/>
      <c r="E598" s="136"/>
      <c r="F598" s="136"/>
      <c r="G598" s="136"/>
      <c r="H598" s="136"/>
    </row>
    <row r="599" spans="2:8" x14ac:dyDescent="0.55000000000000004">
      <c r="B599" s="136" t="s">
        <v>1332</v>
      </c>
      <c r="C599" s="136"/>
      <c r="D599" s="136"/>
      <c r="E599" s="136"/>
      <c r="F599" s="136"/>
      <c r="G599" s="136"/>
      <c r="H599" s="136"/>
    </row>
    <row r="600" spans="2:8" x14ac:dyDescent="0.55000000000000004">
      <c r="B600" s="136" t="s">
        <v>1333</v>
      </c>
      <c r="C600" s="136"/>
      <c r="D600" s="136"/>
      <c r="E600" s="136"/>
      <c r="F600" s="136"/>
      <c r="G600" s="136"/>
      <c r="H600" s="136"/>
    </row>
    <row r="601" spans="2:8" x14ac:dyDescent="0.55000000000000004">
      <c r="B601" s="136" t="s">
        <v>1334</v>
      </c>
      <c r="C601" s="136"/>
      <c r="D601" s="136"/>
      <c r="E601" s="136"/>
      <c r="F601" s="136"/>
      <c r="G601" s="136"/>
      <c r="H601" s="136"/>
    </row>
    <row r="602" spans="2:8" x14ac:dyDescent="0.55000000000000004">
      <c r="B602" s="136" t="s">
        <v>1335</v>
      </c>
      <c r="C602" s="136"/>
      <c r="D602" s="136"/>
      <c r="E602" s="136"/>
      <c r="F602" s="136"/>
      <c r="G602" s="136"/>
      <c r="H602" s="136"/>
    </row>
    <row r="603" spans="2:8" x14ac:dyDescent="0.55000000000000004">
      <c r="B603" s="136"/>
      <c r="C603" s="136"/>
      <c r="D603" s="136"/>
      <c r="E603" s="136"/>
      <c r="F603" s="136"/>
      <c r="G603" s="136"/>
      <c r="H603" s="136"/>
    </row>
    <row r="604" spans="2:8" x14ac:dyDescent="0.55000000000000004">
      <c r="B604" s="282" t="s">
        <v>1305</v>
      </c>
      <c r="C604" s="282"/>
      <c r="D604" s="282"/>
      <c r="E604" s="282"/>
      <c r="F604" s="282"/>
      <c r="G604" s="282"/>
      <c r="H604" s="282"/>
    </row>
    <row r="605" spans="2:8" x14ac:dyDescent="0.55000000000000004">
      <c r="B605" s="139"/>
      <c r="C605" s="139"/>
      <c r="D605" s="139"/>
      <c r="E605" s="139"/>
      <c r="F605" s="139"/>
      <c r="G605" s="139"/>
      <c r="H605" s="139"/>
    </row>
    <row r="606" spans="2:8" x14ac:dyDescent="0.55000000000000004">
      <c r="B606" s="178" t="s">
        <v>37</v>
      </c>
      <c r="C606" s="190">
        <v>162500</v>
      </c>
      <c r="D606" s="178" t="s">
        <v>13</v>
      </c>
    </row>
    <row r="608" spans="2:8" x14ac:dyDescent="0.55000000000000004">
      <c r="B608" s="285" t="s">
        <v>441</v>
      </c>
      <c r="C608" s="294" t="s">
        <v>31</v>
      </c>
      <c r="D608" s="295"/>
      <c r="E608" s="295"/>
      <c r="F608" s="295"/>
      <c r="G608" s="295"/>
      <c r="H608" s="296"/>
    </row>
    <row r="609" spans="1:8" x14ac:dyDescent="0.55000000000000004">
      <c r="B609" s="285"/>
      <c r="C609" s="134" t="s">
        <v>32</v>
      </c>
      <c r="D609" s="134" t="s">
        <v>33</v>
      </c>
      <c r="E609" s="134" t="s">
        <v>34</v>
      </c>
      <c r="F609" s="134" t="s">
        <v>239</v>
      </c>
      <c r="G609" s="134" t="s">
        <v>317</v>
      </c>
      <c r="H609" s="134" t="s">
        <v>883</v>
      </c>
    </row>
    <row r="610" spans="1:8" x14ac:dyDescent="0.55000000000000004">
      <c r="B610" s="195" t="s">
        <v>1336</v>
      </c>
      <c r="C610" s="184"/>
      <c r="D610" s="184"/>
      <c r="E610" s="184"/>
      <c r="F610" s="184"/>
      <c r="G610" s="250"/>
      <c r="H610" s="184"/>
    </row>
    <row r="611" spans="1:8" x14ac:dyDescent="0.55000000000000004">
      <c r="B611" s="251" t="s">
        <v>1337</v>
      </c>
      <c r="C611" s="144"/>
      <c r="D611" s="144"/>
      <c r="E611" s="144"/>
      <c r="F611" s="144"/>
      <c r="G611" s="131"/>
      <c r="H611" s="144"/>
    </row>
    <row r="612" spans="1:8" x14ac:dyDescent="0.55000000000000004">
      <c r="B612" s="252" t="s">
        <v>1338</v>
      </c>
      <c r="C612" s="187" t="s">
        <v>36</v>
      </c>
      <c r="D612" s="242">
        <v>0</v>
      </c>
      <c r="E612" s="188">
        <v>90</v>
      </c>
      <c r="F612" s="242">
        <v>0</v>
      </c>
      <c r="G612" s="242">
        <v>0</v>
      </c>
      <c r="H612" s="242">
        <v>0</v>
      </c>
    </row>
    <row r="613" spans="1:8" x14ac:dyDescent="0.55000000000000004">
      <c r="B613" s="253" t="s">
        <v>1312</v>
      </c>
      <c r="C613" s="184"/>
      <c r="D613" s="254"/>
      <c r="E613" s="185"/>
      <c r="F613" s="254"/>
      <c r="G613" s="254"/>
      <c r="H613" s="254"/>
    </row>
    <row r="614" spans="1:8" x14ac:dyDescent="0.55000000000000004">
      <c r="B614" s="255" t="s">
        <v>1339</v>
      </c>
      <c r="C614" s="144"/>
      <c r="D614" s="256"/>
      <c r="E614" s="145"/>
      <c r="F614" s="256"/>
      <c r="G614" s="256"/>
      <c r="H614" s="256"/>
    </row>
    <row r="615" spans="1:8" x14ac:dyDescent="0.55000000000000004">
      <c r="B615" s="257" t="s">
        <v>1340</v>
      </c>
      <c r="C615" s="187" t="s">
        <v>36</v>
      </c>
      <c r="D615" s="242">
        <v>0</v>
      </c>
      <c r="E615" s="188">
        <v>80</v>
      </c>
      <c r="F615" s="242">
        <v>0</v>
      </c>
      <c r="G615" s="242">
        <v>0</v>
      </c>
      <c r="H615" s="242">
        <v>0</v>
      </c>
    </row>
    <row r="616" spans="1:8" x14ac:dyDescent="0.55000000000000004">
      <c r="B616" s="253" t="s">
        <v>1341</v>
      </c>
      <c r="C616" s="184"/>
      <c r="D616" s="254"/>
      <c r="E616" s="185"/>
      <c r="F616" s="254"/>
      <c r="G616" s="254"/>
      <c r="H616" s="254"/>
    </row>
    <row r="617" spans="1:8" x14ac:dyDescent="0.55000000000000004">
      <c r="B617" s="257" t="s">
        <v>1342</v>
      </c>
      <c r="C617" s="187" t="s">
        <v>36</v>
      </c>
      <c r="D617" s="242">
        <v>0</v>
      </c>
      <c r="E617" s="188">
        <v>80</v>
      </c>
      <c r="F617" s="242">
        <v>0</v>
      </c>
      <c r="G617" s="242">
        <v>0</v>
      </c>
      <c r="H617" s="242">
        <v>0</v>
      </c>
    </row>
    <row r="618" spans="1:8" x14ac:dyDescent="0.55000000000000004">
      <c r="B618" s="258" t="s">
        <v>35</v>
      </c>
      <c r="C618" s="259" t="s">
        <v>13</v>
      </c>
      <c r="D618" s="249">
        <v>0</v>
      </c>
      <c r="E618" s="260">
        <v>162500</v>
      </c>
      <c r="F618" s="249">
        <f t="shared" ref="F618:H619" si="2">+F619+F620</f>
        <v>0</v>
      </c>
      <c r="G618" s="249">
        <f t="shared" si="2"/>
        <v>0</v>
      </c>
      <c r="H618" s="249">
        <f t="shared" si="2"/>
        <v>0</v>
      </c>
    </row>
    <row r="619" spans="1:8" x14ac:dyDescent="0.55000000000000004">
      <c r="B619" s="181" t="s">
        <v>6</v>
      </c>
      <c r="C619" s="134" t="s">
        <v>13</v>
      </c>
      <c r="D619" s="249">
        <v>0</v>
      </c>
      <c r="E619" s="260">
        <v>162500</v>
      </c>
      <c r="F619" s="249">
        <f t="shared" si="2"/>
        <v>0</v>
      </c>
      <c r="G619" s="249">
        <f t="shared" si="2"/>
        <v>0</v>
      </c>
      <c r="H619" s="249">
        <f t="shared" si="2"/>
        <v>0</v>
      </c>
    </row>
    <row r="620" spans="1:8" x14ac:dyDescent="0.55000000000000004">
      <c r="B620" s="181" t="s">
        <v>7</v>
      </c>
      <c r="C620" s="134" t="s">
        <v>13</v>
      </c>
      <c r="D620" s="249">
        <v>0</v>
      </c>
      <c r="E620" s="249">
        <v>0</v>
      </c>
      <c r="F620" s="249">
        <v>0</v>
      </c>
      <c r="G620" s="249">
        <v>0</v>
      </c>
      <c r="H620" s="249">
        <v>0</v>
      </c>
    </row>
    <row r="621" spans="1:8" x14ac:dyDescent="0.55000000000000004">
      <c r="B621" s="146"/>
      <c r="C621" s="146"/>
      <c r="D621" s="146"/>
      <c r="E621" s="146"/>
      <c r="F621" s="146"/>
      <c r="G621" s="146"/>
      <c r="H621" s="146"/>
    </row>
    <row r="622" spans="1:8" s="178" customFormat="1" x14ac:dyDescent="0.55000000000000004">
      <c r="A622" s="177"/>
      <c r="B622" s="149"/>
      <c r="C622" s="133"/>
      <c r="D622" s="137"/>
      <c r="E622" s="137"/>
      <c r="F622" s="137"/>
      <c r="G622" s="137"/>
      <c r="H622" s="137"/>
    </row>
    <row r="623" spans="1:8" s="178" customFormat="1" x14ac:dyDescent="0.55000000000000004">
      <c r="A623" s="177"/>
      <c r="B623" s="149"/>
      <c r="C623" s="133"/>
      <c r="D623" s="137"/>
      <c r="E623" s="137"/>
      <c r="F623" s="137"/>
      <c r="G623" s="137"/>
      <c r="H623" s="137"/>
    </row>
    <row r="624" spans="1:8" s="178" customFormat="1" x14ac:dyDescent="0.55000000000000004">
      <c r="A624" s="177"/>
      <c r="B624" s="149"/>
      <c r="C624" s="133"/>
      <c r="D624" s="137"/>
      <c r="E624" s="137"/>
      <c r="F624" s="137"/>
      <c r="G624" s="137"/>
      <c r="H624" s="137"/>
    </row>
    <row r="625" spans="1:8" s="178" customFormat="1" x14ac:dyDescent="0.55000000000000004">
      <c r="A625" s="177"/>
      <c r="B625" s="149"/>
      <c r="C625" s="133"/>
      <c r="D625" s="137"/>
      <c r="E625" s="137"/>
      <c r="F625" s="137"/>
      <c r="G625" s="137"/>
      <c r="H625" s="137"/>
    </row>
    <row r="626" spans="1:8" s="178" customFormat="1" x14ac:dyDescent="0.55000000000000004">
      <c r="A626" s="177"/>
      <c r="B626" s="149"/>
      <c r="C626" s="133"/>
      <c r="D626" s="137"/>
      <c r="E626" s="137"/>
      <c r="F626" s="137"/>
      <c r="G626" s="137"/>
      <c r="H626" s="137"/>
    </row>
    <row r="627" spans="1:8" x14ac:dyDescent="0.55000000000000004">
      <c r="B627" s="179" t="s">
        <v>1343</v>
      </c>
      <c r="C627" s="183"/>
      <c r="D627" s="183"/>
      <c r="E627" s="183"/>
      <c r="F627" s="183"/>
      <c r="G627" s="183"/>
      <c r="H627" s="261"/>
    </row>
    <row r="628" spans="1:8" x14ac:dyDescent="0.55000000000000004">
      <c r="B628" s="281" t="s">
        <v>1344</v>
      </c>
      <c r="C628" s="281"/>
      <c r="D628" s="281"/>
      <c r="E628" s="281"/>
      <c r="F628" s="281"/>
      <c r="G628" s="281"/>
      <c r="H628" s="281"/>
    </row>
    <row r="629" spans="1:8" x14ac:dyDescent="0.55000000000000004">
      <c r="B629" s="281" t="s">
        <v>1345</v>
      </c>
      <c r="C629" s="281"/>
      <c r="D629" s="281"/>
      <c r="E629" s="281"/>
      <c r="F629" s="281"/>
      <c r="G629" s="281"/>
      <c r="H629" s="281"/>
    </row>
    <row r="630" spans="1:8" x14ac:dyDescent="0.55000000000000004">
      <c r="B630" s="281" t="s">
        <v>1346</v>
      </c>
      <c r="C630" s="281"/>
      <c r="D630" s="281"/>
      <c r="E630" s="281"/>
      <c r="F630" s="281"/>
      <c r="G630" s="281"/>
      <c r="H630" s="281"/>
    </row>
    <row r="631" spans="1:8" x14ac:dyDescent="0.55000000000000004">
      <c r="B631" s="281"/>
      <c r="C631" s="281"/>
      <c r="D631" s="281"/>
      <c r="E631" s="281"/>
      <c r="F631" s="281"/>
      <c r="G631" s="281"/>
      <c r="H631" s="281"/>
    </row>
    <row r="632" spans="1:8" x14ac:dyDescent="0.55000000000000004">
      <c r="B632" s="136" t="s">
        <v>1347</v>
      </c>
      <c r="C632" s="136"/>
      <c r="D632" s="136"/>
      <c r="E632" s="136"/>
      <c r="F632" s="136"/>
      <c r="G632" s="136"/>
      <c r="H632" s="136"/>
    </row>
    <row r="633" spans="1:8" x14ac:dyDescent="0.55000000000000004">
      <c r="B633" s="136" t="s">
        <v>1348</v>
      </c>
      <c r="C633" s="136"/>
      <c r="D633" s="136"/>
      <c r="E633" s="136"/>
      <c r="F633" s="136"/>
      <c r="G633" s="136"/>
      <c r="H633" s="136"/>
    </row>
    <row r="634" spans="1:8" x14ac:dyDescent="0.55000000000000004">
      <c r="B634" s="136" t="s">
        <v>1404</v>
      </c>
      <c r="C634" s="136"/>
      <c r="D634" s="136"/>
      <c r="E634" s="136"/>
      <c r="F634" s="136"/>
      <c r="G634" s="136"/>
      <c r="H634" s="136"/>
    </row>
    <row r="635" spans="1:8" x14ac:dyDescent="0.55000000000000004">
      <c r="B635" s="136"/>
      <c r="C635" s="136"/>
      <c r="D635" s="136"/>
      <c r="E635" s="136"/>
      <c r="F635" s="136"/>
      <c r="G635" s="136"/>
      <c r="H635" s="136"/>
    </row>
    <row r="636" spans="1:8" x14ac:dyDescent="0.55000000000000004">
      <c r="B636" s="136" t="s">
        <v>1349</v>
      </c>
      <c r="C636" s="136"/>
      <c r="D636" s="136"/>
      <c r="E636" s="136"/>
      <c r="F636" s="136"/>
      <c r="G636" s="136"/>
      <c r="H636" s="136"/>
    </row>
    <row r="637" spans="1:8" x14ac:dyDescent="0.55000000000000004">
      <c r="B637" s="136" t="s">
        <v>1350</v>
      </c>
      <c r="C637" s="136"/>
      <c r="D637" s="136"/>
      <c r="E637" s="136"/>
      <c r="F637" s="136"/>
      <c r="G637" s="136"/>
      <c r="H637" s="136"/>
    </row>
    <row r="638" spans="1:8" x14ac:dyDescent="0.55000000000000004">
      <c r="B638" s="136" t="s">
        <v>1351</v>
      </c>
      <c r="C638" s="136"/>
      <c r="D638" s="136"/>
      <c r="E638" s="136"/>
      <c r="F638" s="136"/>
      <c r="G638" s="136"/>
      <c r="H638" s="136"/>
    </row>
    <row r="639" spans="1:8" x14ac:dyDescent="0.55000000000000004">
      <c r="B639" s="136"/>
      <c r="C639" s="136"/>
      <c r="D639" s="136"/>
      <c r="E639" s="136"/>
      <c r="F639" s="136"/>
      <c r="G639" s="136"/>
      <c r="H639" s="136"/>
    </row>
    <row r="640" spans="1:8" x14ac:dyDescent="0.55000000000000004">
      <c r="B640" s="282" t="s">
        <v>1305</v>
      </c>
      <c r="C640" s="282"/>
      <c r="D640" s="282"/>
      <c r="E640" s="282"/>
      <c r="F640" s="282"/>
      <c r="G640" s="282"/>
      <c r="H640" s="282"/>
    </row>
    <row r="641" spans="2:8" x14ac:dyDescent="0.55000000000000004">
      <c r="B641" s="139"/>
      <c r="C641" s="139"/>
      <c r="D641" s="139"/>
      <c r="E641" s="139"/>
      <c r="F641" s="139"/>
      <c r="G641" s="139"/>
      <c r="H641" s="139"/>
    </row>
    <row r="642" spans="2:8" x14ac:dyDescent="0.55000000000000004">
      <c r="B642" s="178" t="s">
        <v>37</v>
      </c>
      <c r="C642" s="190">
        <v>138700</v>
      </c>
      <c r="D642" s="178" t="s">
        <v>13</v>
      </c>
    </row>
    <row r="644" spans="2:8" s="178" customFormat="1" x14ac:dyDescent="0.55000000000000004">
      <c r="B644" s="285" t="s">
        <v>441</v>
      </c>
      <c r="C644" s="294" t="s">
        <v>31</v>
      </c>
      <c r="D644" s="295"/>
      <c r="E644" s="295"/>
      <c r="F644" s="295"/>
      <c r="G644" s="295"/>
      <c r="H644" s="296"/>
    </row>
    <row r="645" spans="2:8" s="178" customFormat="1" x14ac:dyDescent="0.55000000000000004">
      <c r="B645" s="285"/>
      <c r="C645" s="134" t="s">
        <v>32</v>
      </c>
      <c r="D645" s="134" t="s">
        <v>33</v>
      </c>
      <c r="E645" s="134" t="s">
        <v>34</v>
      </c>
      <c r="F645" s="134" t="s">
        <v>239</v>
      </c>
      <c r="G645" s="134" t="s">
        <v>317</v>
      </c>
      <c r="H645" s="134" t="s">
        <v>883</v>
      </c>
    </row>
    <row r="646" spans="2:8" x14ac:dyDescent="0.55000000000000004">
      <c r="B646" s="195" t="s">
        <v>1336</v>
      </c>
      <c r="C646" s="205"/>
      <c r="D646" s="191"/>
      <c r="E646" s="184"/>
      <c r="F646" s="191"/>
      <c r="G646" s="191"/>
      <c r="H646" s="191"/>
    </row>
    <row r="647" spans="2:8" x14ac:dyDescent="0.55000000000000004">
      <c r="B647" s="196" t="s">
        <v>1337</v>
      </c>
      <c r="C647" s="206"/>
      <c r="D647" s="197"/>
      <c r="E647" s="144"/>
      <c r="F647" s="197"/>
      <c r="G647" s="197"/>
      <c r="H647" s="197"/>
    </row>
    <row r="648" spans="2:8" x14ac:dyDescent="0.55000000000000004">
      <c r="B648" s="203" t="s">
        <v>1338</v>
      </c>
      <c r="C648" s="204" t="s">
        <v>36</v>
      </c>
      <c r="D648" s="242">
        <v>0</v>
      </c>
      <c r="E648" s="188">
        <v>90</v>
      </c>
      <c r="F648" s="242">
        <v>0</v>
      </c>
      <c r="G648" s="242">
        <v>0</v>
      </c>
      <c r="H648" s="242">
        <v>0</v>
      </c>
    </row>
    <row r="649" spans="2:8" x14ac:dyDescent="0.55000000000000004">
      <c r="B649" s="195" t="s">
        <v>1312</v>
      </c>
      <c r="C649" s="205"/>
      <c r="D649" s="262"/>
      <c r="E649" s="184"/>
      <c r="F649" s="262"/>
      <c r="G649" s="262"/>
      <c r="H649" s="262"/>
    </row>
    <row r="650" spans="2:8" x14ac:dyDescent="0.55000000000000004">
      <c r="B650" s="196" t="s">
        <v>1352</v>
      </c>
      <c r="C650" s="206"/>
      <c r="D650" s="197"/>
      <c r="E650" s="206"/>
      <c r="F650" s="197"/>
      <c r="G650" s="197"/>
      <c r="H650" s="197"/>
    </row>
    <row r="651" spans="2:8" x14ac:dyDescent="0.55000000000000004">
      <c r="B651" s="203" t="s">
        <v>1353</v>
      </c>
      <c r="C651" s="204" t="s">
        <v>36</v>
      </c>
      <c r="D651" s="242">
        <v>0</v>
      </c>
      <c r="E651" s="188">
        <v>80</v>
      </c>
      <c r="F651" s="242">
        <v>0</v>
      </c>
      <c r="G651" s="242">
        <v>0</v>
      </c>
      <c r="H651" s="242">
        <v>0</v>
      </c>
    </row>
    <row r="652" spans="2:8" x14ac:dyDescent="0.55000000000000004">
      <c r="B652" s="195" t="s">
        <v>1354</v>
      </c>
      <c r="C652" s="205"/>
      <c r="D652" s="184"/>
      <c r="E652" s="184"/>
      <c r="F652" s="184"/>
      <c r="G652" s="184"/>
      <c r="H652" s="184"/>
    </row>
    <row r="653" spans="2:8" x14ac:dyDescent="0.55000000000000004">
      <c r="B653" s="196" t="s">
        <v>1355</v>
      </c>
      <c r="C653" s="206"/>
      <c r="D653" s="144"/>
      <c r="E653" s="144"/>
      <c r="F653" s="144"/>
      <c r="G653" s="144"/>
      <c r="H653" s="144"/>
    </row>
    <row r="654" spans="2:8" x14ac:dyDescent="0.55000000000000004">
      <c r="B654" s="203" t="s">
        <v>406</v>
      </c>
      <c r="C654" s="204" t="s">
        <v>36</v>
      </c>
      <c r="D654" s="242">
        <v>0</v>
      </c>
      <c r="E654" s="188">
        <v>100</v>
      </c>
      <c r="F654" s="242">
        <v>0</v>
      </c>
      <c r="G654" s="242">
        <v>0</v>
      </c>
      <c r="H654" s="242">
        <v>0</v>
      </c>
    </row>
    <row r="655" spans="2:8" x14ac:dyDescent="0.55000000000000004">
      <c r="B655" s="189" t="s">
        <v>35</v>
      </c>
      <c r="C655" s="134" t="s">
        <v>13</v>
      </c>
      <c r="D655" s="249">
        <v>0</v>
      </c>
      <c r="E655" s="263">
        <v>138700</v>
      </c>
      <c r="F655" s="249">
        <f t="shared" ref="F655:H656" si="3">+F656+F657</f>
        <v>0</v>
      </c>
      <c r="G655" s="249">
        <f t="shared" si="3"/>
        <v>0</v>
      </c>
      <c r="H655" s="249">
        <f t="shared" si="3"/>
        <v>0</v>
      </c>
    </row>
    <row r="656" spans="2:8" x14ac:dyDescent="0.55000000000000004">
      <c r="B656" s="189" t="s">
        <v>6</v>
      </c>
      <c r="C656" s="134" t="s">
        <v>13</v>
      </c>
      <c r="D656" s="249">
        <v>0</v>
      </c>
      <c r="E656" s="263">
        <v>138700</v>
      </c>
      <c r="F656" s="249">
        <f t="shared" si="3"/>
        <v>0</v>
      </c>
      <c r="G656" s="249">
        <f t="shared" si="3"/>
        <v>0</v>
      </c>
      <c r="H656" s="249">
        <f t="shared" si="3"/>
        <v>0</v>
      </c>
    </row>
    <row r="657" spans="2:8" x14ac:dyDescent="0.55000000000000004">
      <c r="B657" s="189" t="s">
        <v>7</v>
      </c>
      <c r="C657" s="134" t="s">
        <v>13</v>
      </c>
      <c r="D657" s="249">
        <v>0</v>
      </c>
      <c r="E657" s="249">
        <v>0</v>
      </c>
      <c r="F657" s="249">
        <v>0</v>
      </c>
      <c r="G657" s="249">
        <v>0</v>
      </c>
      <c r="H657" s="249">
        <v>0</v>
      </c>
    </row>
    <row r="658" spans="2:8" x14ac:dyDescent="0.55000000000000004">
      <c r="B658" s="146"/>
      <c r="C658" s="146"/>
      <c r="D658" s="178"/>
      <c r="E658" s="146"/>
      <c r="F658" s="146"/>
      <c r="G658" s="146"/>
      <c r="H658" s="146"/>
    </row>
    <row r="659" spans="2:8" x14ac:dyDescent="0.55000000000000004">
      <c r="B659" s="146"/>
      <c r="C659" s="146"/>
      <c r="D659" s="146"/>
      <c r="E659" s="146"/>
      <c r="F659" s="146"/>
      <c r="G659" s="146"/>
      <c r="H659" s="146"/>
    </row>
    <row r="660" spans="2:8" x14ac:dyDescent="0.55000000000000004">
      <c r="B660" s="146"/>
      <c r="C660" s="146"/>
      <c r="D660" s="146"/>
      <c r="E660" s="146"/>
      <c r="F660" s="146"/>
      <c r="G660" s="146"/>
      <c r="H660" s="146"/>
    </row>
    <row r="661" spans="2:8" x14ac:dyDescent="0.55000000000000004">
      <c r="B661" s="146"/>
      <c r="C661" s="146"/>
      <c r="D661" s="146"/>
      <c r="E661" s="146"/>
      <c r="F661" s="146"/>
      <c r="G661" s="146"/>
      <c r="H661" s="146"/>
    </row>
    <row r="662" spans="2:8" x14ac:dyDescent="0.55000000000000004">
      <c r="B662" s="146"/>
      <c r="C662" s="146"/>
      <c r="D662" s="146"/>
      <c r="E662" s="146"/>
      <c r="F662" s="146"/>
      <c r="G662" s="146"/>
      <c r="H662" s="146"/>
    </row>
    <row r="663" spans="2:8" x14ac:dyDescent="0.55000000000000004">
      <c r="B663" s="146"/>
      <c r="C663" s="146"/>
      <c r="D663" s="146"/>
      <c r="E663" s="146"/>
      <c r="F663" s="146"/>
      <c r="G663" s="146"/>
      <c r="H663" s="146"/>
    </row>
    <row r="664" spans="2:8" x14ac:dyDescent="0.55000000000000004">
      <c r="B664" s="146"/>
      <c r="C664" s="146"/>
      <c r="D664" s="146"/>
      <c r="E664" s="146"/>
      <c r="F664" s="146"/>
      <c r="G664" s="146"/>
      <c r="H664" s="146"/>
    </row>
    <row r="665" spans="2:8" x14ac:dyDescent="0.55000000000000004">
      <c r="B665" s="146"/>
      <c r="C665" s="146"/>
      <c r="D665" s="146"/>
      <c r="E665" s="146"/>
      <c r="F665" s="146"/>
      <c r="G665" s="146"/>
      <c r="H665" s="146"/>
    </row>
    <row r="666" spans="2:8" x14ac:dyDescent="0.55000000000000004">
      <c r="B666" s="139" t="s">
        <v>1356</v>
      </c>
      <c r="C666" s="146"/>
      <c r="D666" s="146"/>
      <c r="E666" s="146"/>
      <c r="F666" s="146"/>
      <c r="G666" s="146"/>
      <c r="H666" s="146"/>
    </row>
    <row r="667" spans="2:8" x14ac:dyDescent="0.55000000000000004">
      <c r="B667" s="179" t="s">
        <v>1357</v>
      </c>
      <c r="C667" s="183"/>
      <c r="D667" s="183"/>
      <c r="E667" s="183"/>
      <c r="F667" s="143"/>
      <c r="G667" s="261"/>
      <c r="H667" s="261"/>
    </row>
    <row r="668" spans="2:8" x14ac:dyDescent="0.55000000000000004">
      <c r="B668" s="281" t="s">
        <v>1358</v>
      </c>
      <c r="C668" s="281"/>
      <c r="D668" s="281"/>
      <c r="E668" s="281"/>
      <c r="F668" s="281"/>
      <c r="G668" s="281"/>
      <c r="H668" s="281"/>
    </row>
    <row r="669" spans="2:8" x14ac:dyDescent="0.55000000000000004">
      <c r="B669" s="281" t="s">
        <v>1359</v>
      </c>
      <c r="C669" s="281"/>
      <c r="D669" s="281"/>
      <c r="E669" s="281"/>
      <c r="F669" s="281"/>
      <c r="G669" s="281"/>
      <c r="H669" s="281"/>
    </row>
    <row r="670" spans="2:8" x14ac:dyDescent="0.55000000000000004">
      <c r="B670" s="281" t="s">
        <v>1360</v>
      </c>
      <c r="C670" s="281"/>
      <c r="D670" s="281"/>
      <c r="E670" s="281"/>
      <c r="F670" s="281"/>
      <c r="G670" s="281"/>
      <c r="H670" s="281"/>
    </row>
    <row r="671" spans="2:8" x14ac:dyDescent="0.55000000000000004">
      <c r="B671" s="281" t="s">
        <v>1361</v>
      </c>
      <c r="C671" s="281"/>
      <c r="D671" s="281"/>
      <c r="E671" s="281"/>
      <c r="F671" s="281"/>
      <c r="G671" s="281"/>
      <c r="H671" s="281"/>
    </row>
    <row r="672" spans="2:8" x14ac:dyDescent="0.55000000000000004">
      <c r="B672" s="136"/>
      <c r="C672" s="136"/>
      <c r="D672" s="136"/>
      <c r="E672" s="136"/>
      <c r="F672" s="136"/>
      <c r="G672" s="136"/>
      <c r="H672" s="136"/>
    </row>
    <row r="673" spans="2:8" x14ac:dyDescent="0.55000000000000004">
      <c r="B673" s="136" t="s">
        <v>1264</v>
      </c>
      <c r="C673" s="136"/>
      <c r="D673" s="136"/>
      <c r="E673" s="136"/>
      <c r="F673" s="136"/>
      <c r="G673" s="136"/>
      <c r="H673" s="136"/>
    </row>
    <row r="674" spans="2:8" x14ac:dyDescent="0.55000000000000004">
      <c r="B674" s="136" t="s">
        <v>1348</v>
      </c>
      <c r="C674" s="136"/>
      <c r="D674" s="136"/>
      <c r="E674" s="136"/>
      <c r="F674" s="136"/>
      <c r="G674" s="136"/>
      <c r="H674" s="136"/>
    </row>
    <row r="675" spans="2:8" x14ac:dyDescent="0.55000000000000004">
      <c r="B675" s="136" t="s">
        <v>1405</v>
      </c>
      <c r="C675" s="136"/>
      <c r="D675" s="136"/>
      <c r="E675" s="136"/>
      <c r="F675" s="136"/>
      <c r="G675" s="136"/>
      <c r="H675" s="136"/>
    </row>
    <row r="676" spans="2:8" x14ac:dyDescent="0.55000000000000004">
      <c r="B676" s="136"/>
      <c r="C676" s="136"/>
      <c r="D676" s="136"/>
      <c r="E676" s="136"/>
      <c r="F676" s="136"/>
      <c r="G676" s="136"/>
      <c r="H676" s="136"/>
    </row>
    <row r="677" spans="2:8" x14ac:dyDescent="0.55000000000000004">
      <c r="B677" s="136" t="s">
        <v>1362</v>
      </c>
      <c r="C677" s="136"/>
      <c r="D677" s="136"/>
      <c r="E677" s="136"/>
      <c r="F677" s="136"/>
      <c r="G677" s="136"/>
      <c r="H677" s="136"/>
    </row>
    <row r="678" spans="2:8" x14ac:dyDescent="0.55000000000000004">
      <c r="B678" s="136" t="s">
        <v>1363</v>
      </c>
      <c r="C678" s="136"/>
      <c r="D678" s="136"/>
      <c r="E678" s="136"/>
      <c r="F678" s="136"/>
      <c r="G678" s="136"/>
      <c r="H678" s="136"/>
    </row>
    <row r="679" spans="2:8" x14ac:dyDescent="0.55000000000000004">
      <c r="B679" s="136" t="s">
        <v>1364</v>
      </c>
      <c r="C679" s="136"/>
      <c r="D679" s="136"/>
      <c r="E679" s="136"/>
      <c r="F679" s="136"/>
      <c r="G679" s="136"/>
      <c r="H679" s="136"/>
    </row>
    <row r="680" spans="2:8" x14ac:dyDescent="0.55000000000000004">
      <c r="B680" s="136"/>
      <c r="C680" s="136"/>
      <c r="D680" s="136"/>
      <c r="E680" s="136"/>
      <c r="F680" s="136"/>
      <c r="G680" s="136"/>
      <c r="H680" s="136"/>
    </row>
    <row r="681" spans="2:8" x14ac:dyDescent="0.55000000000000004">
      <c r="B681" s="282" t="s">
        <v>1305</v>
      </c>
      <c r="C681" s="282"/>
      <c r="D681" s="282"/>
      <c r="E681" s="282"/>
      <c r="F681" s="282"/>
      <c r="G681" s="282"/>
      <c r="H681" s="282"/>
    </row>
    <row r="682" spans="2:8" x14ac:dyDescent="0.55000000000000004">
      <c r="B682" s="139"/>
      <c r="C682" s="139"/>
      <c r="D682" s="139"/>
      <c r="E682" s="139"/>
      <c r="F682" s="139"/>
      <c r="G682" s="139"/>
      <c r="H682" s="139"/>
    </row>
    <row r="683" spans="2:8" x14ac:dyDescent="0.55000000000000004">
      <c r="B683" s="178" t="s">
        <v>37</v>
      </c>
      <c r="C683" s="190">
        <v>95000</v>
      </c>
      <c r="D683" s="178" t="s">
        <v>13</v>
      </c>
    </row>
    <row r="685" spans="2:8" s="178" customFormat="1" x14ac:dyDescent="0.55000000000000004">
      <c r="B685" s="285" t="s">
        <v>441</v>
      </c>
      <c r="C685" s="294" t="s">
        <v>31</v>
      </c>
      <c r="D685" s="295"/>
      <c r="E685" s="295"/>
      <c r="F685" s="295"/>
      <c r="G685" s="295"/>
      <c r="H685" s="296"/>
    </row>
    <row r="686" spans="2:8" s="178" customFormat="1" x14ac:dyDescent="0.55000000000000004">
      <c r="B686" s="285"/>
      <c r="C686" s="134" t="s">
        <v>32</v>
      </c>
      <c r="D686" s="134" t="s">
        <v>33</v>
      </c>
      <c r="E686" s="134" t="s">
        <v>34</v>
      </c>
      <c r="F686" s="134" t="s">
        <v>239</v>
      </c>
      <c r="G686" s="134" t="s">
        <v>317</v>
      </c>
      <c r="H686" s="134" t="s">
        <v>883</v>
      </c>
    </row>
    <row r="687" spans="2:8" x14ac:dyDescent="0.55000000000000004">
      <c r="B687" s="195" t="s">
        <v>1365</v>
      </c>
      <c r="C687" s="205"/>
      <c r="D687" s="191"/>
      <c r="E687" s="184"/>
      <c r="F687" s="191"/>
      <c r="G687" s="191"/>
      <c r="H687" s="191"/>
    </row>
    <row r="688" spans="2:8" x14ac:dyDescent="0.55000000000000004">
      <c r="B688" s="196" t="s">
        <v>1337</v>
      </c>
      <c r="C688" s="206"/>
      <c r="D688" s="197"/>
      <c r="E688" s="144"/>
      <c r="F688" s="197"/>
      <c r="G688" s="197"/>
      <c r="H688" s="197"/>
    </row>
    <row r="689" spans="2:8" x14ac:dyDescent="0.55000000000000004">
      <c r="B689" s="203" t="s">
        <v>1338</v>
      </c>
      <c r="C689" s="204" t="s">
        <v>36</v>
      </c>
      <c r="D689" s="242">
        <v>0</v>
      </c>
      <c r="E689" s="188">
        <v>90</v>
      </c>
      <c r="F689" s="242">
        <v>0</v>
      </c>
      <c r="G689" s="242">
        <v>0</v>
      </c>
      <c r="H689" s="242">
        <v>0</v>
      </c>
    </row>
    <row r="690" spans="2:8" x14ac:dyDescent="0.55000000000000004">
      <c r="B690" s="195" t="s">
        <v>1312</v>
      </c>
      <c r="C690" s="205"/>
      <c r="D690" s="191"/>
      <c r="E690" s="205"/>
      <c r="F690" s="191"/>
      <c r="G690" s="191"/>
      <c r="H690" s="191"/>
    </row>
    <row r="691" spans="2:8" x14ac:dyDescent="0.55000000000000004">
      <c r="B691" s="196" t="s">
        <v>1366</v>
      </c>
      <c r="C691" s="206"/>
      <c r="D691" s="197"/>
      <c r="E691" s="206"/>
      <c r="F691" s="197"/>
      <c r="G691" s="197"/>
      <c r="H691" s="197"/>
    </row>
    <row r="692" spans="2:8" x14ac:dyDescent="0.55000000000000004">
      <c r="B692" s="203" t="s">
        <v>1367</v>
      </c>
      <c r="C692" s="204" t="s">
        <v>36</v>
      </c>
      <c r="D692" s="242">
        <v>0</v>
      </c>
      <c r="E692" s="188">
        <v>80</v>
      </c>
      <c r="F692" s="242">
        <v>0</v>
      </c>
      <c r="G692" s="242">
        <v>0</v>
      </c>
      <c r="H692" s="242">
        <v>0</v>
      </c>
    </row>
    <row r="693" spans="2:8" x14ac:dyDescent="0.55000000000000004">
      <c r="B693" s="195" t="s">
        <v>1368</v>
      </c>
      <c r="C693" s="205"/>
      <c r="D693" s="262"/>
      <c r="E693" s="185"/>
      <c r="F693" s="262"/>
      <c r="G693" s="262"/>
      <c r="H693" s="262"/>
    </row>
    <row r="694" spans="2:8" x14ac:dyDescent="0.55000000000000004">
      <c r="B694" s="196" t="s">
        <v>1369</v>
      </c>
      <c r="C694" s="206"/>
      <c r="D694" s="245"/>
      <c r="E694" s="145"/>
      <c r="F694" s="245"/>
      <c r="G694" s="245"/>
      <c r="H694" s="245"/>
    </row>
    <row r="695" spans="2:8" x14ac:dyDescent="0.55000000000000004">
      <c r="B695" s="196" t="s">
        <v>1370</v>
      </c>
      <c r="C695" s="206"/>
      <c r="D695" s="245"/>
      <c r="E695" s="145"/>
      <c r="F695" s="245"/>
      <c r="G695" s="245"/>
      <c r="H695" s="245"/>
    </row>
    <row r="696" spans="2:8" x14ac:dyDescent="0.55000000000000004">
      <c r="B696" s="196" t="s">
        <v>1371</v>
      </c>
      <c r="C696" s="206"/>
      <c r="D696" s="245"/>
      <c r="E696" s="145"/>
      <c r="F696" s="245"/>
      <c r="G696" s="245"/>
      <c r="H696" s="245"/>
    </row>
    <row r="697" spans="2:8" x14ac:dyDescent="0.55000000000000004">
      <c r="B697" s="203" t="s">
        <v>1372</v>
      </c>
      <c r="C697" s="204" t="s">
        <v>36</v>
      </c>
      <c r="D697" s="242">
        <v>0</v>
      </c>
      <c r="E697" s="188">
        <v>80</v>
      </c>
      <c r="F697" s="242">
        <v>0</v>
      </c>
      <c r="G697" s="242">
        <v>0</v>
      </c>
      <c r="H697" s="242">
        <v>0</v>
      </c>
    </row>
    <row r="698" spans="2:8" x14ac:dyDescent="0.55000000000000004">
      <c r="B698" s="181" t="s">
        <v>35</v>
      </c>
      <c r="C698" s="259" t="s">
        <v>13</v>
      </c>
      <c r="D698" s="249">
        <v>0</v>
      </c>
      <c r="E698" s="260">
        <v>95000</v>
      </c>
      <c r="F698" s="249">
        <v>0</v>
      </c>
      <c r="G698" s="249">
        <v>0</v>
      </c>
      <c r="H698" s="249">
        <v>0</v>
      </c>
    </row>
    <row r="699" spans="2:8" x14ac:dyDescent="0.55000000000000004">
      <c r="B699" s="181" t="s">
        <v>6</v>
      </c>
      <c r="C699" s="134" t="s">
        <v>13</v>
      </c>
      <c r="D699" s="249">
        <v>0</v>
      </c>
      <c r="E699" s="125">
        <v>95000</v>
      </c>
      <c r="F699" s="249">
        <v>0</v>
      </c>
      <c r="G699" s="249">
        <v>0</v>
      </c>
      <c r="H699" s="249">
        <v>0</v>
      </c>
    </row>
    <row r="700" spans="2:8" x14ac:dyDescent="0.55000000000000004">
      <c r="B700" s="181" t="s">
        <v>7</v>
      </c>
      <c r="C700" s="134" t="s">
        <v>13</v>
      </c>
      <c r="D700" s="249">
        <v>0</v>
      </c>
      <c r="E700" s="249">
        <f>+E701+E702</f>
        <v>0</v>
      </c>
      <c r="F700" s="249">
        <v>0</v>
      </c>
      <c r="G700" s="249">
        <v>0</v>
      </c>
      <c r="H700" s="249">
        <v>0</v>
      </c>
    </row>
    <row r="701" spans="2:8" x14ac:dyDescent="0.55000000000000004">
      <c r="B701" s="146"/>
      <c r="C701" s="146"/>
      <c r="D701" s="146"/>
      <c r="E701" s="146"/>
      <c r="F701" s="146"/>
      <c r="G701" s="146"/>
      <c r="H701" s="146"/>
    </row>
    <row r="702" spans="2:8" x14ac:dyDescent="0.55000000000000004">
      <c r="B702" s="136"/>
      <c r="C702" s="136"/>
      <c r="D702" s="136"/>
      <c r="E702" s="136"/>
      <c r="F702" s="136"/>
      <c r="G702" s="136"/>
      <c r="H702" s="136"/>
    </row>
    <row r="703" spans="2:8" x14ac:dyDescent="0.55000000000000004">
      <c r="B703" s="136"/>
      <c r="C703" s="136"/>
      <c r="D703" s="136"/>
      <c r="E703" s="136"/>
      <c r="F703" s="136"/>
      <c r="G703" s="136"/>
      <c r="H703" s="136"/>
    </row>
    <row r="704" spans="2:8" x14ac:dyDescent="0.55000000000000004">
      <c r="B704" s="136"/>
      <c r="C704" s="136"/>
      <c r="D704" s="136"/>
      <c r="E704" s="136"/>
      <c r="F704" s="136"/>
      <c r="G704" s="136"/>
      <c r="H704" s="136"/>
    </row>
    <row r="705" spans="1:8" s="178" customFormat="1" x14ac:dyDescent="0.55000000000000004">
      <c r="A705" s="177"/>
      <c r="B705" s="304" t="s">
        <v>394</v>
      </c>
      <c r="C705" s="304"/>
      <c r="D705" s="304"/>
      <c r="E705" s="304"/>
      <c r="F705" s="304"/>
      <c r="G705" s="304"/>
      <c r="H705" s="304"/>
    </row>
    <row r="706" spans="1:8" s="178" customFormat="1" x14ac:dyDescent="0.55000000000000004">
      <c r="A706" s="177"/>
      <c r="B706" s="179" t="s">
        <v>1373</v>
      </c>
      <c r="C706" s="142"/>
      <c r="D706" s="143"/>
      <c r="E706" s="143"/>
      <c r="F706" s="143"/>
      <c r="G706" s="143"/>
      <c r="H706" s="143"/>
    </row>
    <row r="707" spans="1:8" x14ac:dyDescent="0.55000000000000004">
      <c r="B707" s="281" t="s">
        <v>1374</v>
      </c>
      <c r="C707" s="281"/>
      <c r="D707" s="281"/>
      <c r="E707" s="281"/>
      <c r="F707" s="281"/>
      <c r="G707" s="281"/>
      <c r="H707" s="281"/>
    </row>
    <row r="708" spans="1:8" x14ac:dyDescent="0.55000000000000004">
      <c r="B708" s="281" t="s">
        <v>1375</v>
      </c>
      <c r="C708" s="281"/>
      <c r="D708" s="281"/>
      <c r="E708" s="281"/>
      <c r="F708" s="281"/>
      <c r="G708" s="281"/>
      <c r="H708" s="281"/>
    </row>
    <row r="709" spans="1:8" x14ac:dyDescent="0.55000000000000004">
      <c r="B709" s="281" t="s">
        <v>1498</v>
      </c>
      <c r="C709" s="281"/>
      <c r="D709" s="281"/>
      <c r="E709" s="281"/>
      <c r="F709" s="281"/>
      <c r="G709" s="281"/>
      <c r="H709" s="281"/>
    </row>
    <row r="710" spans="1:8" x14ac:dyDescent="0.55000000000000004">
      <c r="B710" s="281" t="s">
        <v>1376</v>
      </c>
      <c r="C710" s="281"/>
      <c r="D710" s="281"/>
      <c r="E710" s="281"/>
      <c r="F710" s="281"/>
      <c r="G710" s="281"/>
      <c r="H710" s="281"/>
    </row>
    <row r="711" spans="1:8" x14ac:dyDescent="0.55000000000000004">
      <c r="B711" s="281" t="s">
        <v>1377</v>
      </c>
      <c r="C711" s="281"/>
      <c r="D711" s="281"/>
      <c r="E711" s="281"/>
      <c r="F711" s="281"/>
      <c r="G711" s="281"/>
      <c r="H711" s="281"/>
    </row>
    <row r="712" spans="1:8" x14ac:dyDescent="0.55000000000000004">
      <c r="B712" s="136"/>
      <c r="C712" s="136"/>
      <c r="D712" s="136"/>
      <c r="E712" s="136"/>
      <c r="F712" s="136"/>
      <c r="G712" s="136"/>
      <c r="H712" s="136"/>
    </row>
    <row r="713" spans="1:8" x14ac:dyDescent="0.55000000000000004">
      <c r="B713" s="136" t="s">
        <v>1378</v>
      </c>
      <c r="C713" s="136"/>
      <c r="D713" s="136"/>
      <c r="E713" s="136"/>
      <c r="F713" s="136"/>
      <c r="G713" s="136"/>
      <c r="H713" s="136"/>
    </row>
    <row r="714" spans="1:8" x14ac:dyDescent="0.55000000000000004">
      <c r="B714" s="136" t="s">
        <v>1379</v>
      </c>
      <c r="C714" s="136"/>
      <c r="D714" s="136"/>
      <c r="E714" s="136"/>
      <c r="F714" s="136"/>
      <c r="G714" s="136"/>
      <c r="H714" s="136"/>
    </row>
    <row r="715" spans="1:8" x14ac:dyDescent="0.55000000000000004">
      <c r="B715" s="136" t="s">
        <v>1380</v>
      </c>
      <c r="C715" s="136"/>
      <c r="D715" s="136"/>
      <c r="E715" s="136"/>
      <c r="F715" s="136"/>
      <c r="G715" s="136"/>
      <c r="H715" s="136"/>
    </row>
    <row r="716" spans="1:8" x14ac:dyDescent="0.55000000000000004">
      <c r="B716" s="136"/>
      <c r="C716" s="136"/>
      <c r="D716" s="136"/>
      <c r="E716" s="136"/>
      <c r="F716" s="136"/>
      <c r="G716" s="136"/>
      <c r="H716" s="136"/>
    </row>
    <row r="717" spans="1:8" x14ac:dyDescent="0.55000000000000004">
      <c r="B717" s="136" t="s">
        <v>1381</v>
      </c>
      <c r="C717" s="136"/>
      <c r="D717" s="136"/>
      <c r="E717" s="136"/>
      <c r="F717" s="136"/>
      <c r="G717" s="136"/>
      <c r="H717" s="136"/>
    </row>
    <row r="718" spans="1:8" x14ac:dyDescent="0.55000000000000004">
      <c r="B718" s="281" t="s">
        <v>482</v>
      </c>
      <c r="C718" s="281"/>
      <c r="D718" s="281"/>
      <c r="E718" s="281"/>
      <c r="F718" s="281"/>
      <c r="G718" s="281"/>
      <c r="H718" s="281"/>
    </row>
    <row r="719" spans="1:8" x14ac:dyDescent="0.55000000000000004">
      <c r="B719" s="136"/>
      <c r="C719" s="136"/>
      <c r="D719" s="136"/>
      <c r="E719" s="136"/>
      <c r="F719" s="136"/>
      <c r="G719" s="136"/>
      <c r="H719" s="136"/>
    </row>
    <row r="720" spans="1:8" x14ac:dyDescent="0.55000000000000004">
      <c r="B720" s="282" t="s">
        <v>1382</v>
      </c>
      <c r="C720" s="282"/>
      <c r="D720" s="282"/>
      <c r="E720" s="282"/>
      <c r="F720" s="282"/>
      <c r="G720" s="282"/>
      <c r="H720" s="282"/>
    </row>
    <row r="721" spans="2:8" x14ac:dyDescent="0.55000000000000004">
      <c r="B721" s="139"/>
      <c r="C721" s="139"/>
      <c r="D721" s="139"/>
      <c r="E721" s="139"/>
      <c r="F721" s="139"/>
      <c r="G721" s="139"/>
      <c r="H721" s="139"/>
    </row>
    <row r="722" spans="2:8" x14ac:dyDescent="0.55000000000000004">
      <c r="B722" s="178" t="s">
        <v>37</v>
      </c>
      <c r="C722" s="190">
        <v>1000000</v>
      </c>
      <c r="D722" s="178" t="s">
        <v>13</v>
      </c>
    </row>
    <row r="724" spans="2:8" x14ac:dyDescent="0.55000000000000004">
      <c r="B724" s="285" t="s">
        <v>441</v>
      </c>
      <c r="C724" s="294" t="s">
        <v>31</v>
      </c>
      <c r="D724" s="295"/>
      <c r="E724" s="295"/>
      <c r="F724" s="295"/>
      <c r="G724" s="295"/>
      <c r="H724" s="296"/>
    </row>
    <row r="725" spans="2:8" x14ac:dyDescent="0.55000000000000004">
      <c r="B725" s="285"/>
      <c r="C725" s="134" t="s">
        <v>32</v>
      </c>
      <c r="D725" s="134" t="s">
        <v>33</v>
      </c>
      <c r="E725" s="134" t="s">
        <v>34</v>
      </c>
      <c r="F725" s="134" t="s">
        <v>239</v>
      </c>
      <c r="G725" s="134" t="s">
        <v>317</v>
      </c>
      <c r="H725" s="134" t="s">
        <v>883</v>
      </c>
    </row>
    <row r="726" spans="2:8" x14ac:dyDescent="0.55000000000000004">
      <c r="B726" s="195" t="s">
        <v>1383</v>
      </c>
      <c r="C726" s="184"/>
      <c r="D726" s="184"/>
      <c r="E726" s="184"/>
      <c r="F726" s="184"/>
      <c r="G726" s="250"/>
      <c r="H726" s="184"/>
    </row>
    <row r="727" spans="2:8" x14ac:dyDescent="0.55000000000000004">
      <c r="B727" s="251" t="s">
        <v>1384</v>
      </c>
      <c r="C727" s="144"/>
      <c r="D727" s="144"/>
      <c r="E727" s="144"/>
      <c r="F727" s="144"/>
      <c r="G727" s="131"/>
      <c r="H727" s="144"/>
    </row>
    <row r="728" spans="2:8" x14ac:dyDescent="0.55000000000000004">
      <c r="B728" s="264" t="s">
        <v>1385</v>
      </c>
      <c r="C728" s="144"/>
      <c r="D728" s="145"/>
      <c r="E728" s="145"/>
      <c r="F728" s="145"/>
      <c r="G728" s="231"/>
      <c r="H728" s="145"/>
    </row>
    <row r="729" spans="2:8" x14ac:dyDescent="0.55000000000000004">
      <c r="B729" s="264" t="s">
        <v>1386</v>
      </c>
      <c r="C729" s="144"/>
      <c r="D729" s="145"/>
      <c r="E729" s="145"/>
      <c r="F729" s="145"/>
      <c r="G729" s="231"/>
      <c r="H729" s="145"/>
    </row>
    <row r="730" spans="2:8" x14ac:dyDescent="0.55000000000000004">
      <c r="B730" s="264" t="s">
        <v>1387</v>
      </c>
      <c r="C730" s="144"/>
      <c r="D730" s="145"/>
      <c r="E730" s="145"/>
      <c r="F730" s="145"/>
      <c r="G730" s="231"/>
      <c r="H730" s="145"/>
    </row>
    <row r="731" spans="2:8" x14ac:dyDescent="0.55000000000000004">
      <c r="B731" s="257" t="s">
        <v>1388</v>
      </c>
      <c r="C731" s="187" t="s">
        <v>36</v>
      </c>
      <c r="D731" s="188">
        <v>100</v>
      </c>
      <c r="E731" s="188">
        <v>100</v>
      </c>
      <c r="F731" s="242">
        <v>0</v>
      </c>
      <c r="G731" s="242">
        <v>0</v>
      </c>
      <c r="H731" s="242">
        <v>0</v>
      </c>
    </row>
    <row r="732" spans="2:8" x14ac:dyDescent="0.55000000000000004">
      <c r="B732" s="255" t="s">
        <v>1383</v>
      </c>
      <c r="C732" s="144"/>
      <c r="D732" s="144"/>
      <c r="E732" s="145"/>
      <c r="F732" s="202"/>
      <c r="G732" s="144"/>
      <c r="H732" s="144"/>
    </row>
    <row r="733" spans="2:8" x14ac:dyDescent="0.55000000000000004">
      <c r="B733" s="255" t="s">
        <v>1384</v>
      </c>
      <c r="C733" s="144"/>
      <c r="D733" s="144"/>
      <c r="E733" s="145"/>
      <c r="F733" s="202"/>
      <c r="G733" s="144"/>
      <c r="H733" s="144"/>
    </row>
    <row r="734" spans="2:8" x14ac:dyDescent="0.55000000000000004">
      <c r="B734" s="255" t="s">
        <v>1389</v>
      </c>
      <c r="C734" s="187" t="s">
        <v>36</v>
      </c>
      <c r="D734" s="188">
        <v>90</v>
      </c>
      <c r="E734" s="188">
        <v>90</v>
      </c>
      <c r="F734" s="242">
        <v>0</v>
      </c>
      <c r="G734" s="242">
        <v>0</v>
      </c>
      <c r="H734" s="242">
        <v>0</v>
      </c>
    </row>
    <row r="735" spans="2:8" x14ac:dyDescent="0.55000000000000004">
      <c r="B735" s="209" t="s">
        <v>1390</v>
      </c>
      <c r="C735" s="184"/>
      <c r="D735" s="254"/>
      <c r="E735" s="185"/>
      <c r="F735" s="254"/>
      <c r="G735" s="254"/>
      <c r="H735" s="254"/>
    </row>
    <row r="736" spans="2:8" x14ac:dyDescent="0.55000000000000004">
      <c r="B736" s="265" t="s">
        <v>1391</v>
      </c>
      <c r="C736" s="144"/>
      <c r="D736" s="256"/>
      <c r="E736" s="145"/>
      <c r="F736" s="256"/>
      <c r="G736" s="256"/>
      <c r="H736" s="256"/>
    </row>
    <row r="737" spans="1:8" x14ac:dyDescent="0.55000000000000004">
      <c r="B737" s="265" t="s">
        <v>1392</v>
      </c>
      <c r="C737" s="144"/>
      <c r="D737" s="256"/>
      <c r="E737" s="145"/>
      <c r="F737" s="256"/>
      <c r="G737" s="256"/>
      <c r="H737" s="256"/>
    </row>
    <row r="738" spans="1:8" x14ac:dyDescent="0.55000000000000004">
      <c r="B738" s="265" t="s">
        <v>1393</v>
      </c>
      <c r="C738" s="144"/>
      <c r="D738" s="256"/>
      <c r="E738" s="145"/>
      <c r="F738" s="256"/>
      <c r="G738" s="256"/>
      <c r="H738" s="256"/>
    </row>
    <row r="739" spans="1:8" x14ac:dyDescent="0.55000000000000004">
      <c r="B739" s="201" t="s">
        <v>1394</v>
      </c>
      <c r="C739" s="187" t="s">
        <v>36</v>
      </c>
      <c r="D739" s="188">
        <v>100</v>
      </c>
      <c r="E739" s="188">
        <v>100</v>
      </c>
      <c r="F739" s="242">
        <v>0</v>
      </c>
      <c r="G739" s="242">
        <v>0</v>
      </c>
      <c r="H739" s="242">
        <v>0</v>
      </c>
    </row>
    <row r="740" spans="1:8" x14ac:dyDescent="0.55000000000000004">
      <c r="B740" s="258" t="s">
        <v>35</v>
      </c>
      <c r="C740" s="259" t="s">
        <v>13</v>
      </c>
      <c r="D740" s="249">
        <v>148486000</v>
      </c>
      <c r="E740" s="260">
        <v>1000000</v>
      </c>
      <c r="F740" s="249">
        <f t="shared" ref="F740:H741" si="4">+F741+F742</f>
        <v>0</v>
      </c>
      <c r="G740" s="249">
        <f t="shared" si="4"/>
        <v>0</v>
      </c>
      <c r="H740" s="249">
        <f t="shared" si="4"/>
        <v>0</v>
      </c>
    </row>
    <row r="741" spans="1:8" x14ac:dyDescent="0.55000000000000004">
      <c r="B741" s="181" t="s">
        <v>6</v>
      </c>
      <c r="C741" s="134" t="s">
        <v>13</v>
      </c>
      <c r="D741" s="249">
        <v>148486000</v>
      </c>
      <c r="E741" s="260">
        <v>1000000</v>
      </c>
      <c r="F741" s="249">
        <f t="shared" si="4"/>
        <v>0</v>
      </c>
      <c r="G741" s="249">
        <f t="shared" si="4"/>
        <v>0</v>
      </c>
      <c r="H741" s="249">
        <f t="shared" si="4"/>
        <v>0</v>
      </c>
    </row>
    <row r="742" spans="1:8" x14ac:dyDescent="0.55000000000000004">
      <c r="B742" s="181" t="s">
        <v>7</v>
      </c>
      <c r="C742" s="134" t="s">
        <v>13</v>
      </c>
      <c r="D742" s="249">
        <v>0</v>
      </c>
      <c r="E742" s="249">
        <v>0</v>
      </c>
      <c r="F742" s="249">
        <v>0</v>
      </c>
      <c r="G742" s="249">
        <v>0</v>
      </c>
      <c r="H742" s="249">
        <v>0</v>
      </c>
    </row>
    <row r="743" spans="1:8" x14ac:dyDescent="0.55000000000000004">
      <c r="B743" s="146"/>
      <c r="C743" s="146"/>
      <c r="D743" s="146"/>
      <c r="E743" s="146"/>
      <c r="F743" s="146"/>
      <c r="G743" s="146"/>
      <c r="H743" s="146"/>
    </row>
    <row r="744" spans="1:8" s="178" customFormat="1" x14ac:dyDescent="0.55000000000000004">
      <c r="A744" s="177"/>
      <c r="B744" s="198" t="s">
        <v>251</v>
      </c>
      <c r="C744" s="199"/>
      <c r="D744" s="199"/>
      <c r="E744" s="199"/>
      <c r="F744" s="199"/>
      <c r="G744" s="199"/>
      <c r="H744" s="199"/>
    </row>
    <row r="745" spans="1:8" s="178" customFormat="1" x14ac:dyDescent="0.55000000000000004">
      <c r="A745" s="177"/>
      <c r="B745" s="290" t="s">
        <v>1395</v>
      </c>
      <c r="C745" s="290"/>
      <c r="D745" s="290"/>
      <c r="E745" s="290"/>
      <c r="F745" s="290"/>
      <c r="G745" s="290"/>
      <c r="H745" s="290"/>
    </row>
    <row r="746" spans="1:8" s="178" customFormat="1" x14ac:dyDescent="0.55000000000000004">
      <c r="A746" s="177"/>
      <c r="B746" s="281" t="s">
        <v>562</v>
      </c>
      <c r="C746" s="281"/>
      <c r="D746" s="281"/>
      <c r="E746" s="281"/>
      <c r="F746" s="281"/>
      <c r="G746" s="281"/>
      <c r="H746" s="281"/>
    </row>
    <row r="747" spans="1:8" s="178" customFormat="1" x14ac:dyDescent="0.55000000000000004">
      <c r="A747" s="177"/>
      <c r="B747" s="281" t="s">
        <v>563</v>
      </c>
      <c r="C747" s="281"/>
      <c r="D747" s="281"/>
      <c r="E747" s="281"/>
      <c r="F747" s="281"/>
      <c r="G747" s="281"/>
      <c r="H747" s="281"/>
    </row>
    <row r="748" spans="1:8" s="178" customFormat="1" x14ac:dyDescent="0.55000000000000004">
      <c r="A748" s="177"/>
      <c r="B748" s="136"/>
      <c r="C748" s="135"/>
      <c r="D748" s="135"/>
      <c r="E748" s="135"/>
      <c r="F748" s="135"/>
      <c r="G748" s="135"/>
      <c r="H748" s="135"/>
    </row>
    <row r="749" spans="1:8" s="178" customFormat="1" x14ac:dyDescent="0.55000000000000004">
      <c r="A749" s="177"/>
      <c r="B749" s="179" t="s">
        <v>418</v>
      </c>
      <c r="C749" s="179"/>
      <c r="D749" s="179"/>
      <c r="E749" s="179"/>
      <c r="F749" s="179"/>
      <c r="G749" s="179"/>
      <c r="H749" s="179"/>
    </row>
    <row r="750" spans="1:8" s="178" customFormat="1" x14ac:dyDescent="0.55000000000000004">
      <c r="A750" s="177"/>
      <c r="B750" s="281" t="s">
        <v>882</v>
      </c>
      <c r="C750" s="281"/>
      <c r="D750" s="281"/>
      <c r="E750" s="281"/>
      <c r="F750" s="281"/>
      <c r="G750" s="281"/>
      <c r="H750" s="281"/>
    </row>
    <row r="751" spans="1:8" s="178" customFormat="1" x14ac:dyDescent="0.55000000000000004">
      <c r="A751" s="177"/>
      <c r="B751" s="281" t="s">
        <v>564</v>
      </c>
      <c r="C751" s="281"/>
      <c r="D751" s="281"/>
      <c r="E751" s="281"/>
      <c r="F751" s="281"/>
      <c r="G751" s="281"/>
      <c r="H751" s="281"/>
    </row>
    <row r="752" spans="1:8" s="178" customFormat="1" x14ac:dyDescent="0.55000000000000004">
      <c r="A752" s="177"/>
      <c r="B752" s="281" t="s">
        <v>565</v>
      </c>
      <c r="C752" s="281"/>
      <c r="D752" s="281"/>
      <c r="E752" s="281"/>
      <c r="F752" s="281"/>
      <c r="G752" s="281"/>
      <c r="H752" s="281"/>
    </row>
    <row r="753" spans="1:8" s="178" customFormat="1" x14ac:dyDescent="0.55000000000000004">
      <c r="A753" s="177"/>
      <c r="B753" s="136"/>
      <c r="C753" s="135"/>
      <c r="D753" s="135"/>
      <c r="E753" s="135"/>
      <c r="F753" s="135"/>
      <c r="G753" s="135"/>
      <c r="H753" s="135"/>
    </row>
    <row r="754" spans="1:8" s="178" customFormat="1" x14ac:dyDescent="0.55000000000000004">
      <c r="A754" s="177"/>
      <c r="B754" s="281" t="s">
        <v>869</v>
      </c>
      <c r="C754" s="281"/>
      <c r="D754" s="281"/>
      <c r="E754" s="281"/>
      <c r="F754" s="281"/>
      <c r="G754" s="281"/>
      <c r="H754" s="281"/>
    </row>
    <row r="755" spans="1:8" s="178" customFormat="1" x14ac:dyDescent="0.55000000000000004">
      <c r="A755" s="177"/>
      <c r="B755" s="298" t="s">
        <v>1459</v>
      </c>
      <c r="C755" s="281"/>
      <c r="D755" s="281"/>
      <c r="E755" s="281"/>
      <c r="F755" s="281"/>
      <c r="G755" s="281"/>
      <c r="H755" s="281"/>
    </row>
    <row r="756" spans="1:8" s="178" customFormat="1" x14ac:dyDescent="0.55000000000000004">
      <c r="A756" s="177"/>
      <c r="B756" s="281" t="s">
        <v>566</v>
      </c>
      <c r="C756" s="281"/>
      <c r="D756" s="281"/>
      <c r="E756" s="281"/>
      <c r="F756" s="281"/>
      <c r="G756" s="281"/>
      <c r="H756" s="281"/>
    </row>
    <row r="757" spans="1:8" s="178" customFormat="1" x14ac:dyDescent="0.55000000000000004">
      <c r="A757" s="177"/>
      <c r="B757" s="298" t="s">
        <v>1460</v>
      </c>
      <c r="C757" s="281"/>
      <c r="D757" s="281"/>
      <c r="E757" s="281"/>
      <c r="F757" s="281"/>
      <c r="G757" s="281"/>
      <c r="H757" s="281"/>
    </row>
    <row r="758" spans="1:8" s="178" customFormat="1" x14ac:dyDescent="0.55000000000000004">
      <c r="A758" s="177"/>
      <c r="B758" s="281" t="s">
        <v>567</v>
      </c>
      <c r="C758" s="281"/>
      <c r="D758" s="281"/>
      <c r="E758" s="281"/>
      <c r="F758" s="281"/>
      <c r="G758" s="281"/>
      <c r="H758" s="281"/>
    </row>
    <row r="759" spans="1:8" s="178" customFormat="1" x14ac:dyDescent="0.55000000000000004">
      <c r="A759" s="177"/>
      <c r="B759" s="281" t="s">
        <v>568</v>
      </c>
      <c r="C759" s="281"/>
      <c r="D759" s="281"/>
      <c r="E759" s="281"/>
      <c r="F759" s="281"/>
      <c r="G759" s="281"/>
      <c r="H759" s="281"/>
    </row>
    <row r="760" spans="1:8" s="178" customFormat="1" x14ac:dyDescent="0.55000000000000004">
      <c r="A760" s="177"/>
      <c r="B760" s="298" t="s">
        <v>1461</v>
      </c>
      <c r="C760" s="281"/>
      <c r="D760" s="281"/>
      <c r="E760" s="281"/>
      <c r="F760" s="281"/>
      <c r="G760" s="281"/>
      <c r="H760" s="281"/>
    </row>
    <row r="761" spans="1:8" s="178" customFormat="1" x14ac:dyDescent="0.55000000000000004">
      <c r="A761" s="177"/>
      <c r="B761" s="298" t="s">
        <v>1462</v>
      </c>
      <c r="C761" s="281"/>
      <c r="D761" s="281"/>
      <c r="E761" s="281"/>
      <c r="F761" s="281"/>
      <c r="G761" s="281"/>
      <c r="H761" s="281"/>
    </row>
    <row r="762" spans="1:8" s="178" customFormat="1" x14ac:dyDescent="0.55000000000000004">
      <c r="A762" s="177"/>
      <c r="B762" s="298" t="s">
        <v>1463</v>
      </c>
      <c r="C762" s="281"/>
      <c r="D762" s="281"/>
      <c r="E762" s="281"/>
      <c r="F762" s="281"/>
      <c r="G762" s="281"/>
      <c r="H762" s="281"/>
    </row>
    <row r="763" spans="1:8" s="178" customFormat="1" x14ac:dyDescent="0.55000000000000004">
      <c r="A763" s="177"/>
      <c r="B763" s="136"/>
      <c r="C763" s="135"/>
      <c r="D763" s="135"/>
      <c r="E763" s="135"/>
      <c r="F763" s="135"/>
      <c r="G763" s="135"/>
      <c r="H763" s="135"/>
    </row>
    <row r="764" spans="1:8" s="178" customFormat="1" x14ac:dyDescent="0.55000000000000004">
      <c r="A764" s="177"/>
      <c r="B764" s="285" t="s">
        <v>441</v>
      </c>
      <c r="C764" s="294" t="s">
        <v>31</v>
      </c>
      <c r="D764" s="295"/>
      <c r="E764" s="295"/>
      <c r="F764" s="295"/>
      <c r="G764" s="295"/>
      <c r="H764" s="296"/>
    </row>
    <row r="765" spans="1:8" s="178" customFormat="1" x14ac:dyDescent="0.55000000000000004">
      <c r="A765" s="177"/>
      <c r="B765" s="285"/>
      <c r="C765" s="134" t="s">
        <v>32</v>
      </c>
      <c r="D765" s="134" t="s">
        <v>33</v>
      </c>
      <c r="E765" s="134" t="s">
        <v>34</v>
      </c>
      <c r="F765" s="134" t="s">
        <v>239</v>
      </c>
      <c r="G765" s="134" t="s">
        <v>317</v>
      </c>
      <c r="H765" s="134" t="s">
        <v>883</v>
      </c>
    </row>
    <row r="766" spans="1:8" s="178" customFormat="1" x14ac:dyDescent="0.55000000000000004">
      <c r="A766" s="177"/>
      <c r="B766" s="140" t="s">
        <v>448</v>
      </c>
      <c r="C766" s="184"/>
      <c r="D766" s="185"/>
      <c r="E766" s="185"/>
      <c r="F766" s="185"/>
      <c r="G766" s="185"/>
      <c r="H766" s="185"/>
    </row>
    <row r="767" spans="1:8" s="178" customFormat="1" x14ac:dyDescent="0.55000000000000004">
      <c r="A767" s="177"/>
      <c r="B767" s="141" t="s">
        <v>569</v>
      </c>
      <c r="C767" s="144"/>
      <c r="D767" s="145"/>
      <c r="E767" s="145"/>
      <c r="F767" s="145"/>
      <c r="G767" s="145"/>
      <c r="H767" s="145"/>
    </row>
    <row r="768" spans="1:8" s="178" customFormat="1" x14ac:dyDescent="0.55000000000000004">
      <c r="A768" s="177"/>
      <c r="B768" s="186" t="s">
        <v>406</v>
      </c>
      <c r="C768" s="187" t="s">
        <v>36</v>
      </c>
      <c r="D768" s="188">
        <v>100</v>
      </c>
      <c r="E768" s="188">
        <v>100</v>
      </c>
      <c r="F768" s="188">
        <v>100</v>
      </c>
      <c r="G768" s="188">
        <v>100</v>
      </c>
      <c r="H768" s="188">
        <v>100</v>
      </c>
    </row>
    <row r="769" spans="2:8" x14ac:dyDescent="0.55000000000000004">
      <c r="B769" s="140" t="s">
        <v>448</v>
      </c>
      <c r="C769" s="184"/>
      <c r="D769" s="185"/>
      <c r="E769" s="185"/>
      <c r="F769" s="185"/>
      <c r="G769" s="185"/>
      <c r="H769" s="185"/>
    </row>
    <row r="770" spans="2:8" x14ac:dyDescent="0.55000000000000004">
      <c r="B770" s="186" t="s">
        <v>570</v>
      </c>
      <c r="C770" s="187" t="s">
        <v>36</v>
      </c>
      <c r="D770" s="188">
        <v>100</v>
      </c>
      <c r="E770" s="188">
        <v>100</v>
      </c>
      <c r="F770" s="188">
        <v>100</v>
      </c>
      <c r="G770" s="188">
        <v>100</v>
      </c>
      <c r="H770" s="188">
        <v>100</v>
      </c>
    </row>
    <row r="771" spans="2:8" x14ac:dyDescent="0.55000000000000004">
      <c r="B771" s="140" t="s">
        <v>571</v>
      </c>
      <c r="C771" s="184"/>
      <c r="D771" s="185"/>
      <c r="E771" s="185"/>
      <c r="F771" s="185"/>
      <c r="G771" s="185"/>
      <c r="H771" s="185"/>
    </row>
    <row r="772" spans="2:8" x14ac:dyDescent="0.55000000000000004">
      <c r="B772" s="141" t="s">
        <v>573</v>
      </c>
      <c r="C772" s="144"/>
      <c r="D772" s="145"/>
      <c r="E772" s="145"/>
      <c r="F772" s="145"/>
      <c r="G772" s="145"/>
      <c r="H772" s="145"/>
    </row>
    <row r="773" spans="2:8" x14ac:dyDescent="0.55000000000000004">
      <c r="B773" s="186" t="s">
        <v>572</v>
      </c>
      <c r="C773" s="187" t="s">
        <v>36</v>
      </c>
      <c r="D773" s="188">
        <v>80</v>
      </c>
      <c r="E773" s="188">
        <v>80</v>
      </c>
      <c r="F773" s="188">
        <v>80</v>
      </c>
      <c r="G773" s="188">
        <v>80</v>
      </c>
      <c r="H773" s="188">
        <v>80</v>
      </c>
    </row>
    <row r="774" spans="2:8" x14ac:dyDescent="0.55000000000000004">
      <c r="B774" s="189" t="s">
        <v>35</v>
      </c>
      <c r="C774" s="134" t="s">
        <v>13</v>
      </c>
      <c r="D774" s="147">
        <f>+D775+D776</f>
        <v>626256620</v>
      </c>
      <c r="E774" s="147">
        <f>+E775+E776</f>
        <v>803837412</v>
      </c>
      <c r="F774" s="249">
        <f>+F775+F776</f>
        <v>0</v>
      </c>
      <c r="G774" s="249">
        <f>+G775+G776</f>
        <v>0</v>
      </c>
      <c r="H774" s="249">
        <f>+H775+H776</f>
        <v>0</v>
      </c>
    </row>
    <row r="775" spans="2:8" x14ac:dyDescent="0.55000000000000004">
      <c r="B775" s="189" t="s">
        <v>6</v>
      </c>
      <c r="C775" s="134" t="s">
        <v>13</v>
      </c>
      <c r="D775" s="147">
        <v>626256620</v>
      </c>
      <c r="E775" s="147">
        <v>803837412</v>
      </c>
      <c r="F775" s="249">
        <f>+F776+F777</f>
        <v>0</v>
      </c>
      <c r="G775" s="249">
        <f>+G776+G777</f>
        <v>0</v>
      </c>
      <c r="H775" s="249">
        <f>+H776+H777</f>
        <v>0</v>
      </c>
    </row>
    <row r="776" spans="2:8" x14ac:dyDescent="0.55000000000000004">
      <c r="B776" s="189" t="s">
        <v>7</v>
      </c>
      <c r="C776" s="134" t="s">
        <v>13</v>
      </c>
      <c r="D776" s="249">
        <v>0</v>
      </c>
      <c r="E776" s="249">
        <v>0</v>
      </c>
      <c r="F776" s="249">
        <v>0</v>
      </c>
      <c r="G776" s="249">
        <v>0</v>
      </c>
      <c r="H776" s="249">
        <v>0</v>
      </c>
    </row>
    <row r="777" spans="2:8" x14ac:dyDescent="0.55000000000000004">
      <c r="B777" s="149"/>
      <c r="C777" s="133"/>
      <c r="D777" s="127"/>
      <c r="E777" s="127"/>
      <c r="F777" s="127"/>
      <c r="G777" s="127"/>
      <c r="H777" s="127"/>
    </row>
    <row r="778" spans="2:8" x14ac:dyDescent="0.55000000000000004">
      <c r="B778" s="149"/>
      <c r="C778" s="133"/>
      <c r="D778" s="127"/>
      <c r="E778" s="127"/>
      <c r="F778" s="127"/>
      <c r="G778" s="127"/>
      <c r="H778" s="127"/>
    </row>
    <row r="779" spans="2:8" x14ac:dyDescent="0.55000000000000004">
      <c r="B779" s="149"/>
      <c r="C779" s="133"/>
      <c r="D779" s="127"/>
      <c r="E779" s="127"/>
      <c r="F779" s="127"/>
      <c r="G779" s="127"/>
      <c r="H779" s="127"/>
    </row>
    <row r="780" spans="2:8" x14ac:dyDescent="0.55000000000000004">
      <c r="B780" s="149"/>
      <c r="C780" s="133"/>
      <c r="D780" s="127"/>
      <c r="E780" s="127"/>
      <c r="F780" s="127"/>
      <c r="G780" s="127"/>
      <c r="H780" s="127"/>
    </row>
    <row r="781" spans="2:8" x14ac:dyDescent="0.55000000000000004">
      <c r="B781" s="149"/>
      <c r="C781" s="133"/>
      <c r="D781" s="127"/>
      <c r="E781" s="127"/>
      <c r="F781" s="127"/>
      <c r="G781" s="127"/>
      <c r="H781" s="127"/>
    </row>
    <row r="782" spans="2:8" x14ac:dyDescent="0.55000000000000004">
      <c r="B782" s="149"/>
      <c r="C782" s="133"/>
      <c r="D782" s="127"/>
      <c r="E782" s="127"/>
      <c r="F782" s="127"/>
      <c r="G782" s="127"/>
      <c r="H782" s="127"/>
    </row>
    <row r="783" spans="2:8" x14ac:dyDescent="0.55000000000000004">
      <c r="B783" s="146"/>
      <c r="C783" s="146"/>
      <c r="D783" s="146"/>
      <c r="E783" s="146"/>
      <c r="F783" s="146"/>
      <c r="G783" s="146"/>
      <c r="H783" s="146"/>
    </row>
    <row r="784" spans="2:8" x14ac:dyDescent="0.55000000000000004">
      <c r="B784" s="146"/>
      <c r="C784" s="146"/>
      <c r="D784" s="146"/>
      <c r="E784" s="146"/>
      <c r="F784" s="146"/>
      <c r="G784" s="146"/>
      <c r="H784" s="146"/>
    </row>
    <row r="785" spans="2:8" x14ac:dyDescent="0.55000000000000004">
      <c r="B785" s="146"/>
      <c r="C785" s="146"/>
      <c r="D785" s="146"/>
      <c r="E785" s="146"/>
      <c r="F785" s="146"/>
      <c r="G785" s="146"/>
      <c r="H785" s="146"/>
    </row>
    <row r="786" spans="2:8" x14ac:dyDescent="0.55000000000000004">
      <c r="B786" s="146"/>
      <c r="C786" s="146"/>
      <c r="D786" s="146"/>
      <c r="E786" s="146"/>
      <c r="F786" s="146"/>
      <c r="G786" s="146"/>
      <c r="H786" s="146"/>
    </row>
    <row r="787" spans="2:8" x14ac:dyDescent="0.55000000000000004">
      <c r="B787" s="146"/>
      <c r="C787" s="146"/>
      <c r="D787" s="146"/>
      <c r="E787" s="146"/>
      <c r="F787" s="146"/>
      <c r="G787" s="146"/>
      <c r="H787" s="146"/>
    </row>
    <row r="788" spans="2:8" x14ac:dyDescent="0.55000000000000004">
      <c r="B788" s="146"/>
      <c r="C788" s="146"/>
      <c r="D788" s="146"/>
      <c r="E788" s="146"/>
      <c r="F788" s="146"/>
      <c r="G788" s="146"/>
      <c r="H788" s="146"/>
    </row>
  </sheetData>
  <mergeCells count="182">
    <mergeCell ref="B764:B765"/>
    <mergeCell ref="C764:H764"/>
    <mergeCell ref="B757:H757"/>
    <mergeCell ref="B758:H758"/>
    <mergeCell ref="B759:H759"/>
    <mergeCell ref="B760:H760"/>
    <mergeCell ref="B761:H761"/>
    <mergeCell ref="B762:H762"/>
    <mergeCell ref="B750:H750"/>
    <mergeCell ref="B751:H751"/>
    <mergeCell ref="B752:H752"/>
    <mergeCell ref="B754:H754"/>
    <mergeCell ref="B755:H755"/>
    <mergeCell ref="B756:H756"/>
    <mergeCell ref="B720:H720"/>
    <mergeCell ref="B724:B725"/>
    <mergeCell ref="C724:H724"/>
    <mergeCell ref="B745:H745"/>
    <mergeCell ref="B746:H746"/>
    <mergeCell ref="B747:H747"/>
    <mergeCell ref="B707:H707"/>
    <mergeCell ref="B708:H708"/>
    <mergeCell ref="B709:H709"/>
    <mergeCell ref="B710:H710"/>
    <mergeCell ref="B711:H711"/>
    <mergeCell ref="B718:H718"/>
    <mergeCell ref="B670:H670"/>
    <mergeCell ref="B671:H671"/>
    <mergeCell ref="B681:H681"/>
    <mergeCell ref="B685:B686"/>
    <mergeCell ref="C685:H685"/>
    <mergeCell ref="B705:H705"/>
    <mergeCell ref="B631:H631"/>
    <mergeCell ref="B640:H640"/>
    <mergeCell ref="B644:B645"/>
    <mergeCell ref="C644:H644"/>
    <mergeCell ref="B668:H668"/>
    <mergeCell ref="B669:H669"/>
    <mergeCell ref="B604:H604"/>
    <mergeCell ref="B608:B609"/>
    <mergeCell ref="C608:H608"/>
    <mergeCell ref="B628:H628"/>
    <mergeCell ref="B629:H629"/>
    <mergeCell ref="B630:H630"/>
    <mergeCell ref="B555:B556"/>
    <mergeCell ref="C555:H555"/>
    <mergeCell ref="B588:H588"/>
    <mergeCell ref="B590:H590"/>
    <mergeCell ref="B591:H591"/>
    <mergeCell ref="B594:H594"/>
    <mergeCell ref="B510:B511"/>
    <mergeCell ref="C510:H510"/>
    <mergeCell ref="B549:H549"/>
    <mergeCell ref="B550:H550"/>
    <mergeCell ref="B551:H551"/>
    <mergeCell ref="B553:H553"/>
    <mergeCell ref="B484:H484"/>
    <mergeCell ref="B485:H485"/>
    <mergeCell ref="B486:H486"/>
    <mergeCell ref="B487:H487"/>
    <mergeCell ref="B488:H488"/>
    <mergeCell ref="B491:B492"/>
    <mergeCell ref="C491:H491"/>
    <mergeCell ref="B476:H476"/>
    <mergeCell ref="B477:H477"/>
    <mergeCell ref="B478:H478"/>
    <mergeCell ref="B479:H479"/>
    <mergeCell ref="B480:H480"/>
    <mergeCell ref="B483:H483"/>
    <mergeCell ref="B430:B431"/>
    <mergeCell ref="C430:H430"/>
    <mergeCell ref="B471:H471"/>
    <mergeCell ref="B472:H472"/>
    <mergeCell ref="B473:H473"/>
    <mergeCell ref="B475:H475"/>
    <mergeCell ref="B391:H391"/>
    <mergeCell ref="B393:H393"/>
    <mergeCell ref="B394:H394"/>
    <mergeCell ref="B395:H395"/>
    <mergeCell ref="B409:H409"/>
    <mergeCell ref="B413:B414"/>
    <mergeCell ref="C413:H413"/>
    <mergeCell ref="B354:H354"/>
    <mergeCell ref="B357:H357"/>
    <mergeCell ref="B358:H358"/>
    <mergeCell ref="B359:H359"/>
    <mergeCell ref="B362:B363"/>
    <mergeCell ref="C362:H362"/>
    <mergeCell ref="B321:H321"/>
    <mergeCell ref="B322:H322"/>
    <mergeCell ref="B323:H323"/>
    <mergeCell ref="B326:B327"/>
    <mergeCell ref="C326:H326"/>
    <mergeCell ref="B353:H353"/>
    <mergeCell ref="B314:H314"/>
    <mergeCell ref="B315:H315"/>
    <mergeCell ref="B316:H316"/>
    <mergeCell ref="B317:H317"/>
    <mergeCell ref="B319:H319"/>
    <mergeCell ref="B320:H320"/>
    <mergeCell ref="B275:H275"/>
    <mergeCell ref="B276:H276"/>
    <mergeCell ref="B278:H278"/>
    <mergeCell ref="B279:H279"/>
    <mergeCell ref="B281:B282"/>
    <mergeCell ref="C281:H281"/>
    <mergeCell ref="B243:H243"/>
    <mergeCell ref="B244:H244"/>
    <mergeCell ref="B245:H245"/>
    <mergeCell ref="B246:H246"/>
    <mergeCell ref="B248:B249"/>
    <mergeCell ref="C248:H248"/>
    <mergeCell ref="B236:H236"/>
    <mergeCell ref="B237:H237"/>
    <mergeCell ref="B238:H238"/>
    <mergeCell ref="B240:H240"/>
    <mergeCell ref="B241:H241"/>
    <mergeCell ref="B242:H242"/>
    <mergeCell ref="B207:H207"/>
    <mergeCell ref="B208:H208"/>
    <mergeCell ref="B209:H209"/>
    <mergeCell ref="B210:H210"/>
    <mergeCell ref="B211:H211"/>
    <mergeCell ref="B213:B214"/>
    <mergeCell ref="C213:H213"/>
    <mergeCell ref="B200:H200"/>
    <mergeCell ref="B202:H202"/>
    <mergeCell ref="B203:H203"/>
    <mergeCell ref="B204:H204"/>
    <mergeCell ref="B205:H205"/>
    <mergeCell ref="B206:H206"/>
    <mergeCell ref="B169:H169"/>
    <mergeCell ref="B170:B171"/>
    <mergeCell ref="C170:H170"/>
    <mergeCell ref="B197:H197"/>
    <mergeCell ref="B198:H198"/>
    <mergeCell ref="B199:H199"/>
    <mergeCell ref="B160:H160"/>
    <mergeCell ref="B161:H161"/>
    <mergeCell ref="B164:H164"/>
    <mergeCell ref="B165:H165"/>
    <mergeCell ref="B167:H167"/>
    <mergeCell ref="B168:H168"/>
    <mergeCell ref="B134:H134"/>
    <mergeCell ref="B136:H136"/>
    <mergeCell ref="B140:B141"/>
    <mergeCell ref="C140:H140"/>
    <mergeCell ref="B159:H159"/>
    <mergeCell ref="A1:H1"/>
    <mergeCell ref="A2:H2"/>
    <mergeCell ref="B6:H6"/>
    <mergeCell ref="B7:H7"/>
    <mergeCell ref="B8:H8"/>
    <mergeCell ref="B12:H12"/>
    <mergeCell ref="B80:E80"/>
    <mergeCell ref="B81:H81"/>
    <mergeCell ref="B82:H82"/>
    <mergeCell ref="B43:H43"/>
    <mergeCell ref="B44:H44"/>
    <mergeCell ref="B47:H47"/>
    <mergeCell ref="B48:H48"/>
    <mergeCell ref="B51:H51"/>
    <mergeCell ref="B54:B55"/>
    <mergeCell ref="C54:H54"/>
    <mergeCell ref="B13:H13"/>
    <mergeCell ref="B14:H14"/>
    <mergeCell ref="B16:B17"/>
    <mergeCell ref="C16:H16"/>
    <mergeCell ref="B41:H41"/>
    <mergeCell ref="B42:H42"/>
    <mergeCell ref="B83:H83"/>
    <mergeCell ref="B92:H92"/>
    <mergeCell ref="B119:H119"/>
    <mergeCell ref="B120:H120"/>
    <mergeCell ref="B121:H121"/>
    <mergeCell ref="B132:H132"/>
    <mergeCell ref="B133:H133"/>
    <mergeCell ref="B93:H93"/>
    <mergeCell ref="B95:H95"/>
    <mergeCell ref="B99:B100"/>
    <mergeCell ref="C99:H99"/>
    <mergeCell ref="B118:E118"/>
  </mergeCells>
  <pageMargins left="1.0629921259842521" right="0.59055118110236227" top="0.98425196850393704" bottom="0.59055118110236227" header="0.31496062992125984" footer="0.31496062992125984"/>
  <pageSetup paperSize="9" scale="75" firstPageNumber="5" orientation="portrait" useFirstPageNumber="1" horizontalDpi="300" verticalDpi="300" r:id="rId1"/>
  <headerFooter>
    <oddHeader>&amp;C&amp;"TH SarabunPSK,Regular"&amp;16&amp;P</oddHead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02FF-9A9B-4261-808D-4352505F0659}">
  <sheetPr>
    <tabColor rgb="FFCCECFF"/>
  </sheetPr>
  <dimension ref="A1:L2443"/>
  <sheetViews>
    <sheetView tabSelected="1" showRuler="0" view="pageBreakPreview" topLeftCell="A2410" zoomScale="85" zoomScaleNormal="110" zoomScaleSheetLayoutView="85" zoomScalePageLayoutView="102" workbookViewId="0">
      <selection activeCell="H31" sqref="H31"/>
    </sheetView>
  </sheetViews>
  <sheetFormatPr defaultColWidth="0.5" defaultRowHeight="19.899999999999999" customHeight="1" outlineLevelRow="1" x14ac:dyDescent="0.2"/>
  <cols>
    <col min="1" max="1" width="0.5" style="28" customWidth="1"/>
    <col min="2" max="2" width="8" style="28" customWidth="1"/>
    <col min="3" max="3" width="8.5" style="28" customWidth="1"/>
    <col min="4" max="4" width="2.75" style="28" customWidth="1"/>
    <col min="5" max="5" width="2.375" style="28" customWidth="1"/>
    <col min="6" max="6" width="1.875" style="28" customWidth="1"/>
    <col min="7" max="7" width="18.75" style="28" customWidth="1"/>
    <col min="8" max="8" width="12.75" style="28" customWidth="1"/>
    <col min="9" max="9" width="13.375" style="152" customWidth="1"/>
    <col min="10" max="10" width="12.25" style="28" customWidth="1"/>
    <col min="11" max="11" width="3.75" style="152" customWidth="1"/>
    <col min="12" max="12" width="14.5" style="28" bestFit="1" customWidth="1"/>
    <col min="13" max="16384" width="0.5" style="28"/>
  </cols>
  <sheetData>
    <row r="1" spans="1:11" ht="19.899999999999999" customHeight="1" x14ac:dyDescent="0.2">
      <c r="A1" s="274" t="s">
        <v>85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s="29" customFormat="1" ht="19.899999999999999" customHeight="1" x14ac:dyDescent="0.2">
      <c r="B2" s="29" t="s">
        <v>147</v>
      </c>
      <c r="I2" s="307">
        <f>I6+I38+I183+I289+I577+I1225+I1333+I1622+I2054+I2089+I2198+J159+J165+I2020+J2099+J2106+J2113+J2126</f>
        <v>5754637100</v>
      </c>
      <c r="J2" s="307"/>
      <c r="K2" s="31" t="s">
        <v>13</v>
      </c>
    </row>
    <row r="3" spans="1:11" s="29" customFormat="1" ht="19.899999999999999" customHeight="1" x14ac:dyDescent="0.2">
      <c r="B3" s="29" t="s">
        <v>313</v>
      </c>
      <c r="I3" s="31"/>
      <c r="K3" s="31"/>
    </row>
    <row r="4" spans="1:11" s="29" customFormat="1" ht="19.899999999999999" customHeight="1" x14ac:dyDescent="0.2">
      <c r="B4" s="29" t="s">
        <v>195</v>
      </c>
      <c r="I4" s="31"/>
      <c r="K4" s="31"/>
    </row>
    <row r="5" spans="1:11" s="29" customFormat="1" ht="19.899999999999999" customHeight="1" x14ac:dyDescent="0.2">
      <c r="B5" s="29" t="s">
        <v>196</v>
      </c>
      <c r="I5" s="31"/>
      <c r="K5" s="31"/>
    </row>
    <row r="6" spans="1:11" ht="19.899999999999999" customHeight="1" x14ac:dyDescent="0.2">
      <c r="B6" s="29" t="s">
        <v>197</v>
      </c>
      <c r="I6" s="307">
        <f>SUM(H7)</f>
        <v>886383800</v>
      </c>
      <c r="J6" s="307"/>
      <c r="K6" s="31" t="s">
        <v>13</v>
      </c>
    </row>
    <row r="7" spans="1:11" s="29" customFormat="1" ht="19.899999999999999" customHeight="1" x14ac:dyDescent="0.2">
      <c r="B7" s="150" t="s">
        <v>25</v>
      </c>
      <c r="H7" s="305">
        <f>H16+H8+H21+H25</f>
        <v>886383800</v>
      </c>
      <c r="I7" s="305"/>
      <c r="J7" s="31" t="s">
        <v>13</v>
      </c>
      <c r="K7" s="31"/>
    </row>
    <row r="8" spans="1:11" s="33" customFormat="1" ht="19.899999999999999" customHeight="1" x14ac:dyDescent="0.2">
      <c r="B8" s="34" t="s">
        <v>400</v>
      </c>
      <c r="C8" s="35"/>
      <c r="D8" s="35"/>
      <c r="E8" s="35"/>
      <c r="F8" s="35"/>
      <c r="G8" s="35"/>
      <c r="H8" s="305">
        <f>SUM(J9:J15)</f>
        <v>180474400</v>
      </c>
      <c r="I8" s="305"/>
      <c r="J8" s="31" t="s">
        <v>13</v>
      </c>
      <c r="K8" s="32"/>
    </row>
    <row r="9" spans="1:11" s="33" customFormat="1" ht="19.899999999999999" customHeight="1" outlineLevel="1" x14ac:dyDescent="0.2">
      <c r="C9" s="33" t="s">
        <v>64</v>
      </c>
      <c r="D9" s="151" t="s">
        <v>708</v>
      </c>
      <c r="E9" s="49" t="s">
        <v>725</v>
      </c>
      <c r="F9" s="49"/>
      <c r="I9" s="36"/>
      <c r="J9" s="37">
        <v>165013700</v>
      </c>
      <c r="K9" s="152" t="s">
        <v>13</v>
      </c>
    </row>
    <row r="10" spans="1:11" s="33" customFormat="1" ht="19.899999999999999" customHeight="1" outlineLevel="1" x14ac:dyDescent="0.2">
      <c r="C10" s="33" t="s">
        <v>65</v>
      </c>
      <c r="D10" s="151" t="s">
        <v>714</v>
      </c>
      <c r="E10" s="49" t="s">
        <v>726</v>
      </c>
      <c r="F10" s="49"/>
      <c r="I10" s="36"/>
      <c r="J10" s="37">
        <v>9492900</v>
      </c>
      <c r="K10" s="152" t="s">
        <v>13</v>
      </c>
    </row>
    <row r="11" spans="1:11" s="33" customFormat="1" ht="19.899999999999999" customHeight="1" outlineLevel="1" x14ac:dyDescent="0.2">
      <c r="C11" s="33" t="s">
        <v>70</v>
      </c>
      <c r="D11" s="151" t="s">
        <v>715</v>
      </c>
      <c r="E11" s="49" t="s">
        <v>727</v>
      </c>
      <c r="F11" s="49"/>
      <c r="I11" s="36"/>
      <c r="J11" s="37">
        <v>789600</v>
      </c>
      <c r="K11" s="152" t="s">
        <v>13</v>
      </c>
    </row>
    <row r="12" spans="1:11" s="33" customFormat="1" ht="19.899999999999999" customHeight="1" outlineLevel="1" x14ac:dyDescent="0.2">
      <c r="C12" s="33" t="s">
        <v>66</v>
      </c>
      <c r="D12" s="151" t="s">
        <v>716</v>
      </c>
      <c r="E12" s="49" t="s">
        <v>728</v>
      </c>
      <c r="F12" s="49"/>
      <c r="I12" s="36"/>
      <c r="J12" s="37">
        <v>1395600</v>
      </c>
      <c r="K12" s="152" t="s">
        <v>13</v>
      </c>
    </row>
    <row r="13" spans="1:11" s="33" customFormat="1" ht="19.899999999999999" customHeight="1" outlineLevel="1" x14ac:dyDescent="0.2">
      <c r="C13" s="33" t="s">
        <v>67</v>
      </c>
      <c r="D13" s="151" t="s">
        <v>717</v>
      </c>
      <c r="E13" s="49" t="s">
        <v>729</v>
      </c>
      <c r="F13" s="49"/>
      <c r="I13" s="36"/>
      <c r="J13" s="37">
        <v>2843200</v>
      </c>
      <c r="K13" s="152" t="s">
        <v>13</v>
      </c>
    </row>
    <row r="14" spans="1:11" s="33" customFormat="1" ht="19.899999999999999" customHeight="1" outlineLevel="1" x14ac:dyDescent="0.2">
      <c r="C14" s="33" t="s">
        <v>68</v>
      </c>
      <c r="D14" s="151" t="s">
        <v>732</v>
      </c>
      <c r="E14" s="49" t="s">
        <v>730</v>
      </c>
      <c r="F14" s="49"/>
      <c r="I14" s="36"/>
      <c r="J14" s="37">
        <v>630100</v>
      </c>
      <c r="K14" s="152" t="s">
        <v>13</v>
      </c>
    </row>
    <row r="15" spans="1:11" s="33" customFormat="1" ht="19.899999999999999" customHeight="1" outlineLevel="1" x14ac:dyDescent="0.2">
      <c r="C15" s="33" t="s">
        <v>69</v>
      </c>
      <c r="D15" s="151" t="s">
        <v>733</v>
      </c>
      <c r="E15" s="49" t="s">
        <v>731</v>
      </c>
      <c r="F15" s="49"/>
      <c r="I15" s="36"/>
      <c r="J15" s="37">
        <v>309300</v>
      </c>
      <c r="K15" s="152" t="s">
        <v>13</v>
      </c>
    </row>
    <row r="16" spans="1:11" ht="19.899999999999999" customHeight="1" x14ac:dyDescent="0.2">
      <c r="B16" s="150" t="s">
        <v>401</v>
      </c>
      <c r="C16" s="29"/>
      <c r="D16" s="29"/>
      <c r="E16" s="29"/>
      <c r="F16" s="29"/>
      <c r="G16" s="29"/>
      <c r="H16" s="305">
        <f>SUM(J17:J20)</f>
        <v>528917400</v>
      </c>
      <c r="I16" s="305"/>
      <c r="J16" s="31" t="s">
        <v>13</v>
      </c>
      <c r="K16" s="31"/>
    </row>
    <row r="17" spans="2:11" ht="19.899999999999999" customHeight="1" outlineLevel="1" x14ac:dyDescent="0.2">
      <c r="C17" s="28" t="s">
        <v>71</v>
      </c>
      <c r="D17" s="151" t="s">
        <v>708</v>
      </c>
      <c r="E17" s="28" t="s">
        <v>722</v>
      </c>
      <c r="I17" s="153"/>
      <c r="J17" s="37">
        <v>504080900</v>
      </c>
      <c r="K17" s="152" t="s">
        <v>13</v>
      </c>
    </row>
    <row r="18" spans="2:11" ht="19.899999999999999" customHeight="1" outlineLevel="1" x14ac:dyDescent="0.2">
      <c r="C18" s="28" t="s">
        <v>72</v>
      </c>
      <c r="D18" s="151" t="s">
        <v>714</v>
      </c>
      <c r="E18" s="28" t="s">
        <v>723</v>
      </c>
      <c r="J18" s="37">
        <v>14645300</v>
      </c>
      <c r="K18" s="152" t="s">
        <v>13</v>
      </c>
    </row>
    <row r="19" spans="2:11" ht="19.899999999999999" customHeight="1" outlineLevel="1" x14ac:dyDescent="0.2">
      <c r="C19" s="28" t="s">
        <v>73</v>
      </c>
      <c r="D19" s="151" t="s">
        <v>715</v>
      </c>
      <c r="E19" s="28" t="s">
        <v>724</v>
      </c>
      <c r="J19" s="37">
        <v>6717400</v>
      </c>
      <c r="K19" s="152" t="s">
        <v>13</v>
      </c>
    </row>
    <row r="20" spans="2:11" ht="19.899999999999999" customHeight="1" outlineLevel="1" x14ac:dyDescent="0.2">
      <c r="C20" s="28" t="s">
        <v>74</v>
      </c>
      <c r="D20" s="151" t="s">
        <v>716</v>
      </c>
      <c r="E20" s="28" t="s">
        <v>721</v>
      </c>
      <c r="J20" s="37">
        <v>3473800</v>
      </c>
      <c r="K20" s="152" t="s">
        <v>13</v>
      </c>
    </row>
    <row r="21" spans="2:11" ht="19.899999999999999" customHeight="1" x14ac:dyDescent="0.2">
      <c r="B21" s="150" t="s">
        <v>402</v>
      </c>
      <c r="C21" s="29"/>
      <c r="D21" s="151"/>
      <c r="E21" s="29"/>
      <c r="F21" s="29"/>
      <c r="G21" s="29"/>
      <c r="H21" s="305">
        <f>SUM(J22:J24)</f>
        <v>157104000</v>
      </c>
      <c r="I21" s="305"/>
      <c r="J21" s="31" t="s">
        <v>13</v>
      </c>
      <c r="K21" s="31"/>
    </row>
    <row r="22" spans="2:11" ht="19.899999999999999" customHeight="1" outlineLevel="1" x14ac:dyDescent="0.2">
      <c r="C22" s="28" t="s">
        <v>75</v>
      </c>
      <c r="D22" s="151" t="s">
        <v>708</v>
      </c>
      <c r="E22" s="28" t="s">
        <v>718</v>
      </c>
      <c r="I22" s="153"/>
      <c r="J22" s="37">
        <v>114996000</v>
      </c>
      <c r="K22" s="152" t="s">
        <v>13</v>
      </c>
    </row>
    <row r="23" spans="2:11" ht="19.899999999999999" customHeight="1" outlineLevel="1" x14ac:dyDescent="0.2">
      <c r="C23" s="28" t="s">
        <v>76</v>
      </c>
      <c r="D23" s="151" t="s">
        <v>714</v>
      </c>
      <c r="E23" s="28" t="s">
        <v>719</v>
      </c>
      <c r="J23" s="37">
        <v>15942000</v>
      </c>
      <c r="K23" s="152" t="s">
        <v>13</v>
      </c>
    </row>
    <row r="24" spans="2:11" ht="19.899999999999999" customHeight="1" outlineLevel="1" x14ac:dyDescent="0.2">
      <c r="C24" s="28" t="s">
        <v>77</v>
      </c>
      <c r="D24" s="151" t="s">
        <v>715</v>
      </c>
      <c r="E24" s="28" t="s">
        <v>720</v>
      </c>
      <c r="J24" s="37">
        <v>26166000</v>
      </c>
      <c r="K24" s="152" t="s">
        <v>13</v>
      </c>
    </row>
    <row r="25" spans="2:11" ht="19.899999999999999" customHeight="1" x14ac:dyDescent="0.2">
      <c r="B25" s="150" t="s">
        <v>403</v>
      </c>
      <c r="C25" s="29"/>
      <c r="D25" s="29"/>
      <c r="E25" s="29"/>
      <c r="F25" s="29"/>
      <c r="G25" s="29"/>
      <c r="H25" s="305">
        <f>SUM(J26:J30)</f>
        <v>19888000</v>
      </c>
      <c r="I25" s="305"/>
      <c r="J25" s="31" t="s">
        <v>13</v>
      </c>
      <c r="K25" s="31"/>
    </row>
    <row r="26" spans="2:11" ht="19.899999999999999" customHeight="1" x14ac:dyDescent="0.2">
      <c r="B26" s="150"/>
      <c r="C26" s="38" t="s">
        <v>198</v>
      </c>
      <c r="D26" s="151" t="s">
        <v>708</v>
      </c>
      <c r="E26" s="28" t="s">
        <v>709</v>
      </c>
      <c r="H26" s="32"/>
      <c r="I26" s="32"/>
      <c r="J26" s="37">
        <v>222000</v>
      </c>
      <c r="K26" s="152" t="s">
        <v>13</v>
      </c>
    </row>
    <row r="27" spans="2:11" ht="19.899999999999999" customHeight="1" outlineLevel="1" x14ac:dyDescent="0.2">
      <c r="C27" s="28" t="s">
        <v>83</v>
      </c>
      <c r="D27" s="151" t="s">
        <v>714</v>
      </c>
      <c r="E27" s="28" t="s">
        <v>710</v>
      </c>
      <c r="I27" s="153"/>
      <c r="J27" s="37">
        <v>9895800</v>
      </c>
      <c r="K27" s="152" t="s">
        <v>13</v>
      </c>
    </row>
    <row r="28" spans="2:11" ht="19.899999999999999" customHeight="1" outlineLevel="1" x14ac:dyDescent="0.2">
      <c r="C28" s="28" t="s">
        <v>78</v>
      </c>
      <c r="D28" s="151" t="s">
        <v>715</v>
      </c>
      <c r="E28" s="28" t="s">
        <v>711</v>
      </c>
      <c r="J28" s="37">
        <v>1600800</v>
      </c>
      <c r="K28" s="152" t="s">
        <v>13</v>
      </c>
    </row>
    <row r="29" spans="2:11" ht="19.899999999999999" customHeight="1" outlineLevel="1" x14ac:dyDescent="0.2">
      <c r="C29" s="28" t="s">
        <v>79</v>
      </c>
      <c r="D29" s="151" t="s">
        <v>716</v>
      </c>
      <c r="E29" s="28" t="s">
        <v>712</v>
      </c>
      <c r="I29" s="153"/>
      <c r="J29" s="37">
        <v>7855200</v>
      </c>
      <c r="K29" s="152" t="s">
        <v>13</v>
      </c>
    </row>
    <row r="30" spans="2:11" ht="19.899999999999999" customHeight="1" outlineLevel="1" x14ac:dyDescent="0.2">
      <c r="C30" s="28" t="s">
        <v>80</v>
      </c>
      <c r="D30" s="151" t="s">
        <v>717</v>
      </c>
      <c r="E30" s="28" t="s">
        <v>713</v>
      </c>
      <c r="J30" s="37">
        <v>314200</v>
      </c>
      <c r="K30" s="152" t="s">
        <v>13</v>
      </c>
    </row>
    <row r="31" spans="2:11" ht="19.899999999999999" customHeight="1" outlineLevel="1" x14ac:dyDescent="0.2">
      <c r="J31" s="37"/>
    </row>
    <row r="32" spans="2:11" ht="19.899999999999999" customHeight="1" outlineLevel="1" x14ac:dyDescent="0.2">
      <c r="J32" s="37"/>
    </row>
    <row r="33" spans="2:11" ht="19.899999999999999" customHeight="1" outlineLevel="1" x14ac:dyDescent="0.2">
      <c r="J33" s="37"/>
    </row>
    <row r="34" spans="2:11" ht="19.899999999999999" customHeight="1" outlineLevel="1" x14ac:dyDescent="0.2">
      <c r="J34" s="37"/>
    </row>
    <row r="35" spans="2:11" ht="19.899999999999999" customHeight="1" outlineLevel="1" x14ac:dyDescent="0.2">
      <c r="J35" s="37"/>
    </row>
    <row r="36" spans="2:11" ht="19.899999999999999" customHeight="1" outlineLevel="1" x14ac:dyDescent="0.2">
      <c r="J36" s="37"/>
    </row>
    <row r="37" spans="2:11" ht="19.899999999999999" customHeight="1" outlineLevel="1" x14ac:dyDescent="0.2">
      <c r="B37" s="29" t="s">
        <v>199</v>
      </c>
      <c r="J37" s="37"/>
    </row>
    <row r="38" spans="2:11" ht="19.899999999999999" customHeight="1" x14ac:dyDescent="0.2">
      <c r="B38" s="29" t="s">
        <v>194</v>
      </c>
      <c r="I38" s="307">
        <f>SUM(H39,H58,H145)</f>
        <v>242021370</v>
      </c>
      <c r="J38" s="307"/>
      <c r="K38" s="31" t="s">
        <v>13</v>
      </c>
    </row>
    <row r="39" spans="2:11" s="29" customFormat="1" ht="19.899999999999999" customHeight="1" x14ac:dyDescent="0.2">
      <c r="B39" s="150" t="s">
        <v>200</v>
      </c>
      <c r="H39" s="305">
        <f>SUM(H40,H54)</f>
        <v>164384400</v>
      </c>
      <c r="I39" s="305"/>
      <c r="J39" s="31" t="s">
        <v>13</v>
      </c>
      <c r="K39" s="31"/>
    </row>
    <row r="40" spans="2:11" ht="19.899999999999999" customHeight="1" x14ac:dyDescent="0.2">
      <c r="B40" s="150" t="s">
        <v>201</v>
      </c>
      <c r="C40" s="29"/>
      <c r="D40" s="29"/>
      <c r="E40" s="29"/>
      <c r="F40" s="29"/>
      <c r="G40" s="29"/>
      <c r="H40" s="305">
        <f>SUM(H41,H45,H50)</f>
        <v>158482400</v>
      </c>
      <c r="I40" s="305"/>
      <c r="J40" s="31" t="s">
        <v>13</v>
      </c>
      <c r="K40" s="31"/>
    </row>
    <row r="41" spans="2:11" ht="19.899999999999999" customHeight="1" outlineLevel="1" x14ac:dyDescent="0.2">
      <c r="B41" s="150" t="s">
        <v>202</v>
      </c>
      <c r="C41" s="29"/>
      <c r="D41" s="29"/>
      <c r="E41" s="29"/>
      <c r="F41" s="29"/>
      <c r="G41" s="29"/>
      <c r="H41" s="306">
        <v>9473500</v>
      </c>
      <c r="I41" s="306"/>
      <c r="J41" s="31" t="s">
        <v>13</v>
      </c>
      <c r="K41" s="31"/>
    </row>
    <row r="42" spans="2:11" ht="19.899999999999999" customHeight="1" outlineLevel="1" x14ac:dyDescent="0.2">
      <c r="C42" s="38"/>
      <c r="D42" s="311" t="s">
        <v>207</v>
      </c>
      <c r="E42" s="311"/>
      <c r="F42" s="311"/>
      <c r="G42" s="311"/>
      <c r="H42" s="311"/>
      <c r="J42" s="37"/>
      <c r="K42" s="154"/>
    </row>
    <row r="43" spans="2:11" ht="19.899999999999999" customHeight="1" outlineLevel="1" x14ac:dyDescent="0.2">
      <c r="C43" s="38"/>
      <c r="D43" s="311" t="s">
        <v>150</v>
      </c>
      <c r="E43" s="311"/>
      <c r="F43" s="311"/>
      <c r="G43" s="311"/>
      <c r="H43" s="311"/>
      <c r="J43" s="37"/>
      <c r="K43" s="154"/>
    </row>
    <row r="44" spans="2:11" ht="19.899999999999999" customHeight="1" outlineLevel="1" x14ac:dyDescent="0.2">
      <c r="C44" s="38"/>
      <c r="D44" s="311" t="s">
        <v>151</v>
      </c>
      <c r="E44" s="311"/>
      <c r="F44" s="311"/>
      <c r="G44" s="311"/>
      <c r="H44" s="311"/>
      <c r="J44" s="37"/>
      <c r="K44" s="154"/>
    </row>
    <row r="45" spans="2:11" ht="19.899999999999999" customHeight="1" outlineLevel="1" x14ac:dyDescent="0.2">
      <c r="B45" s="150" t="s">
        <v>203</v>
      </c>
      <c r="C45" s="29"/>
      <c r="D45" s="29"/>
      <c r="E45" s="29"/>
      <c r="F45" s="29"/>
      <c r="G45" s="29"/>
      <c r="H45" s="306">
        <v>137181480</v>
      </c>
      <c r="I45" s="306"/>
      <c r="J45" s="31" t="s">
        <v>13</v>
      </c>
      <c r="K45" s="31"/>
    </row>
    <row r="46" spans="2:11" ht="19.899999999999999" customHeight="1" outlineLevel="1" x14ac:dyDescent="0.2">
      <c r="D46" s="28" t="s">
        <v>325</v>
      </c>
      <c r="J46" s="37"/>
    </row>
    <row r="47" spans="2:11" ht="19.899999999999999" customHeight="1" outlineLevel="1" x14ac:dyDescent="0.2">
      <c r="D47" s="28" t="s">
        <v>327</v>
      </c>
      <c r="J47" s="37"/>
    </row>
    <row r="48" spans="2:11" ht="19.899999999999999" customHeight="1" outlineLevel="1" x14ac:dyDescent="0.2">
      <c r="D48" s="28" t="s">
        <v>326</v>
      </c>
      <c r="J48" s="37"/>
    </row>
    <row r="49" spans="2:11" ht="19.899999999999999" customHeight="1" outlineLevel="1" x14ac:dyDescent="0.2">
      <c r="B49" s="150"/>
      <c r="D49" s="28" t="s">
        <v>1042</v>
      </c>
      <c r="J49" s="37"/>
    </row>
    <row r="50" spans="2:11" ht="19.899999999999999" customHeight="1" outlineLevel="1" x14ac:dyDescent="0.2">
      <c r="B50" s="150" t="s">
        <v>204</v>
      </c>
      <c r="C50" s="29"/>
      <c r="D50" s="29"/>
      <c r="E50" s="29"/>
      <c r="F50" s="29"/>
      <c r="G50" s="29"/>
      <c r="H50" s="306">
        <v>11827420</v>
      </c>
      <c r="I50" s="306"/>
      <c r="J50" s="31" t="s">
        <v>13</v>
      </c>
      <c r="K50" s="31"/>
    </row>
    <row r="51" spans="2:11" ht="19.899999999999999" customHeight="1" outlineLevel="1" x14ac:dyDescent="0.2">
      <c r="D51" s="28" t="s">
        <v>205</v>
      </c>
      <c r="J51" s="37"/>
    </row>
    <row r="52" spans="2:11" ht="19.899999999999999" customHeight="1" outlineLevel="1" x14ac:dyDescent="0.2">
      <c r="D52" s="28" t="s">
        <v>1043</v>
      </c>
      <c r="J52" s="37"/>
    </row>
    <row r="53" spans="2:11" ht="19.899999999999999" customHeight="1" outlineLevel="1" x14ac:dyDescent="0.2">
      <c r="D53" s="28" t="s">
        <v>343</v>
      </c>
      <c r="J53" s="37"/>
    </row>
    <row r="54" spans="2:11" s="33" customFormat="1" ht="19.899999999999999" customHeight="1" x14ac:dyDescent="0.2">
      <c r="B54" s="150" t="s">
        <v>206</v>
      </c>
      <c r="C54" s="29"/>
      <c r="D54" s="29"/>
      <c r="E54" s="29"/>
      <c r="F54" s="29"/>
      <c r="G54" s="29"/>
      <c r="H54" s="306">
        <v>5902000</v>
      </c>
      <c r="I54" s="306"/>
      <c r="J54" s="31" t="s">
        <v>13</v>
      </c>
      <c r="K54" s="31"/>
    </row>
    <row r="55" spans="2:11" s="33" customFormat="1" ht="19.899999999999999" customHeight="1" outlineLevel="1" x14ac:dyDescent="0.2">
      <c r="B55" s="28"/>
      <c r="C55" s="28"/>
      <c r="D55" s="28" t="s">
        <v>155</v>
      </c>
      <c r="E55" s="28"/>
      <c r="F55" s="28"/>
      <c r="G55" s="28"/>
      <c r="H55" s="28"/>
      <c r="I55" s="152"/>
      <c r="J55" s="37"/>
      <c r="K55" s="152"/>
    </row>
    <row r="56" spans="2:11" ht="19.899999999999999" customHeight="1" outlineLevel="1" x14ac:dyDescent="0.2">
      <c r="D56" s="28" t="s">
        <v>419</v>
      </c>
      <c r="J56" s="37"/>
    </row>
    <row r="57" spans="2:11" ht="19.899999999999999" customHeight="1" outlineLevel="1" x14ac:dyDescent="0.2">
      <c r="B57" s="150"/>
      <c r="J57" s="37"/>
    </row>
    <row r="58" spans="2:11" s="33" customFormat="1" ht="19.899999999999999" customHeight="1" outlineLevel="1" x14ac:dyDescent="0.2">
      <c r="B58" s="29" t="s">
        <v>212</v>
      </c>
      <c r="C58" s="29"/>
      <c r="D58" s="29"/>
      <c r="E58" s="29"/>
      <c r="F58" s="29"/>
      <c r="G58" s="29"/>
      <c r="H58" s="306">
        <f>SUM(H59)</f>
        <v>64833570</v>
      </c>
      <c r="I58" s="306"/>
      <c r="J58" s="31" t="s">
        <v>13</v>
      </c>
      <c r="K58" s="31"/>
    </row>
    <row r="59" spans="2:11" ht="19.899999999999999" customHeight="1" x14ac:dyDescent="0.2">
      <c r="B59" s="150" t="s">
        <v>152</v>
      </c>
      <c r="C59" s="29"/>
      <c r="D59" s="29"/>
      <c r="E59" s="29"/>
      <c r="F59" s="29"/>
      <c r="G59" s="29"/>
      <c r="H59" s="306">
        <f>H60+H86</f>
        <v>64833570</v>
      </c>
      <c r="I59" s="306"/>
      <c r="J59" s="31" t="s">
        <v>13</v>
      </c>
      <c r="K59" s="31"/>
    </row>
    <row r="60" spans="2:11" ht="19.899999999999999" customHeight="1" x14ac:dyDescent="0.2">
      <c r="B60" s="150" t="s">
        <v>238</v>
      </c>
      <c r="C60" s="29"/>
      <c r="D60" s="29"/>
      <c r="E60" s="29"/>
      <c r="F60" s="29"/>
      <c r="G60" s="29"/>
      <c r="H60" s="306">
        <f>SUM(J61:J84)</f>
        <v>3833570</v>
      </c>
      <c r="I60" s="306"/>
      <c r="J60" s="31" t="s">
        <v>13</v>
      </c>
      <c r="K60" s="31"/>
    </row>
    <row r="61" spans="2:11" ht="19.899999999999999" customHeight="1" outlineLevel="1" x14ac:dyDescent="0.2">
      <c r="C61" s="155" t="s">
        <v>931</v>
      </c>
      <c r="D61" s="151" t="s">
        <v>708</v>
      </c>
      <c r="E61" s="156" t="s">
        <v>1044</v>
      </c>
      <c r="F61" s="157"/>
      <c r="G61" s="157"/>
      <c r="H61" s="156"/>
      <c r="J61" s="37"/>
    </row>
    <row r="62" spans="2:11" ht="19.899999999999999" customHeight="1" outlineLevel="1" x14ac:dyDescent="0.2">
      <c r="C62" s="155"/>
      <c r="E62" s="156" t="s">
        <v>1045</v>
      </c>
      <c r="F62" s="157"/>
      <c r="G62" s="157"/>
      <c r="H62" s="156"/>
      <c r="J62" s="37"/>
    </row>
    <row r="63" spans="2:11" ht="19.899999999999999" customHeight="1" outlineLevel="1" x14ac:dyDescent="0.2">
      <c r="E63" s="156" t="s">
        <v>1046</v>
      </c>
      <c r="F63" s="158"/>
      <c r="G63" s="158"/>
      <c r="H63" s="156"/>
      <c r="I63" s="156"/>
      <c r="J63" s="37">
        <v>24100</v>
      </c>
      <c r="K63" s="152" t="s">
        <v>13</v>
      </c>
    </row>
    <row r="64" spans="2:11" ht="19.899999999999999" customHeight="1" outlineLevel="1" x14ac:dyDescent="0.2">
      <c r="C64" s="155" t="s">
        <v>1178</v>
      </c>
      <c r="D64" s="151" t="s">
        <v>714</v>
      </c>
      <c r="E64" s="156" t="s">
        <v>591</v>
      </c>
      <c r="F64" s="50"/>
      <c r="G64" s="50"/>
      <c r="H64" s="156"/>
      <c r="J64" s="37"/>
    </row>
    <row r="65" spans="3:11" ht="19.899999999999999" customHeight="1" outlineLevel="1" x14ac:dyDescent="0.2">
      <c r="D65" s="50"/>
      <c r="E65" s="156" t="s">
        <v>590</v>
      </c>
      <c r="F65" s="50"/>
      <c r="G65" s="50"/>
      <c r="H65" s="156"/>
      <c r="J65" s="37"/>
    </row>
    <row r="66" spans="3:11" ht="19.899999999999999" customHeight="1" outlineLevel="1" x14ac:dyDescent="0.2">
      <c r="D66" s="50"/>
      <c r="E66" s="156" t="s">
        <v>884</v>
      </c>
      <c r="F66" s="50"/>
      <c r="G66" s="50"/>
      <c r="H66" s="156"/>
      <c r="J66" s="37"/>
    </row>
    <row r="67" spans="3:11" ht="19.899999999999999" customHeight="1" outlineLevel="1" x14ac:dyDescent="0.2">
      <c r="D67" s="50"/>
      <c r="E67" s="156" t="s">
        <v>1049</v>
      </c>
      <c r="F67" s="50"/>
      <c r="G67" s="50"/>
      <c r="H67" s="156"/>
      <c r="J67" s="37">
        <v>50200</v>
      </c>
      <c r="K67" s="152" t="s">
        <v>13</v>
      </c>
    </row>
    <row r="68" spans="3:11" ht="19.899999999999999" customHeight="1" outlineLevel="1" x14ac:dyDescent="0.2">
      <c r="C68" s="155" t="s">
        <v>932</v>
      </c>
      <c r="D68" s="151" t="s">
        <v>715</v>
      </c>
      <c r="E68" s="155" t="s">
        <v>1171</v>
      </c>
      <c r="F68" s="155"/>
      <c r="G68" s="155"/>
      <c r="H68" s="155"/>
      <c r="J68" s="43">
        <v>6600</v>
      </c>
      <c r="K68" s="152" t="s">
        <v>13</v>
      </c>
    </row>
    <row r="69" spans="3:11" ht="19.899999999999999" customHeight="1" outlineLevel="1" x14ac:dyDescent="0.2">
      <c r="C69" s="155" t="s">
        <v>933</v>
      </c>
      <c r="D69" s="151" t="s">
        <v>716</v>
      </c>
      <c r="E69" s="158" t="s">
        <v>885</v>
      </c>
      <c r="F69" s="158"/>
      <c r="G69" s="158"/>
      <c r="H69" s="156"/>
      <c r="I69" s="156"/>
      <c r="J69" s="43">
        <v>38000</v>
      </c>
      <c r="K69" s="152" t="s">
        <v>13</v>
      </c>
    </row>
    <row r="70" spans="3:11" ht="19.899999999999999" customHeight="1" outlineLevel="1" x14ac:dyDescent="0.2">
      <c r="C70" s="155" t="s">
        <v>934</v>
      </c>
      <c r="D70" s="151" t="s">
        <v>717</v>
      </c>
      <c r="E70" s="158" t="s">
        <v>887</v>
      </c>
      <c r="F70" s="158"/>
      <c r="G70" s="158"/>
      <c r="H70" s="156"/>
      <c r="I70" s="156"/>
      <c r="J70" s="43">
        <v>12000</v>
      </c>
      <c r="K70" s="152" t="s">
        <v>13</v>
      </c>
    </row>
    <row r="71" spans="3:11" ht="19.899999999999999" customHeight="1" outlineLevel="1" x14ac:dyDescent="0.2">
      <c r="C71" s="155" t="s">
        <v>220</v>
      </c>
      <c r="D71" s="151" t="s">
        <v>732</v>
      </c>
      <c r="E71" s="155" t="s">
        <v>1172</v>
      </c>
      <c r="F71" s="155"/>
      <c r="G71" s="155"/>
      <c r="H71" s="156"/>
      <c r="J71" s="37">
        <v>3520000</v>
      </c>
      <c r="K71" s="152" t="s">
        <v>13</v>
      </c>
    </row>
    <row r="72" spans="3:11" ht="19.899999999999999" customHeight="1" outlineLevel="1" x14ac:dyDescent="0.2">
      <c r="C72" s="155" t="s">
        <v>935</v>
      </c>
      <c r="D72" s="151" t="s">
        <v>733</v>
      </c>
      <c r="E72" s="158" t="s">
        <v>886</v>
      </c>
      <c r="F72" s="158"/>
      <c r="G72" s="158"/>
      <c r="H72" s="156"/>
      <c r="I72" s="156"/>
      <c r="J72" s="43">
        <v>5650</v>
      </c>
      <c r="K72" s="152" t="s">
        <v>13</v>
      </c>
    </row>
    <row r="73" spans="3:11" ht="19.899999999999999" customHeight="1" outlineLevel="1" x14ac:dyDescent="0.2">
      <c r="C73" s="155" t="s">
        <v>936</v>
      </c>
      <c r="D73" s="151" t="s">
        <v>1236</v>
      </c>
      <c r="E73" s="158" t="s">
        <v>1586</v>
      </c>
      <c r="F73" s="158"/>
      <c r="G73" s="158"/>
      <c r="H73" s="156"/>
      <c r="I73" s="156"/>
      <c r="J73" s="43">
        <v>11480</v>
      </c>
      <c r="K73" s="152" t="s">
        <v>13</v>
      </c>
    </row>
    <row r="74" spans="3:11" ht="19.899999999999999" customHeight="1" outlineLevel="1" x14ac:dyDescent="0.2">
      <c r="C74" s="155" t="s">
        <v>937</v>
      </c>
      <c r="D74" s="151" t="s">
        <v>824</v>
      </c>
      <c r="E74" s="158" t="s">
        <v>1237</v>
      </c>
      <c r="F74" s="158"/>
      <c r="G74" s="158"/>
      <c r="H74" s="156"/>
      <c r="I74" s="156"/>
      <c r="J74" s="43">
        <v>34900</v>
      </c>
      <c r="K74" s="152" t="s">
        <v>13</v>
      </c>
    </row>
    <row r="75" spans="3:11" ht="19.899999999999999" customHeight="1" outlineLevel="1" x14ac:dyDescent="0.2">
      <c r="C75" s="155" t="s">
        <v>938</v>
      </c>
      <c r="D75" s="151" t="s">
        <v>1232</v>
      </c>
      <c r="E75" s="158"/>
      <c r="F75" s="158"/>
      <c r="G75" s="158"/>
      <c r="H75" s="156"/>
      <c r="I75" s="156"/>
      <c r="J75" s="43">
        <v>5300</v>
      </c>
      <c r="K75" s="152" t="s">
        <v>13</v>
      </c>
    </row>
    <row r="76" spans="3:11" ht="19.899999999999999" customHeight="1" outlineLevel="1" x14ac:dyDescent="0.2">
      <c r="C76" s="155" t="s">
        <v>939</v>
      </c>
      <c r="D76" s="151" t="s">
        <v>1233</v>
      </c>
      <c r="E76" s="158"/>
      <c r="F76" s="158"/>
      <c r="G76" s="158"/>
      <c r="H76" s="156"/>
      <c r="I76" s="156"/>
      <c r="J76" s="43">
        <v>3950</v>
      </c>
      <c r="K76" s="152" t="s">
        <v>13</v>
      </c>
    </row>
    <row r="77" spans="3:11" ht="19.899999999999999" customHeight="1" outlineLevel="1" x14ac:dyDescent="0.2">
      <c r="C77" s="155" t="s">
        <v>940</v>
      </c>
      <c r="D77" s="151" t="s">
        <v>1234</v>
      </c>
      <c r="E77" s="158"/>
      <c r="F77" s="158"/>
      <c r="G77" s="158"/>
      <c r="H77" s="156"/>
      <c r="I77" s="156"/>
      <c r="J77" s="43">
        <v>5600</v>
      </c>
      <c r="K77" s="152" t="s">
        <v>13</v>
      </c>
    </row>
    <row r="78" spans="3:11" ht="19.899999999999999" customHeight="1" outlineLevel="1" x14ac:dyDescent="0.2">
      <c r="C78" s="155" t="s">
        <v>1464</v>
      </c>
      <c r="D78" s="151" t="s">
        <v>1235</v>
      </c>
      <c r="E78" s="50"/>
      <c r="F78" s="50"/>
      <c r="G78" s="50"/>
      <c r="H78" s="156"/>
      <c r="J78" s="37">
        <v>70000</v>
      </c>
      <c r="K78" s="152" t="s">
        <v>13</v>
      </c>
    </row>
    <row r="79" spans="3:11" ht="19.899999999999999" customHeight="1" outlineLevel="1" x14ac:dyDescent="0.2">
      <c r="C79" s="155" t="s">
        <v>328</v>
      </c>
      <c r="D79" s="151" t="s">
        <v>950</v>
      </c>
      <c r="E79" s="158"/>
      <c r="F79" s="158"/>
      <c r="G79" s="158"/>
      <c r="H79" s="156"/>
      <c r="I79" s="156"/>
      <c r="J79" s="43">
        <v>22000</v>
      </c>
      <c r="K79" s="152" t="s">
        <v>13</v>
      </c>
    </row>
    <row r="80" spans="3:11" ht="19.899999999999999" customHeight="1" outlineLevel="1" x14ac:dyDescent="0.2">
      <c r="C80" s="155" t="s">
        <v>945</v>
      </c>
      <c r="D80" s="151" t="s">
        <v>951</v>
      </c>
      <c r="E80" s="158"/>
      <c r="F80" s="158"/>
      <c r="G80" s="158"/>
      <c r="H80" s="156"/>
      <c r="I80" s="156"/>
      <c r="J80" s="43">
        <v>4200</v>
      </c>
      <c r="K80" s="152" t="s">
        <v>13</v>
      </c>
    </row>
    <row r="81" spans="2:11" ht="19.899999999999999" customHeight="1" outlineLevel="1" x14ac:dyDescent="0.2">
      <c r="C81" s="155" t="s">
        <v>946</v>
      </c>
      <c r="D81" s="151" t="s">
        <v>943</v>
      </c>
      <c r="E81" s="158"/>
      <c r="F81" s="158"/>
      <c r="G81" s="158"/>
      <c r="H81" s="156"/>
      <c r="I81" s="156"/>
      <c r="J81" s="43">
        <v>6100</v>
      </c>
      <c r="K81" s="152" t="s">
        <v>13</v>
      </c>
    </row>
    <row r="82" spans="2:11" ht="19.899999999999999" customHeight="1" outlineLevel="1" x14ac:dyDescent="0.2">
      <c r="C82" s="155" t="s">
        <v>332</v>
      </c>
      <c r="D82" s="151" t="s">
        <v>944</v>
      </c>
      <c r="E82" s="158"/>
      <c r="F82" s="158"/>
      <c r="G82" s="158"/>
      <c r="H82" s="156"/>
      <c r="I82" s="156"/>
      <c r="J82" s="43">
        <v>4590</v>
      </c>
      <c r="K82" s="152" t="s">
        <v>13</v>
      </c>
    </row>
    <row r="83" spans="2:11" ht="19.899999999999999" customHeight="1" outlineLevel="1" x14ac:dyDescent="0.2">
      <c r="C83" s="155" t="s">
        <v>947</v>
      </c>
      <c r="D83" s="151" t="s">
        <v>948</v>
      </c>
      <c r="E83" s="155"/>
      <c r="F83" s="155"/>
      <c r="G83" s="155"/>
      <c r="H83" s="155"/>
      <c r="J83" s="43"/>
    </row>
    <row r="84" spans="2:11" ht="19.899999999999999" customHeight="1" outlineLevel="1" x14ac:dyDescent="0.2">
      <c r="C84" s="155"/>
      <c r="E84" s="155" t="s">
        <v>949</v>
      </c>
      <c r="F84" s="155"/>
      <c r="G84" s="155"/>
      <c r="H84" s="155"/>
      <c r="J84" s="43">
        <v>8900</v>
      </c>
      <c r="K84" s="152" t="s">
        <v>13</v>
      </c>
    </row>
    <row r="85" spans="2:11" ht="19.899999999999999" customHeight="1" outlineLevel="1" x14ac:dyDescent="0.2">
      <c r="D85" s="50"/>
      <c r="E85" s="50"/>
      <c r="F85" s="50"/>
      <c r="G85" s="50"/>
      <c r="H85" s="156"/>
      <c r="J85" s="37"/>
    </row>
    <row r="86" spans="2:11" ht="19.899999999999999" customHeight="1" outlineLevel="1" x14ac:dyDescent="0.2">
      <c r="B86" s="150" t="s">
        <v>424</v>
      </c>
      <c r="C86" s="29"/>
      <c r="D86" s="29"/>
      <c r="E86" s="29"/>
      <c r="F86" s="29"/>
      <c r="G86" s="29"/>
      <c r="H86" s="306">
        <f>SUM(J87:J87)</f>
        <v>61000000</v>
      </c>
      <c r="I86" s="306"/>
      <c r="J86" s="31" t="s">
        <v>13</v>
      </c>
      <c r="K86" s="31"/>
    </row>
    <row r="87" spans="2:11" ht="19.899999999999999" customHeight="1" outlineLevel="1" x14ac:dyDescent="0.5">
      <c r="C87" s="28" t="s">
        <v>952</v>
      </c>
      <c r="D87" s="159" t="s">
        <v>905</v>
      </c>
      <c r="E87" s="159"/>
      <c r="F87" s="159"/>
      <c r="G87" s="159"/>
      <c r="H87" s="159"/>
      <c r="I87" s="160"/>
      <c r="J87" s="37">
        <v>61000000</v>
      </c>
      <c r="K87" s="152" t="s">
        <v>13</v>
      </c>
    </row>
    <row r="88" spans="2:11" ht="19.899999999999999" customHeight="1" outlineLevel="1" x14ac:dyDescent="0.5">
      <c r="D88" s="159" t="s">
        <v>906</v>
      </c>
      <c r="E88" s="159"/>
      <c r="F88" s="159"/>
      <c r="G88" s="159"/>
      <c r="H88" s="160"/>
      <c r="I88" s="160"/>
      <c r="J88" s="37"/>
    </row>
    <row r="89" spans="2:11" ht="19.899999999999999" customHeight="1" x14ac:dyDescent="0.5">
      <c r="B89" s="158"/>
      <c r="C89" s="152"/>
      <c r="D89" s="159" t="s">
        <v>1465</v>
      </c>
      <c r="E89" s="159"/>
      <c r="F89" s="159"/>
      <c r="G89" s="159"/>
      <c r="H89" s="160"/>
      <c r="I89" s="160"/>
      <c r="J89" s="33"/>
    </row>
    <row r="90" spans="2:11" ht="19.899999999999999" customHeight="1" outlineLevel="1" x14ac:dyDescent="0.5">
      <c r="C90" s="38"/>
      <c r="D90" s="159" t="s">
        <v>1220</v>
      </c>
      <c r="E90" s="53"/>
      <c r="F90" s="53"/>
      <c r="G90" s="53"/>
      <c r="H90" s="53"/>
      <c r="I90" s="53"/>
      <c r="J90" s="40"/>
      <c r="K90" s="161"/>
    </row>
    <row r="91" spans="2:11" ht="19.899999999999999" customHeight="1" x14ac:dyDescent="0.5">
      <c r="D91" s="159" t="s">
        <v>1466</v>
      </c>
      <c r="E91" s="159"/>
      <c r="F91" s="159"/>
      <c r="G91" s="159"/>
      <c r="H91" s="160"/>
      <c r="I91" s="160"/>
      <c r="J91" s="37"/>
    </row>
    <row r="92" spans="2:11" ht="19.899999999999999" customHeight="1" outlineLevel="1" x14ac:dyDescent="0.5">
      <c r="D92" s="159" t="s">
        <v>1467</v>
      </c>
      <c r="E92" s="159"/>
      <c r="F92" s="159"/>
      <c r="G92" s="159"/>
      <c r="H92" s="160"/>
      <c r="I92" s="160"/>
      <c r="J92" s="37"/>
    </row>
    <row r="93" spans="2:11" ht="19.899999999999999" customHeight="1" outlineLevel="1" x14ac:dyDescent="0.5">
      <c r="C93" s="38"/>
      <c r="D93" s="159" t="s">
        <v>1223</v>
      </c>
      <c r="E93" s="53"/>
      <c r="F93" s="53"/>
      <c r="G93" s="53"/>
      <c r="H93" s="53"/>
      <c r="I93" s="53"/>
      <c r="J93" s="40"/>
      <c r="K93" s="161"/>
    </row>
    <row r="94" spans="2:11" ht="19.899999999999999" customHeight="1" outlineLevel="1" x14ac:dyDescent="0.5">
      <c r="D94" s="159" t="s">
        <v>1468</v>
      </c>
      <c r="E94" s="159"/>
      <c r="F94" s="159"/>
      <c r="G94" s="159"/>
      <c r="H94" s="160"/>
      <c r="I94" s="160"/>
      <c r="J94" s="37"/>
    </row>
    <row r="95" spans="2:11" ht="19.899999999999999" customHeight="1" outlineLevel="1" x14ac:dyDescent="0.5">
      <c r="D95" s="159" t="s">
        <v>1469</v>
      </c>
      <c r="E95" s="159"/>
      <c r="F95" s="159"/>
      <c r="G95" s="159"/>
      <c r="H95" s="160"/>
      <c r="I95" s="160"/>
      <c r="J95" s="37"/>
    </row>
    <row r="96" spans="2:11" ht="19.899999999999999" customHeight="1" outlineLevel="1" x14ac:dyDescent="0.5">
      <c r="D96" s="159" t="s">
        <v>1470</v>
      </c>
      <c r="E96" s="159"/>
      <c r="F96" s="159"/>
      <c r="G96" s="159"/>
      <c r="H96" s="160"/>
      <c r="I96" s="160"/>
      <c r="J96" s="37"/>
    </row>
    <row r="97" spans="3:11" ht="19.899999999999999" customHeight="1" outlineLevel="1" x14ac:dyDescent="0.5">
      <c r="D97" s="159" t="s">
        <v>1471</v>
      </c>
      <c r="E97" s="159"/>
      <c r="F97" s="159"/>
      <c r="G97" s="159"/>
      <c r="H97" s="160"/>
      <c r="I97" s="160"/>
      <c r="J97" s="37"/>
    </row>
    <row r="98" spans="3:11" ht="19.899999999999999" customHeight="1" outlineLevel="1" x14ac:dyDescent="0.5">
      <c r="D98" s="159" t="s">
        <v>1472</v>
      </c>
      <c r="E98" s="159"/>
      <c r="F98" s="159"/>
      <c r="G98" s="159"/>
      <c r="H98" s="160"/>
      <c r="I98" s="160"/>
      <c r="J98" s="37"/>
    </row>
    <row r="99" spans="3:11" ht="19.899999999999999" customHeight="1" outlineLevel="1" x14ac:dyDescent="0.5">
      <c r="C99" s="38"/>
      <c r="D99" s="159" t="s">
        <v>1473</v>
      </c>
      <c r="E99" s="53"/>
      <c r="F99" s="53"/>
      <c r="G99" s="53"/>
      <c r="H99" s="53"/>
      <c r="I99" s="53"/>
      <c r="J99" s="40"/>
      <c r="K99" s="161"/>
    </row>
    <row r="100" spans="3:11" ht="19.899999999999999" customHeight="1" x14ac:dyDescent="0.5">
      <c r="D100" s="159" t="s">
        <v>1474</v>
      </c>
      <c r="E100" s="159"/>
      <c r="F100" s="159"/>
      <c r="G100" s="159"/>
      <c r="H100" s="160"/>
      <c r="I100" s="160"/>
      <c r="J100" s="37"/>
    </row>
    <row r="101" spans="3:11" ht="19.899999999999999" customHeight="1" outlineLevel="1" x14ac:dyDescent="0.5">
      <c r="C101" s="38"/>
      <c r="D101" s="159" t="s">
        <v>1224</v>
      </c>
      <c r="E101" s="53"/>
      <c r="F101" s="53"/>
      <c r="G101" s="53"/>
      <c r="H101" s="53"/>
      <c r="I101" s="53"/>
      <c r="J101" s="40"/>
      <c r="K101" s="161"/>
    </row>
    <row r="102" spans="3:11" ht="19.899999999999999" customHeight="1" x14ac:dyDescent="0.5">
      <c r="D102" s="159" t="s">
        <v>1217</v>
      </c>
      <c r="E102" s="159"/>
      <c r="F102" s="159"/>
      <c r="G102" s="159"/>
      <c r="H102" s="160"/>
      <c r="I102" s="160"/>
    </row>
    <row r="103" spans="3:11" ht="19.899999999999999" customHeight="1" x14ac:dyDescent="0.5">
      <c r="D103" s="159" t="s">
        <v>1221</v>
      </c>
      <c r="E103" s="159"/>
      <c r="F103" s="159"/>
      <c r="G103" s="159"/>
      <c r="H103" s="160"/>
      <c r="I103" s="160"/>
    </row>
    <row r="104" spans="3:11" ht="19.899999999999999" customHeight="1" outlineLevel="1" x14ac:dyDescent="0.5">
      <c r="C104" s="38"/>
      <c r="D104" s="159" t="s">
        <v>1593</v>
      </c>
      <c r="E104" s="53"/>
      <c r="F104" s="53"/>
      <c r="G104" s="53"/>
      <c r="H104" s="53"/>
      <c r="I104" s="53"/>
      <c r="J104" s="40"/>
      <c r="K104" s="161"/>
    </row>
    <row r="105" spans="3:11" ht="19.899999999999999" customHeight="1" outlineLevel="1" x14ac:dyDescent="0.5">
      <c r="C105" s="38"/>
      <c r="D105" s="159" t="s">
        <v>1439</v>
      </c>
      <c r="E105" s="53"/>
      <c r="F105" s="53"/>
      <c r="G105" s="53"/>
      <c r="H105" s="53"/>
      <c r="I105" s="53"/>
      <c r="J105" s="40"/>
      <c r="K105" s="161"/>
    </row>
    <row r="106" spans="3:11" ht="19.899999999999999" customHeight="1" outlineLevel="1" x14ac:dyDescent="0.5">
      <c r="C106" s="38"/>
      <c r="D106" s="159" t="s">
        <v>1438</v>
      </c>
      <c r="E106" s="53"/>
      <c r="F106" s="53"/>
      <c r="G106" s="53"/>
      <c r="H106" s="53"/>
      <c r="I106" s="53"/>
      <c r="J106" s="40"/>
      <c r="K106" s="161"/>
    </row>
    <row r="107" spans="3:11" ht="19.899999999999999" customHeight="1" x14ac:dyDescent="0.5">
      <c r="D107" s="159" t="s">
        <v>1475</v>
      </c>
      <c r="E107" s="159"/>
      <c r="F107" s="159"/>
      <c r="G107" s="159"/>
      <c r="H107" s="160"/>
      <c r="I107" s="160"/>
    </row>
    <row r="108" spans="3:11" ht="19.899999999999999" customHeight="1" x14ac:dyDescent="0.5">
      <c r="D108" s="159" t="s">
        <v>1225</v>
      </c>
      <c r="E108" s="159"/>
      <c r="F108" s="159"/>
      <c r="G108" s="159"/>
      <c r="H108" s="160"/>
      <c r="I108" s="160"/>
    </row>
    <row r="109" spans="3:11" ht="19.899999999999999" customHeight="1" x14ac:dyDescent="0.5">
      <c r="D109" s="159" t="s">
        <v>1222</v>
      </c>
      <c r="E109" s="159"/>
      <c r="F109" s="159"/>
      <c r="G109" s="159"/>
      <c r="H109" s="160"/>
      <c r="I109" s="160"/>
    </row>
    <row r="110" spans="3:11" ht="19.899999999999999" customHeight="1" x14ac:dyDescent="0.5">
      <c r="D110" s="159" t="s">
        <v>1476</v>
      </c>
      <c r="E110" s="159"/>
      <c r="F110" s="159"/>
      <c r="G110" s="159"/>
      <c r="H110" s="160"/>
      <c r="I110" s="160"/>
    </row>
    <row r="111" spans="3:11" ht="19.899999999999999" customHeight="1" x14ac:dyDescent="0.5">
      <c r="D111" s="159" t="s">
        <v>1480</v>
      </c>
      <c r="E111" s="159"/>
      <c r="F111" s="159"/>
      <c r="G111" s="159"/>
      <c r="H111" s="160"/>
      <c r="I111" s="160"/>
    </row>
    <row r="112" spans="3:11" ht="19.899999999999999" customHeight="1" x14ac:dyDescent="0.5">
      <c r="D112" s="159" t="s">
        <v>1477</v>
      </c>
      <c r="E112" s="159"/>
      <c r="F112" s="159"/>
      <c r="G112" s="159"/>
      <c r="H112" s="160"/>
      <c r="I112" s="160"/>
    </row>
    <row r="113" spans="3:11" ht="19.899999999999999" customHeight="1" x14ac:dyDescent="0.5">
      <c r="D113" s="159" t="s">
        <v>1478</v>
      </c>
      <c r="E113" s="159"/>
      <c r="F113" s="159"/>
      <c r="G113" s="159"/>
      <c r="H113" s="160"/>
      <c r="I113" s="160"/>
    </row>
    <row r="114" spans="3:11" ht="19.899999999999999" customHeight="1" outlineLevel="1" x14ac:dyDescent="0.5">
      <c r="C114" s="38"/>
      <c r="D114" s="159" t="s">
        <v>1226</v>
      </c>
      <c r="E114" s="53"/>
      <c r="F114" s="53"/>
      <c r="G114" s="53"/>
      <c r="H114" s="53"/>
      <c r="I114" s="53"/>
      <c r="J114" s="40"/>
      <c r="K114" s="161"/>
    </row>
    <row r="115" spans="3:11" ht="19.899999999999999" customHeight="1" x14ac:dyDescent="0.5">
      <c r="D115" s="159" t="s">
        <v>907</v>
      </c>
      <c r="E115" s="159"/>
      <c r="F115" s="159"/>
      <c r="G115" s="159"/>
      <c r="H115" s="160"/>
      <c r="I115" s="160"/>
    </row>
    <row r="116" spans="3:11" ht="19.899999999999999" customHeight="1" x14ac:dyDescent="0.5">
      <c r="D116" s="159" t="s">
        <v>1465</v>
      </c>
      <c r="E116" s="159"/>
      <c r="F116" s="159"/>
      <c r="G116" s="159"/>
      <c r="H116" s="160"/>
      <c r="I116" s="160"/>
    </row>
    <row r="117" spans="3:11" ht="19.899999999999999" customHeight="1" x14ac:dyDescent="0.5">
      <c r="D117" s="159" t="s">
        <v>1513</v>
      </c>
      <c r="E117" s="159"/>
      <c r="F117" s="159"/>
      <c r="G117" s="159"/>
      <c r="H117" s="160"/>
      <c r="I117" s="160"/>
    </row>
    <row r="118" spans="3:11" ht="19.899999999999999" customHeight="1" x14ac:dyDescent="0.5">
      <c r="D118" s="159" t="s">
        <v>1481</v>
      </c>
      <c r="E118" s="159"/>
      <c r="F118" s="159"/>
      <c r="G118" s="159"/>
      <c r="H118" s="160"/>
      <c r="I118" s="160"/>
    </row>
    <row r="119" spans="3:11" ht="19.899999999999999" customHeight="1" x14ac:dyDescent="0.5">
      <c r="D119" s="159" t="s">
        <v>1467</v>
      </c>
      <c r="E119" s="159"/>
      <c r="F119" s="159"/>
      <c r="G119" s="159"/>
      <c r="H119" s="160"/>
      <c r="I119" s="160"/>
    </row>
    <row r="120" spans="3:11" ht="19.899999999999999" customHeight="1" x14ac:dyDescent="0.5">
      <c r="D120" s="159" t="s">
        <v>1227</v>
      </c>
      <c r="E120" s="159"/>
      <c r="F120" s="159"/>
      <c r="G120" s="159"/>
      <c r="H120" s="53"/>
      <c r="I120" s="53"/>
    </row>
    <row r="121" spans="3:11" ht="19.899999999999999" customHeight="1" x14ac:dyDescent="0.5">
      <c r="D121" s="159" t="s">
        <v>1468</v>
      </c>
      <c r="E121" s="159"/>
      <c r="F121" s="159"/>
      <c r="G121" s="159"/>
      <c r="H121" s="160"/>
      <c r="I121" s="160"/>
    </row>
    <row r="122" spans="3:11" ht="19.899999999999999" customHeight="1" x14ac:dyDescent="0.5">
      <c r="D122" s="159" t="s">
        <v>1479</v>
      </c>
      <c r="E122" s="159"/>
      <c r="F122" s="159"/>
      <c r="G122" s="159"/>
      <c r="H122" s="160"/>
      <c r="I122" s="160"/>
    </row>
    <row r="123" spans="3:11" ht="19.899999999999999" customHeight="1" x14ac:dyDescent="0.5">
      <c r="D123" s="159" t="s">
        <v>1470</v>
      </c>
      <c r="E123" s="159"/>
      <c r="F123" s="159"/>
      <c r="G123" s="159"/>
      <c r="H123" s="160"/>
      <c r="I123" s="160"/>
    </row>
    <row r="124" spans="3:11" s="53" customFormat="1" ht="19.899999999999999" customHeight="1" outlineLevel="1" x14ac:dyDescent="0.5">
      <c r="D124" s="159" t="s">
        <v>1484</v>
      </c>
      <c r="J124" s="119"/>
      <c r="K124" s="162"/>
    </row>
    <row r="125" spans="3:11" ht="19.899999999999999" customHeight="1" x14ac:dyDescent="0.5">
      <c r="D125" s="159" t="s">
        <v>1514</v>
      </c>
      <c r="E125" s="159"/>
      <c r="F125" s="159"/>
      <c r="G125" s="159"/>
      <c r="H125" s="160"/>
      <c r="I125" s="160"/>
    </row>
    <row r="126" spans="3:11" ht="19.899999999999999" customHeight="1" outlineLevel="1" x14ac:dyDescent="0.5">
      <c r="C126" s="38"/>
      <c r="D126" s="159" t="s">
        <v>1482</v>
      </c>
      <c r="E126" s="53"/>
      <c r="F126" s="53"/>
      <c r="G126" s="53"/>
      <c r="H126" s="53"/>
      <c r="I126" s="53"/>
      <c r="J126" s="40"/>
      <c r="K126" s="161"/>
    </row>
    <row r="127" spans="3:11" ht="19.899999999999999" customHeight="1" x14ac:dyDescent="0.5">
      <c r="D127" s="159" t="s">
        <v>1474</v>
      </c>
      <c r="E127" s="159"/>
      <c r="F127" s="159"/>
      <c r="G127" s="159"/>
      <c r="H127" s="160"/>
      <c r="I127" s="160"/>
    </row>
    <row r="128" spans="3:11" ht="19.899999999999999" customHeight="1" x14ac:dyDescent="0.5">
      <c r="D128" s="159" t="s">
        <v>1228</v>
      </c>
      <c r="E128" s="159"/>
      <c r="F128" s="159"/>
      <c r="G128" s="159"/>
      <c r="H128" s="160"/>
      <c r="I128" s="160"/>
    </row>
    <row r="129" spans="3:11" ht="19.899999999999999" customHeight="1" x14ac:dyDescent="0.5">
      <c r="D129" s="159" t="s">
        <v>1218</v>
      </c>
      <c r="E129" s="159"/>
      <c r="F129" s="159"/>
      <c r="G129" s="159"/>
      <c r="H129" s="160"/>
      <c r="I129" s="160"/>
    </row>
    <row r="130" spans="3:11" ht="19.899999999999999" customHeight="1" x14ac:dyDescent="0.5">
      <c r="D130" s="159" t="s">
        <v>1221</v>
      </c>
      <c r="E130" s="159"/>
      <c r="F130" s="159"/>
      <c r="G130" s="159"/>
      <c r="H130" s="160"/>
      <c r="I130" s="160"/>
    </row>
    <row r="131" spans="3:11" ht="19.899999999999999" customHeight="1" x14ac:dyDescent="0.5">
      <c r="D131" s="159" t="s">
        <v>1592</v>
      </c>
      <c r="E131" s="159"/>
      <c r="F131" s="159"/>
      <c r="G131" s="159"/>
      <c r="H131" s="160"/>
      <c r="I131" s="160"/>
    </row>
    <row r="132" spans="3:11" ht="19.899999999999999" customHeight="1" outlineLevel="1" x14ac:dyDescent="0.5">
      <c r="C132" s="38"/>
      <c r="D132" s="159" t="s">
        <v>1439</v>
      </c>
      <c r="E132" s="53"/>
      <c r="F132" s="53"/>
      <c r="G132" s="53"/>
      <c r="H132" s="53"/>
      <c r="I132" s="53"/>
      <c r="J132" s="40"/>
      <c r="K132" s="161"/>
    </row>
    <row r="133" spans="3:11" ht="19.899999999999999" customHeight="1" outlineLevel="1" x14ac:dyDescent="0.5">
      <c r="C133" s="38"/>
      <c r="D133" s="159" t="s">
        <v>1440</v>
      </c>
      <c r="E133" s="53"/>
      <c r="F133" s="53"/>
      <c r="G133" s="53"/>
      <c r="H133" s="53"/>
      <c r="I133" s="53"/>
      <c r="J133" s="40"/>
      <c r="K133" s="161"/>
    </row>
    <row r="134" spans="3:11" ht="19.899999999999999" customHeight="1" x14ac:dyDescent="0.5">
      <c r="D134" s="159" t="s">
        <v>1483</v>
      </c>
      <c r="E134" s="159"/>
      <c r="F134" s="159"/>
      <c r="G134" s="159"/>
      <c r="H134" s="160"/>
      <c r="I134" s="160"/>
    </row>
    <row r="135" spans="3:11" ht="19.899999999999999" customHeight="1" x14ac:dyDescent="0.5">
      <c r="D135" s="159" t="s">
        <v>1222</v>
      </c>
      <c r="E135" s="159"/>
      <c r="F135" s="159"/>
      <c r="G135" s="159"/>
      <c r="H135" s="160"/>
      <c r="I135" s="160"/>
    </row>
    <row r="136" spans="3:11" ht="19.899999999999999" customHeight="1" outlineLevel="1" x14ac:dyDescent="0.5">
      <c r="C136" s="38"/>
      <c r="D136" s="159" t="s">
        <v>1485</v>
      </c>
      <c r="E136" s="53"/>
      <c r="F136" s="53"/>
      <c r="G136" s="53"/>
      <c r="H136" s="53"/>
      <c r="I136" s="53"/>
      <c r="J136" s="40"/>
      <c r="K136" s="161"/>
    </row>
    <row r="137" spans="3:11" ht="19.899999999999999" customHeight="1" x14ac:dyDescent="0.5">
      <c r="D137" s="159" t="s">
        <v>1242</v>
      </c>
      <c r="E137" s="159"/>
      <c r="F137" s="159"/>
      <c r="G137" s="159"/>
      <c r="H137" s="160"/>
      <c r="I137" s="160"/>
    </row>
    <row r="138" spans="3:11" s="53" customFormat="1" ht="19.899999999999999" customHeight="1" outlineLevel="1" x14ac:dyDescent="0.5">
      <c r="D138" s="159" t="s">
        <v>1486</v>
      </c>
      <c r="J138" s="119"/>
      <c r="K138" s="162"/>
    </row>
    <row r="139" spans="3:11" ht="19.899999999999999" customHeight="1" x14ac:dyDescent="0.5">
      <c r="D139" s="159" t="s">
        <v>1478</v>
      </c>
      <c r="E139" s="159"/>
      <c r="F139" s="159"/>
      <c r="G139" s="159"/>
      <c r="H139" s="160"/>
      <c r="I139" s="160"/>
    </row>
    <row r="140" spans="3:11" s="53" customFormat="1" ht="19.899999999999999" customHeight="1" outlineLevel="1" x14ac:dyDescent="0.5">
      <c r="D140" s="159" t="s">
        <v>1229</v>
      </c>
      <c r="J140" s="119"/>
      <c r="K140" s="162"/>
    </row>
    <row r="141" spans="3:11" ht="19.899999999999999" customHeight="1" x14ac:dyDescent="0.5">
      <c r="D141" s="159" t="s">
        <v>1199</v>
      </c>
      <c r="E141" s="159"/>
      <c r="F141" s="159"/>
      <c r="G141" s="159"/>
      <c r="H141" s="160"/>
      <c r="I141" s="160"/>
    </row>
    <row r="142" spans="3:11" ht="19.899999999999999" customHeight="1" outlineLevel="1" x14ac:dyDescent="0.5">
      <c r="D142" s="159" t="s">
        <v>1216</v>
      </c>
      <c r="E142" s="159"/>
      <c r="F142" s="159"/>
      <c r="G142" s="53"/>
      <c r="H142" s="160"/>
      <c r="I142" s="53"/>
      <c r="J142" s="37"/>
    </row>
    <row r="143" spans="3:11" ht="19.899999999999999" customHeight="1" outlineLevel="1" x14ac:dyDescent="0.5">
      <c r="C143" s="38"/>
      <c r="D143" s="53"/>
      <c r="E143" s="53"/>
      <c r="F143" s="53"/>
      <c r="G143" s="53"/>
      <c r="H143" s="53"/>
      <c r="I143" s="53"/>
      <c r="J143" s="40"/>
      <c r="K143" s="161"/>
    </row>
    <row r="144" spans="3:11" ht="19.899999999999999" customHeight="1" outlineLevel="1" x14ac:dyDescent="0.5">
      <c r="C144" s="38"/>
      <c r="D144" s="53"/>
      <c r="E144" s="53"/>
      <c r="F144" s="53"/>
      <c r="G144" s="53"/>
      <c r="H144" s="53"/>
      <c r="I144" s="53"/>
      <c r="J144" s="40"/>
      <c r="K144" s="161"/>
    </row>
    <row r="145" spans="2:11" ht="19.899999999999999" customHeight="1" outlineLevel="1" x14ac:dyDescent="0.2">
      <c r="B145" s="29" t="s">
        <v>189</v>
      </c>
      <c r="C145" s="29"/>
      <c r="D145" s="29"/>
      <c r="E145" s="29"/>
      <c r="F145" s="29"/>
      <c r="G145" s="29"/>
      <c r="H145" s="306">
        <f>SUM(J146:J155)</f>
        <v>12803400</v>
      </c>
      <c r="I145" s="306"/>
      <c r="J145" s="163" t="s">
        <v>13</v>
      </c>
      <c r="K145" s="31"/>
    </row>
    <row r="146" spans="2:11" ht="19.899999999999999" customHeight="1" outlineLevel="1" x14ac:dyDescent="0.2">
      <c r="C146" s="28" t="s">
        <v>84</v>
      </c>
      <c r="D146" s="151" t="s">
        <v>708</v>
      </c>
      <c r="E146" s="158" t="s">
        <v>924</v>
      </c>
      <c r="F146" s="158"/>
      <c r="G146" s="158"/>
      <c r="J146" s="37">
        <v>836400</v>
      </c>
      <c r="K146" s="152" t="s">
        <v>13</v>
      </c>
    </row>
    <row r="147" spans="2:11" ht="19.899999999999999" customHeight="1" outlineLevel="1" x14ac:dyDescent="0.2">
      <c r="B147" s="158"/>
      <c r="C147" s="155" t="s">
        <v>96</v>
      </c>
      <c r="D147" s="151" t="s">
        <v>714</v>
      </c>
      <c r="E147" s="156" t="s">
        <v>913</v>
      </c>
      <c r="F147" s="156"/>
      <c r="G147" s="156"/>
      <c r="H147" s="156"/>
      <c r="J147" s="37"/>
    </row>
    <row r="148" spans="2:11" ht="19.899999999999999" customHeight="1" outlineLevel="1" x14ac:dyDescent="0.2">
      <c r="B148" s="158"/>
      <c r="C148" s="155"/>
      <c r="E148" s="156" t="s">
        <v>914</v>
      </c>
      <c r="F148" s="156"/>
      <c r="G148" s="156"/>
      <c r="H148" s="156"/>
      <c r="J148" s="37">
        <v>478000</v>
      </c>
      <c r="K148" s="152" t="s">
        <v>13</v>
      </c>
    </row>
    <row r="149" spans="2:11" ht="19.899999999999999" customHeight="1" outlineLevel="1" x14ac:dyDescent="0.2">
      <c r="B149" s="158"/>
      <c r="C149" s="28" t="s">
        <v>100</v>
      </c>
      <c r="D149" s="151" t="s">
        <v>715</v>
      </c>
      <c r="E149" s="156" t="s">
        <v>912</v>
      </c>
      <c r="F149" s="156"/>
      <c r="G149" s="156"/>
      <c r="H149" s="156"/>
      <c r="J149" s="37">
        <v>1000000</v>
      </c>
      <c r="K149" s="152" t="s">
        <v>13</v>
      </c>
    </row>
    <row r="150" spans="2:11" ht="19.899999999999999" customHeight="1" outlineLevel="1" x14ac:dyDescent="0.2">
      <c r="C150" s="152" t="s">
        <v>101</v>
      </c>
      <c r="D150" s="151" t="s">
        <v>716</v>
      </c>
      <c r="E150" s="158" t="s">
        <v>930</v>
      </c>
      <c r="F150" s="158"/>
      <c r="G150" s="158"/>
      <c r="J150" s="37"/>
    </row>
    <row r="151" spans="2:11" ht="19.899999999999999" customHeight="1" outlineLevel="1" x14ac:dyDescent="0.2">
      <c r="C151" s="38"/>
      <c r="E151" s="158" t="s">
        <v>1487</v>
      </c>
      <c r="F151" s="158"/>
      <c r="G151" s="158"/>
      <c r="J151" s="37">
        <v>5116000</v>
      </c>
      <c r="K151" s="152" t="s">
        <v>13</v>
      </c>
    </row>
    <row r="152" spans="2:11" ht="19.899999999999999" customHeight="1" outlineLevel="1" x14ac:dyDescent="0.2">
      <c r="C152" s="152" t="s">
        <v>329</v>
      </c>
      <c r="D152" s="151" t="s">
        <v>717</v>
      </c>
      <c r="E152" s="158" t="s">
        <v>930</v>
      </c>
      <c r="F152" s="158"/>
      <c r="G152" s="158"/>
      <c r="J152" s="37"/>
    </row>
    <row r="153" spans="2:11" ht="19.899999999999999" customHeight="1" outlineLevel="1" x14ac:dyDescent="0.2">
      <c r="C153" s="38"/>
      <c r="E153" s="158" t="s">
        <v>1488</v>
      </c>
      <c r="F153" s="158"/>
      <c r="G153" s="158"/>
      <c r="J153" s="37">
        <v>3937000</v>
      </c>
      <c r="K153" s="152" t="s">
        <v>13</v>
      </c>
    </row>
    <row r="154" spans="2:11" ht="19.899999999999999" customHeight="1" outlineLevel="1" x14ac:dyDescent="0.2">
      <c r="C154" s="152" t="s">
        <v>344</v>
      </c>
      <c r="D154" s="151" t="s">
        <v>732</v>
      </c>
      <c r="E154" s="158" t="s">
        <v>930</v>
      </c>
      <c r="F154" s="158"/>
      <c r="G154" s="158"/>
      <c r="J154" s="37"/>
    </row>
    <row r="155" spans="2:11" ht="19.899999999999999" customHeight="1" outlineLevel="1" x14ac:dyDescent="0.2">
      <c r="C155" s="38"/>
      <c r="E155" s="158" t="s">
        <v>1489</v>
      </c>
      <c r="F155" s="158"/>
      <c r="G155" s="158"/>
      <c r="J155" s="37">
        <v>1436000</v>
      </c>
      <c r="K155" s="152" t="s">
        <v>13</v>
      </c>
    </row>
    <row r="156" spans="2:11" ht="19.899999999999999" customHeight="1" outlineLevel="1" x14ac:dyDescent="0.2">
      <c r="C156" s="38"/>
      <c r="E156" s="158"/>
      <c r="F156" s="158"/>
      <c r="G156" s="158"/>
      <c r="J156" s="37"/>
    </row>
    <row r="157" spans="2:11" ht="19.899999999999999" customHeight="1" x14ac:dyDescent="0.2">
      <c r="B157" s="163" t="s">
        <v>324</v>
      </c>
      <c r="C157" s="152"/>
      <c r="D157" s="152"/>
      <c r="E157" s="152"/>
      <c r="F157" s="152"/>
      <c r="G157" s="152"/>
      <c r="H157" s="152"/>
      <c r="I157" s="36"/>
      <c r="J157" s="37"/>
      <c r="K157" s="158"/>
    </row>
    <row r="158" spans="2:11" ht="19.899999999999999" customHeight="1" outlineLevel="1" x14ac:dyDescent="0.2">
      <c r="B158" s="29" t="s">
        <v>954</v>
      </c>
      <c r="I158" s="35"/>
      <c r="J158" s="35"/>
      <c r="K158" s="31"/>
    </row>
    <row r="159" spans="2:11" ht="19.899999999999999" customHeight="1" outlineLevel="1" x14ac:dyDescent="0.2">
      <c r="B159" s="29" t="s">
        <v>955</v>
      </c>
      <c r="I159" s="35"/>
      <c r="J159" s="35">
        <v>511800</v>
      </c>
      <c r="K159" s="31" t="s">
        <v>13</v>
      </c>
    </row>
    <row r="160" spans="2:11" ht="19.899999999999999" customHeight="1" outlineLevel="1" x14ac:dyDescent="0.2">
      <c r="B160" s="150" t="s">
        <v>29</v>
      </c>
      <c r="C160" s="29"/>
      <c r="D160" s="29"/>
      <c r="E160" s="29"/>
      <c r="F160" s="29"/>
      <c r="G160" s="29"/>
      <c r="I160" s="164">
        <f>J159</f>
        <v>511800</v>
      </c>
      <c r="J160" s="31" t="str">
        <f>K159</f>
        <v>บาท</v>
      </c>
      <c r="K160" s="31"/>
    </row>
    <row r="161" spans="2:11" ht="19.899999999999999" customHeight="1" x14ac:dyDescent="0.2">
      <c r="C161" s="28" t="s">
        <v>96</v>
      </c>
      <c r="D161" s="156" t="s">
        <v>1050</v>
      </c>
      <c r="E161" s="156"/>
      <c r="F161" s="156"/>
      <c r="G161" s="156"/>
      <c r="H161" s="156"/>
    </row>
    <row r="162" spans="2:11" ht="19.899999999999999" customHeight="1" x14ac:dyDescent="0.2">
      <c r="D162" s="156" t="s">
        <v>1052</v>
      </c>
      <c r="E162" s="156"/>
      <c r="F162" s="156"/>
      <c r="G162" s="156"/>
      <c r="H162" s="156"/>
    </row>
    <row r="163" spans="2:11" ht="19.899999999999999" customHeight="1" x14ac:dyDescent="0.2">
      <c r="D163" s="156" t="s">
        <v>1051</v>
      </c>
      <c r="E163" s="156"/>
      <c r="F163" s="156"/>
      <c r="G163" s="156"/>
      <c r="H163" s="156"/>
      <c r="J163" s="37">
        <v>511800</v>
      </c>
      <c r="K163" s="152" t="s">
        <v>13</v>
      </c>
    </row>
    <row r="164" spans="2:11" ht="19.899999999999999" customHeight="1" x14ac:dyDescent="0.2">
      <c r="D164" s="156"/>
      <c r="E164" s="156"/>
      <c r="F164" s="156"/>
      <c r="G164" s="156"/>
      <c r="H164" s="156"/>
      <c r="J164" s="37"/>
    </row>
    <row r="165" spans="2:11" ht="19.899999999999999" customHeight="1" outlineLevel="1" x14ac:dyDescent="0.2">
      <c r="B165" s="29" t="s">
        <v>953</v>
      </c>
      <c r="I165" s="35"/>
      <c r="J165" s="35">
        <v>654200</v>
      </c>
      <c r="K165" s="31" t="s">
        <v>13</v>
      </c>
    </row>
    <row r="166" spans="2:11" ht="19.899999999999999" customHeight="1" outlineLevel="1" x14ac:dyDescent="0.2">
      <c r="B166" s="150" t="s">
        <v>29</v>
      </c>
      <c r="C166" s="29"/>
      <c r="D166" s="29"/>
      <c r="E166" s="29"/>
      <c r="F166" s="29"/>
      <c r="G166" s="29"/>
      <c r="I166" s="164">
        <f>J165</f>
        <v>654200</v>
      </c>
      <c r="J166" s="31" t="str">
        <f>K165</f>
        <v>บาท</v>
      </c>
      <c r="K166" s="31"/>
    </row>
    <row r="167" spans="2:11" ht="19.899999999999999" customHeight="1" x14ac:dyDescent="0.2">
      <c r="C167" s="28" t="s">
        <v>96</v>
      </c>
      <c r="D167" s="156" t="s">
        <v>1219</v>
      </c>
      <c r="E167" s="156"/>
      <c r="F167" s="156"/>
      <c r="G167" s="156"/>
      <c r="H167" s="156"/>
      <c r="J167" s="37">
        <v>654200</v>
      </c>
      <c r="K167" s="152" t="s">
        <v>13</v>
      </c>
    </row>
    <row r="168" spans="2:11" ht="19.899999999999999" customHeight="1" x14ac:dyDescent="0.2">
      <c r="D168" s="156"/>
      <c r="E168" s="156"/>
      <c r="F168" s="156"/>
      <c r="G168" s="156"/>
      <c r="H168" s="156"/>
      <c r="J168" s="37"/>
    </row>
    <row r="169" spans="2:11" ht="19.899999999999999" customHeight="1" outlineLevel="1" x14ac:dyDescent="0.2">
      <c r="C169" s="38"/>
      <c r="D169" s="38"/>
      <c r="E169" s="38"/>
      <c r="F169" s="38"/>
      <c r="G169" s="38"/>
      <c r="I169" s="28"/>
      <c r="J169" s="40"/>
      <c r="K169" s="161"/>
    </row>
    <row r="170" spans="2:11" ht="19.899999999999999" customHeight="1" outlineLevel="1" x14ac:dyDescent="0.2">
      <c r="C170" s="38"/>
      <c r="D170" s="38"/>
      <c r="E170" s="38"/>
      <c r="F170" s="38"/>
      <c r="G170" s="38"/>
      <c r="I170" s="28"/>
      <c r="J170" s="40"/>
      <c r="K170" s="161"/>
    </row>
    <row r="171" spans="2:11" ht="19.899999999999999" customHeight="1" outlineLevel="1" x14ac:dyDescent="0.2">
      <c r="C171" s="38"/>
      <c r="D171" s="38"/>
      <c r="E171" s="38"/>
      <c r="F171" s="38"/>
      <c r="G171" s="38"/>
      <c r="I171" s="28"/>
      <c r="J171" s="40"/>
      <c r="K171" s="161"/>
    </row>
    <row r="172" spans="2:11" ht="19.899999999999999" customHeight="1" outlineLevel="1" x14ac:dyDescent="0.2">
      <c r="C172" s="38"/>
      <c r="D172" s="38"/>
      <c r="E172" s="38"/>
      <c r="F172" s="38"/>
      <c r="G172" s="38"/>
      <c r="I172" s="28"/>
      <c r="J172" s="40"/>
      <c r="K172" s="161"/>
    </row>
    <row r="173" spans="2:11" ht="19.899999999999999" customHeight="1" outlineLevel="1" x14ac:dyDescent="0.2">
      <c r="C173" s="38"/>
      <c r="D173" s="38"/>
      <c r="E173" s="38"/>
      <c r="F173" s="38"/>
      <c r="G173" s="38"/>
      <c r="I173" s="28"/>
      <c r="J173" s="40"/>
      <c r="K173" s="161"/>
    </row>
    <row r="174" spans="2:11" ht="19.899999999999999" customHeight="1" outlineLevel="1" x14ac:dyDescent="0.2">
      <c r="C174" s="38"/>
      <c r="D174" s="38"/>
      <c r="E174" s="38"/>
      <c r="F174" s="38"/>
      <c r="G174" s="38"/>
      <c r="I174" s="28"/>
      <c r="J174" s="40"/>
      <c r="K174" s="161"/>
    </row>
    <row r="175" spans="2:11" ht="19.899999999999999" customHeight="1" outlineLevel="1" x14ac:dyDescent="0.2">
      <c r="C175" s="38"/>
      <c r="D175" s="38"/>
      <c r="E175" s="38"/>
      <c r="F175" s="38"/>
      <c r="G175" s="38"/>
      <c r="I175" s="28"/>
      <c r="J175" s="40"/>
      <c r="K175" s="161"/>
    </row>
    <row r="176" spans="2:11" ht="19.899999999999999" customHeight="1" outlineLevel="1" x14ac:dyDescent="0.2">
      <c r="C176" s="38"/>
      <c r="D176" s="38"/>
      <c r="E176" s="38"/>
      <c r="F176" s="38"/>
      <c r="G176" s="38"/>
      <c r="I176" s="28"/>
      <c r="J176" s="40"/>
      <c r="K176" s="161"/>
    </row>
    <row r="177" spans="1:12" ht="19.899999999999999" customHeight="1" outlineLevel="1" x14ac:dyDescent="0.2">
      <c r="C177" s="38"/>
      <c r="D177" s="38"/>
      <c r="E177" s="38"/>
      <c r="F177" s="38"/>
      <c r="G177" s="38"/>
      <c r="I177" s="28"/>
      <c r="J177" s="40"/>
      <c r="K177" s="161"/>
    </row>
    <row r="178" spans="1:12" ht="19.899999999999999" customHeight="1" outlineLevel="1" x14ac:dyDescent="0.2">
      <c r="C178" s="38"/>
      <c r="D178" s="38"/>
      <c r="E178" s="38"/>
      <c r="F178" s="38"/>
      <c r="G178" s="38"/>
      <c r="I178" s="28"/>
      <c r="J178" s="40"/>
      <c r="K178" s="161"/>
    </row>
    <row r="179" spans="1:12" ht="19.899999999999999" customHeight="1" outlineLevel="1" x14ac:dyDescent="0.2">
      <c r="C179" s="38"/>
      <c r="D179" s="38"/>
      <c r="E179" s="38"/>
      <c r="F179" s="38"/>
      <c r="G179" s="38"/>
      <c r="I179" s="28"/>
      <c r="J179" s="40"/>
      <c r="K179" s="161"/>
    </row>
    <row r="180" spans="1:12" ht="19.899999999999999" customHeight="1" outlineLevel="1" x14ac:dyDescent="0.2">
      <c r="C180" s="38"/>
      <c r="D180" s="38"/>
      <c r="E180" s="38"/>
      <c r="F180" s="38"/>
      <c r="G180" s="38"/>
      <c r="I180" s="28"/>
      <c r="J180" s="40"/>
      <c r="K180" s="161"/>
    </row>
    <row r="181" spans="1:12" ht="19.899999999999999" customHeight="1" outlineLevel="1" x14ac:dyDescent="0.2">
      <c r="B181" s="29" t="s">
        <v>210</v>
      </c>
      <c r="D181" s="156"/>
      <c r="E181" s="156"/>
      <c r="F181" s="156"/>
      <c r="G181" s="156"/>
      <c r="J181" s="37"/>
    </row>
    <row r="182" spans="1:12" ht="19.899999999999999" customHeight="1" outlineLevel="1" x14ac:dyDescent="0.2">
      <c r="B182" s="29" t="s">
        <v>211</v>
      </c>
      <c r="D182" s="156"/>
      <c r="E182" s="156"/>
      <c r="F182" s="156"/>
      <c r="G182" s="156"/>
      <c r="J182" s="37"/>
    </row>
    <row r="183" spans="1:12" ht="19.899999999999999" customHeight="1" outlineLevel="1" x14ac:dyDescent="0.2">
      <c r="B183" s="29" t="s">
        <v>209</v>
      </c>
      <c r="I183" s="307">
        <f>H184</f>
        <v>17813600</v>
      </c>
      <c r="J183" s="307"/>
      <c r="K183" s="31" t="s">
        <v>13</v>
      </c>
    </row>
    <row r="184" spans="1:12" ht="19.899999999999999" customHeight="1" outlineLevel="1" x14ac:dyDescent="0.2">
      <c r="B184" s="29" t="s">
        <v>192</v>
      </c>
      <c r="C184" s="29"/>
      <c r="D184" s="29"/>
      <c r="E184" s="29"/>
      <c r="F184" s="29"/>
      <c r="G184" s="29"/>
      <c r="H184" s="306">
        <f>SUM(H185,H257)</f>
        <v>17813600</v>
      </c>
      <c r="I184" s="306"/>
      <c r="J184" s="31" t="s">
        <v>13</v>
      </c>
      <c r="K184" s="31"/>
    </row>
    <row r="185" spans="1:12" ht="19.899999999999999" customHeight="1" outlineLevel="1" x14ac:dyDescent="0.2">
      <c r="B185" s="150" t="s">
        <v>407</v>
      </c>
      <c r="C185" s="29"/>
      <c r="D185" s="29"/>
      <c r="E185" s="29"/>
      <c r="F185" s="29"/>
      <c r="G185" s="29"/>
      <c r="H185" s="306">
        <f>H186+H188+H253</f>
        <v>17251600</v>
      </c>
      <c r="I185" s="306"/>
      <c r="J185" s="31" t="s">
        <v>13</v>
      </c>
      <c r="K185" s="31"/>
    </row>
    <row r="186" spans="1:12" ht="19.899999999999999" customHeight="1" outlineLevel="1" x14ac:dyDescent="0.2">
      <c r="B186" s="150" t="s">
        <v>408</v>
      </c>
      <c r="C186" s="29"/>
      <c r="D186" s="29"/>
      <c r="E186" s="29"/>
      <c r="F186" s="29"/>
      <c r="G186" s="29"/>
      <c r="H186" s="306">
        <v>4233700</v>
      </c>
      <c r="I186" s="306"/>
      <c r="J186" s="31" t="s">
        <v>13</v>
      </c>
      <c r="K186" s="31"/>
    </row>
    <row r="187" spans="1:12" ht="19.899999999999999" customHeight="1" outlineLevel="1" x14ac:dyDescent="0.2">
      <c r="D187" s="28" t="s">
        <v>81</v>
      </c>
      <c r="J187" s="37"/>
    </row>
    <row r="188" spans="1:12" ht="19.899999999999999" customHeight="1" outlineLevel="1" x14ac:dyDescent="0.2">
      <c r="B188" s="150" t="s">
        <v>409</v>
      </c>
      <c r="C188" s="29"/>
      <c r="D188" s="29"/>
      <c r="E188" s="29"/>
      <c r="F188" s="29"/>
      <c r="G188" s="29"/>
      <c r="H188" s="306">
        <v>6288500</v>
      </c>
      <c r="I188" s="306"/>
      <c r="J188" s="31" t="s">
        <v>13</v>
      </c>
      <c r="K188" s="31"/>
    </row>
    <row r="189" spans="1:12" ht="19.899999999999999" customHeight="1" outlineLevel="1" x14ac:dyDescent="0.2">
      <c r="B189" s="29"/>
      <c r="D189" s="28" t="s">
        <v>956</v>
      </c>
      <c r="J189" s="37"/>
    </row>
    <row r="190" spans="1:12" ht="19.899999999999999" customHeight="1" outlineLevel="1" x14ac:dyDescent="0.2">
      <c r="D190" s="28" t="s">
        <v>957</v>
      </c>
      <c r="J190" s="37"/>
    </row>
    <row r="191" spans="1:12" ht="19.899999999999999" customHeight="1" outlineLevel="1" x14ac:dyDescent="0.2">
      <c r="D191" s="28" t="s">
        <v>156</v>
      </c>
      <c r="J191" s="37"/>
    </row>
    <row r="192" spans="1:12" ht="19.899999999999999" customHeight="1" outlineLevel="1" x14ac:dyDescent="0.5">
      <c r="A192" s="51"/>
      <c r="B192" s="51"/>
      <c r="C192" s="51"/>
      <c r="H192" s="51"/>
      <c r="I192" s="51"/>
      <c r="J192" s="51"/>
      <c r="K192" s="51"/>
      <c r="L192" s="51"/>
    </row>
    <row r="193" spans="1:12" ht="19.899999999999999" customHeight="1" outlineLevel="1" x14ac:dyDescent="0.2">
      <c r="B193" s="310" t="s">
        <v>420</v>
      </c>
      <c r="C193" s="310"/>
      <c r="D193" s="38"/>
      <c r="E193" s="38"/>
      <c r="F193" s="38"/>
      <c r="G193" s="38"/>
      <c r="I193" s="28"/>
      <c r="J193" s="40"/>
      <c r="K193" s="161"/>
    </row>
    <row r="194" spans="1:12" s="29" customFormat="1" ht="19.899999999999999" customHeight="1" outlineLevel="1" x14ac:dyDescent="0.2">
      <c r="B194" s="29" t="s">
        <v>1048</v>
      </c>
      <c r="C194" s="165"/>
      <c r="E194" s="29" t="s">
        <v>1185</v>
      </c>
      <c r="J194" s="44"/>
      <c r="K194" s="41"/>
    </row>
    <row r="195" spans="1:12" ht="19.899999999999999" customHeight="1" outlineLevel="1" x14ac:dyDescent="0.2">
      <c r="E195" s="29" t="s">
        <v>1577</v>
      </c>
      <c r="F195" s="29"/>
      <c r="H195" s="29"/>
      <c r="I195" s="29"/>
      <c r="J195" s="37"/>
    </row>
    <row r="196" spans="1:12" ht="19.899999999999999" customHeight="1" outlineLevel="1" x14ac:dyDescent="0.5">
      <c r="B196" s="52"/>
      <c r="C196" s="29"/>
      <c r="D196" s="31"/>
      <c r="E196" s="31"/>
      <c r="F196" s="31"/>
      <c r="H196" s="51"/>
      <c r="I196" s="51"/>
      <c r="J196" s="51"/>
      <c r="K196" s="51"/>
      <c r="L196" s="51"/>
    </row>
    <row r="197" spans="1:12" ht="19.899999999999999" customHeight="1" outlineLevel="1" x14ac:dyDescent="0.5">
      <c r="A197" s="51"/>
      <c r="B197" s="51"/>
      <c r="C197" s="51"/>
      <c r="E197" s="31" t="s">
        <v>333</v>
      </c>
      <c r="F197" s="31"/>
      <c r="H197" s="51"/>
      <c r="I197" s="51"/>
      <c r="J197" s="51" t="s">
        <v>1498</v>
      </c>
      <c r="K197" s="51"/>
      <c r="L197" s="51"/>
    </row>
    <row r="198" spans="1:12" ht="19.899999999999999" customHeight="1" outlineLevel="1" x14ac:dyDescent="0.5">
      <c r="A198" s="53"/>
      <c r="C198" s="53"/>
      <c r="E198" s="156" t="s">
        <v>1497</v>
      </c>
      <c r="I198" s="28"/>
      <c r="J198" s="53"/>
      <c r="K198" s="53"/>
      <c r="L198" s="53"/>
    </row>
    <row r="199" spans="1:12" ht="19.899999999999999" customHeight="1" outlineLevel="1" x14ac:dyDescent="0.5">
      <c r="A199" s="53"/>
      <c r="C199" s="53"/>
      <c r="E199" s="156" t="s">
        <v>1499</v>
      </c>
      <c r="I199" s="28"/>
      <c r="J199" s="53"/>
      <c r="K199" s="53"/>
      <c r="L199" s="53"/>
    </row>
    <row r="200" spans="1:12" ht="19.899999999999999" customHeight="1" outlineLevel="1" x14ac:dyDescent="0.5">
      <c r="A200" s="53"/>
      <c r="C200" s="53"/>
      <c r="E200" s="158" t="s">
        <v>1500</v>
      </c>
      <c r="F200" s="152"/>
      <c r="H200" s="53"/>
      <c r="I200" s="53"/>
      <c r="J200" s="53"/>
      <c r="K200" s="53"/>
      <c r="L200" s="53"/>
    </row>
    <row r="201" spans="1:12" ht="19.899999999999999" customHeight="1" outlineLevel="1" x14ac:dyDescent="0.5">
      <c r="A201" s="53"/>
      <c r="C201" s="53"/>
      <c r="E201" s="156" t="s">
        <v>598</v>
      </c>
      <c r="I201" s="28"/>
      <c r="J201" s="53"/>
      <c r="K201" s="53"/>
      <c r="L201" s="53"/>
    </row>
    <row r="202" spans="1:12" s="33" customFormat="1" ht="19.899999999999999" customHeight="1" x14ac:dyDescent="0.5">
      <c r="A202" s="53"/>
      <c r="C202" s="53"/>
      <c r="E202" s="156" t="s">
        <v>581</v>
      </c>
      <c r="F202" s="28"/>
      <c r="H202" s="28"/>
      <c r="I202" s="28"/>
      <c r="J202" s="53"/>
      <c r="K202" s="53"/>
      <c r="L202" s="53"/>
    </row>
    <row r="203" spans="1:12" s="33" customFormat="1" ht="19.899999999999999" customHeight="1" outlineLevel="1" x14ac:dyDescent="0.5">
      <c r="A203" s="53"/>
      <c r="C203" s="53"/>
      <c r="E203" s="156" t="s">
        <v>582</v>
      </c>
      <c r="F203" s="28"/>
      <c r="H203" s="28"/>
      <c r="I203" s="28"/>
      <c r="J203" s="53"/>
      <c r="K203" s="53"/>
      <c r="L203" s="53"/>
    </row>
    <row r="204" spans="1:12" ht="19.899999999999999" customHeight="1" outlineLevel="1" x14ac:dyDescent="0.5">
      <c r="A204" s="51"/>
      <c r="C204" s="51"/>
      <c r="E204" s="156" t="s">
        <v>583</v>
      </c>
      <c r="I204" s="28"/>
      <c r="J204" s="51"/>
      <c r="K204" s="51"/>
      <c r="L204" s="51"/>
    </row>
    <row r="205" spans="1:12" s="152" customFormat="1" ht="19.899999999999999" customHeight="1" outlineLevel="1" x14ac:dyDescent="0.5">
      <c r="A205" s="53"/>
      <c r="C205" s="53"/>
      <c r="H205" s="53"/>
      <c r="I205" s="53"/>
      <c r="J205" s="53"/>
      <c r="K205" s="53"/>
      <c r="L205" s="53"/>
    </row>
    <row r="206" spans="1:12" ht="19.899999999999999" customHeight="1" outlineLevel="1" x14ac:dyDescent="0.5">
      <c r="A206" s="53"/>
      <c r="B206" s="53"/>
      <c r="C206" s="53"/>
      <c r="E206" s="31" t="s">
        <v>1165</v>
      </c>
      <c r="F206" s="31"/>
      <c r="H206" s="53"/>
      <c r="I206" s="53"/>
      <c r="J206" s="53"/>
      <c r="K206" s="53"/>
      <c r="L206" s="53"/>
    </row>
    <row r="207" spans="1:12" ht="19.899999999999999" customHeight="1" outlineLevel="1" x14ac:dyDescent="0.5">
      <c r="A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</row>
    <row r="208" spans="1:12" ht="19.899999999999999" customHeight="1" x14ac:dyDescent="0.5">
      <c r="A208" s="53"/>
      <c r="B208" s="53"/>
      <c r="C208" s="53"/>
      <c r="E208" s="31" t="s">
        <v>579</v>
      </c>
      <c r="F208" s="31"/>
      <c r="G208" s="31"/>
      <c r="H208" s="53"/>
      <c r="I208" s="53"/>
      <c r="J208" s="53"/>
      <c r="K208" s="53"/>
      <c r="L208" s="53"/>
    </row>
    <row r="209" spans="1:12" ht="19.899999999999999" customHeight="1" x14ac:dyDescent="0.5">
      <c r="A209" s="53"/>
      <c r="B209" s="53"/>
      <c r="C209" s="53"/>
      <c r="E209" s="156" t="s">
        <v>1502</v>
      </c>
      <c r="F209" s="156"/>
      <c r="G209" s="156"/>
      <c r="H209" s="156"/>
      <c r="I209" s="156"/>
      <c r="J209" s="53"/>
      <c r="K209" s="53"/>
      <c r="L209" s="53"/>
    </row>
    <row r="210" spans="1:12" s="29" customFormat="1" ht="19.899999999999999" customHeight="1" x14ac:dyDescent="0.5">
      <c r="A210" s="53"/>
      <c r="C210" s="53"/>
      <c r="E210" s="158" t="s">
        <v>1501</v>
      </c>
      <c r="F210" s="152"/>
      <c r="G210" s="152"/>
      <c r="H210" s="152"/>
      <c r="I210" s="152"/>
      <c r="J210" s="53"/>
      <c r="K210" s="53"/>
      <c r="L210" s="53"/>
    </row>
    <row r="211" spans="1:12" s="29" customFormat="1" ht="19.899999999999999" customHeight="1" x14ac:dyDescent="0.5">
      <c r="A211" s="53"/>
      <c r="C211" s="53"/>
      <c r="E211" s="158" t="s">
        <v>1184</v>
      </c>
      <c r="F211" s="158"/>
      <c r="G211" s="158"/>
      <c r="H211" s="158"/>
      <c r="I211" s="158"/>
      <c r="J211" s="53"/>
      <c r="K211" s="53"/>
      <c r="L211" s="53"/>
    </row>
    <row r="212" spans="1:12" ht="19.899999999999999" customHeight="1" outlineLevel="1" x14ac:dyDescent="0.2">
      <c r="E212" s="158" t="s">
        <v>1186</v>
      </c>
      <c r="F212" s="152"/>
      <c r="G212" s="152"/>
      <c r="H212" s="152"/>
      <c r="J212" s="37"/>
    </row>
    <row r="213" spans="1:12" ht="19.899999999999999" customHeight="1" outlineLevel="1" x14ac:dyDescent="0.5">
      <c r="A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</row>
    <row r="214" spans="1:12" s="33" customFormat="1" ht="19.899999999999999" customHeight="1" outlineLevel="1" x14ac:dyDescent="0.5">
      <c r="A214" s="53"/>
      <c r="C214" s="53"/>
      <c r="E214" s="158"/>
      <c r="F214" s="152"/>
      <c r="H214" s="53"/>
      <c r="I214" s="53"/>
      <c r="J214" s="53"/>
      <c r="K214" s="53"/>
      <c r="L214" s="53"/>
    </row>
    <row r="215" spans="1:12" ht="19.899999999999999" customHeight="1" outlineLevel="1" x14ac:dyDescent="0.5">
      <c r="A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</row>
    <row r="216" spans="1:12" ht="19.899999999999999" customHeight="1" outlineLevel="1" x14ac:dyDescent="0.5">
      <c r="A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</row>
    <row r="217" spans="1:12" s="33" customFormat="1" ht="19.899999999999999" customHeight="1" outlineLevel="1" x14ac:dyDescent="0.5">
      <c r="A217" s="53"/>
      <c r="C217" s="53"/>
      <c r="D217" s="163" t="s">
        <v>113</v>
      </c>
      <c r="E217" s="163"/>
      <c r="F217" s="163"/>
      <c r="G217" s="163"/>
      <c r="H217" s="53"/>
      <c r="I217" s="53"/>
      <c r="J217" s="53"/>
      <c r="K217" s="53"/>
      <c r="L217" s="53"/>
    </row>
    <row r="218" spans="1:12" s="33" customFormat="1" ht="19.899999999999999" customHeight="1" outlineLevel="1" x14ac:dyDescent="0.5">
      <c r="A218" s="53"/>
      <c r="B218" s="53"/>
      <c r="C218" s="53"/>
      <c r="D218" s="159" t="s">
        <v>1503</v>
      </c>
      <c r="E218" s="53"/>
      <c r="F218" s="53"/>
      <c r="G218" s="53"/>
      <c r="H218" s="53"/>
      <c r="I218" s="53"/>
      <c r="J218" s="53"/>
      <c r="K218" s="53"/>
      <c r="L218" s="53"/>
    </row>
    <row r="219" spans="1:12" s="29" customFormat="1" ht="19.899999999999999" customHeight="1" x14ac:dyDescent="0.5">
      <c r="A219" s="53"/>
      <c r="C219" s="53"/>
      <c r="D219" s="158" t="s">
        <v>1501</v>
      </c>
      <c r="E219" s="152"/>
      <c r="F219" s="152"/>
      <c r="G219" s="152"/>
      <c r="H219" s="152"/>
      <c r="I219" s="152"/>
      <c r="J219" s="53"/>
      <c r="K219" s="53"/>
      <c r="L219" s="53"/>
    </row>
    <row r="220" spans="1:12" s="29" customFormat="1" ht="19.899999999999999" customHeight="1" x14ac:dyDescent="0.5">
      <c r="A220" s="53"/>
      <c r="C220" s="53"/>
      <c r="D220" s="158" t="s">
        <v>1184</v>
      </c>
      <c r="E220" s="158"/>
      <c r="F220" s="158"/>
      <c r="G220" s="158"/>
      <c r="H220" s="158"/>
      <c r="I220" s="158"/>
      <c r="J220" s="53"/>
      <c r="K220" s="53"/>
      <c r="L220" s="53"/>
    </row>
    <row r="221" spans="1:12" ht="19.899999999999999" customHeight="1" outlineLevel="1" x14ac:dyDescent="0.2">
      <c r="D221" s="158" t="s">
        <v>1186</v>
      </c>
      <c r="E221" s="152"/>
      <c r="F221" s="152"/>
      <c r="G221" s="152"/>
      <c r="H221" s="152"/>
      <c r="J221" s="37"/>
    </row>
    <row r="222" spans="1:12" ht="19.899999999999999" customHeight="1" outlineLevel="1" x14ac:dyDescent="0.5">
      <c r="A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</row>
    <row r="223" spans="1:12" ht="19.899999999999999" customHeight="1" outlineLevel="1" x14ac:dyDescent="0.5">
      <c r="C223" s="152" t="s">
        <v>1504</v>
      </c>
      <c r="D223" s="317" t="s">
        <v>1578</v>
      </c>
      <c r="E223" s="317"/>
      <c r="F223" s="317"/>
      <c r="G223" s="317"/>
      <c r="H223" s="317"/>
      <c r="I223" s="317"/>
      <c r="J223" s="53"/>
      <c r="K223" s="53"/>
      <c r="L223" s="53"/>
    </row>
    <row r="224" spans="1:12" ht="19.899999999999999" customHeight="1" outlineLevel="1" x14ac:dyDescent="0.5">
      <c r="A224" s="53"/>
      <c r="C224" s="53"/>
      <c r="D224" s="152" t="s">
        <v>1187</v>
      </c>
      <c r="E224" s="152"/>
      <c r="F224" s="152"/>
      <c r="G224" s="152"/>
      <c r="H224" s="53"/>
      <c r="I224" s="53"/>
      <c r="J224" s="33">
        <v>1000000</v>
      </c>
      <c r="K224" s="28" t="s">
        <v>13</v>
      </c>
      <c r="L224" s="53"/>
    </row>
    <row r="225" spans="1:12" ht="19.899999999999999" customHeight="1" outlineLevel="1" x14ac:dyDescent="0.5">
      <c r="A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</row>
    <row r="226" spans="1:12" ht="19.899999999999999" customHeight="1" outlineLevel="1" x14ac:dyDescent="0.5">
      <c r="A226" s="53"/>
      <c r="B226" s="166"/>
      <c r="C226" s="53"/>
      <c r="D226" s="53"/>
      <c r="E226" s="53"/>
      <c r="F226" s="53"/>
      <c r="G226" s="53"/>
      <c r="I226" s="162" t="s">
        <v>114</v>
      </c>
      <c r="J226" s="162" t="s">
        <v>115</v>
      </c>
      <c r="K226" s="53"/>
    </row>
    <row r="227" spans="1:12" ht="19.899999999999999" customHeight="1" outlineLevel="1" x14ac:dyDescent="0.5">
      <c r="A227" s="53"/>
      <c r="B227" s="166"/>
      <c r="C227" s="53"/>
      <c r="D227" s="53"/>
      <c r="E227" s="53"/>
      <c r="F227" s="53"/>
      <c r="G227" s="53"/>
      <c r="I227" s="162" t="s">
        <v>116</v>
      </c>
      <c r="J227" s="162" t="s">
        <v>116</v>
      </c>
      <c r="K227" s="53"/>
    </row>
    <row r="228" spans="1:12" ht="19.899999999999999" customHeight="1" outlineLevel="1" x14ac:dyDescent="0.5">
      <c r="A228" s="53"/>
      <c r="C228" s="53"/>
      <c r="D228" s="152" t="s">
        <v>128</v>
      </c>
      <c r="E228" s="152"/>
      <c r="F228" s="152"/>
      <c r="G228" s="152"/>
      <c r="I228" s="167">
        <v>375621120</v>
      </c>
      <c r="J228" s="168" t="s">
        <v>334</v>
      </c>
      <c r="K228" s="28" t="s">
        <v>13</v>
      </c>
    </row>
    <row r="229" spans="1:12" ht="19.899999999999999" customHeight="1" x14ac:dyDescent="0.5">
      <c r="A229" s="53"/>
      <c r="C229" s="53"/>
      <c r="D229" s="152" t="s">
        <v>826</v>
      </c>
      <c r="E229" s="152"/>
      <c r="F229" s="152"/>
      <c r="G229" s="152"/>
      <c r="I229" s="167">
        <v>1000000</v>
      </c>
      <c r="J229" s="168" t="s">
        <v>334</v>
      </c>
      <c r="K229" s="28" t="s">
        <v>13</v>
      </c>
    </row>
    <row r="230" spans="1:12" ht="19.899999999999999" customHeight="1" outlineLevel="1" x14ac:dyDescent="0.5">
      <c r="A230" s="53"/>
      <c r="C230" s="53"/>
      <c r="D230" s="152" t="s">
        <v>162</v>
      </c>
      <c r="E230" s="152"/>
      <c r="F230" s="152"/>
      <c r="G230" s="152"/>
      <c r="I230" s="167">
        <v>124092800</v>
      </c>
      <c r="J230" s="168" t="s">
        <v>334</v>
      </c>
      <c r="K230" s="28" t="s">
        <v>13</v>
      </c>
    </row>
    <row r="231" spans="1:12" ht="19.899999999999999" customHeight="1" outlineLevel="1" x14ac:dyDescent="0.5">
      <c r="A231" s="53"/>
      <c r="B231" s="53"/>
      <c r="C231" s="53"/>
      <c r="D231" s="152" t="s">
        <v>260</v>
      </c>
      <c r="E231" s="53"/>
      <c r="F231" s="53"/>
      <c r="G231" s="53"/>
      <c r="H231" s="53"/>
      <c r="I231" s="169">
        <v>125092800</v>
      </c>
      <c r="J231" s="168" t="s">
        <v>334</v>
      </c>
      <c r="K231" s="28" t="s">
        <v>13</v>
      </c>
      <c r="L231" s="53"/>
    </row>
    <row r="232" spans="1:12" ht="19.899999999999999" customHeight="1" outlineLevel="1" x14ac:dyDescent="0.5">
      <c r="A232" s="53"/>
      <c r="C232" s="53"/>
      <c r="D232" s="152" t="s">
        <v>315</v>
      </c>
      <c r="E232" s="152"/>
      <c r="F232" s="152"/>
      <c r="G232" s="152"/>
      <c r="I232" s="167">
        <f>I228-I229-I230-I231</f>
        <v>125435520</v>
      </c>
      <c r="J232" s="168" t="s">
        <v>334</v>
      </c>
      <c r="K232" s="28" t="s">
        <v>13</v>
      </c>
    </row>
    <row r="233" spans="1:12" ht="19.899999999999999" customHeight="1" outlineLevel="1" x14ac:dyDescent="0.5">
      <c r="A233" s="53"/>
      <c r="B233" s="53"/>
      <c r="C233" s="53"/>
      <c r="D233" s="53"/>
      <c r="E233" s="53"/>
      <c r="F233" s="53"/>
      <c r="G233" s="53"/>
      <c r="H233" s="53"/>
      <c r="I233" s="169"/>
      <c r="J233" s="169"/>
      <c r="K233" s="168"/>
      <c r="L233" s="53"/>
    </row>
    <row r="234" spans="1:12" ht="19.899999999999999" customHeight="1" outlineLevel="1" x14ac:dyDescent="0.5">
      <c r="A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</row>
    <row r="235" spans="1:12" ht="19.899999999999999" customHeight="1" outlineLevel="1" x14ac:dyDescent="0.5">
      <c r="A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</row>
    <row r="236" spans="1:12" ht="19.899999999999999" customHeight="1" outlineLevel="1" x14ac:dyDescent="0.5">
      <c r="A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</row>
    <row r="237" spans="1:12" ht="19.899999999999999" customHeight="1" outlineLevel="1" x14ac:dyDescent="0.5">
      <c r="A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</row>
    <row r="238" spans="1:12" s="33" customFormat="1" ht="19.899999999999999" customHeight="1" outlineLevel="1" x14ac:dyDescent="0.5">
      <c r="A238" s="53"/>
      <c r="C238" s="53"/>
      <c r="E238" s="156"/>
      <c r="F238" s="28"/>
      <c r="H238" s="28"/>
      <c r="I238" s="28"/>
      <c r="J238" s="53"/>
      <c r="K238" s="53"/>
      <c r="L238" s="53"/>
    </row>
    <row r="239" spans="1:12" ht="19.899999999999999" customHeight="1" outlineLevel="1" x14ac:dyDescent="0.5">
      <c r="A239" s="51"/>
      <c r="B239" s="51"/>
      <c r="C239" s="51"/>
      <c r="D239" s="152"/>
      <c r="E239" s="152"/>
      <c r="F239" s="152"/>
      <c r="G239" s="152"/>
      <c r="H239" s="51"/>
      <c r="I239" s="51"/>
      <c r="J239" s="51"/>
      <c r="K239" s="51"/>
      <c r="L239" s="51"/>
    </row>
    <row r="240" spans="1:12" ht="19.899999999999999" customHeight="1" outlineLevel="1" x14ac:dyDescent="0.5">
      <c r="A240" s="53"/>
      <c r="B240" s="53"/>
      <c r="C240" s="53"/>
      <c r="D240" s="53"/>
      <c r="E240" s="53"/>
      <c r="F240" s="53"/>
      <c r="G240" s="53"/>
      <c r="H240" s="53"/>
      <c r="I240" s="169"/>
      <c r="J240" s="169"/>
      <c r="K240" s="168"/>
      <c r="L240" s="53"/>
    </row>
    <row r="241" spans="1:12" ht="19.899999999999999" customHeight="1" outlineLevel="1" x14ac:dyDescent="0.5">
      <c r="A241" s="51"/>
      <c r="B241" s="51"/>
      <c r="C241" s="51"/>
      <c r="D241" s="158"/>
      <c r="E241" s="152"/>
      <c r="F241" s="152"/>
      <c r="G241" s="152"/>
      <c r="H241" s="152"/>
      <c r="J241" s="51"/>
      <c r="K241" s="51"/>
      <c r="L241" s="51"/>
    </row>
    <row r="242" spans="1:12" ht="19.899999999999999" customHeight="1" outlineLevel="1" x14ac:dyDescent="0.5">
      <c r="A242" s="51"/>
      <c r="B242" s="51"/>
      <c r="C242" s="51"/>
      <c r="D242" s="158"/>
      <c r="E242" s="152"/>
      <c r="F242" s="152"/>
      <c r="G242" s="152"/>
      <c r="H242" s="52"/>
      <c r="I242" s="52"/>
      <c r="J242" s="51"/>
      <c r="K242" s="51"/>
      <c r="L242" s="51"/>
    </row>
    <row r="243" spans="1:12" ht="19.899999999999999" customHeight="1" outlineLevel="1" x14ac:dyDescent="0.5">
      <c r="A243" s="53"/>
      <c r="B243" s="53"/>
      <c r="C243" s="53"/>
      <c r="D243" s="53"/>
      <c r="E243" s="53"/>
      <c r="F243" s="53"/>
      <c r="G243" s="53"/>
      <c r="H243" s="53"/>
      <c r="I243" s="169"/>
      <c r="J243" s="169"/>
      <c r="K243" s="168"/>
      <c r="L243" s="53"/>
    </row>
    <row r="244" spans="1:12" ht="19.899999999999999" customHeight="1" outlineLevel="1" x14ac:dyDescent="0.5">
      <c r="A244" s="53"/>
      <c r="B244" s="53"/>
      <c r="C244" s="53"/>
      <c r="D244" s="53"/>
      <c r="E244" s="53"/>
      <c r="F244" s="53"/>
      <c r="G244" s="53"/>
      <c r="H244" s="53"/>
      <c r="I244" s="169"/>
      <c r="J244" s="169"/>
      <c r="K244" s="168"/>
      <c r="L244" s="53"/>
    </row>
    <row r="245" spans="1:12" ht="19.899999999999999" customHeight="1" outlineLevel="1" x14ac:dyDescent="0.5">
      <c r="A245" s="53"/>
      <c r="B245" s="53"/>
      <c r="C245" s="53"/>
      <c r="D245" s="53"/>
      <c r="E245" s="53"/>
      <c r="F245" s="53"/>
      <c r="G245" s="53"/>
      <c r="H245" s="53"/>
      <c r="I245" s="169"/>
      <c r="J245" s="169"/>
      <c r="K245" s="168"/>
      <c r="L245" s="53"/>
    </row>
    <row r="246" spans="1:12" ht="19.899999999999999" customHeight="1" outlineLevel="1" x14ac:dyDescent="0.5">
      <c r="A246" s="53"/>
      <c r="B246" s="53"/>
      <c r="C246" s="53"/>
      <c r="D246" s="53"/>
      <c r="E246" s="53"/>
      <c r="F246" s="53"/>
      <c r="G246" s="53"/>
      <c r="H246" s="53"/>
      <c r="I246" s="169"/>
      <c r="J246" s="169"/>
      <c r="K246" s="168"/>
      <c r="L246" s="53"/>
    </row>
    <row r="247" spans="1:12" ht="19.899999999999999" customHeight="1" outlineLevel="1" x14ac:dyDescent="0.5">
      <c r="A247" s="53"/>
      <c r="B247" s="53"/>
      <c r="C247" s="53"/>
      <c r="D247" s="53"/>
      <c r="E247" s="53"/>
      <c r="F247" s="53"/>
      <c r="G247" s="53"/>
      <c r="H247" s="53"/>
      <c r="I247" s="169"/>
      <c r="J247" s="169"/>
      <c r="K247" s="168"/>
      <c r="L247" s="53"/>
    </row>
    <row r="248" spans="1:12" ht="19.899999999999999" customHeight="1" outlineLevel="1" x14ac:dyDescent="0.5">
      <c r="A248" s="53"/>
      <c r="B248" s="53"/>
      <c r="C248" s="53"/>
      <c r="D248" s="53"/>
      <c r="E248" s="53"/>
      <c r="F248" s="53"/>
      <c r="G248" s="53"/>
      <c r="H248" s="53"/>
      <c r="I248" s="169"/>
      <c r="J248" s="169"/>
      <c r="K248" s="168"/>
      <c r="L248" s="53"/>
    </row>
    <row r="249" spans="1:12" ht="19.899999999999999" customHeight="1" outlineLevel="1" x14ac:dyDescent="0.5">
      <c r="A249" s="53"/>
      <c r="B249" s="53"/>
      <c r="C249" s="53"/>
      <c r="D249" s="53"/>
      <c r="E249" s="53"/>
      <c r="F249" s="53"/>
      <c r="G249" s="53"/>
      <c r="H249" s="53"/>
      <c r="I249" s="169"/>
      <c r="J249" s="169"/>
      <c r="K249" s="168"/>
      <c r="L249" s="53"/>
    </row>
    <row r="250" spans="1:12" ht="19.899999999999999" customHeight="1" outlineLevel="1" x14ac:dyDescent="0.5">
      <c r="A250" s="53"/>
      <c r="B250" s="53"/>
      <c r="C250" s="53"/>
      <c r="D250" s="53"/>
      <c r="E250" s="53"/>
      <c r="F250" s="53"/>
      <c r="G250" s="53"/>
      <c r="H250" s="53"/>
      <c r="I250" s="169"/>
      <c r="J250" s="169"/>
      <c r="K250" s="168"/>
      <c r="L250" s="53"/>
    </row>
    <row r="251" spans="1:12" ht="19.899999999999999" customHeight="1" outlineLevel="1" x14ac:dyDescent="0.5">
      <c r="A251" s="53"/>
      <c r="B251" s="53"/>
      <c r="C251" s="53"/>
      <c r="D251" s="53"/>
      <c r="E251" s="53"/>
      <c r="F251" s="53"/>
      <c r="G251" s="53"/>
      <c r="H251" s="53"/>
      <c r="I251" s="169"/>
      <c r="J251" s="169"/>
      <c r="K251" s="168"/>
      <c r="L251" s="53"/>
    </row>
    <row r="252" spans="1:12" ht="19.899999999999999" customHeight="1" outlineLevel="1" x14ac:dyDescent="0.5">
      <c r="A252" s="53"/>
      <c r="B252" s="53"/>
      <c r="C252" s="53"/>
      <c r="D252" s="53"/>
      <c r="E252" s="53"/>
      <c r="F252" s="53"/>
      <c r="G252" s="53"/>
      <c r="H252" s="53"/>
      <c r="I252" s="169"/>
      <c r="J252" s="169"/>
      <c r="K252" s="168"/>
      <c r="L252" s="53"/>
    </row>
    <row r="253" spans="1:12" ht="19.899999999999999" customHeight="1" outlineLevel="1" x14ac:dyDescent="0.2">
      <c r="B253" s="150" t="s">
        <v>410</v>
      </c>
      <c r="C253" s="29"/>
      <c r="D253" s="29"/>
      <c r="E253" s="29"/>
      <c r="F253" s="29"/>
      <c r="G253" s="29"/>
      <c r="H253" s="306">
        <v>6729400</v>
      </c>
      <c r="I253" s="306"/>
      <c r="J253" s="31" t="s">
        <v>13</v>
      </c>
      <c r="K253" s="31"/>
    </row>
    <row r="254" spans="1:12" ht="19.899999999999999" customHeight="1" outlineLevel="1" x14ac:dyDescent="0.2">
      <c r="D254" s="28" t="s">
        <v>1055</v>
      </c>
      <c r="J254" s="37"/>
    </row>
    <row r="255" spans="1:12" ht="19.899999999999999" customHeight="1" outlineLevel="1" x14ac:dyDescent="0.2">
      <c r="D255" s="28" t="s">
        <v>1056</v>
      </c>
      <c r="J255" s="37"/>
    </row>
    <row r="256" spans="1:12" ht="19.899999999999999" customHeight="1" outlineLevel="1" x14ac:dyDescent="0.2">
      <c r="D256" s="28" t="s">
        <v>1054</v>
      </c>
      <c r="J256" s="37"/>
    </row>
    <row r="257" spans="1:12" ht="19.899999999999999" customHeight="1" outlineLevel="1" x14ac:dyDescent="0.2">
      <c r="A257" s="33"/>
      <c r="B257" s="150" t="s">
        <v>300</v>
      </c>
      <c r="C257" s="29"/>
      <c r="D257" s="29"/>
      <c r="E257" s="29"/>
      <c r="F257" s="29"/>
      <c r="G257" s="29"/>
      <c r="H257" s="306">
        <v>562000</v>
      </c>
      <c r="I257" s="306"/>
      <c r="J257" s="31" t="s">
        <v>13</v>
      </c>
      <c r="K257" s="31"/>
      <c r="L257" s="33"/>
    </row>
    <row r="258" spans="1:12" ht="19.899999999999999" customHeight="1" outlineLevel="1" x14ac:dyDescent="0.2">
      <c r="A258" s="33"/>
      <c r="D258" s="28" t="s">
        <v>1057</v>
      </c>
      <c r="J258" s="37"/>
      <c r="L258" s="33"/>
    </row>
    <row r="259" spans="1:12" ht="19.899999999999999" customHeight="1" outlineLevel="1" x14ac:dyDescent="0.5">
      <c r="A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</row>
    <row r="260" spans="1:12" ht="19.899999999999999" customHeight="1" outlineLevel="1" x14ac:dyDescent="0.5">
      <c r="A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</row>
    <row r="261" spans="1:12" ht="19.899999999999999" customHeight="1" outlineLevel="1" x14ac:dyDescent="0.5">
      <c r="A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</row>
    <row r="262" spans="1:12" ht="19.899999999999999" customHeight="1" outlineLevel="1" x14ac:dyDescent="0.5">
      <c r="A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</row>
    <row r="263" spans="1:12" ht="19.899999999999999" customHeight="1" outlineLevel="1" x14ac:dyDescent="0.5">
      <c r="A263" s="53"/>
      <c r="B263" s="53"/>
      <c r="C263" s="53"/>
      <c r="D263" s="53"/>
      <c r="E263" s="53"/>
      <c r="F263" s="53"/>
      <c r="G263" s="53"/>
      <c r="H263" s="53"/>
      <c r="I263" s="169"/>
      <c r="J263" s="169"/>
      <c r="K263" s="168"/>
      <c r="L263" s="53"/>
    </row>
    <row r="264" spans="1:12" ht="19.899999999999999" customHeight="1" outlineLevel="1" x14ac:dyDescent="0.5">
      <c r="A264" s="53"/>
      <c r="B264" s="53"/>
      <c r="C264" s="53"/>
      <c r="D264" s="53"/>
      <c r="E264" s="53"/>
      <c r="F264" s="53"/>
      <c r="G264" s="53"/>
      <c r="H264" s="53"/>
      <c r="I264" s="169"/>
      <c r="J264" s="169"/>
      <c r="K264" s="168"/>
      <c r="L264" s="53"/>
    </row>
    <row r="265" spans="1:12" ht="19.899999999999999" customHeight="1" outlineLevel="1" x14ac:dyDescent="0.5">
      <c r="A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</row>
    <row r="266" spans="1:12" ht="19.899999999999999" customHeight="1" outlineLevel="1" x14ac:dyDescent="0.5">
      <c r="A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</row>
    <row r="267" spans="1:12" ht="19.899999999999999" customHeight="1" outlineLevel="1" x14ac:dyDescent="0.5">
      <c r="A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</row>
    <row r="268" spans="1:12" ht="19.899999999999999" customHeight="1" outlineLevel="1" x14ac:dyDescent="0.5">
      <c r="A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</row>
    <row r="269" spans="1:12" ht="19.899999999999999" customHeight="1" outlineLevel="1" x14ac:dyDescent="0.5">
      <c r="A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</row>
    <row r="270" spans="1:12" ht="19.899999999999999" customHeight="1" outlineLevel="1" x14ac:dyDescent="0.5">
      <c r="A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</row>
    <row r="271" spans="1:12" ht="19.899999999999999" customHeight="1" outlineLevel="1" x14ac:dyDescent="0.5">
      <c r="A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</row>
    <row r="272" spans="1:12" ht="19.899999999999999" customHeight="1" outlineLevel="1" x14ac:dyDescent="0.5">
      <c r="A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</row>
    <row r="273" spans="1:12" ht="19.899999999999999" customHeight="1" outlineLevel="1" x14ac:dyDescent="0.5">
      <c r="A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</row>
    <row r="274" spans="1:12" ht="19.899999999999999" customHeight="1" outlineLevel="1" x14ac:dyDescent="0.5">
      <c r="A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</row>
    <row r="275" spans="1:12" ht="19.899999999999999" customHeight="1" outlineLevel="1" x14ac:dyDescent="0.5">
      <c r="A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</row>
    <row r="276" spans="1:12" ht="19.899999999999999" customHeight="1" outlineLevel="1" x14ac:dyDescent="0.5">
      <c r="A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</row>
    <row r="277" spans="1:12" ht="19.899999999999999" customHeight="1" outlineLevel="1" x14ac:dyDescent="0.5">
      <c r="A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</row>
    <row r="278" spans="1:12" ht="19.899999999999999" customHeight="1" outlineLevel="1" x14ac:dyDescent="0.5">
      <c r="A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</row>
    <row r="279" spans="1:12" ht="19.899999999999999" customHeight="1" outlineLevel="1" x14ac:dyDescent="0.5">
      <c r="A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</row>
    <row r="280" spans="1:12" ht="19.899999999999999" customHeight="1" outlineLevel="1" x14ac:dyDescent="0.5">
      <c r="A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</row>
    <row r="281" spans="1:12" ht="19.899999999999999" customHeight="1" outlineLevel="1" x14ac:dyDescent="0.5">
      <c r="A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</row>
    <row r="282" spans="1:12" ht="19.899999999999999" customHeight="1" outlineLevel="1" x14ac:dyDescent="0.5">
      <c r="A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</row>
    <row r="283" spans="1:12" ht="19.899999999999999" customHeight="1" outlineLevel="1" x14ac:dyDescent="0.5">
      <c r="A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</row>
    <row r="284" spans="1:12" ht="19.899999999999999" customHeight="1" outlineLevel="1" x14ac:dyDescent="0.5">
      <c r="A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</row>
    <row r="285" spans="1:12" ht="19.899999999999999" customHeight="1" outlineLevel="1" x14ac:dyDescent="0.5">
      <c r="A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</row>
    <row r="286" spans="1:12" ht="19.899999999999999" customHeight="1" outlineLevel="1" x14ac:dyDescent="0.5">
      <c r="A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</row>
    <row r="287" spans="1:12" ht="19.899999999999999" customHeight="1" outlineLevel="1" x14ac:dyDescent="0.5">
      <c r="A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</row>
    <row r="288" spans="1:12" ht="19.899999999999999" customHeight="1" outlineLevel="1" x14ac:dyDescent="0.5">
      <c r="A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</row>
    <row r="289" spans="1:12" ht="19.899999999999999" customHeight="1" outlineLevel="1" x14ac:dyDescent="0.2">
      <c r="B289" s="29" t="s">
        <v>232</v>
      </c>
      <c r="I289" s="307">
        <f>SUM(H290,H369)</f>
        <v>340866000</v>
      </c>
      <c r="J289" s="307"/>
      <c r="K289" s="31" t="s">
        <v>13</v>
      </c>
    </row>
    <row r="290" spans="1:12" ht="19.899999999999999" customHeight="1" outlineLevel="1" x14ac:dyDescent="0.2">
      <c r="B290" s="29" t="s">
        <v>200</v>
      </c>
      <c r="C290" s="29"/>
      <c r="D290" s="29"/>
      <c r="E290" s="29"/>
      <c r="F290" s="29"/>
      <c r="G290" s="29"/>
      <c r="H290" s="306">
        <f>SUM(H291,H365)</f>
        <v>66858800</v>
      </c>
      <c r="I290" s="306"/>
      <c r="J290" s="31" t="s">
        <v>13</v>
      </c>
      <c r="K290" s="31"/>
    </row>
    <row r="291" spans="1:12" ht="19.899999999999999" customHeight="1" outlineLevel="1" x14ac:dyDescent="0.2">
      <c r="B291" s="150" t="s">
        <v>201</v>
      </c>
      <c r="C291" s="29"/>
      <c r="D291" s="29"/>
      <c r="E291" s="29"/>
      <c r="F291" s="29"/>
      <c r="G291" s="29"/>
      <c r="H291" s="306">
        <f>H292+H296+H361</f>
        <v>64462000</v>
      </c>
      <c r="I291" s="306"/>
      <c r="J291" s="31" t="s">
        <v>13</v>
      </c>
      <c r="K291" s="31"/>
    </row>
    <row r="292" spans="1:12" ht="19.899999999999999" customHeight="1" outlineLevel="1" x14ac:dyDescent="0.2">
      <c r="B292" s="150" t="s">
        <v>202</v>
      </c>
      <c r="C292" s="29"/>
      <c r="D292" s="29"/>
      <c r="E292" s="29"/>
      <c r="F292" s="29"/>
      <c r="G292" s="29"/>
      <c r="H292" s="306">
        <v>20451200</v>
      </c>
      <c r="I292" s="306"/>
      <c r="J292" s="31" t="s">
        <v>13</v>
      </c>
      <c r="K292" s="31"/>
    </row>
    <row r="293" spans="1:12" ht="19.899999999999999" customHeight="1" outlineLevel="1" x14ac:dyDescent="0.2">
      <c r="D293" s="28" t="s">
        <v>81</v>
      </c>
      <c r="J293" s="37"/>
    </row>
    <row r="294" spans="1:12" ht="19.899999999999999" customHeight="1" outlineLevel="1" x14ac:dyDescent="0.2">
      <c r="A294" s="29"/>
      <c r="D294" s="315" t="s">
        <v>82</v>
      </c>
      <c r="E294" s="315"/>
      <c r="F294" s="315"/>
      <c r="G294" s="315"/>
      <c r="H294" s="315"/>
      <c r="J294" s="37"/>
      <c r="L294" s="29"/>
    </row>
    <row r="295" spans="1:12" ht="19.899999999999999" customHeight="1" x14ac:dyDescent="0.2">
      <c r="A295" s="29"/>
      <c r="D295" s="28" t="s">
        <v>98</v>
      </c>
      <c r="J295" s="37"/>
      <c r="L295" s="29"/>
    </row>
    <row r="296" spans="1:12" ht="19.899999999999999" customHeight="1" outlineLevel="1" x14ac:dyDescent="0.2">
      <c r="A296" s="33"/>
      <c r="B296" s="150" t="s">
        <v>203</v>
      </c>
      <c r="C296" s="29"/>
      <c r="D296" s="29"/>
      <c r="E296" s="29"/>
      <c r="F296" s="29"/>
      <c r="G296" s="29"/>
      <c r="H296" s="306">
        <v>38390800</v>
      </c>
      <c r="I296" s="306"/>
      <c r="J296" s="31" t="s">
        <v>13</v>
      </c>
      <c r="K296" s="31"/>
    </row>
    <row r="297" spans="1:12" ht="19.899999999999999" customHeight="1" outlineLevel="1" x14ac:dyDescent="0.2">
      <c r="A297" s="33"/>
      <c r="D297" s="28" t="s">
        <v>213</v>
      </c>
      <c r="J297" s="37"/>
    </row>
    <row r="298" spans="1:12" ht="19.899999999999999" customHeight="1" outlineLevel="1" x14ac:dyDescent="0.2">
      <c r="A298" s="33"/>
      <c r="D298" s="28" t="s">
        <v>214</v>
      </c>
      <c r="J298" s="37"/>
    </row>
    <row r="299" spans="1:12" ht="19.899999999999999" customHeight="1" outlineLevel="1" x14ac:dyDescent="0.2">
      <c r="D299" s="28" t="s">
        <v>307</v>
      </c>
      <c r="J299" s="37"/>
    </row>
    <row r="300" spans="1:12" ht="19.899999999999999" customHeight="1" outlineLevel="1" x14ac:dyDescent="0.2">
      <c r="D300" s="152" t="s">
        <v>1058</v>
      </c>
      <c r="E300" s="152"/>
      <c r="F300" s="152"/>
      <c r="G300" s="152"/>
      <c r="H300" s="152"/>
      <c r="J300" s="37"/>
    </row>
    <row r="301" spans="1:12" ht="19.899999999999999" customHeight="1" outlineLevel="1" x14ac:dyDescent="0.2">
      <c r="D301" s="152"/>
      <c r="E301" s="152"/>
      <c r="F301" s="152"/>
      <c r="G301" s="152"/>
      <c r="H301" s="152"/>
      <c r="J301" s="37"/>
    </row>
    <row r="302" spans="1:12" ht="19.899999999999999" customHeight="1" outlineLevel="1" x14ac:dyDescent="0.2">
      <c r="B302" s="309" t="s">
        <v>1188</v>
      </c>
      <c r="C302" s="310"/>
      <c r="D302" s="38"/>
      <c r="E302" s="38"/>
      <c r="F302" s="38"/>
      <c r="G302" s="38"/>
      <c r="I302" s="28"/>
      <c r="J302" s="40"/>
      <c r="K302" s="161"/>
    </row>
    <row r="303" spans="1:12" s="29" customFormat="1" ht="19.899999999999999" customHeight="1" outlineLevel="1" x14ac:dyDescent="0.2">
      <c r="B303" s="150" t="s">
        <v>1189</v>
      </c>
      <c r="C303" s="165"/>
      <c r="E303" s="29" t="s">
        <v>1061</v>
      </c>
      <c r="J303" s="44"/>
      <c r="K303" s="41"/>
    </row>
    <row r="304" spans="1:12" ht="19.899999999999999" customHeight="1" outlineLevel="1" x14ac:dyDescent="0.2">
      <c r="E304" s="29" t="s">
        <v>1062</v>
      </c>
      <c r="F304" s="29"/>
      <c r="H304" s="29"/>
      <c r="I304" s="29"/>
      <c r="J304" s="37"/>
    </row>
    <row r="305" spans="1:12" ht="19.899999999999999" customHeight="1" outlineLevel="1" x14ac:dyDescent="0.5">
      <c r="B305" s="52"/>
      <c r="C305" s="29"/>
      <c r="D305" s="31"/>
      <c r="E305" s="31"/>
      <c r="F305" s="31"/>
      <c r="H305" s="51"/>
      <c r="I305" s="51"/>
      <c r="J305" s="51"/>
      <c r="K305" s="51"/>
      <c r="L305" s="51"/>
    </row>
    <row r="306" spans="1:12" ht="19.899999999999999" customHeight="1" outlineLevel="1" x14ac:dyDescent="0.5">
      <c r="A306" s="51"/>
      <c r="B306" s="51"/>
      <c r="C306" s="51"/>
      <c r="E306" s="31" t="s">
        <v>333</v>
      </c>
      <c r="F306" s="31"/>
      <c r="H306" s="51"/>
      <c r="I306" s="51"/>
      <c r="J306" s="51"/>
      <c r="K306" s="51"/>
      <c r="L306" s="51"/>
    </row>
    <row r="307" spans="1:12" ht="19.899999999999999" customHeight="1" outlineLevel="1" x14ac:dyDescent="0.5">
      <c r="A307" s="53"/>
      <c r="C307" s="53"/>
      <c r="E307" s="156" t="s">
        <v>1190</v>
      </c>
      <c r="I307" s="28"/>
      <c r="J307" s="53"/>
      <c r="K307" s="53"/>
      <c r="L307" s="53"/>
    </row>
    <row r="308" spans="1:12" ht="19.899999999999999" customHeight="1" outlineLevel="1" x14ac:dyDescent="0.5">
      <c r="A308" s="53"/>
      <c r="C308" s="53"/>
      <c r="E308" s="156" t="s">
        <v>1505</v>
      </c>
      <c r="I308" s="28"/>
      <c r="J308" s="53"/>
      <c r="K308" s="53"/>
      <c r="L308" s="53"/>
    </row>
    <row r="309" spans="1:12" ht="19.899999999999999" customHeight="1" outlineLevel="1" x14ac:dyDescent="0.5">
      <c r="A309" s="53"/>
      <c r="C309" s="53"/>
      <c r="E309" s="156" t="s">
        <v>1506</v>
      </c>
      <c r="F309" s="152"/>
      <c r="H309" s="53"/>
      <c r="I309" s="53"/>
      <c r="J309" s="53"/>
      <c r="K309" s="53"/>
      <c r="L309" s="53"/>
    </row>
    <row r="310" spans="1:12" ht="19.899999999999999" customHeight="1" outlineLevel="1" x14ac:dyDescent="0.5">
      <c r="A310" s="53"/>
      <c r="C310" s="53"/>
      <c r="E310" s="156" t="s">
        <v>1191</v>
      </c>
      <c r="I310" s="28"/>
      <c r="J310" s="53"/>
      <c r="K310" s="53"/>
      <c r="L310" s="53"/>
    </row>
    <row r="311" spans="1:12" ht="19.899999999999999" customHeight="1" outlineLevel="1" x14ac:dyDescent="0.5">
      <c r="A311" s="53"/>
      <c r="C311" s="53"/>
      <c r="E311" s="156"/>
      <c r="I311" s="28"/>
      <c r="J311" s="53"/>
      <c r="K311" s="53"/>
      <c r="L311" s="53"/>
    </row>
    <row r="312" spans="1:12" ht="19.899999999999999" customHeight="1" outlineLevel="1" x14ac:dyDescent="0.5">
      <c r="A312" s="53"/>
      <c r="B312" s="53"/>
      <c r="C312" s="53"/>
      <c r="E312" s="31" t="s">
        <v>1166</v>
      </c>
      <c r="F312" s="31"/>
      <c r="H312" s="53"/>
      <c r="I312" s="53"/>
      <c r="J312" s="53"/>
      <c r="K312" s="53"/>
      <c r="L312" s="53"/>
    </row>
    <row r="313" spans="1:12" ht="19.899999999999999" customHeight="1" outlineLevel="1" x14ac:dyDescent="0.5">
      <c r="A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</row>
    <row r="314" spans="1:12" ht="19.899999999999999" customHeight="1" x14ac:dyDescent="0.5">
      <c r="A314" s="53"/>
      <c r="B314" s="53"/>
      <c r="C314" s="53"/>
      <c r="E314" s="31" t="s">
        <v>579</v>
      </c>
      <c r="F314" s="31"/>
      <c r="G314" s="31"/>
      <c r="H314" s="53"/>
      <c r="I314" s="53"/>
      <c r="J314" s="53"/>
      <c r="K314" s="53"/>
      <c r="L314" s="53"/>
    </row>
    <row r="315" spans="1:12" ht="19.899999999999999" customHeight="1" x14ac:dyDescent="0.5">
      <c r="A315" s="53"/>
      <c r="B315" s="53"/>
      <c r="C315" s="53"/>
      <c r="E315" s="156" t="s">
        <v>1507</v>
      </c>
      <c r="F315" s="156"/>
      <c r="G315" s="156"/>
      <c r="H315" s="156"/>
      <c r="I315" s="156"/>
      <c r="J315" s="53"/>
      <c r="K315" s="53"/>
      <c r="L315" s="53"/>
    </row>
    <row r="316" spans="1:12" s="29" customFormat="1" ht="19.899999999999999" customHeight="1" x14ac:dyDescent="0.5">
      <c r="A316" s="53"/>
      <c r="C316" s="53"/>
      <c r="E316" s="158" t="s">
        <v>1510</v>
      </c>
      <c r="F316" s="152"/>
      <c r="G316" s="152"/>
      <c r="H316" s="152"/>
      <c r="I316" s="152"/>
      <c r="J316" s="53"/>
      <c r="K316" s="53"/>
      <c r="L316" s="53"/>
    </row>
    <row r="317" spans="1:12" ht="19.899999999999999" customHeight="1" outlineLevel="1" x14ac:dyDescent="0.5">
      <c r="A317" s="51"/>
      <c r="B317" s="51"/>
      <c r="C317" s="51"/>
      <c r="E317" s="158" t="s">
        <v>1511</v>
      </c>
      <c r="F317" s="152"/>
      <c r="G317" s="152"/>
      <c r="H317" s="51"/>
      <c r="I317" s="51"/>
      <c r="J317" s="51"/>
      <c r="K317" s="51"/>
      <c r="L317" s="51"/>
    </row>
    <row r="318" spans="1:12" s="33" customFormat="1" ht="19.899999999999999" customHeight="1" x14ac:dyDescent="0.5">
      <c r="A318" s="53"/>
      <c r="C318" s="53"/>
      <c r="E318" s="158" t="s">
        <v>1509</v>
      </c>
      <c r="F318" s="28"/>
      <c r="H318" s="28"/>
      <c r="I318" s="28"/>
      <c r="J318" s="53"/>
      <c r="K318" s="53"/>
      <c r="L318" s="53"/>
    </row>
    <row r="319" spans="1:12" s="33" customFormat="1" ht="19.899999999999999" customHeight="1" outlineLevel="1" x14ac:dyDescent="0.5">
      <c r="A319" s="53"/>
      <c r="C319" s="53"/>
      <c r="E319" s="156"/>
      <c r="F319" s="28"/>
      <c r="H319" s="28"/>
      <c r="I319" s="28"/>
      <c r="J319" s="53"/>
      <c r="K319" s="53"/>
      <c r="L319" s="53"/>
    </row>
    <row r="320" spans="1:12" ht="19.899999999999999" customHeight="1" outlineLevel="1" x14ac:dyDescent="0.5">
      <c r="A320" s="51"/>
      <c r="C320" s="51"/>
      <c r="E320" s="156"/>
      <c r="I320" s="28"/>
      <c r="J320" s="51"/>
      <c r="K320" s="51"/>
      <c r="L320" s="51"/>
    </row>
    <row r="321" spans="1:12" s="152" customFormat="1" ht="19.899999999999999" customHeight="1" outlineLevel="1" x14ac:dyDescent="0.5">
      <c r="A321" s="53"/>
      <c r="C321" s="53"/>
      <c r="H321" s="53"/>
      <c r="I321" s="53"/>
      <c r="J321" s="53"/>
      <c r="K321" s="53"/>
      <c r="L321" s="53"/>
    </row>
    <row r="322" spans="1:12" ht="19.899999999999999" customHeight="1" outlineLevel="1" x14ac:dyDescent="0.5">
      <c r="A322" s="51"/>
      <c r="B322" s="51"/>
      <c r="C322" s="51"/>
      <c r="D322" s="158"/>
      <c r="E322" s="152"/>
      <c r="F322" s="152"/>
      <c r="G322" s="152"/>
      <c r="H322" s="51"/>
      <c r="I322" s="51"/>
      <c r="J322" s="51"/>
      <c r="K322" s="51"/>
      <c r="L322" s="51"/>
    </row>
    <row r="323" spans="1:12" ht="19.899999999999999" customHeight="1" outlineLevel="1" x14ac:dyDescent="0.5">
      <c r="A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</row>
    <row r="324" spans="1:12" s="33" customFormat="1" ht="19.899999999999999" customHeight="1" outlineLevel="1" x14ac:dyDescent="0.5">
      <c r="A324" s="53"/>
      <c r="C324" s="53"/>
      <c r="D324" s="158"/>
      <c r="E324" s="156" t="s">
        <v>132</v>
      </c>
      <c r="F324" s="28"/>
      <c r="H324" s="28"/>
      <c r="I324" s="28"/>
      <c r="J324" s="53"/>
      <c r="K324" s="53"/>
      <c r="L324" s="53"/>
    </row>
    <row r="325" spans="1:12" s="33" customFormat="1" ht="19.899999999999999" customHeight="1" outlineLevel="1" x14ac:dyDescent="0.5">
      <c r="A325" s="53"/>
      <c r="C325" s="53"/>
      <c r="D325" s="163" t="s">
        <v>113</v>
      </c>
      <c r="E325" s="163"/>
      <c r="F325" s="163"/>
      <c r="G325" s="163"/>
      <c r="H325" s="53"/>
      <c r="I325" s="53"/>
      <c r="J325" s="53"/>
      <c r="K325" s="53"/>
      <c r="L325" s="53"/>
    </row>
    <row r="326" spans="1:12" s="33" customFormat="1" ht="19.899999999999999" customHeight="1" outlineLevel="1" x14ac:dyDescent="0.5">
      <c r="A326" s="53"/>
      <c r="B326" s="53"/>
      <c r="C326" s="53"/>
      <c r="D326" s="159" t="s">
        <v>1508</v>
      </c>
      <c r="E326" s="53"/>
      <c r="F326" s="53"/>
      <c r="G326" s="53"/>
      <c r="H326" s="53"/>
      <c r="I326" s="53"/>
      <c r="J326" s="53"/>
      <c r="K326" s="53"/>
      <c r="L326" s="53"/>
    </row>
    <row r="327" spans="1:12" s="33" customFormat="1" ht="19.899999999999999" customHeight="1" outlineLevel="1" x14ac:dyDescent="0.5">
      <c r="A327" s="53"/>
      <c r="B327" s="53"/>
      <c r="C327" s="53"/>
      <c r="D327" s="158" t="s">
        <v>1510</v>
      </c>
      <c r="E327" s="53"/>
      <c r="F327" s="53"/>
      <c r="G327" s="53"/>
      <c r="H327" s="53"/>
      <c r="I327" s="53"/>
      <c r="J327" s="53"/>
      <c r="K327" s="53"/>
      <c r="L327" s="53"/>
    </row>
    <row r="328" spans="1:12" s="29" customFormat="1" ht="19.899999999999999" customHeight="1" x14ac:dyDescent="0.5">
      <c r="A328" s="53"/>
      <c r="C328" s="53"/>
      <c r="D328" s="158" t="s">
        <v>1511</v>
      </c>
      <c r="E328" s="28"/>
      <c r="F328" s="28"/>
      <c r="G328" s="28"/>
      <c r="H328" s="28"/>
      <c r="I328" s="28"/>
      <c r="J328" s="53"/>
      <c r="K328" s="53"/>
      <c r="L328" s="53"/>
    </row>
    <row r="329" spans="1:12" ht="19.899999999999999" customHeight="1" outlineLevel="1" x14ac:dyDescent="0.5">
      <c r="A329" s="53"/>
      <c r="B329" s="53"/>
      <c r="C329" s="53"/>
      <c r="D329" s="158" t="s">
        <v>1509</v>
      </c>
      <c r="E329" s="53"/>
      <c r="F329" s="53"/>
      <c r="G329" s="53"/>
      <c r="H329" s="53"/>
      <c r="I329" s="169"/>
      <c r="J329" s="169"/>
      <c r="K329" s="168"/>
      <c r="L329" s="53"/>
    </row>
    <row r="330" spans="1:12" ht="19.899999999999999" customHeight="1" outlineLevel="1" x14ac:dyDescent="0.5">
      <c r="A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</row>
    <row r="331" spans="1:12" ht="19.899999999999999" customHeight="1" outlineLevel="1" x14ac:dyDescent="0.5">
      <c r="C331" s="152" t="s">
        <v>1512</v>
      </c>
      <c r="D331" s="317" t="s">
        <v>1063</v>
      </c>
      <c r="E331" s="317"/>
      <c r="F331" s="317"/>
      <c r="G331" s="317"/>
      <c r="H331" s="317"/>
      <c r="I331" s="317"/>
      <c r="J331" s="53"/>
      <c r="K331" s="53"/>
      <c r="L331" s="53"/>
    </row>
    <row r="332" spans="1:12" ht="19.899999999999999" customHeight="1" outlineLevel="1" x14ac:dyDescent="0.5">
      <c r="A332" s="53"/>
      <c r="C332" s="53"/>
      <c r="D332" s="152" t="s">
        <v>1064</v>
      </c>
      <c r="E332" s="152"/>
      <c r="F332" s="152"/>
      <c r="G332" s="152"/>
      <c r="H332" s="53"/>
      <c r="I332" s="53"/>
      <c r="J332" s="33">
        <v>1000000</v>
      </c>
      <c r="K332" s="28" t="s">
        <v>13</v>
      </c>
      <c r="L332" s="53"/>
    </row>
    <row r="333" spans="1:12" ht="19.899999999999999" customHeight="1" outlineLevel="1" x14ac:dyDescent="0.5">
      <c r="A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</row>
    <row r="334" spans="1:12" ht="19.899999999999999" customHeight="1" outlineLevel="1" x14ac:dyDescent="0.5">
      <c r="A334" s="53"/>
      <c r="B334" s="166"/>
      <c r="C334" s="53"/>
      <c r="D334" s="53"/>
      <c r="E334" s="53"/>
      <c r="F334" s="53"/>
      <c r="G334" s="53"/>
      <c r="I334" s="162" t="s">
        <v>114</v>
      </c>
      <c r="J334" s="162" t="s">
        <v>115</v>
      </c>
      <c r="K334" s="53"/>
    </row>
    <row r="335" spans="1:12" ht="19.899999999999999" customHeight="1" outlineLevel="1" x14ac:dyDescent="0.5">
      <c r="A335" s="53"/>
      <c r="B335" s="166"/>
      <c r="C335" s="53"/>
      <c r="D335" s="53"/>
      <c r="E335" s="53"/>
      <c r="F335" s="53"/>
      <c r="G335" s="53"/>
      <c r="I335" s="162" t="s">
        <v>116</v>
      </c>
      <c r="J335" s="162" t="s">
        <v>116</v>
      </c>
      <c r="K335" s="53"/>
    </row>
    <row r="336" spans="1:12" ht="19.899999999999999" customHeight="1" outlineLevel="1" x14ac:dyDescent="0.5">
      <c r="A336" s="53"/>
      <c r="C336" s="53"/>
      <c r="D336" s="152" t="s">
        <v>128</v>
      </c>
      <c r="E336" s="152"/>
      <c r="F336" s="152"/>
      <c r="G336" s="152"/>
      <c r="I336" s="167">
        <v>2191200000</v>
      </c>
      <c r="J336" s="168" t="s">
        <v>334</v>
      </c>
      <c r="K336" s="28" t="s">
        <v>13</v>
      </c>
    </row>
    <row r="337" spans="1:12" ht="19.899999999999999" customHeight="1" x14ac:dyDescent="0.5">
      <c r="A337" s="53"/>
      <c r="C337" s="53"/>
      <c r="D337" s="152" t="s">
        <v>826</v>
      </c>
      <c r="E337" s="152"/>
      <c r="F337" s="152"/>
      <c r="G337" s="152"/>
      <c r="I337" s="167">
        <v>1000000</v>
      </c>
      <c r="J337" s="168" t="s">
        <v>334</v>
      </c>
      <c r="K337" s="28" t="s">
        <v>13</v>
      </c>
    </row>
    <row r="338" spans="1:12" ht="19.899999999999999" customHeight="1" outlineLevel="1" x14ac:dyDescent="0.5">
      <c r="A338" s="53"/>
      <c r="C338" s="53"/>
      <c r="D338" s="152" t="s">
        <v>162</v>
      </c>
      <c r="E338" s="152"/>
      <c r="F338" s="152"/>
      <c r="G338" s="152"/>
      <c r="I338" s="167">
        <v>437000000</v>
      </c>
      <c r="J338" s="168" t="s">
        <v>334</v>
      </c>
      <c r="K338" s="28" t="s">
        <v>13</v>
      </c>
    </row>
    <row r="339" spans="1:12" ht="19.899999999999999" customHeight="1" outlineLevel="1" x14ac:dyDescent="0.5">
      <c r="A339" s="53"/>
      <c r="B339" s="53"/>
      <c r="C339" s="53"/>
      <c r="D339" s="152" t="s">
        <v>260</v>
      </c>
      <c r="E339" s="53"/>
      <c r="F339" s="53"/>
      <c r="G339" s="53"/>
      <c r="H339" s="53"/>
      <c r="I339" s="169">
        <v>438000000</v>
      </c>
      <c r="J339" s="168" t="s">
        <v>334</v>
      </c>
      <c r="K339" s="28" t="s">
        <v>13</v>
      </c>
      <c r="L339" s="53"/>
    </row>
    <row r="340" spans="1:12" ht="19.899999999999999" customHeight="1" outlineLevel="1" x14ac:dyDescent="0.5">
      <c r="A340" s="53"/>
      <c r="B340" s="53"/>
      <c r="C340" s="53"/>
      <c r="D340" s="152" t="s">
        <v>315</v>
      </c>
      <c r="E340" s="53"/>
      <c r="F340" s="53"/>
      <c r="G340" s="53"/>
      <c r="H340" s="53"/>
      <c r="I340" s="169">
        <v>439200000</v>
      </c>
      <c r="J340" s="168" t="s">
        <v>334</v>
      </c>
      <c r="K340" s="28" t="s">
        <v>13</v>
      </c>
      <c r="L340" s="53"/>
    </row>
    <row r="341" spans="1:12" ht="19.899999999999999" customHeight="1" outlineLevel="1" x14ac:dyDescent="0.5">
      <c r="A341" s="53"/>
      <c r="C341" s="53"/>
      <c r="D341" s="152" t="s">
        <v>964</v>
      </c>
      <c r="E341" s="152"/>
      <c r="F341" s="152"/>
      <c r="G341" s="152"/>
      <c r="I341" s="167">
        <f>I336-I337-I338-I339-I340</f>
        <v>876000000</v>
      </c>
      <c r="J341" s="168" t="s">
        <v>334</v>
      </c>
      <c r="K341" s="28" t="s">
        <v>13</v>
      </c>
    </row>
    <row r="342" spans="1:12" ht="19.899999999999999" customHeight="1" outlineLevel="1" x14ac:dyDescent="0.5">
      <c r="A342" s="53"/>
      <c r="B342" s="53"/>
      <c r="C342" s="53"/>
      <c r="D342" s="53"/>
      <c r="E342" s="53"/>
      <c r="F342" s="53"/>
      <c r="G342" s="53"/>
      <c r="H342" s="53"/>
      <c r="I342" s="169"/>
      <c r="J342" s="169"/>
      <c r="K342" s="168"/>
      <c r="L342" s="53"/>
    </row>
    <row r="343" spans="1:12" ht="19.899999999999999" customHeight="1" outlineLevel="1" x14ac:dyDescent="0.5">
      <c r="A343" s="53"/>
      <c r="B343" s="53"/>
      <c r="C343" s="53"/>
      <c r="D343" s="53"/>
      <c r="E343" s="53"/>
      <c r="F343" s="53"/>
      <c r="G343" s="53"/>
      <c r="H343" s="53"/>
      <c r="I343" s="169"/>
      <c r="J343" s="169"/>
      <c r="K343" s="168"/>
      <c r="L343" s="53"/>
    </row>
    <row r="344" spans="1:12" ht="19.899999999999999" customHeight="1" outlineLevel="1" x14ac:dyDescent="0.5">
      <c r="A344" s="53"/>
      <c r="B344" s="53"/>
      <c r="C344" s="53"/>
      <c r="D344" s="53"/>
      <c r="E344" s="53"/>
      <c r="F344" s="53"/>
      <c r="G344" s="53"/>
      <c r="H344" s="53"/>
      <c r="I344" s="169"/>
      <c r="J344" s="169"/>
      <c r="K344" s="168"/>
      <c r="L344" s="53"/>
    </row>
    <row r="345" spans="1:12" ht="19.899999999999999" customHeight="1" outlineLevel="1" x14ac:dyDescent="0.5">
      <c r="A345" s="53"/>
      <c r="B345" s="53"/>
      <c r="C345" s="53"/>
      <c r="D345" s="53"/>
      <c r="E345" s="53"/>
      <c r="F345" s="53"/>
      <c r="G345" s="53"/>
      <c r="H345" s="53"/>
      <c r="I345" s="169"/>
      <c r="J345" s="169"/>
      <c r="K345" s="168"/>
      <c r="L345" s="53"/>
    </row>
    <row r="346" spans="1:12" ht="19.899999999999999" customHeight="1" outlineLevel="1" x14ac:dyDescent="0.5">
      <c r="A346" s="53"/>
      <c r="B346" s="53"/>
      <c r="C346" s="53"/>
      <c r="D346" s="53"/>
      <c r="E346" s="53"/>
      <c r="F346" s="53"/>
      <c r="G346" s="53"/>
      <c r="H346" s="53"/>
      <c r="I346" s="169"/>
      <c r="J346" s="169"/>
      <c r="K346" s="168"/>
      <c r="L346" s="53"/>
    </row>
    <row r="347" spans="1:12" ht="19.899999999999999" customHeight="1" outlineLevel="1" x14ac:dyDescent="0.5">
      <c r="A347" s="53"/>
      <c r="B347" s="53"/>
      <c r="C347" s="53"/>
      <c r="D347" s="53"/>
      <c r="E347" s="53"/>
      <c r="F347" s="53"/>
      <c r="G347" s="53"/>
      <c r="H347" s="53"/>
      <c r="I347" s="169"/>
      <c r="J347" s="169"/>
      <c r="K347" s="168"/>
      <c r="L347" s="53"/>
    </row>
    <row r="348" spans="1:12" ht="19.899999999999999" customHeight="1" outlineLevel="1" x14ac:dyDescent="0.5">
      <c r="A348" s="53"/>
      <c r="B348" s="53"/>
      <c r="C348" s="53"/>
      <c r="D348" s="53"/>
      <c r="E348" s="53"/>
      <c r="F348" s="53"/>
      <c r="G348" s="53"/>
      <c r="H348" s="53"/>
      <c r="I348" s="169"/>
      <c r="J348" s="169"/>
      <c r="K348" s="168"/>
      <c r="L348" s="53"/>
    </row>
    <row r="349" spans="1:12" ht="19.899999999999999" customHeight="1" outlineLevel="1" x14ac:dyDescent="0.5">
      <c r="A349" s="53"/>
      <c r="B349" s="53"/>
      <c r="C349" s="53"/>
      <c r="D349" s="53"/>
      <c r="E349" s="53"/>
      <c r="F349" s="53"/>
      <c r="G349" s="53"/>
      <c r="H349" s="53"/>
      <c r="I349" s="169"/>
      <c r="J349" s="169"/>
      <c r="K349" s="168"/>
      <c r="L349" s="53"/>
    </row>
    <row r="350" spans="1:12" ht="19.899999999999999" customHeight="1" outlineLevel="1" x14ac:dyDescent="0.5">
      <c r="A350" s="53"/>
      <c r="B350" s="53"/>
      <c r="C350" s="53"/>
      <c r="D350" s="53"/>
      <c r="E350" s="53"/>
      <c r="F350" s="53"/>
      <c r="G350" s="53"/>
      <c r="H350" s="53"/>
      <c r="I350" s="169"/>
      <c r="J350" s="169"/>
      <c r="K350" s="168"/>
      <c r="L350" s="53"/>
    </row>
    <row r="351" spans="1:12" ht="19.899999999999999" customHeight="1" outlineLevel="1" x14ac:dyDescent="0.5">
      <c r="A351" s="53"/>
      <c r="B351" s="53"/>
      <c r="C351" s="53"/>
      <c r="D351" s="53"/>
      <c r="E351" s="53"/>
      <c r="F351" s="53"/>
      <c r="G351" s="53"/>
      <c r="H351" s="53"/>
      <c r="I351" s="169"/>
      <c r="J351" s="169"/>
      <c r="K351" s="168"/>
      <c r="L351" s="53"/>
    </row>
    <row r="352" spans="1:12" ht="19.899999999999999" customHeight="1" outlineLevel="1" x14ac:dyDescent="0.5">
      <c r="A352" s="53"/>
      <c r="B352" s="53"/>
      <c r="C352" s="53"/>
      <c r="D352" s="53"/>
      <c r="E352" s="53"/>
      <c r="F352" s="53"/>
      <c r="G352" s="53"/>
      <c r="H352" s="53"/>
      <c r="I352" s="169"/>
      <c r="J352" s="169"/>
      <c r="K352" s="168"/>
      <c r="L352" s="53"/>
    </row>
    <row r="353" spans="1:12" ht="19.899999999999999" customHeight="1" outlineLevel="1" x14ac:dyDescent="0.5">
      <c r="A353" s="53"/>
      <c r="B353" s="53"/>
      <c r="C353" s="53"/>
      <c r="D353" s="53"/>
      <c r="E353" s="53"/>
      <c r="F353" s="53"/>
      <c r="G353" s="53"/>
      <c r="H353" s="53"/>
      <c r="I353" s="169"/>
      <c r="J353" s="169"/>
      <c r="K353" s="168"/>
      <c r="L353" s="53"/>
    </row>
    <row r="354" spans="1:12" ht="19.899999999999999" customHeight="1" outlineLevel="1" x14ac:dyDescent="0.5">
      <c r="A354" s="53"/>
      <c r="B354" s="53"/>
      <c r="C354" s="53"/>
      <c r="D354" s="53"/>
      <c r="E354" s="53"/>
      <c r="F354" s="53"/>
      <c r="G354" s="53"/>
      <c r="H354" s="53"/>
      <c r="I354" s="169"/>
      <c r="J354" s="169"/>
      <c r="K354" s="168"/>
      <c r="L354" s="53"/>
    </row>
    <row r="355" spans="1:12" ht="19.899999999999999" customHeight="1" outlineLevel="1" x14ac:dyDescent="0.5">
      <c r="A355" s="53"/>
      <c r="B355" s="53"/>
      <c r="C355" s="53"/>
      <c r="D355" s="53"/>
      <c r="E355" s="53"/>
      <c r="F355" s="53"/>
      <c r="G355" s="53"/>
      <c r="H355" s="53"/>
      <c r="I355" s="169"/>
      <c r="J355" s="169"/>
      <c r="K355" s="168"/>
      <c r="L355" s="53"/>
    </row>
    <row r="356" spans="1:12" ht="19.899999999999999" customHeight="1" outlineLevel="1" x14ac:dyDescent="0.5">
      <c r="A356" s="53"/>
      <c r="B356" s="53"/>
      <c r="C356" s="53"/>
      <c r="D356" s="53"/>
      <c r="E356" s="53"/>
      <c r="F356" s="53"/>
      <c r="G356" s="53"/>
      <c r="H356" s="53"/>
      <c r="I356" s="169"/>
      <c r="J356" s="169"/>
      <c r="K356" s="168"/>
      <c r="L356" s="53"/>
    </row>
    <row r="357" spans="1:12" ht="19.899999999999999" customHeight="1" outlineLevel="1" x14ac:dyDescent="0.5">
      <c r="A357" s="53"/>
      <c r="B357" s="53"/>
      <c r="C357" s="53"/>
      <c r="D357" s="53"/>
      <c r="E357" s="53"/>
      <c r="F357" s="53"/>
      <c r="G357" s="53"/>
      <c r="H357" s="53"/>
      <c r="I357" s="169"/>
      <c r="J357" s="169"/>
      <c r="K357" s="168"/>
      <c r="L357" s="53"/>
    </row>
    <row r="358" spans="1:12" ht="19.899999999999999" customHeight="1" outlineLevel="1" x14ac:dyDescent="0.5">
      <c r="A358" s="53"/>
      <c r="B358" s="53"/>
      <c r="C358" s="53"/>
      <c r="D358" s="53"/>
      <c r="E358" s="53"/>
      <c r="F358" s="53"/>
      <c r="G358" s="53"/>
      <c r="H358" s="53"/>
      <c r="I358" s="169"/>
      <c r="J358" s="169"/>
      <c r="K358" s="168"/>
      <c r="L358" s="53"/>
    </row>
    <row r="359" spans="1:12" ht="19.899999999999999" customHeight="1" outlineLevel="1" x14ac:dyDescent="0.5">
      <c r="A359" s="53"/>
      <c r="B359" s="53"/>
      <c r="C359" s="53"/>
      <c r="D359" s="53"/>
      <c r="E359" s="53"/>
      <c r="F359" s="53"/>
      <c r="G359" s="53"/>
      <c r="H359" s="53"/>
      <c r="I359" s="169"/>
      <c r="J359" s="169"/>
      <c r="K359" s="168"/>
      <c r="L359" s="53"/>
    </row>
    <row r="360" spans="1:12" ht="19.899999999999999" customHeight="1" outlineLevel="1" x14ac:dyDescent="0.5">
      <c r="A360" s="53"/>
      <c r="B360" s="53"/>
      <c r="C360" s="53"/>
      <c r="D360" s="53"/>
      <c r="E360" s="53"/>
      <c r="F360" s="53"/>
      <c r="G360" s="53"/>
      <c r="H360" s="53"/>
      <c r="I360" s="169"/>
      <c r="J360" s="169"/>
      <c r="K360" s="168"/>
      <c r="L360" s="53"/>
    </row>
    <row r="361" spans="1:12" ht="19.899999999999999" customHeight="1" outlineLevel="1" x14ac:dyDescent="0.2">
      <c r="B361" s="150" t="s">
        <v>204</v>
      </c>
      <c r="C361" s="29"/>
      <c r="D361" s="29"/>
      <c r="E361" s="29"/>
      <c r="F361" s="29"/>
      <c r="G361" s="29"/>
      <c r="H361" s="306">
        <v>5620000</v>
      </c>
      <c r="I361" s="306"/>
      <c r="J361" s="31" t="s">
        <v>13</v>
      </c>
      <c r="K361" s="31"/>
      <c r="L361" s="33"/>
    </row>
    <row r="362" spans="1:12" ht="19.899999999999999" customHeight="1" outlineLevel="1" x14ac:dyDescent="0.5">
      <c r="D362" s="53" t="s">
        <v>1060</v>
      </c>
      <c r="E362" s="53"/>
      <c r="F362" s="53"/>
      <c r="G362" s="53"/>
      <c r="J362" s="37"/>
    </row>
    <row r="363" spans="1:12" ht="19.899999999999999" customHeight="1" outlineLevel="1" x14ac:dyDescent="0.5">
      <c r="D363" s="53" t="s">
        <v>1059</v>
      </c>
      <c r="E363" s="53"/>
      <c r="F363" s="53"/>
      <c r="G363" s="53"/>
      <c r="J363" s="37"/>
    </row>
    <row r="364" spans="1:12" ht="19.899999999999999" customHeight="1" outlineLevel="1" x14ac:dyDescent="0.2">
      <c r="D364" s="28" t="s">
        <v>575</v>
      </c>
      <c r="J364" s="37"/>
    </row>
    <row r="365" spans="1:12" ht="19.899999999999999" customHeight="1" outlineLevel="1" x14ac:dyDescent="0.2">
      <c r="B365" s="150" t="s">
        <v>206</v>
      </c>
      <c r="C365" s="29"/>
      <c r="D365" s="29"/>
      <c r="E365" s="29"/>
      <c r="F365" s="29"/>
      <c r="G365" s="29"/>
      <c r="H365" s="306">
        <v>2396800</v>
      </c>
      <c r="I365" s="306"/>
      <c r="J365" s="31" t="s">
        <v>13</v>
      </c>
      <c r="K365" s="31"/>
    </row>
    <row r="366" spans="1:12" ht="19.899999999999999" customHeight="1" outlineLevel="1" x14ac:dyDescent="0.2">
      <c r="D366" s="28" t="s">
        <v>1057</v>
      </c>
      <c r="J366" s="37"/>
    </row>
    <row r="367" spans="1:12" ht="19.899999999999999" customHeight="1" outlineLevel="1" x14ac:dyDescent="0.2">
      <c r="D367" s="28" t="s">
        <v>419</v>
      </c>
      <c r="J367" s="37"/>
    </row>
    <row r="368" spans="1:12" ht="19.899999999999999" customHeight="1" outlineLevel="1" x14ac:dyDescent="0.2">
      <c r="J368" s="37"/>
    </row>
    <row r="369" spans="1:12" ht="19.899999999999999" customHeight="1" outlineLevel="1" x14ac:dyDescent="0.2">
      <c r="B369" s="29" t="s">
        <v>219</v>
      </c>
      <c r="C369" s="29"/>
      <c r="D369" s="29"/>
      <c r="E369" s="29"/>
      <c r="F369" s="29"/>
      <c r="G369" s="29"/>
      <c r="H369" s="306">
        <f>SUM(J370:J576)</f>
        <v>274007200</v>
      </c>
      <c r="I369" s="306"/>
      <c r="J369" s="31" t="s">
        <v>13</v>
      </c>
      <c r="K369" s="31"/>
    </row>
    <row r="370" spans="1:12" ht="19.899999999999999" customHeight="1" x14ac:dyDescent="0.2">
      <c r="C370" s="28" t="s">
        <v>329</v>
      </c>
      <c r="D370" s="151" t="s">
        <v>708</v>
      </c>
      <c r="E370" s="156" t="s">
        <v>600</v>
      </c>
      <c r="F370" s="156"/>
      <c r="G370" s="156"/>
      <c r="H370" s="156"/>
      <c r="J370" s="37"/>
    </row>
    <row r="371" spans="1:12" ht="19.899999999999999" customHeight="1" x14ac:dyDescent="0.2">
      <c r="D371" s="29"/>
      <c r="E371" s="156" t="s">
        <v>599</v>
      </c>
      <c r="F371" s="156"/>
      <c r="G371" s="156"/>
      <c r="H371" s="156"/>
      <c r="J371" s="37">
        <v>271000</v>
      </c>
      <c r="K371" s="152" t="s">
        <v>13</v>
      </c>
    </row>
    <row r="372" spans="1:12" ht="19.899999999999999" customHeight="1" x14ac:dyDescent="0.2">
      <c r="C372" s="28" t="s">
        <v>215</v>
      </c>
      <c r="D372" s="151" t="s">
        <v>714</v>
      </c>
      <c r="E372" s="156" t="s">
        <v>928</v>
      </c>
      <c r="F372" s="156"/>
      <c r="G372" s="156"/>
      <c r="H372" s="156"/>
      <c r="J372" s="37"/>
    </row>
    <row r="373" spans="1:12" ht="19.899999999999999" customHeight="1" x14ac:dyDescent="0.2">
      <c r="D373" s="29"/>
      <c r="E373" s="156" t="s">
        <v>929</v>
      </c>
      <c r="F373" s="156"/>
      <c r="G373" s="156"/>
      <c r="H373" s="156"/>
      <c r="J373" s="37">
        <v>273300</v>
      </c>
      <c r="K373" s="152" t="s">
        <v>13</v>
      </c>
    </row>
    <row r="374" spans="1:12" ht="19.899999999999999" customHeight="1" x14ac:dyDescent="0.2">
      <c r="C374" s="28" t="s">
        <v>216</v>
      </c>
      <c r="D374" s="151" t="s">
        <v>715</v>
      </c>
      <c r="E374" s="156" t="s">
        <v>926</v>
      </c>
      <c r="F374" s="156"/>
      <c r="G374" s="156"/>
      <c r="H374" s="156"/>
      <c r="J374" s="37"/>
    </row>
    <row r="375" spans="1:12" ht="19.899999999999999" customHeight="1" x14ac:dyDescent="0.2">
      <c r="D375" s="29"/>
      <c r="E375" s="156" t="s">
        <v>927</v>
      </c>
      <c r="F375" s="156"/>
      <c r="G375" s="156"/>
      <c r="H375" s="156"/>
      <c r="J375" s="37">
        <v>194800</v>
      </c>
      <c r="K375" s="152" t="s">
        <v>13</v>
      </c>
    </row>
    <row r="376" spans="1:12" s="29" customFormat="1" ht="19.899999999999999" customHeight="1" x14ac:dyDescent="0.2">
      <c r="A376" s="28"/>
      <c r="B376" s="28"/>
      <c r="C376" s="28" t="s">
        <v>958</v>
      </c>
      <c r="D376" s="151" t="s">
        <v>716</v>
      </c>
      <c r="E376" s="156" t="s">
        <v>915</v>
      </c>
      <c r="F376" s="156"/>
      <c r="G376" s="156"/>
      <c r="H376" s="156"/>
      <c r="I376" s="152"/>
      <c r="J376" s="37"/>
      <c r="K376" s="152"/>
      <c r="L376" s="28"/>
    </row>
    <row r="377" spans="1:12" s="29" customFormat="1" ht="19.899999999999999" customHeight="1" x14ac:dyDescent="0.2">
      <c r="A377" s="28"/>
      <c r="B377" s="28"/>
      <c r="C377" s="28"/>
      <c r="E377" s="156" t="s">
        <v>916</v>
      </c>
      <c r="F377" s="156"/>
      <c r="G377" s="156"/>
      <c r="H377" s="156"/>
      <c r="I377" s="152"/>
      <c r="J377" s="37">
        <v>480000</v>
      </c>
      <c r="K377" s="152" t="s">
        <v>13</v>
      </c>
      <c r="L377" s="28"/>
    </row>
    <row r="378" spans="1:12" ht="19.899999999999999" customHeight="1" x14ac:dyDescent="0.2">
      <c r="D378" s="151"/>
      <c r="E378" s="156"/>
      <c r="F378" s="156"/>
      <c r="G378" s="156"/>
      <c r="H378" s="156"/>
      <c r="J378" s="37"/>
    </row>
    <row r="379" spans="1:12" ht="19.899999999999999" customHeight="1" x14ac:dyDescent="0.2">
      <c r="D379" s="151"/>
      <c r="E379" s="156"/>
      <c r="F379" s="156"/>
      <c r="G379" s="156"/>
      <c r="H379" s="156"/>
      <c r="J379" s="37"/>
    </row>
    <row r="380" spans="1:12" ht="19.899999999999999" customHeight="1" x14ac:dyDescent="0.2">
      <c r="D380" s="151"/>
      <c r="E380" s="156"/>
      <c r="F380" s="156"/>
      <c r="G380" s="156"/>
      <c r="H380" s="156"/>
      <c r="J380" s="37"/>
    </row>
    <row r="381" spans="1:12" ht="19.899999999999999" customHeight="1" x14ac:dyDescent="0.2">
      <c r="D381" s="151"/>
      <c r="E381" s="156"/>
      <c r="F381" s="156"/>
      <c r="G381" s="156"/>
      <c r="H381" s="156"/>
      <c r="J381" s="37"/>
    </row>
    <row r="382" spans="1:12" ht="19.899999999999999" customHeight="1" outlineLevel="1" x14ac:dyDescent="0.5">
      <c r="A382" s="53"/>
      <c r="B382" s="53"/>
      <c r="C382" s="53"/>
      <c r="D382" s="53"/>
      <c r="E382" s="53"/>
      <c r="F382" s="53"/>
      <c r="G382" s="53"/>
      <c r="H382" s="53"/>
      <c r="I382" s="169"/>
      <c r="J382" s="169"/>
      <c r="K382" s="168"/>
      <c r="L382" s="53"/>
    </row>
    <row r="383" spans="1:12" ht="19.899999999999999" customHeight="1" outlineLevel="1" x14ac:dyDescent="0.5">
      <c r="A383" s="53"/>
      <c r="B383" s="53"/>
      <c r="C383" s="53"/>
      <c r="D383" s="53"/>
      <c r="E383" s="53"/>
      <c r="F383" s="53"/>
      <c r="G383" s="53"/>
      <c r="H383" s="53"/>
      <c r="I383" s="169"/>
      <c r="J383" s="169"/>
      <c r="K383" s="168"/>
      <c r="L383" s="53"/>
    </row>
    <row r="384" spans="1:12" ht="19.899999999999999" customHeight="1" outlineLevel="1" x14ac:dyDescent="0.5">
      <c r="A384" s="53"/>
      <c r="B384" s="53"/>
      <c r="C384" s="53"/>
      <c r="D384" s="53"/>
      <c r="E384" s="53"/>
      <c r="F384" s="53"/>
      <c r="G384" s="53"/>
      <c r="H384" s="53"/>
      <c r="I384" s="169"/>
      <c r="J384" s="169"/>
      <c r="K384" s="168"/>
      <c r="L384" s="53"/>
    </row>
    <row r="385" spans="1:12" ht="19.899999999999999" customHeight="1" outlineLevel="1" x14ac:dyDescent="0.5">
      <c r="A385" s="53"/>
      <c r="B385" s="53"/>
      <c r="C385" s="53"/>
      <c r="D385" s="53"/>
      <c r="E385" s="53"/>
      <c r="F385" s="53"/>
      <c r="G385" s="53"/>
      <c r="H385" s="53"/>
      <c r="I385" s="169"/>
      <c r="J385" s="169"/>
      <c r="K385" s="168"/>
      <c r="L385" s="53"/>
    </row>
    <row r="386" spans="1:12" ht="19.899999999999999" customHeight="1" x14ac:dyDescent="0.2">
      <c r="D386" s="151"/>
      <c r="E386" s="156"/>
      <c r="F386" s="156"/>
      <c r="G386" s="156"/>
      <c r="H386" s="156"/>
      <c r="J386" s="37"/>
    </row>
    <row r="387" spans="1:12" ht="19.899999999999999" customHeight="1" outlineLevel="1" x14ac:dyDescent="0.2">
      <c r="D387" s="156"/>
      <c r="E387" s="156"/>
      <c r="F387" s="156"/>
      <c r="G387" s="156"/>
      <c r="H387" s="156"/>
      <c r="J387" s="37"/>
    </row>
    <row r="388" spans="1:12" ht="19.899999999999999" customHeight="1" outlineLevel="1" x14ac:dyDescent="0.2">
      <c r="D388" s="156"/>
      <c r="E388" s="156"/>
      <c r="F388" s="156"/>
      <c r="G388" s="156"/>
      <c r="H388" s="156"/>
      <c r="J388" s="37"/>
    </row>
    <row r="389" spans="1:12" ht="19.899999999999999" customHeight="1" outlineLevel="1" x14ac:dyDescent="0.2">
      <c r="D389" s="156"/>
      <c r="E389" s="156"/>
      <c r="F389" s="156"/>
      <c r="G389" s="156"/>
      <c r="H389" s="156"/>
      <c r="J389" s="37"/>
    </row>
    <row r="390" spans="1:12" ht="19.899999999999999" customHeight="1" outlineLevel="1" x14ac:dyDescent="0.2">
      <c r="D390" s="156"/>
      <c r="E390" s="156"/>
      <c r="F390" s="156"/>
      <c r="G390" s="156"/>
      <c r="H390" s="156"/>
      <c r="J390" s="37"/>
    </row>
    <row r="391" spans="1:12" ht="19.899999999999999" customHeight="1" outlineLevel="1" x14ac:dyDescent="0.2">
      <c r="D391" s="156"/>
      <c r="E391" s="156"/>
      <c r="F391" s="156"/>
      <c r="G391" s="156"/>
      <c r="H391" s="156"/>
      <c r="J391" s="37"/>
    </row>
    <row r="392" spans="1:12" ht="19.899999999999999" customHeight="1" outlineLevel="1" x14ac:dyDescent="0.2">
      <c r="D392" s="156"/>
      <c r="E392" s="156"/>
      <c r="F392" s="156"/>
      <c r="G392" s="156"/>
      <c r="H392" s="156"/>
      <c r="J392" s="37"/>
    </row>
    <row r="393" spans="1:12" ht="19.899999999999999" customHeight="1" outlineLevel="1" x14ac:dyDescent="0.2">
      <c r="D393" s="156"/>
      <c r="E393" s="156"/>
      <c r="F393" s="156"/>
      <c r="G393" s="156"/>
      <c r="H393" s="156"/>
      <c r="J393" s="37"/>
    </row>
    <row r="394" spans="1:12" ht="19.899999999999999" customHeight="1" outlineLevel="1" x14ac:dyDescent="0.2">
      <c r="D394" s="156"/>
      <c r="E394" s="156"/>
      <c r="F394" s="156"/>
      <c r="G394" s="156"/>
      <c r="H394" s="156"/>
      <c r="J394" s="37"/>
    </row>
    <row r="395" spans="1:12" ht="19.899999999999999" customHeight="1" outlineLevel="1" x14ac:dyDescent="0.2">
      <c r="D395" s="156"/>
      <c r="E395" s="156"/>
      <c r="F395" s="156"/>
      <c r="G395" s="156"/>
      <c r="H395" s="156"/>
      <c r="J395" s="37"/>
    </row>
    <row r="396" spans="1:12" ht="19.899999999999999" customHeight="1" outlineLevel="1" x14ac:dyDescent="0.2">
      <c r="D396" s="156"/>
      <c r="E396" s="156"/>
      <c r="F396" s="156"/>
      <c r="G396" s="156"/>
      <c r="H396" s="156"/>
      <c r="J396" s="37"/>
    </row>
    <row r="397" spans="1:12" ht="19.899999999999999" customHeight="1" x14ac:dyDescent="0.2">
      <c r="B397" s="150" t="s">
        <v>119</v>
      </c>
      <c r="J397" s="37"/>
    </row>
    <row r="398" spans="1:12" ht="19.899999999999999" customHeight="1" outlineLevel="1" x14ac:dyDescent="0.2">
      <c r="B398" s="163" t="s">
        <v>962</v>
      </c>
      <c r="C398" s="29"/>
      <c r="D398" s="150" t="s">
        <v>601</v>
      </c>
      <c r="F398" s="150"/>
      <c r="G398" s="150"/>
      <c r="H398" s="29"/>
      <c r="I398" s="32"/>
    </row>
    <row r="399" spans="1:12" ht="19.899999999999999" customHeight="1" outlineLevel="1" x14ac:dyDescent="0.2">
      <c r="B399" s="29"/>
      <c r="C399" s="29"/>
      <c r="D399" s="150" t="s">
        <v>602</v>
      </c>
      <c r="F399" s="150"/>
      <c r="G399" s="150"/>
      <c r="H399" s="29"/>
      <c r="I399" s="32"/>
      <c r="J399" s="30"/>
      <c r="K399" s="31"/>
    </row>
    <row r="400" spans="1:12" ht="19.899999999999999" customHeight="1" outlineLevel="1" x14ac:dyDescent="0.2">
      <c r="B400" s="31"/>
      <c r="C400" s="29"/>
      <c r="D400" s="150" t="s">
        <v>482</v>
      </c>
      <c r="F400" s="150"/>
      <c r="G400" s="150"/>
      <c r="H400" s="29"/>
      <c r="I400" s="32"/>
      <c r="J400" s="30"/>
      <c r="K400" s="31"/>
    </row>
    <row r="401" spans="2:11" ht="19.899999999999999" customHeight="1" outlineLevel="1" x14ac:dyDescent="0.2">
      <c r="B401" s="31"/>
      <c r="C401" s="29"/>
      <c r="D401" s="150"/>
      <c r="E401" s="150"/>
      <c r="F401" s="150"/>
      <c r="G401" s="150"/>
      <c r="H401" s="29"/>
      <c r="I401" s="32"/>
      <c r="J401" s="30"/>
      <c r="K401" s="31"/>
    </row>
    <row r="402" spans="2:11" ht="19.899999999999999" customHeight="1" outlineLevel="1" x14ac:dyDescent="0.2">
      <c r="B402" s="31"/>
      <c r="D402" s="150" t="s">
        <v>333</v>
      </c>
      <c r="F402" s="150"/>
      <c r="G402" s="150"/>
      <c r="H402" s="29"/>
      <c r="I402" s="31"/>
      <c r="J402" s="30"/>
      <c r="K402" s="31"/>
    </row>
    <row r="403" spans="2:11" ht="19.899999999999999" customHeight="1" outlineLevel="1" x14ac:dyDescent="0.2">
      <c r="B403" s="31"/>
      <c r="D403" s="156" t="s">
        <v>603</v>
      </c>
      <c r="F403" s="156"/>
      <c r="G403" s="156"/>
      <c r="H403" s="29"/>
      <c r="I403" s="31"/>
      <c r="J403" s="30"/>
      <c r="K403" s="31"/>
    </row>
    <row r="404" spans="2:11" ht="19.899999999999999" customHeight="1" x14ac:dyDescent="0.2">
      <c r="B404" s="31"/>
      <c r="D404" s="156" t="s">
        <v>605</v>
      </c>
      <c r="F404" s="156"/>
      <c r="G404" s="156"/>
      <c r="H404" s="29"/>
      <c r="I404" s="31"/>
      <c r="J404" s="30"/>
      <c r="K404" s="31"/>
    </row>
    <row r="405" spans="2:11" ht="19.899999999999999" customHeight="1" x14ac:dyDescent="0.2">
      <c r="B405" s="31"/>
      <c r="D405" s="156" t="s">
        <v>604</v>
      </c>
      <c r="F405" s="156"/>
      <c r="G405" s="156"/>
      <c r="H405" s="29"/>
      <c r="I405" s="31"/>
      <c r="J405" s="30"/>
      <c r="K405" s="31"/>
    </row>
    <row r="406" spans="2:11" ht="19.899999999999999" customHeight="1" outlineLevel="1" x14ac:dyDescent="0.2">
      <c r="B406" s="31"/>
      <c r="D406" s="156"/>
      <c r="E406" s="156"/>
      <c r="F406" s="156"/>
      <c r="G406" s="156"/>
      <c r="H406" s="29"/>
      <c r="I406" s="31"/>
      <c r="J406" s="30"/>
      <c r="K406" s="31"/>
    </row>
    <row r="407" spans="2:11" ht="19.899999999999999" customHeight="1" outlineLevel="1" x14ac:dyDescent="0.2">
      <c r="B407" s="31"/>
      <c r="D407" s="150" t="s">
        <v>606</v>
      </c>
      <c r="F407" s="150"/>
      <c r="G407" s="150"/>
      <c r="H407" s="29"/>
      <c r="I407" s="31"/>
      <c r="J407" s="30"/>
      <c r="K407" s="31"/>
    </row>
    <row r="408" spans="2:11" ht="19.899999999999999" customHeight="1" outlineLevel="1" x14ac:dyDescent="0.2">
      <c r="B408" s="31"/>
      <c r="D408" s="150"/>
      <c r="E408" s="150"/>
      <c r="F408" s="150"/>
      <c r="G408" s="150"/>
      <c r="H408" s="29"/>
      <c r="I408" s="31"/>
      <c r="J408" s="30"/>
      <c r="K408" s="31"/>
    </row>
    <row r="409" spans="2:11" ht="19.899999999999999" customHeight="1" outlineLevel="1" x14ac:dyDescent="0.2">
      <c r="B409" s="31"/>
      <c r="D409" s="150" t="s">
        <v>117</v>
      </c>
      <c r="F409" s="150"/>
      <c r="G409" s="150"/>
      <c r="H409" s="29"/>
      <c r="I409" s="31"/>
      <c r="J409" s="30"/>
      <c r="K409" s="31"/>
    </row>
    <row r="410" spans="2:11" ht="19.899999999999999" customHeight="1" outlineLevel="1" x14ac:dyDescent="0.2">
      <c r="B410" s="31"/>
      <c r="D410" s="156" t="s">
        <v>607</v>
      </c>
      <c r="F410" s="156"/>
      <c r="G410" s="156"/>
      <c r="H410" s="29"/>
      <c r="I410" s="31"/>
      <c r="J410" s="30"/>
      <c r="K410" s="31"/>
    </row>
    <row r="411" spans="2:11" ht="19.899999999999999" customHeight="1" x14ac:dyDescent="0.2">
      <c r="B411" s="31"/>
      <c r="D411" s="156" t="s">
        <v>608</v>
      </c>
      <c r="F411" s="156"/>
      <c r="G411" s="156"/>
      <c r="H411" s="29"/>
      <c r="I411" s="31"/>
      <c r="J411" s="30"/>
      <c r="K411" s="31"/>
    </row>
    <row r="412" spans="2:11" ht="19.899999999999999" customHeight="1" x14ac:dyDescent="0.2">
      <c r="B412" s="31"/>
      <c r="D412" s="156"/>
      <c r="E412" s="156"/>
      <c r="F412" s="156"/>
      <c r="G412" s="156"/>
      <c r="H412" s="29"/>
      <c r="I412" s="31"/>
      <c r="J412" s="30"/>
      <c r="K412" s="31"/>
    </row>
    <row r="413" spans="2:11" ht="19.899999999999999" customHeight="1" outlineLevel="1" x14ac:dyDescent="0.2">
      <c r="B413" s="31"/>
      <c r="D413" s="150" t="s">
        <v>113</v>
      </c>
      <c r="F413" s="150"/>
      <c r="G413" s="150"/>
      <c r="H413" s="29"/>
      <c r="I413" s="31"/>
      <c r="J413" s="30"/>
      <c r="K413" s="31"/>
    </row>
    <row r="414" spans="2:11" ht="19.899999999999999" customHeight="1" outlineLevel="1" x14ac:dyDescent="0.2">
      <c r="B414" s="31"/>
      <c r="D414" s="156" t="s">
        <v>609</v>
      </c>
      <c r="F414" s="156"/>
      <c r="G414" s="156"/>
      <c r="H414" s="29"/>
      <c r="I414" s="31"/>
      <c r="J414" s="30"/>
      <c r="K414" s="31"/>
    </row>
    <row r="415" spans="2:11" ht="19.899999999999999" customHeight="1" outlineLevel="1" x14ac:dyDescent="0.2">
      <c r="B415" s="31"/>
      <c r="D415" s="156" t="s">
        <v>610</v>
      </c>
      <c r="F415" s="156"/>
      <c r="G415" s="156"/>
      <c r="H415" s="29"/>
      <c r="I415" s="31"/>
      <c r="J415" s="30"/>
      <c r="K415" s="31"/>
    </row>
    <row r="416" spans="2:11" ht="19.899999999999999" customHeight="1" outlineLevel="1" x14ac:dyDescent="0.2">
      <c r="B416" s="31"/>
      <c r="D416" s="156" t="s">
        <v>611</v>
      </c>
      <c r="F416" s="156"/>
      <c r="G416" s="156"/>
      <c r="H416" s="29"/>
      <c r="I416" s="31"/>
      <c r="J416" s="30"/>
      <c r="K416" s="31"/>
    </row>
    <row r="417" spans="2:11" s="29" customFormat="1" ht="19.899999999999999" customHeight="1" x14ac:dyDescent="0.2">
      <c r="B417" s="31"/>
      <c r="C417" s="28"/>
      <c r="D417" s="156" t="s">
        <v>158</v>
      </c>
      <c r="E417" s="156"/>
      <c r="F417" s="156"/>
      <c r="G417" s="156"/>
      <c r="I417" s="31"/>
      <c r="J417" s="30"/>
      <c r="K417" s="31"/>
    </row>
    <row r="418" spans="2:11" s="29" customFormat="1" ht="19.899999999999999" customHeight="1" x14ac:dyDescent="0.2">
      <c r="B418" s="31"/>
      <c r="C418" s="156" t="s">
        <v>344</v>
      </c>
      <c r="D418" s="156" t="s">
        <v>159</v>
      </c>
      <c r="E418" s="156"/>
      <c r="F418" s="156"/>
      <c r="G418" s="156"/>
      <c r="H418" s="28"/>
      <c r="I418" s="31"/>
      <c r="J418" s="30"/>
      <c r="K418" s="31"/>
    </row>
    <row r="419" spans="2:11" ht="19.899999999999999" customHeight="1" x14ac:dyDescent="0.2">
      <c r="B419" s="31"/>
      <c r="C419" s="156"/>
      <c r="D419" s="156" t="s">
        <v>160</v>
      </c>
      <c r="E419" s="156"/>
      <c r="F419" s="156"/>
      <c r="G419" s="156"/>
      <c r="I419" s="31"/>
      <c r="J419" s="37">
        <f>I428</f>
        <v>60955000</v>
      </c>
      <c r="K419" s="158" t="s">
        <v>13</v>
      </c>
    </row>
    <row r="420" spans="2:11" ht="19.899999999999999" customHeight="1" outlineLevel="1" x14ac:dyDescent="0.2">
      <c r="B420" s="31"/>
      <c r="I420" s="31"/>
      <c r="J420" s="37"/>
    </row>
    <row r="421" spans="2:11" ht="19.899999999999999" customHeight="1" outlineLevel="1" x14ac:dyDescent="0.2">
      <c r="B421" s="152"/>
      <c r="D421" s="158"/>
      <c r="E421" s="158"/>
      <c r="F421" s="158"/>
      <c r="G421" s="158"/>
      <c r="I421" s="42" t="s">
        <v>114</v>
      </c>
      <c r="J421" s="42" t="s">
        <v>115</v>
      </c>
      <c r="K421" s="36"/>
    </row>
    <row r="422" spans="2:11" ht="19.899999999999999" customHeight="1" x14ac:dyDescent="0.2">
      <c r="B422" s="152"/>
      <c r="I422" s="154" t="s">
        <v>116</v>
      </c>
      <c r="J422" s="154" t="s">
        <v>116</v>
      </c>
      <c r="K422" s="36"/>
    </row>
    <row r="423" spans="2:11" ht="19.899999999999999" customHeight="1" outlineLevel="1" x14ac:dyDescent="0.2">
      <c r="D423" s="156" t="s">
        <v>128</v>
      </c>
      <c r="E423" s="156"/>
      <c r="F423" s="156"/>
      <c r="G423" s="156"/>
      <c r="H423" s="152"/>
      <c r="I423" s="36">
        <v>609550000</v>
      </c>
      <c r="J423" s="37">
        <v>0</v>
      </c>
      <c r="K423" s="152" t="s">
        <v>13</v>
      </c>
    </row>
    <row r="424" spans="2:11" ht="19.899999999999999" customHeight="1" outlineLevel="1" x14ac:dyDescent="0.2">
      <c r="D424" s="156" t="s">
        <v>827</v>
      </c>
      <c r="E424" s="156"/>
      <c r="F424" s="156"/>
      <c r="G424" s="156"/>
      <c r="H424" s="152"/>
      <c r="I424" s="36">
        <f>SUM(H425:H426)</f>
        <v>106948468</v>
      </c>
      <c r="J424" s="37">
        <v>0</v>
      </c>
      <c r="K424" s="152" t="s">
        <v>13</v>
      </c>
    </row>
    <row r="425" spans="2:11" ht="19.899999999999999" customHeight="1" outlineLevel="1" x14ac:dyDescent="0.2">
      <c r="D425" s="158" t="s">
        <v>133</v>
      </c>
      <c r="E425" s="158"/>
      <c r="F425" s="158"/>
      <c r="G425" s="158"/>
      <c r="H425" s="37">
        <f>48871491+1000000-125935+45591000+4538403</f>
        <v>99874959</v>
      </c>
      <c r="I425" s="36"/>
      <c r="J425" s="37"/>
    </row>
    <row r="426" spans="2:11" ht="19.899999999999999" customHeight="1" outlineLevel="1" x14ac:dyDescent="0.2">
      <c r="D426" s="158" t="s">
        <v>154</v>
      </c>
      <c r="E426" s="158"/>
      <c r="F426" s="158"/>
      <c r="G426" s="158"/>
      <c r="H426" s="37">
        <v>7073509</v>
      </c>
      <c r="I426" s="36"/>
      <c r="J426" s="37"/>
    </row>
    <row r="427" spans="2:11" ht="19.899999999999999" customHeight="1" outlineLevel="1" x14ac:dyDescent="0.2">
      <c r="D427" s="156" t="s">
        <v>314</v>
      </c>
      <c r="E427" s="156"/>
      <c r="F427" s="156"/>
      <c r="G427" s="156"/>
      <c r="H427" s="152"/>
      <c r="I427" s="37">
        <v>61122000</v>
      </c>
      <c r="J427" s="37">
        <v>0</v>
      </c>
      <c r="K427" s="152" t="s">
        <v>13</v>
      </c>
    </row>
    <row r="428" spans="2:11" ht="19.899999999999999" customHeight="1" outlineLevel="1" x14ac:dyDescent="0.2">
      <c r="D428" s="156" t="s">
        <v>826</v>
      </c>
      <c r="E428" s="156"/>
      <c r="F428" s="156"/>
      <c r="G428" s="156"/>
      <c r="H428" s="152"/>
      <c r="I428" s="36">
        <v>60955000</v>
      </c>
      <c r="J428" s="37">
        <v>0</v>
      </c>
      <c r="K428" s="152" t="s">
        <v>13</v>
      </c>
    </row>
    <row r="429" spans="2:11" ht="19.899999999999999" customHeight="1" outlineLevel="1" x14ac:dyDescent="0.2">
      <c r="C429" s="156"/>
      <c r="D429" s="156" t="s">
        <v>162</v>
      </c>
      <c r="E429" s="156"/>
      <c r="F429" s="156"/>
      <c r="G429" s="156"/>
      <c r="H429" s="156"/>
      <c r="I429" s="36">
        <v>60955000</v>
      </c>
      <c r="J429" s="37">
        <v>0</v>
      </c>
      <c r="K429" s="152" t="s">
        <v>13</v>
      </c>
    </row>
    <row r="430" spans="2:11" ht="19.899999999999999" customHeight="1" outlineLevel="1" x14ac:dyDescent="0.2">
      <c r="C430" s="156"/>
      <c r="D430" s="156" t="s">
        <v>260</v>
      </c>
      <c r="E430" s="156"/>
      <c r="F430" s="156"/>
      <c r="G430" s="156"/>
      <c r="H430" s="156"/>
      <c r="I430" s="36">
        <v>60955000</v>
      </c>
      <c r="J430" s="37">
        <v>0</v>
      </c>
      <c r="K430" s="152" t="s">
        <v>13</v>
      </c>
    </row>
    <row r="431" spans="2:11" ht="19.899999999999999" customHeight="1" outlineLevel="1" x14ac:dyDescent="0.2">
      <c r="D431" s="156" t="s">
        <v>315</v>
      </c>
      <c r="E431" s="156"/>
      <c r="F431" s="156"/>
      <c r="G431" s="156"/>
      <c r="H431" s="156"/>
      <c r="I431" s="36">
        <v>60955000</v>
      </c>
      <c r="J431" s="37">
        <v>0</v>
      </c>
      <c r="K431" s="152" t="s">
        <v>13</v>
      </c>
    </row>
    <row r="432" spans="2:11" ht="19.899999999999999" customHeight="1" outlineLevel="1" x14ac:dyDescent="0.2">
      <c r="B432" s="158"/>
      <c r="C432" s="158"/>
      <c r="D432" s="156" t="s">
        <v>964</v>
      </c>
      <c r="E432" s="156"/>
      <c r="F432" s="156"/>
      <c r="G432" s="156"/>
      <c r="H432" s="156"/>
      <c r="I432" s="36">
        <f>I423-I424-I427-I428-I429-I430-I431</f>
        <v>197659532</v>
      </c>
      <c r="J432" s="37">
        <v>0</v>
      </c>
      <c r="K432" s="152" t="s">
        <v>13</v>
      </c>
    </row>
    <row r="433" spans="2:11" ht="19.899999999999999" customHeight="1" x14ac:dyDescent="0.2">
      <c r="B433" s="163" t="s">
        <v>961</v>
      </c>
      <c r="C433" s="29"/>
      <c r="D433" s="150" t="s">
        <v>612</v>
      </c>
      <c r="E433" s="150"/>
      <c r="F433" s="150"/>
      <c r="G433" s="150"/>
      <c r="H433" s="29"/>
      <c r="I433" s="32"/>
    </row>
    <row r="434" spans="2:11" ht="19.899999999999999" customHeight="1" x14ac:dyDescent="0.2">
      <c r="C434" s="29"/>
      <c r="D434" s="150" t="s">
        <v>146</v>
      </c>
      <c r="E434" s="150"/>
      <c r="F434" s="150"/>
      <c r="G434" s="150"/>
      <c r="H434" s="29"/>
      <c r="I434" s="32"/>
    </row>
    <row r="435" spans="2:11" ht="19.899999999999999" customHeight="1" outlineLevel="1" x14ac:dyDescent="0.2">
      <c r="B435" s="163"/>
      <c r="C435" s="29"/>
      <c r="D435" s="150"/>
      <c r="E435" s="150"/>
      <c r="F435" s="150"/>
      <c r="G435" s="150"/>
      <c r="H435" s="29"/>
      <c r="I435" s="32"/>
      <c r="J435" s="30"/>
      <c r="K435" s="31"/>
    </row>
    <row r="436" spans="2:11" ht="19.899999999999999" customHeight="1" outlineLevel="1" x14ac:dyDescent="0.2">
      <c r="B436" s="31"/>
      <c r="D436" s="150" t="s">
        <v>333</v>
      </c>
      <c r="E436" s="150"/>
      <c r="F436" s="150"/>
      <c r="G436" s="150"/>
      <c r="H436" s="29"/>
      <c r="I436" s="31"/>
      <c r="J436" s="30"/>
      <c r="K436" s="31"/>
    </row>
    <row r="437" spans="2:11" ht="19.899999999999999" customHeight="1" x14ac:dyDescent="0.2">
      <c r="B437" s="31"/>
      <c r="D437" s="156" t="s">
        <v>619</v>
      </c>
      <c r="E437" s="156"/>
      <c r="F437" s="156"/>
      <c r="G437" s="156"/>
      <c r="H437" s="29"/>
      <c r="I437" s="31"/>
      <c r="J437" s="30"/>
      <c r="K437" s="31"/>
    </row>
    <row r="438" spans="2:11" ht="19.899999999999999" customHeight="1" outlineLevel="1" x14ac:dyDescent="0.2">
      <c r="B438" s="31"/>
      <c r="D438" s="156" t="s">
        <v>620</v>
      </c>
      <c r="E438" s="156"/>
      <c r="F438" s="156"/>
      <c r="G438" s="156"/>
      <c r="H438" s="29"/>
      <c r="I438" s="31"/>
      <c r="J438" s="30"/>
      <c r="K438" s="31"/>
    </row>
    <row r="439" spans="2:11" ht="19.899999999999999" customHeight="1" outlineLevel="1" x14ac:dyDescent="0.2">
      <c r="B439" s="31"/>
      <c r="D439" s="156" t="s">
        <v>621</v>
      </c>
      <c r="E439" s="156"/>
      <c r="F439" s="156"/>
      <c r="G439" s="156"/>
      <c r="H439" s="29"/>
      <c r="I439" s="31"/>
      <c r="J439" s="30"/>
      <c r="K439" s="31"/>
    </row>
    <row r="440" spans="2:11" ht="19.899999999999999" customHeight="1" outlineLevel="1" x14ac:dyDescent="0.2">
      <c r="B440" s="31"/>
      <c r="D440" s="156" t="s">
        <v>622</v>
      </c>
      <c r="E440" s="156"/>
      <c r="F440" s="156"/>
      <c r="G440" s="156"/>
      <c r="H440" s="29"/>
      <c r="I440" s="31"/>
      <c r="J440" s="30"/>
      <c r="K440" s="31"/>
    </row>
    <row r="441" spans="2:11" ht="19.899999999999999" customHeight="1" outlineLevel="1" x14ac:dyDescent="0.2">
      <c r="B441" s="31"/>
      <c r="D441" s="156" t="s">
        <v>623</v>
      </c>
      <c r="E441" s="156"/>
      <c r="F441" s="156"/>
      <c r="G441" s="156"/>
      <c r="H441" s="29"/>
      <c r="I441" s="31"/>
      <c r="J441" s="30"/>
      <c r="K441" s="31"/>
    </row>
    <row r="442" spans="2:11" ht="19.899999999999999" customHeight="1" outlineLevel="1" x14ac:dyDescent="0.2">
      <c r="B442" s="31"/>
      <c r="D442" s="156" t="s">
        <v>613</v>
      </c>
      <c r="E442" s="156"/>
      <c r="F442" s="156"/>
      <c r="G442" s="156"/>
      <c r="H442" s="29"/>
      <c r="I442" s="31"/>
      <c r="J442" s="30"/>
      <c r="K442" s="31"/>
    </row>
    <row r="443" spans="2:11" ht="19.899999999999999" customHeight="1" outlineLevel="1" x14ac:dyDescent="0.2">
      <c r="B443" s="31"/>
      <c r="D443" s="156"/>
      <c r="E443" s="156"/>
      <c r="F443" s="156"/>
      <c r="G443" s="156"/>
      <c r="H443" s="29"/>
      <c r="I443" s="31"/>
      <c r="J443" s="30"/>
      <c r="K443" s="31"/>
    </row>
    <row r="444" spans="2:11" ht="19.899999999999999" customHeight="1" outlineLevel="1" x14ac:dyDescent="0.2">
      <c r="B444" s="31"/>
      <c r="D444" s="150" t="s">
        <v>615</v>
      </c>
      <c r="E444" s="150"/>
      <c r="F444" s="150"/>
      <c r="G444" s="150"/>
      <c r="H444" s="29"/>
      <c r="I444" s="31"/>
      <c r="J444" s="30"/>
      <c r="K444" s="31"/>
    </row>
    <row r="445" spans="2:11" ht="19.899999999999999" customHeight="1" outlineLevel="1" x14ac:dyDescent="0.2">
      <c r="B445" s="31"/>
      <c r="D445" s="29"/>
      <c r="E445" s="29"/>
      <c r="F445" s="29"/>
      <c r="G445" s="29"/>
      <c r="H445" s="29"/>
      <c r="I445" s="31"/>
      <c r="J445" s="30"/>
      <c r="K445" s="31"/>
    </row>
    <row r="446" spans="2:11" ht="19.899999999999999" customHeight="1" outlineLevel="1" x14ac:dyDescent="0.2">
      <c r="B446" s="31"/>
      <c r="D446" s="150" t="s">
        <v>117</v>
      </c>
      <c r="E446" s="150"/>
      <c r="F446" s="150"/>
      <c r="G446" s="150"/>
      <c r="H446" s="29"/>
      <c r="I446" s="31"/>
      <c r="J446" s="30"/>
      <c r="K446" s="31"/>
    </row>
    <row r="447" spans="2:11" ht="19.899999999999999" customHeight="1" outlineLevel="1" x14ac:dyDescent="0.2">
      <c r="B447" s="31"/>
      <c r="D447" s="156" t="s">
        <v>616</v>
      </c>
      <c r="E447" s="156"/>
      <c r="F447" s="156"/>
      <c r="G447" s="156"/>
      <c r="H447" s="29"/>
      <c r="I447" s="31"/>
      <c r="J447" s="30"/>
      <c r="K447" s="31"/>
    </row>
    <row r="448" spans="2:11" ht="19.899999999999999" customHeight="1" outlineLevel="1" x14ac:dyDescent="0.2">
      <c r="B448" s="31"/>
      <c r="D448" s="156" t="s">
        <v>617</v>
      </c>
      <c r="E448" s="156"/>
      <c r="F448" s="156"/>
      <c r="G448" s="156"/>
      <c r="H448" s="29"/>
      <c r="I448" s="31"/>
      <c r="J448" s="30"/>
      <c r="K448" s="31"/>
    </row>
    <row r="449" spans="2:11" ht="19.899999999999999" customHeight="1" outlineLevel="1" x14ac:dyDescent="0.2">
      <c r="B449" s="31"/>
      <c r="D449" s="156" t="s">
        <v>618</v>
      </c>
      <c r="E449" s="156"/>
      <c r="F449" s="156"/>
      <c r="G449" s="156"/>
      <c r="H449" s="29"/>
      <c r="I449" s="31"/>
      <c r="J449" s="30"/>
      <c r="K449" s="31"/>
    </row>
    <row r="450" spans="2:11" ht="19.899999999999999" customHeight="1" outlineLevel="1" x14ac:dyDescent="0.2">
      <c r="B450" s="31"/>
      <c r="D450" s="156"/>
      <c r="E450" s="156"/>
      <c r="F450" s="156"/>
      <c r="G450" s="156"/>
      <c r="H450" s="29"/>
      <c r="I450" s="31"/>
      <c r="J450" s="30"/>
      <c r="K450" s="31"/>
    </row>
    <row r="451" spans="2:11" ht="19.899999999999999" customHeight="1" outlineLevel="1" x14ac:dyDescent="0.2">
      <c r="B451" s="31"/>
      <c r="D451" s="150" t="s">
        <v>113</v>
      </c>
      <c r="E451" s="150"/>
      <c r="F451" s="150"/>
      <c r="G451" s="150"/>
      <c r="H451" s="29"/>
      <c r="I451" s="31"/>
      <c r="J451" s="30"/>
      <c r="K451" s="31"/>
    </row>
    <row r="452" spans="2:11" ht="19.899999999999999" customHeight="1" outlineLevel="1" x14ac:dyDescent="0.2">
      <c r="B452" s="31"/>
      <c r="D452" s="156" t="s">
        <v>614</v>
      </c>
      <c r="E452" s="156"/>
      <c r="F452" s="156"/>
      <c r="G452" s="156"/>
      <c r="H452" s="29"/>
      <c r="I452" s="31"/>
      <c r="J452" s="30"/>
      <c r="K452" s="31"/>
    </row>
    <row r="453" spans="2:11" ht="19.899999999999999" customHeight="1" outlineLevel="1" x14ac:dyDescent="0.2">
      <c r="B453" s="31"/>
      <c r="D453" s="156" t="s">
        <v>613</v>
      </c>
      <c r="E453" s="156"/>
      <c r="F453" s="156"/>
      <c r="G453" s="156"/>
      <c r="H453" s="29"/>
      <c r="I453" s="31"/>
      <c r="J453" s="30"/>
      <c r="K453" s="31"/>
    </row>
    <row r="454" spans="2:11" ht="19.899999999999999" customHeight="1" outlineLevel="1" x14ac:dyDescent="0.2">
      <c r="B454" s="31"/>
      <c r="D454" s="156"/>
      <c r="E454" s="156"/>
      <c r="F454" s="156"/>
      <c r="G454" s="156"/>
      <c r="H454" s="29"/>
      <c r="I454" s="31"/>
      <c r="J454" s="30"/>
      <c r="K454" s="31"/>
    </row>
    <row r="455" spans="2:11" ht="19.899999999999999" customHeight="1" outlineLevel="1" x14ac:dyDescent="0.2">
      <c r="B455" s="31"/>
      <c r="C455" s="156" t="s">
        <v>96</v>
      </c>
      <c r="D455" s="156" t="s">
        <v>118</v>
      </c>
      <c r="E455" s="156"/>
      <c r="F455" s="156"/>
      <c r="G455" s="156"/>
      <c r="I455" s="31"/>
      <c r="J455" s="30"/>
      <c r="K455" s="31"/>
    </row>
    <row r="456" spans="2:11" ht="19.899999999999999" customHeight="1" outlineLevel="1" x14ac:dyDescent="0.2">
      <c r="B456" s="31"/>
      <c r="C456" s="156"/>
      <c r="D456" s="156" t="s">
        <v>146</v>
      </c>
      <c r="E456" s="156"/>
      <c r="F456" s="156"/>
      <c r="G456" s="156"/>
      <c r="I456" s="31"/>
      <c r="J456" s="37">
        <f>I465</f>
        <v>44758100</v>
      </c>
      <c r="K456" s="158" t="s">
        <v>13</v>
      </c>
    </row>
    <row r="457" spans="2:11" ht="19.899999999999999" customHeight="1" x14ac:dyDescent="0.2">
      <c r="B457" s="31"/>
      <c r="C457" s="156"/>
      <c r="D457" s="156"/>
      <c r="E457" s="156"/>
      <c r="F457" s="156"/>
      <c r="G457" s="156"/>
      <c r="I457" s="31"/>
      <c r="J457" s="37"/>
    </row>
    <row r="458" spans="2:11" ht="19.899999999999999" customHeight="1" outlineLevel="1" x14ac:dyDescent="0.2">
      <c r="B458" s="152"/>
      <c r="I458" s="42" t="s">
        <v>114</v>
      </c>
      <c r="J458" s="42" t="s">
        <v>115</v>
      </c>
      <c r="K458" s="36"/>
    </row>
    <row r="459" spans="2:11" ht="19.899999999999999" customHeight="1" outlineLevel="1" x14ac:dyDescent="0.2">
      <c r="B459" s="152"/>
      <c r="I459" s="154" t="s">
        <v>116</v>
      </c>
      <c r="J459" s="154" t="s">
        <v>116</v>
      </c>
      <c r="K459" s="36"/>
    </row>
    <row r="460" spans="2:11" ht="19.899999999999999" customHeight="1" outlineLevel="1" x14ac:dyDescent="0.2">
      <c r="D460" s="156" t="s">
        <v>128</v>
      </c>
      <c r="E460" s="156"/>
      <c r="F460" s="156"/>
      <c r="G460" s="156"/>
      <c r="H460" s="152"/>
      <c r="I460" s="36">
        <v>152752500</v>
      </c>
      <c r="J460" s="37">
        <v>0</v>
      </c>
      <c r="K460" s="152" t="s">
        <v>13</v>
      </c>
    </row>
    <row r="461" spans="2:11" ht="19.899999999999999" customHeight="1" outlineLevel="1" x14ac:dyDescent="0.2">
      <c r="D461" s="156" t="s">
        <v>828</v>
      </c>
      <c r="E461" s="156"/>
      <c r="F461" s="156"/>
      <c r="G461" s="156"/>
      <c r="H461" s="152"/>
      <c r="I461" s="36">
        <f>SUM(H462:H463)</f>
        <v>77360200</v>
      </c>
      <c r="J461" s="37">
        <v>0</v>
      </c>
      <c r="K461" s="152" t="s">
        <v>13</v>
      </c>
    </row>
    <row r="462" spans="2:11" ht="19.899999999999999" customHeight="1" outlineLevel="1" x14ac:dyDescent="0.2">
      <c r="D462" s="158" t="s">
        <v>133</v>
      </c>
      <c r="E462" s="158"/>
      <c r="F462" s="158"/>
      <c r="G462" s="158"/>
      <c r="H462" s="37">
        <f>22759741+1000000+22850100+22850100</f>
        <v>69459941</v>
      </c>
      <c r="I462" s="36"/>
      <c r="J462" s="33"/>
    </row>
    <row r="463" spans="2:11" ht="19.899999999999999" customHeight="1" outlineLevel="1" x14ac:dyDescent="0.2">
      <c r="D463" s="158" t="s">
        <v>154</v>
      </c>
      <c r="E463" s="158"/>
      <c r="F463" s="158"/>
      <c r="G463" s="158"/>
      <c r="H463" s="37">
        <v>7900259</v>
      </c>
      <c r="I463" s="36"/>
      <c r="J463" s="33"/>
    </row>
    <row r="464" spans="2:11" ht="19.899999999999999" customHeight="1" outlineLevel="1" x14ac:dyDescent="0.2">
      <c r="D464" s="156" t="s">
        <v>314</v>
      </c>
      <c r="E464" s="156"/>
      <c r="F464" s="156"/>
      <c r="G464" s="156"/>
      <c r="H464" s="152"/>
      <c r="I464" s="37">
        <v>30634200</v>
      </c>
      <c r="J464" s="37">
        <v>0</v>
      </c>
      <c r="K464" s="152" t="s">
        <v>13</v>
      </c>
    </row>
    <row r="465" spans="2:11" ht="19.899999999999999" customHeight="1" outlineLevel="1" x14ac:dyDescent="0.2">
      <c r="D465" s="156" t="s">
        <v>826</v>
      </c>
      <c r="E465" s="156"/>
      <c r="F465" s="156"/>
      <c r="G465" s="156"/>
      <c r="H465" s="152"/>
      <c r="I465" s="36">
        <f>I460-I461-I464</f>
        <v>44758100</v>
      </c>
      <c r="J465" s="37">
        <v>0</v>
      </c>
      <c r="K465" s="152" t="s">
        <v>13</v>
      </c>
    </row>
    <row r="466" spans="2:11" ht="19.899999999999999" customHeight="1" outlineLevel="1" x14ac:dyDescent="0.2">
      <c r="D466" s="156"/>
      <c r="E466" s="156"/>
      <c r="F466" s="156"/>
      <c r="G466" s="156"/>
      <c r="H466" s="156"/>
      <c r="J466" s="37"/>
    </row>
    <row r="467" spans="2:11" ht="19.899999999999999" customHeight="1" outlineLevel="1" x14ac:dyDescent="0.2">
      <c r="D467" s="156"/>
      <c r="E467" s="156"/>
      <c r="F467" s="156"/>
      <c r="G467" s="156"/>
      <c r="H467" s="156"/>
      <c r="J467" s="37"/>
    </row>
    <row r="468" spans="2:11" ht="19.899999999999999" customHeight="1" x14ac:dyDescent="0.2">
      <c r="D468" s="156"/>
      <c r="E468" s="156"/>
      <c r="F468" s="156"/>
      <c r="G468" s="156"/>
      <c r="H468" s="153"/>
      <c r="I468" s="36"/>
      <c r="J468" s="33"/>
    </row>
    <row r="469" spans="2:11" ht="19.899999999999999" customHeight="1" outlineLevel="1" x14ac:dyDescent="0.2">
      <c r="B469" s="163" t="s">
        <v>960</v>
      </c>
      <c r="C469" s="29"/>
      <c r="D469" s="150" t="s">
        <v>624</v>
      </c>
      <c r="E469" s="150"/>
      <c r="F469" s="150"/>
      <c r="G469" s="150"/>
      <c r="H469" s="29"/>
      <c r="I469" s="32"/>
    </row>
    <row r="470" spans="2:11" ht="19.899999999999999" customHeight="1" outlineLevel="1" x14ac:dyDescent="0.2">
      <c r="C470" s="29"/>
      <c r="D470" s="150" t="s">
        <v>120</v>
      </c>
      <c r="E470" s="150"/>
      <c r="F470" s="150"/>
      <c r="G470" s="150"/>
      <c r="H470" s="29"/>
      <c r="I470" s="32"/>
    </row>
    <row r="471" spans="2:11" ht="19.899999999999999" customHeight="1" outlineLevel="1" x14ac:dyDescent="0.2">
      <c r="B471" s="163"/>
      <c r="C471" s="29"/>
      <c r="D471" s="150"/>
      <c r="E471" s="150"/>
      <c r="F471" s="150"/>
      <c r="G471" s="150"/>
      <c r="H471" s="29"/>
      <c r="I471" s="32"/>
      <c r="J471" s="30"/>
      <c r="K471" s="31"/>
    </row>
    <row r="472" spans="2:11" ht="19.899999999999999" customHeight="1" outlineLevel="1" x14ac:dyDescent="0.2">
      <c r="B472" s="31"/>
      <c r="D472" s="150" t="s">
        <v>333</v>
      </c>
      <c r="E472" s="150"/>
      <c r="F472" s="150"/>
      <c r="G472" s="150"/>
      <c r="H472" s="29"/>
      <c r="I472" s="31"/>
      <c r="J472" s="30"/>
      <c r="K472" s="31"/>
    </row>
    <row r="473" spans="2:11" ht="19.899999999999999" customHeight="1" outlineLevel="1" x14ac:dyDescent="0.2">
      <c r="B473" s="31"/>
      <c r="D473" s="156" t="s">
        <v>625</v>
      </c>
      <c r="E473" s="156"/>
      <c r="F473" s="156"/>
      <c r="G473" s="156"/>
      <c r="H473" s="29"/>
      <c r="I473" s="31"/>
      <c r="J473" s="30"/>
      <c r="K473" s="31"/>
    </row>
    <row r="474" spans="2:11" ht="19.899999999999999" customHeight="1" outlineLevel="1" x14ac:dyDescent="0.2">
      <c r="B474" s="31"/>
      <c r="D474" s="156" t="s">
        <v>626</v>
      </c>
      <c r="E474" s="156"/>
      <c r="F474" s="156"/>
      <c r="G474" s="156"/>
      <c r="H474" s="29"/>
      <c r="I474" s="31"/>
      <c r="J474" s="30"/>
      <c r="K474" s="31"/>
    </row>
    <row r="475" spans="2:11" ht="19.899999999999999" customHeight="1" outlineLevel="1" x14ac:dyDescent="0.2">
      <c r="B475" s="31"/>
      <c r="D475" s="156" t="s">
        <v>627</v>
      </c>
      <c r="E475" s="156"/>
      <c r="F475" s="156"/>
      <c r="G475" s="156"/>
      <c r="H475" s="29"/>
      <c r="I475" s="31"/>
      <c r="J475" s="30"/>
      <c r="K475" s="31"/>
    </row>
    <row r="476" spans="2:11" s="29" customFormat="1" ht="19.899999999999999" customHeight="1" x14ac:dyDescent="0.2">
      <c r="B476" s="31"/>
      <c r="C476" s="28"/>
      <c r="D476" s="156" t="s">
        <v>628</v>
      </c>
      <c r="E476" s="156"/>
      <c r="F476" s="156"/>
      <c r="G476" s="156"/>
      <c r="I476" s="31"/>
      <c r="J476" s="30"/>
      <c r="K476" s="31"/>
    </row>
    <row r="477" spans="2:11" s="29" customFormat="1" ht="19.899999999999999" customHeight="1" x14ac:dyDescent="0.2">
      <c r="B477" s="31"/>
      <c r="C477" s="28"/>
      <c r="D477" s="156" t="s">
        <v>629</v>
      </c>
      <c r="E477" s="156"/>
      <c r="F477" s="156"/>
      <c r="G477" s="156"/>
      <c r="I477" s="31"/>
      <c r="J477" s="30"/>
      <c r="K477" s="31"/>
    </row>
    <row r="478" spans="2:11" s="29" customFormat="1" ht="19.899999999999999" customHeight="1" x14ac:dyDescent="0.2">
      <c r="B478" s="31"/>
      <c r="C478" s="28"/>
      <c r="D478" s="156"/>
      <c r="E478" s="156"/>
      <c r="F478" s="156"/>
      <c r="G478" s="156"/>
      <c r="I478" s="31"/>
      <c r="J478" s="30"/>
      <c r="K478" s="31"/>
    </row>
    <row r="479" spans="2:11" ht="19.899999999999999" customHeight="1" x14ac:dyDescent="0.2">
      <c r="B479" s="31"/>
      <c r="D479" s="150" t="s">
        <v>630</v>
      </c>
      <c r="E479" s="150"/>
      <c r="F479" s="150"/>
      <c r="G479" s="150"/>
      <c r="H479" s="29"/>
      <c r="I479" s="31"/>
      <c r="J479" s="30"/>
      <c r="K479" s="31"/>
    </row>
    <row r="480" spans="2:11" ht="19.899999999999999" customHeight="1" x14ac:dyDescent="0.2">
      <c r="B480" s="31"/>
      <c r="D480" s="29"/>
      <c r="E480" s="29"/>
      <c r="F480" s="29"/>
      <c r="G480" s="29"/>
      <c r="H480" s="29"/>
      <c r="I480" s="31"/>
      <c r="J480" s="30"/>
      <c r="K480" s="31"/>
    </row>
    <row r="481" spans="2:11" ht="19.899999999999999" customHeight="1" x14ac:dyDescent="0.2">
      <c r="B481" s="31"/>
      <c r="D481" s="150" t="s">
        <v>117</v>
      </c>
      <c r="E481" s="150"/>
      <c r="F481" s="150"/>
      <c r="G481" s="150"/>
      <c r="H481" s="29"/>
      <c r="I481" s="31"/>
      <c r="J481" s="30"/>
      <c r="K481" s="31"/>
    </row>
    <row r="482" spans="2:11" ht="19.899999999999999" customHeight="1" outlineLevel="1" x14ac:dyDescent="0.2">
      <c r="B482" s="31"/>
      <c r="D482" s="156" t="s">
        <v>616</v>
      </c>
      <c r="E482" s="156"/>
      <c r="F482" s="156"/>
      <c r="G482" s="156"/>
      <c r="H482" s="29"/>
      <c r="I482" s="31"/>
      <c r="J482" s="30"/>
      <c r="K482" s="31"/>
    </row>
    <row r="483" spans="2:11" ht="19.899999999999999" customHeight="1" outlineLevel="1" x14ac:dyDescent="0.2">
      <c r="B483" s="31"/>
      <c r="D483" s="156" t="s">
        <v>632</v>
      </c>
      <c r="E483" s="156"/>
      <c r="F483" s="156"/>
      <c r="G483" s="156"/>
      <c r="H483" s="29"/>
      <c r="I483" s="31"/>
      <c r="J483" s="30"/>
      <c r="K483" s="31"/>
    </row>
    <row r="484" spans="2:11" ht="19.899999999999999" customHeight="1" outlineLevel="1" x14ac:dyDescent="0.2">
      <c r="B484" s="31"/>
      <c r="D484" s="156" t="s">
        <v>631</v>
      </c>
      <c r="E484" s="156"/>
      <c r="F484" s="156"/>
      <c r="G484" s="156"/>
      <c r="H484" s="29"/>
      <c r="I484" s="31"/>
      <c r="J484" s="30"/>
      <c r="K484" s="31"/>
    </row>
    <row r="485" spans="2:11" ht="19.899999999999999" customHeight="1" outlineLevel="1" x14ac:dyDescent="0.2">
      <c r="B485" s="31"/>
      <c r="D485" s="156"/>
      <c r="E485" s="156"/>
      <c r="F485" s="156"/>
      <c r="G485" s="156"/>
      <c r="H485" s="29"/>
      <c r="I485" s="31"/>
      <c r="J485" s="30"/>
      <c r="K485" s="31"/>
    </row>
    <row r="486" spans="2:11" ht="19.899999999999999" customHeight="1" outlineLevel="1" x14ac:dyDescent="0.2">
      <c r="B486" s="31"/>
      <c r="D486" s="150" t="s">
        <v>113</v>
      </c>
      <c r="E486" s="150"/>
      <c r="F486" s="150"/>
      <c r="G486" s="150"/>
      <c r="H486" s="29"/>
      <c r="I486" s="31"/>
      <c r="J486" s="30"/>
      <c r="K486" s="31"/>
    </row>
    <row r="487" spans="2:11" ht="19.899999999999999" customHeight="1" outlineLevel="1" x14ac:dyDescent="0.2">
      <c r="B487" s="31"/>
      <c r="D487" s="156" t="s">
        <v>614</v>
      </c>
      <c r="E487" s="156"/>
      <c r="F487" s="156"/>
      <c r="G487" s="156"/>
      <c r="H487" s="29"/>
      <c r="I487" s="31"/>
      <c r="J487" s="30"/>
      <c r="K487" s="31"/>
    </row>
    <row r="488" spans="2:11" ht="19.899999999999999" customHeight="1" outlineLevel="1" x14ac:dyDescent="0.2">
      <c r="B488" s="31"/>
      <c r="D488" s="156" t="s">
        <v>633</v>
      </c>
      <c r="E488" s="156"/>
      <c r="F488" s="156"/>
      <c r="G488" s="156"/>
      <c r="H488" s="29"/>
      <c r="I488" s="31"/>
      <c r="J488" s="30"/>
      <c r="K488" s="31"/>
    </row>
    <row r="489" spans="2:11" ht="19.899999999999999" customHeight="1" outlineLevel="1" x14ac:dyDescent="0.2">
      <c r="B489" s="31"/>
      <c r="D489" s="156"/>
      <c r="E489" s="156"/>
      <c r="F489" s="156"/>
      <c r="G489" s="156"/>
      <c r="H489" s="29"/>
      <c r="I489" s="31"/>
      <c r="J489" s="30"/>
      <c r="K489" s="31"/>
    </row>
    <row r="490" spans="2:11" ht="19.899999999999999" customHeight="1" x14ac:dyDescent="0.2">
      <c r="B490" s="31"/>
      <c r="C490" s="156" t="s">
        <v>97</v>
      </c>
      <c r="D490" s="156" t="s">
        <v>118</v>
      </c>
      <c r="E490" s="156"/>
      <c r="F490" s="156"/>
      <c r="G490" s="156"/>
      <c r="I490" s="31"/>
      <c r="J490" s="30"/>
      <c r="K490" s="31"/>
    </row>
    <row r="491" spans="2:11" s="29" customFormat="1" ht="19.899999999999999" customHeight="1" x14ac:dyDescent="0.2">
      <c r="B491" s="31"/>
      <c r="C491" s="156"/>
      <c r="D491" s="156" t="s">
        <v>120</v>
      </c>
      <c r="E491" s="156"/>
      <c r="F491" s="156"/>
      <c r="G491" s="156"/>
      <c r="H491" s="28"/>
      <c r="I491" s="31"/>
      <c r="J491" s="37">
        <f>I498</f>
        <v>83037500</v>
      </c>
      <c r="K491" s="158" t="s">
        <v>13</v>
      </c>
    </row>
    <row r="492" spans="2:11" s="29" customFormat="1" ht="19.899999999999999" customHeight="1" x14ac:dyDescent="0.2">
      <c r="B492" s="31"/>
      <c r="H492" s="28"/>
      <c r="I492" s="31"/>
      <c r="J492" s="37"/>
      <c r="K492" s="152"/>
    </row>
    <row r="493" spans="2:11" ht="19.899999999999999" customHeight="1" outlineLevel="1" x14ac:dyDescent="0.2">
      <c r="B493" s="152"/>
      <c r="I493" s="42" t="s">
        <v>114</v>
      </c>
      <c r="J493" s="42" t="s">
        <v>115</v>
      </c>
      <c r="K493" s="36"/>
    </row>
    <row r="494" spans="2:11" ht="19.899999999999999" customHeight="1" outlineLevel="1" x14ac:dyDescent="0.2">
      <c r="B494" s="152"/>
      <c r="I494" s="154" t="s">
        <v>116</v>
      </c>
      <c r="J494" s="154" t="s">
        <v>116</v>
      </c>
      <c r="K494" s="36"/>
    </row>
    <row r="495" spans="2:11" ht="19.899999999999999" customHeight="1" outlineLevel="1" x14ac:dyDescent="0.2">
      <c r="D495" s="156" t="s">
        <v>128</v>
      </c>
      <c r="E495" s="156"/>
      <c r="F495" s="156"/>
      <c r="G495" s="156"/>
      <c r="H495" s="152"/>
      <c r="I495" s="46">
        <v>332150000</v>
      </c>
      <c r="J495" s="33">
        <v>0</v>
      </c>
      <c r="K495" s="152" t="s">
        <v>13</v>
      </c>
    </row>
    <row r="496" spans="2:11" ht="19.899999999999999" customHeight="1" x14ac:dyDescent="0.2">
      <c r="D496" s="156" t="s">
        <v>829</v>
      </c>
      <c r="E496" s="156"/>
      <c r="F496" s="156"/>
      <c r="G496" s="156"/>
      <c r="H496" s="152"/>
      <c r="I496" s="46">
        <f>34914600+78236494</f>
        <v>113151094</v>
      </c>
      <c r="J496" s="33">
        <v>0</v>
      </c>
      <c r="K496" s="152" t="s">
        <v>13</v>
      </c>
    </row>
    <row r="497" spans="2:11" s="29" customFormat="1" ht="19.899999999999999" customHeight="1" x14ac:dyDescent="0.2">
      <c r="C497" s="28"/>
      <c r="D497" s="156" t="s">
        <v>314</v>
      </c>
      <c r="E497" s="156"/>
      <c r="F497" s="156"/>
      <c r="G497" s="156"/>
      <c r="H497" s="152"/>
      <c r="I497" s="37">
        <v>83265000</v>
      </c>
      <c r="J497" s="33">
        <v>0</v>
      </c>
      <c r="K497" s="152" t="s">
        <v>13</v>
      </c>
    </row>
    <row r="498" spans="2:11" s="33" customFormat="1" ht="19.899999999999999" customHeight="1" x14ac:dyDescent="0.2">
      <c r="C498" s="28"/>
      <c r="D498" s="156" t="s">
        <v>826</v>
      </c>
      <c r="E498" s="156"/>
      <c r="F498" s="156"/>
      <c r="G498" s="156"/>
      <c r="H498" s="152"/>
      <c r="I498" s="46">
        <v>83037500</v>
      </c>
      <c r="J498" s="33">
        <v>0</v>
      </c>
      <c r="K498" s="152" t="s">
        <v>13</v>
      </c>
    </row>
    <row r="499" spans="2:11" s="33" customFormat="1" ht="19.899999999999999" customHeight="1" outlineLevel="1" x14ac:dyDescent="0.2">
      <c r="C499" s="28"/>
      <c r="D499" s="156" t="s">
        <v>162</v>
      </c>
      <c r="E499" s="156"/>
      <c r="F499" s="156"/>
      <c r="G499" s="156"/>
      <c r="H499" s="152"/>
      <c r="I499" s="46">
        <f>I495-I496-I497-I498</f>
        <v>52696406</v>
      </c>
      <c r="J499" s="33">
        <v>0</v>
      </c>
      <c r="K499" s="152" t="s">
        <v>13</v>
      </c>
    </row>
    <row r="500" spans="2:11" ht="19.899999999999999" customHeight="1" x14ac:dyDescent="0.2">
      <c r="D500" s="156"/>
      <c r="E500" s="156"/>
      <c r="F500" s="156"/>
      <c r="G500" s="156"/>
      <c r="H500" s="152"/>
      <c r="I500" s="46"/>
      <c r="J500" s="33"/>
    </row>
    <row r="501" spans="2:11" ht="19.899999999999999" customHeight="1" x14ac:dyDescent="0.2">
      <c r="D501" s="156"/>
      <c r="E501" s="156"/>
      <c r="F501" s="156"/>
      <c r="G501" s="156"/>
      <c r="H501" s="152"/>
      <c r="I501" s="36"/>
      <c r="J501" s="33"/>
    </row>
    <row r="502" spans="2:11" s="33" customFormat="1" ht="19.899999999999999" customHeight="1" outlineLevel="1" x14ac:dyDescent="0.2">
      <c r="B502" s="158"/>
      <c r="C502" s="152"/>
      <c r="D502" s="152"/>
      <c r="E502" s="152"/>
      <c r="F502" s="152"/>
      <c r="G502" s="152"/>
      <c r="H502" s="152"/>
      <c r="I502" s="46"/>
      <c r="K502" s="152"/>
    </row>
    <row r="503" spans="2:11" s="33" customFormat="1" ht="19.899999999999999" customHeight="1" outlineLevel="1" x14ac:dyDescent="0.2">
      <c r="B503" s="158"/>
      <c r="C503" s="152"/>
      <c r="H503" s="152"/>
      <c r="I503" s="46"/>
      <c r="K503" s="152"/>
    </row>
    <row r="504" spans="2:11" s="33" customFormat="1" ht="19.899999999999999" customHeight="1" outlineLevel="1" x14ac:dyDescent="0.2">
      <c r="B504" s="158"/>
      <c r="C504" s="152"/>
      <c r="D504" s="152"/>
      <c r="E504" s="152"/>
      <c r="F504" s="152"/>
      <c r="G504" s="152"/>
      <c r="H504" s="152"/>
      <c r="I504" s="46"/>
      <c r="K504" s="152"/>
    </row>
    <row r="505" spans="2:11" ht="19.899999999999999" customHeight="1" x14ac:dyDescent="0.2">
      <c r="B505" s="163" t="s">
        <v>734</v>
      </c>
      <c r="C505" s="29"/>
      <c r="D505" s="150" t="s">
        <v>612</v>
      </c>
      <c r="E505" s="150"/>
      <c r="F505" s="150"/>
      <c r="G505" s="150"/>
      <c r="H505" s="29"/>
      <c r="I505" s="32"/>
    </row>
    <row r="506" spans="2:11" ht="19.899999999999999" customHeight="1" x14ac:dyDescent="0.2">
      <c r="C506" s="29"/>
      <c r="D506" s="150" t="s">
        <v>190</v>
      </c>
      <c r="E506" s="150"/>
      <c r="F506" s="150"/>
      <c r="G506" s="150"/>
      <c r="H506" s="29"/>
      <c r="I506" s="32"/>
      <c r="J506" s="30"/>
      <c r="K506" s="31"/>
    </row>
    <row r="507" spans="2:11" ht="19.899999999999999" customHeight="1" x14ac:dyDescent="0.2">
      <c r="B507" s="163"/>
      <c r="C507" s="29"/>
      <c r="D507" s="150"/>
      <c r="E507" s="150"/>
      <c r="F507" s="150"/>
      <c r="G507" s="150"/>
      <c r="H507" s="29"/>
      <c r="I507" s="32"/>
      <c r="J507" s="30"/>
      <c r="K507" s="31"/>
    </row>
    <row r="508" spans="2:11" ht="19.899999999999999" customHeight="1" outlineLevel="1" x14ac:dyDescent="0.2">
      <c r="B508" s="31"/>
      <c r="D508" s="150" t="s">
        <v>333</v>
      </c>
      <c r="E508" s="150"/>
      <c r="F508" s="150"/>
      <c r="G508" s="150"/>
      <c r="H508" s="29"/>
      <c r="I508" s="31"/>
      <c r="J508" s="30"/>
      <c r="K508" s="31"/>
    </row>
    <row r="509" spans="2:11" ht="19.899999999999999" customHeight="1" outlineLevel="1" x14ac:dyDescent="0.2">
      <c r="B509" s="31"/>
      <c r="D509" s="156" t="s">
        <v>625</v>
      </c>
      <c r="E509" s="156"/>
      <c r="F509" s="156"/>
      <c r="G509" s="156"/>
      <c r="H509" s="29"/>
      <c r="I509" s="31"/>
      <c r="J509" s="30"/>
      <c r="K509" s="31"/>
    </row>
    <row r="510" spans="2:11" ht="19.899999999999999" customHeight="1" outlineLevel="1" x14ac:dyDescent="0.2">
      <c r="B510" s="31"/>
      <c r="D510" s="156" t="s">
        <v>634</v>
      </c>
      <c r="E510" s="156"/>
      <c r="F510" s="156"/>
      <c r="G510" s="156"/>
      <c r="H510" s="29"/>
      <c r="I510" s="31"/>
      <c r="J510" s="30"/>
      <c r="K510" s="31"/>
    </row>
    <row r="511" spans="2:11" ht="19.899999999999999" customHeight="1" outlineLevel="1" x14ac:dyDescent="0.2">
      <c r="B511" s="31"/>
      <c r="D511" s="156" t="s">
        <v>635</v>
      </c>
      <c r="E511" s="156"/>
      <c r="F511" s="156"/>
      <c r="G511" s="156"/>
      <c r="H511" s="29"/>
      <c r="I511" s="31"/>
      <c r="J511" s="30"/>
      <c r="K511" s="31"/>
    </row>
    <row r="512" spans="2:11" ht="19.899999999999999" customHeight="1" outlineLevel="1" x14ac:dyDescent="0.2">
      <c r="B512" s="31"/>
      <c r="D512" s="156" t="s">
        <v>636</v>
      </c>
      <c r="E512" s="156"/>
      <c r="F512" s="156"/>
      <c r="G512" s="156"/>
      <c r="H512" s="29"/>
      <c r="I512" s="31"/>
      <c r="J512" s="30"/>
      <c r="K512" s="31"/>
    </row>
    <row r="513" spans="2:11" ht="19.899999999999999" customHeight="1" outlineLevel="1" x14ac:dyDescent="0.2">
      <c r="B513" s="31"/>
      <c r="D513" s="156" t="s">
        <v>637</v>
      </c>
      <c r="E513" s="156"/>
      <c r="F513" s="156"/>
      <c r="G513" s="156"/>
      <c r="H513" s="29"/>
      <c r="I513" s="31"/>
      <c r="J513" s="30"/>
      <c r="K513" s="31"/>
    </row>
    <row r="514" spans="2:11" ht="19.899999999999999" customHeight="1" outlineLevel="1" x14ac:dyDescent="0.2">
      <c r="B514" s="31"/>
      <c r="D514" s="156"/>
      <c r="E514" s="156"/>
      <c r="F514" s="156"/>
      <c r="G514" s="156"/>
      <c r="H514" s="29"/>
      <c r="I514" s="31"/>
      <c r="J514" s="30"/>
      <c r="K514" s="31"/>
    </row>
    <row r="515" spans="2:11" ht="19.899999999999999" customHeight="1" outlineLevel="1" x14ac:dyDescent="0.2">
      <c r="B515" s="31"/>
      <c r="D515" s="150" t="s">
        <v>630</v>
      </c>
      <c r="E515" s="150"/>
      <c r="F515" s="150"/>
      <c r="G515" s="150"/>
      <c r="H515" s="29"/>
      <c r="I515" s="31"/>
      <c r="J515" s="30"/>
      <c r="K515" s="31"/>
    </row>
    <row r="516" spans="2:11" ht="19.899999999999999" customHeight="1" outlineLevel="1" x14ac:dyDescent="0.2">
      <c r="B516" s="31"/>
      <c r="D516" s="29"/>
      <c r="E516" s="29"/>
      <c r="F516" s="29"/>
      <c r="G516" s="29"/>
      <c r="H516" s="29"/>
      <c r="I516" s="31"/>
      <c r="J516" s="30"/>
      <c r="K516" s="31"/>
    </row>
    <row r="517" spans="2:11" ht="19.899999999999999" customHeight="1" outlineLevel="1" x14ac:dyDescent="0.2">
      <c r="B517" s="31"/>
      <c r="D517" s="150" t="s">
        <v>117</v>
      </c>
      <c r="E517" s="150"/>
      <c r="F517" s="150"/>
      <c r="G517" s="150"/>
      <c r="H517" s="29"/>
      <c r="I517" s="31"/>
      <c r="J517" s="30"/>
      <c r="K517" s="31"/>
    </row>
    <row r="518" spans="2:11" ht="19.899999999999999" customHeight="1" outlineLevel="1" x14ac:dyDescent="0.2">
      <c r="B518" s="31"/>
      <c r="D518" s="156" t="s">
        <v>638</v>
      </c>
      <c r="E518" s="156"/>
      <c r="F518" s="156"/>
      <c r="G518" s="156"/>
      <c r="H518" s="29"/>
      <c r="I518" s="31"/>
      <c r="J518" s="30"/>
      <c r="K518" s="31"/>
    </row>
    <row r="519" spans="2:11" ht="19.899999999999999" customHeight="1" outlineLevel="1" x14ac:dyDescent="0.2">
      <c r="B519" s="31"/>
      <c r="D519" s="156" t="s">
        <v>639</v>
      </c>
      <c r="E519" s="156"/>
      <c r="F519" s="156"/>
      <c r="G519" s="156"/>
      <c r="H519" s="29"/>
      <c r="I519" s="31"/>
      <c r="J519" s="30"/>
      <c r="K519" s="31"/>
    </row>
    <row r="520" spans="2:11" ht="19.899999999999999" customHeight="1" outlineLevel="1" x14ac:dyDescent="0.2">
      <c r="B520" s="31"/>
      <c r="D520" s="156" t="s">
        <v>631</v>
      </c>
      <c r="E520" s="156"/>
      <c r="F520" s="156"/>
      <c r="G520" s="156"/>
      <c r="H520" s="29"/>
      <c r="I520" s="31"/>
      <c r="J520" s="30"/>
      <c r="K520" s="31"/>
    </row>
    <row r="521" spans="2:11" ht="19.899999999999999" customHeight="1" outlineLevel="1" x14ac:dyDescent="0.2">
      <c r="B521" s="31"/>
      <c r="D521" s="156"/>
      <c r="E521" s="156"/>
      <c r="F521" s="156"/>
      <c r="G521" s="156"/>
      <c r="H521" s="29"/>
      <c r="I521" s="31"/>
      <c r="J521" s="30"/>
      <c r="K521" s="31"/>
    </row>
    <row r="522" spans="2:11" ht="19.899999999999999" customHeight="1" outlineLevel="1" x14ac:dyDescent="0.2">
      <c r="B522" s="31"/>
      <c r="D522" s="150" t="s">
        <v>113</v>
      </c>
      <c r="E522" s="150"/>
      <c r="F522" s="150"/>
      <c r="G522" s="150"/>
      <c r="H522" s="29"/>
      <c r="I522" s="31"/>
      <c r="J522" s="30"/>
      <c r="K522" s="31"/>
    </row>
    <row r="523" spans="2:11" ht="19.899999999999999" customHeight="1" outlineLevel="1" x14ac:dyDescent="0.2">
      <c r="B523" s="31"/>
      <c r="D523" s="156" t="s">
        <v>614</v>
      </c>
      <c r="E523" s="156"/>
      <c r="F523" s="156"/>
      <c r="G523" s="156"/>
      <c r="H523" s="29"/>
      <c r="I523" s="31"/>
      <c r="J523" s="30"/>
      <c r="K523" s="31"/>
    </row>
    <row r="524" spans="2:11" ht="19.899999999999999" customHeight="1" outlineLevel="1" x14ac:dyDescent="0.2">
      <c r="B524" s="31"/>
      <c r="D524" s="156" t="s">
        <v>640</v>
      </c>
      <c r="E524" s="156"/>
      <c r="F524" s="156"/>
      <c r="G524" s="156"/>
      <c r="H524" s="29"/>
      <c r="I524" s="31"/>
      <c r="J524" s="30"/>
      <c r="K524" s="31"/>
    </row>
    <row r="525" spans="2:11" ht="19.899999999999999" customHeight="1" outlineLevel="1" x14ac:dyDescent="0.2">
      <c r="B525" s="31"/>
      <c r="D525" s="156"/>
      <c r="E525" s="156"/>
      <c r="F525" s="156"/>
      <c r="G525" s="156"/>
      <c r="H525" s="29"/>
      <c r="I525" s="31"/>
      <c r="J525" s="30"/>
      <c r="K525" s="31"/>
    </row>
    <row r="526" spans="2:11" ht="19.899999999999999" customHeight="1" outlineLevel="1" x14ac:dyDescent="0.2">
      <c r="B526" s="31"/>
      <c r="C526" s="156" t="s">
        <v>100</v>
      </c>
      <c r="D526" s="156" t="s">
        <v>118</v>
      </c>
      <c r="E526" s="156"/>
      <c r="F526" s="156"/>
      <c r="G526" s="156"/>
      <c r="I526" s="31"/>
      <c r="J526" s="30"/>
      <c r="K526" s="31"/>
    </row>
    <row r="527" spans="2:11" ht="19.899999999999999" customHeight="1" x14ac:dyDescent="0.2">
      <c r="B527" s="31"/>
      <c r="C527" s="156"/>
      <c r="D527" s="156" t="s">
        <v>190</v>
      </c>
      <c r="E527" s="156"/>
      <c r="F527" s="156"/>
      <c r="G527" s="156"/>
      <c r="I527" s="31"/>
      <c r="J527" s="37">
        <f>I534</f>
        <v>83037500</v>
      </c>
      <c r="K527" s="158" t="s">
        <v>13</v>
      </c>
    </row>
    <row r="528" spans="2:11" s="29" customFormat="1" ht="19.899999999999999" customHeight="1" x14ac:dyDescent="0.2">
      <c r="B528" s="31"/>
      <c r="C528" s="156"/>
      <c r="D528" s="156" t="s">
        <v>157</v>
      </c>
      <c r="E528" s="156"/>
      <c r="F528" s="156"/>
      <c r="G528" s="156"/>
      <c r="H528" s="28"/>
      <c r="I528" s="31"/>
      <c r="J528" s="37"/>
      <c r="K528" s="152"/>
    </row>
    <row r="529" spans="2:11" s="29" customFormat="1" ht="19.899999999999999" customHeight="1" x14ac:dyDescent="0.2">
      <c r="B529" s="31"/>
      <c r="C529" s="156"/>
      <c r="D529" s="156"/>
      <c r="E529" s="156"/>
      <c r="F529" s="156"/>
      <c r="G529" s="156"/>
      <c r="H529" s="28"/>
      <c r="I529" s="42" t="s">
        <v>114</v>
      </c>
      <c r="J529" s="42" t="s">
        <v>115</v>
      </c>
      <c r="K529" s="152"/>
    </row>
    <row r="530" spans="2:11" s="33" customFormat="1" ht="19.899999999999999" customHeight="1" x14ac:dyDescent="0.2">
      <c r="B530" s="152"/>
      <c r="C530" s="28"/>
      <c r="E530" s="28"/>
      <c r="F530" s="28"/>
      <c r="G530" s="28"/>
      <c r="H530" s="28"/>
      <c r="I530" s="154" t="s">
        <v>116</v>
      </c>
      <c r="J530" s="154" t="s">
        <v>116</v>
      </c>
      <c r="K530" s="36"/>
    </row>
    <row r="531" spans="2:11" s="33" customFormat="1" ht="19.899999999999999" customHeight="1" outlineLevel="1" x14ac:dyDescent="0.2">
      <c r="C531" s="28"/>
      <c r="D531" s="156" t="s">
        <v>128</v>
      </c>
      <c r="E531" s="156"/>
      <c r="F531" s="156"/>
      <c r="G531" s="156"/>
      <c r="H531" s="152"/>
      <c r="I531" s="46">
        <v>332150000</v>
      </c>
      <c r="J531" s="33">
        <v>0</v>
      </c>
      <c r="K531" s="152" t="s">
        <v>13</v>
      </c>
    </row>
    <row r="532" spans="2:11" s="33" customFormat="1" ht="19.899999999999999" customHeight="1" outlineLevel="1" x14ac:dyDescent="0.2">
      <c r="B532" s="47"/>
      <c r="C532" s="28"/>
      <c r="D532" s="156" t="s">
        <v>829</v>
      </c>
      <c r="E532" s="156"/>
      <c r="F532" s="156"/>
      <c r="G532" s="156"/>
      <c r="H532" s="152"/>
      <c r="I532" s="46">
        <f>1000000+81213625</f>
        <v>82213625</v>
      </c>
      <c r="J532" s="33">
        <v>0</v>
      </c>
      <c r="K532" s="152" t="s">
        <v>13</v>
      </c>
    </row>
    <row r="533" spans="2:11" s="33" customFormat="1" ht="19.899999999999999" customHeight="1" outlineLevel="1" x14ac:dyDescent="0.2">
      <c r="C533" s="28"/>
      <c r="D533" s="156" t="s">
        <v>314</v>
      </c>
      <c r="E533" s="156"/>
      <c r="F533" s="156"/>
      <c r="G533" s="156"/>
      <c r="H533" s="152"/>
      <c r="I533" s="37">
        <v>83265000</v>
      </c>
      <c r="J533" s="33">
        <v>0</v>
      </c>
      <c r="K533" s="152" t="s">
        <v>13</v>
      </c>
    </row>
    <row r="534" spans="2:11" s="33" customFormat="1" ht="19.899999999999999" customHeight="1" outlineLevel="1" x14ac:dyDescent="0.2">
      <c r="C534" s="28"/>
      <c r="D534" s="156" t="s">
        <v>826</v>
      </c>
      <c r="E534" s="156"/>
      <c r="F534" s="156"/>
      <c r="G534" s="156"/>
      <c r="H534" s="152"/>
      <c r="I534" s="46">
        <v>83037500</v>
      </c>
      <c r="J534" s="33">
        <v>0</v>
      </c>
      <c r="K534" s="152" t="s">
        <v>13</v>
      </c>
    </row>
    <row r="535" spans="2:11" s="33" customFormat="1" ht="19.899999999999999" customHeight="1" outlineLevel="1" x14ac:dyDescent="0.2">
      <c r="C535" s="28"/>
      <c r="D535" s="156" t="s">
        <v>162</v>
      </c>
      <c r="E535" s="156"/>
      <c r="F535" s="156"/>
      <c r="G535" s="156"/>
      <c r="H535" s="152"/>
      <c r="I535" s="46">
        <f>I531-I532-I533-I534</f>
        <v>83633875</v>
      </c>
      <c r="J535" s="33">
        <v>0</v>
      </c>
      <c r="K535" s="152" t="s">
        <v>13</v>
      </c>
    </row>
    <row r="536" spans="2:11" s="33" customFormat="1" ht="19.899999999999999" customHeight="1" outlineLevel="1" x14ac:dyDescent="0.2">
      <c r="B536" s="47"/>
      <c r="C536" s="28"/>
      <c r="D536" s="156"/>
      <c r="E536" s="156"/>
      <c r="F536" s="156"/>
      <c r="G536" s="156"/>
      <c r="H536" s="152"/>
      <c r="I536" s="46"/>
      <c r="K536" s="152"/>
    </row>
    <row r="537" spans="2:11" s="33" customFormat="1" ht="19.899999999999999" customHeight="1" outlineLevel="1" x14ac:dyDescent="0.2">
      <c r="C537" s="28"/>
      <c r="D537" s="156"/>
      <c r="E537" s="156"/>
      <c r="F537" s="156"/>
      <c r="G537" s="156"/>
      <c r="H537" s="152"/>
      <c r="I537" s="36"/>
      <c r="K537" s="152"/>
    </row>
    <row r="538" spans="2:11" ht="19.899999999999999" customHeight="1" x14ac:dyDescent="0.2">
      <c r="D538" s="156"/>
      <c r="E538" s="156"/>
      <c r="F538" s="156"/>
      <c r="G538" s="156"/>
      <c r="H538" s="153"/>
      <c r="I538" s="36"/>
      <c r="J538" s="33"/>
    </row>
    <row r="539" spans="2:11" ht="19.899999999999999" customHeight="1" x14ac:dyDescent="0.2">
      <c r="D539" s="156"/>
      <c r="E539" s="156"/>
      <c r="F539" s="156"/>
      <c r="G539" s="156"/>
      <c r="H539" s="153"/>
      <c r="I539" s="36"/>
      <c r="J539" s="33"/>
    </row>
    <row r="540" spans="2:11" ht="19.899999999999999" customHeight="1" x14ac:dyDescent="0.2">
      <c r="D540" s="156"/>
      <c r="E540" s="156"/>
      <c r="F540" s="156"/>
      <c r="G540" s="156"/>
      <c r="H540" s="153"/>
      <c r="I540" s="36"/>
      <c r="J540" s="33"/>
    </row>
    <row r="541" spans="2:11" ht="19.899999999999999" customHeight="1" x14ac:dyDescent="0.2">
      <c r="B541" s="163" t="s">
        <v>1203</v>
      </c>
      <c r="C541" s="29"/>
      <c r="D541" s="150" t="s">
        <v>612</v>
      </c>
      <c r="E541" s="150"/>
      <c r="F541" s="150"/>
      <c r="G541" s="150"/>
      <c r="H541" s="29"/>
      <c r="I541" s="32"/>
    </row>
    <row r="542" spans="2:11" ht="19.899999999999999" customHeight="1" x14ac:dyDescent="0.2">
      <c r="C542" s="29"/>
      <c r="D542" s="150" t="s">
        <v>959</v>
      </c>
      <c r="E542" s="150"/>
      <c r="F542" s="150"/>
      <c r="G542" s="150"/>
      <c r="H542" s="29"/>
      <c r="I542" s="32"/>
    </row>
    <row r="543" spans="2:11" ht="19.899999999999999" customHeight="1" outlineLevel="1" x14ac:dyDescent="0.2">
      <c r="B543" s="163"/>
      <c r="C543" s="29"/>
      <c r="D543" s="150"/>
      <c r="E543" s="150"/>
      <c r="F543" s="150"/>
      <c r="G543" s="150"/>
      <c r="H543" s="29"/>
      <c r="I543" s="32"/>
      <c r="J543" s="30"/>
      <c r="K543" s="31"/>
    </row>
    <row r="544" spans="2:11" ht="19.899999999999999" customHeight="1" outlineLevel="1" x14ac:dyDescent="0.2">
      <c r="B544" s="31"/>
      <c r="D544" s="150" t="s">
        <v>333</v>
      </c>
      <c r="E544" s="150"/>
      <c r="F544" s="150"/>
      <c r="G544" s="150"/>
      <c r="H544" s="29"/>
      <c r="I544" s="31"/>
      <c r="J544" s="30"/>
      <c r="K544" s="31"/>
    </row>
    <row r="545" spans="2:11" ht="19.899999999999999" customHeight="1" x14ac:dyDescent="0.2">
      <c r="B545" s="31"/>
      <c r="D545" s="156" t="s">
        <v>1067</v>
      </c>
      <c r="E545" s="156"/>
      <c r="F545" s="156"/>
      <c r="G545" s="156"/>
      <c r="H545" s="29"/>
      <c r="I545" s="31"/>
      <c r="J545" s="30"/>
      <c r="K545" s="31"/>
    </row>
    <row r="546" spans="2:11" ht="19.899999999999999" customHeight="1" outlineLevel="1" x14ac:dyDescent="0.2">
      <c r="B546" s="31"/>
      <c r="D546" s="156" t="s">
        <v>1068</v>
      </c>
      <c r="E546" s="156"/>
      <c r="F546" s="156"/>
      <c r="G546" s="156"/>
      <c r="H546" s="29"/>
      <c r="I546" s="31"/>
      <c r="J546" s="30"/>
      <c r="K546" s="31"/>
    </row>
    <row r="547" spans="2:11" s="33" customFormat="1" ht="19.899999999999999" customHeight="1" outlineLevel="1" x14ac:dyDescent="0.2">
      <c r="B547" s="158"/>
      <c r="C547" s="152"/>
      <c r="D547" s="156" t="s">
        <v>1069</v>
      </c>
      <c r="E547" s="152"/>
      <c r="F547" s="152"/>
      <c r="G547" s="152"/>
      <c r="H547" s="152"/>
      <c r="I547" s="46"/>
      <c r="K547" s="152"/>
    </row>
    <row r="548" spans="2:11" ht="19.899999999999999" customHeight="1" outlineLevel="1" x14ac:dyDescent="0.2">
      <c r="B548" s="31"/>
      <c r="D548" s="156" t="s">
        <v>621</v>
      </c>
      <c r="E548" s="156"/>
      <c r="F548" s="156"/>
      <c r="G548" s="156"/>
      <c r="H548" s="29"/>
      <c r="I548" s="31"/>
      <c r="J548" s="30"/>
      <c r="K548" s="31"/>
    </row>
    <row r="549" spans="2:11" ht="19.899999999999999" customHeight="1" outlineLevel="1" x14ac:dyDescent="0.2">
      <c r="B549" s="31"/>
      <c r="D549" s="156" t="s">
        <v>1066</v>
      </c>
      <c r="E549" s="156"/>
      <c r="F549" s="156"/>
      <c r="G549" s="156"/>
      <c r="H549" s="29"/>
      <c r="I549" s="31"/>
      <c r="J549" s="30"/>
      <c r="K549" s="31"/>
    </row>
    <row r="550" spans="2:11" ht="19.899999999999999" customHeight="1" outlineLevel="1" x14ac:dyDescent="0.2">
      <c r="B550" s="31"/>
      <c r="D550" s="156" t="s">
        <v>1070</v>
      </c>
      <c r="E550" s="156"/>
      <c r="F550" s="156"/>
      <c r="G550" s="156"/>
      <c r="H550" s="29"/>
      <c r="I550" s="31"/>
      <c r="J550" s="30"/>
      <c r="K550" s="31"/>
    </row>
    <row r="551" spans="2:11" ht="19.899999999999999" customHeight="1" outlineLevel="1" x14ac:dyDescent="0.2">
      <c r="B551" s="31"/>
      <c r="D551" s="156" t="s">
        <v>1071</v>
      </c>
      <c r="E551" s="156"/>
      <c r="F551" s="156"/>
      <c r="G551" s="156"/>
      <c r="H551" s="29"/>
      <c r="I551" s="31"/>
      <c r="J551" s="30"/>
      <c r="K551" s="31"/>
    </row>
    <row r="552" spans="2:11" ht="19.899999999999999" customHeight="1" outlineLevel="1" x14ac:dyDescent="0.2">
      <c r="B552" s="31"/>
      <c r="D552" s="156"/>
      <c r="E552" s="156"/>
      <c r="F552" s="156"/>
      <c r="G552" s="156"/>
      <c r="H552" s="29"/>
      <c r="I552" s="31"/>
      <c r="J552" s="30"/>
      <c r="K552" s="31"/>
    </row>
    <row r="553" spans="2:11" ht="19.899999999999999" customHeight="1" outlineLevel="1" x14ac:dyDescent="0.2">
      <c r="B553" s="31"/>
      <c r="D553" s="150" t="s">
        <v>963</v>
      </c>
      <c r="E553" s="150"/>
      <c r="F553" s="150"/>
      <c r="G553" s="150"/>
      <c r="H553" s="29"/>
      <c r="I553" s="31"/>
      <c r="J553" s="30"/>
      <c r="K553" s="31"/>
    </row>
    <row r="554" spans="2:11" ht="19.899999999999999" customHeight="1" outlineLevel="1" x14ac:dyDescent="0.2">
      <c r="B554" s="31"/>
      <c r="D554" s="29"/>
      <c r="E554" s="29"/>
      <c r="F554" s="29"/>
      <c r="G554" s="29"/>
      <c r="H554" s="29"/>
      <c r="I554" s="31"/>
      <c r="J554" s="30"/>
      <c r="K554" s="31"/>
    </row>
    <row r="555" spans="2:11" ht="19.899999999999999" customHeight="1" outlineLevel="1" x14ac:dyDescent="0.2">
      <c r="B555" s="31"/>
      <c r="D555" s="150" t="s">
        <v>117</v>
      </c>
      <c r="E555" s="150"/>
      <c r="F555" s="150"/>
      <c r="G555" s="150"/>
      <c r="H555" s="29"/>
      <c r="I555" s="31"/>
      <c r="J555" s="30"/>
      <c r="K555" s="31"/>
    </row>
    <row r="556" spans="2:11" ht="19.899999999999999" customHeight="1" outlineLevel="1" x14ac:dyDescent="0.2">
      <c r="B556" s="31"/>
      <c r="D556" s="156" t="s">
        <v>616</v>
      </c>
      <c r="E556" s="156"/>
      <c r="F556" s="156"/>
      <c r="G556" s="156"/>
      <c r="H556" s="29"/>
      <c r="I556" s="31"/>
      <c r="J556" s="30"/>
      <c r="K556" s="31"/>
    </row>
    <row r="557" spans="2:11" ht="19.899999999999999" customHeight="1" outlineLevel="1" x14ac:dyDescent="0.2">
      <c r="B557" s="31"/>
      <c r="D557" s="156" t="s">
        <v>617</v>
      </c>
      <c r="E557" s="156"/>
      <c r="F557" s="156"/>
      <c r="G557" s="156"/>
      <c r="H557" s="29"/>
      <c r="I557" s="31"/>
      <c r="J557" s="30"/>
      <c r="K557" s="31"/>
    </row>
    <row r="558" spans="2:11" ht="19.899999999999999" customHeight="1" outlineLevel="1" x14ac:dyDescent="0.2">
      <c r="B558" s="31"/>
      <c r="D558" s="156" t="s">
        <v>618</v>
      </c>
      <c r="E558" s="156"/>
      <c r="F558" s="156"/>
      <c r="G558" s="156"/>
      <c r="H558" s="29"/>
      <c r="I558" s="31"/>
      <c r="J558" s="30"/>
      <c r="K558" s="31"/>
    </row>
    <row r="559" spans="2:11" ht="19.899999999999999" customHeight="1" outlineLevel="1" x14ac:dyDescent="0.2">
      <c r="B559" s="31"/>
      <c r="D559" s="156"/>
      <c r="E559" s="156"/>
      <c r="F559" s="156"/>
      <c r="G559" s="156"/>
      <c r="H559" s="29"/>
      <c r="I559" s="31"/>
      <c r="J559" s="30"/>
      <c r="K559" s="31"/>
    </row>
    <row r="560" spans="2:11" ht="19.899999999999999" customHeight="1" outlineLevel="1" x14ac:dyDescent="0.2">
      <c r="B560" s="31"/>
      <c r="D560" s="150" t="s">
        <v>113</v>
      </c>
      <c r="E560" s="150"/>
      <c r="F560" s="150"/>
      <c r="G560" s="150"/>
      <c r="H560" s="29"/>
      <c r="I560" s="31"/>
      <c r="J560" s="30"/>
      <c r="K560" s="31"/>
    </row>
    <row r="561" spans="2:11" ht="19.899999999999999" customHeight="1" outlineLevel="1" x14ac:dyDescent="0.2">
      <c r="B561" s="31"/>
      <c r="D561" s="156" t="s">
        <v>614</v>
      </c>
      <c r="E561" s="156"/>
      <c r="F561" s="156"/>
      <c r="G561" s="156"/>
      <c r="H561" s="29"/>
      <c r="I561" s="31"/>
      <c r="J561" s="30"/>
      <c r="K561" s="31"/>
    </row>
    <row r="562" spans="2:11" ht="19.899999999999999" customHeight="1" outlineLevel="1" x14ac:dyDescent="0.2">
      <c r="B562" s="31"/>
      <c r="D562" s="156" t="s">
        <v>613</v>
      </c>
      <c r="E562" s="156"/>
      <c r="F562" s="156"/>
      <c r="G562" s="156"/>
      <c r="H562" s="29"/>
      <c r="I562" s="31"/>
      <c r="J562" s="30"/>
      <c r="K562" s="31"/>
    </row>
    <row r="563" spans="2:11" ht="19.899999999999999" customHeight="1" outlineLevel="1" x14ac:dyDescent="0.2">
      <c r="B563" s="31"/>
      <c r="D563" s="156"/>
      <c r="E563" s="156"/>
      <c r="F563" s="156"/>
      <c r="G563" s="156"/>
      <c r="H563" s="29"/>
      <c r="I563" s="31"/>
      <c r="J563" s="30"/>
      <c r="K563" s="31"/>
    </row>
    <row r="564" spans="2:11" ht="19.899999999999999" customHeight="1" outlineLevel="1" x14ac:dyDescent="0.2">
      <c r="B564" s="31"/>
      <c r="C564" s="156" t="s">
        <v>101</v>
      </c>
      <c r="D564" s="156" t="s">
        <v>118</v>
      </c>
      <c r="E564" s="156"/>
      <c r="F564" s="156"/>
      <c r="G564" s="156"/>
      <c r="I564" s="31"/>
      <c r="J564" s="30"/>
      <c r="K564" s="31"/>
    </row>
    <row r="565" spans="2:11" ht="19.899999999999999" customHeight="1" outlineLevel="1" x14ac:dyDescent="0.2">
      <c r="B565" s="31"/>
      <c r="C565" s="156"/>
      <c r="D565" s="156" t="s">
        <v>959</v>
      </c>
      <c r="E565" s="156"/>
      <c r="F565" s="156"/>
      <c r="G565" s="156"/>
      <c r="I565" s="31"/>
      <c r="J565" s="37">
        <f>I570</f>
        <v>1000000</v>
      </c>
      <c r="K565" s="158" t="s">
        <v>13</v>
      </c>
    </row>
    <row r="566" spans="2:11" ht="19.899999999999999" customHeight="1" x14ac:dyDescent="0.2">
      <c r="B566" s="31"/>
      <c r="C566" s="156"/>
      <c r="D566" s="156"/>
      <c r="E566" s="156"/>
      <c r="F566" s="156"/>
      <c r="G566" s="156"/>
      <c r="I566" s="31"/>
      <c r="J566" s="37"/>
    </row>
    <row r="567" spans="2:11" ht="19.899999999999999" customHeight="1" outlineLevel="1" x14ac:dyDescent="0.2">
      <c r="B567" s="152"/>
      <c r="I567" s="42" t="s">
        <v>114</v>
      </c>
      <c r="J567" s="42" t="s">
        <v>115</v>
      </c>
      <c r="K567" s="36"/>
    </row>
    <row r="568" spans="2:11" ht="19.899999999999999" customHeight="1" outlineLevel="1" x14ac:dyDescent="0.2">
      <c r="B568" s="152"/>
      <c r="I568" s="154" t="s">
        <v>116</v>
      </c>
      <c r="J568" s="154" t="s">
        <v>116</v>
      </c>
      <c r="K568" s="36"/>
    </row>
    <row r="569" spans="2:11" ht="19.899999999999999" customHeight="1" outlineLevel="1" x14ac:dyDescent="0.2">
      <c r="D569" s="156" t="s">
        <v>128</v>
      </c>
      <c r="E569" s="156"/>
      <c r="F569" s="156"/>
      <c r="G569" s="156"/>
      <c r="H569" s="152"/>
      <c r="I569" s="36">
        <v>172462500</v>
      </c>
      <c r="J569" s="37">
        <v>0</v>
      </c>
      <c r="K569" s="152" t="s">
        <v>13</v>
      </c>
    </row>
    <row r="570" spans="2:11" ht="19.899999999999999" customHeight="1" outlineLevel="1" x14ac:dyDescent="0.2">
      <c r="D570" s="156" t="s">
        <v>826</v>
      </c>
      <c r="E570" s="156"/>
      <c r="F570" s="156"/>
      <c r="G570" s="156"/>
      <c r="H570" s="152"/>
      <c r="I570" s="36">
        <v>1000000</v>
      </c>
      <c r="J570" s="37">
        <v>0</v>
      </c>
      <c r="K570" s="152" t="s">
        <v>13</v>
      </c>
    </row>
    <row r="571" spans="2:11" ht="19.899999999999999" customHeight="1" outlineLevel="1" x14ac:dyDescent="0.2">
      <c r="D571" s="156" t="s">
        <v>162</v>
      </c>
      <c r="E571" s="156"/>
      <c r="F571" s="156"/>
      <c r="G571" s="156"/>
      <c r="H571" s="152"/>
      <c r="I571" s="37">
        <v>34492500</v>
      </c>
      <c r="J571" s="37">
        <v>0</v>
      </c>
      <c r="K571" s="152" t="s">
        <v>13</v>
      </c>
    </row>
    <row r="572" spans="2:11" ht="19.899999999999999" customHeight="1" outlineLevel="1" x14ac:dyDescent="0.2">
      <c r="D572" s="156" t="s">
        <v>260</v>
      </c>
      <c r="E572" s="156"/>
      <c r="F572" s="156"/>
      <c r="G572" s="156"/>
      <c r="H572" s="152"/>
      <c r="I572" s="36">
        <v>34492500</v>
      </c>
      <c r="J572" s="37">
        <v>0</v>
      </c>
      <c r="K572" s="152" t="s">
        <v>13</v>
      </c>
    </row>
    <row r="573" spans="2:11" ht="19.899999999999999" customHeight="1" outlineLevel="1" x14ac:dyDescent="0.2">
      <c r="D573" s="156" t="s">
        <v>315</v>
      </c>
      <c r="E573" s="156"/>
      <c r="F573" s="156"/>
      <c r="G573" s="156"/>
      <c r="H573" s="152"/>
      <c r="I573" s="36">
        <v>34492500</v>
      </c>
      <c r="J573" s="37">
        <v>0</v>
      </c>
      <c r="K573" s="152" t="s">
        <v>13</v>
      </c>
    </row>
    <row r="574" spans="2:11" s="33" customFormat="1" ht="19.899999999999999" customHeight="1" outlineLevel="1" x14ac:dyDescent="0.2">
      <c r="B574" s="158"/>
      <c r="C574" s="152"/>
      <c r="D574" s="156" t="s">
        <v>964</v>
      </c>
      <c r="E574" s="152"/>
      <c r="F574" s="152"/>
      <c r="G574" s="152"/>
      <c r="H574" s="152"/>
      <c r="I574" s="46">
        <f>I569-I570-I571-I572-I573</f>
        <v>67985000</v>
      </c>
      <c r="J574" s="37">
        <v>0</v>
      </c>
      <c r="K574" s="152" t="s">
        <v>13</v>
      </c>
    </row>
    <row r="575" spans="2:11" s="33" customFormat="1" ht="19.899999999999999" customHeight="1" outlineLevel="1" x14ac:dyDescent="0.2">
      <c r="B575" s="158"/>
      <c r="C575" s="152"/>
      <c r="D575" s="152"/>
      <c r="E575" s="152"/>
      <c r="F575" s="152"/>
      <c r="G575" s="152"/>
      <c r="H575" s="152"/>
      <c r="I575" s="46"/>
      <c r="K575" s="152"/>
    </row>
    <row r="576" spans="2:11" s="33" customFormat="1" ht="19.899999999999999" customHeight="1" outlineLevel="1" x14ac:dyDescent="0.2">
      <c r="B576" s="158"/>
      <c r="C576" s="152"/>
      <c r="D576" s="152"/>
      <c r="E576" s="152"/>
      <c r="F576" s="152"/>
      <c r="G576" s="152"/>
      <c r="H576" s="152"/>
      <c r="I576" s="46"/>
      <c r="K576" s="152"/>
    </row>
    <row r="577" spans="2:11" ht="19.899999999999999" customHeight="1" x14ac:dyDescent="0.2">
      <c r="B577" s="29" t="s">
        <v>221</v>
      </c>
      <c r="I577" s="307">
        <f>H578+H613</f>
        <v>1438032051</v>
      </c>
      <c r="J577" s="307"/>
      <c r="K577" s="31" t="s">
        <v>13</v>
      </c>
    </row>
    <row r="578" spans="2:11" ht="19.899999999999999" customHeight="1" x14ac:dyDescent="0.2">
      <c r="B578" s="29" t="s">
        <v>200</v>
      </c>
      <c r="C578" s="29"/>
      <c r="D578" s="29"/>
      <c r="E578" s="29"/>
      <c r="F578" s="29"/>
      <c r="G578" s="29"/>
      <c r="H578" s="306">
        <f>H579</f>
        <v>6428300</v>
      </c>
      <c r="I578" s="306"/>
      <c r="J578" s="31" t="s">
        <v>13</v>
      </c>
      <c r="K578" s="31"/>
    </row>
    <row r="579" spans="2:11" ht="19.899999999999999" customHeight="1" x14ac:dyDescent="0.2">
      <c r="B579" s="150" t="s">
        <v>236</v>
      </c>
      <c r="C579" s="29"/>
      <c r="D579" s="29"/>
      <c r="E579" s="29"/>
      <c r="F579" s="29"/>
      <c r="G579" s="29"/>
      <c r="H579" s="306">
        <f>SUM(H580:I581)</f>
        <v>6428300</v>
      </c>
      <c r="I579" s="306"/>
      <c r="J579" s="31" t="s">
        <v>13</v>
      </c>
      <c r="K579" s="31"/>
    </row>
    <row r="580" spans="2:11" ht="19.899999999999999" customHeight="1" x14ac:dyDescent="0.2">
      <c r="B580" s="150" t="s">
        <v>1018</v>
      </c>
      <c r="C580" s="29"/>
      <c r="D580" s="29"/>
      <c r="E580" s="29"/>
      <c r="F580" s="29"/>
      <c r="G580" s="29"/>
      <c r="H580" s="306">
        <v>6428300</v>
      </c>
      <c r="I580" s="306"/>
      <c r="J580" s="31" t="s">
        <v>13</v>
      </c>
      <c r="K580" s="31"/>
    </row>
    <row r="581" spans="2:11" ht="19.899999999999999" customHeight="1" x14ac:dyDescent="0.2">
      <c r="D581" s="28" t="s">
        <v>81</v>
      </c>
      <c r="J581" s="37"/>
    </row>
    <row r="582" spans="2:11" ht="19.899999999999999" customHeight="1" x14ac:dyDescent="0.2">
      <c r="J582" s="37"/>
    </row>
    <row r="583" spans="2:11" ht="19.899999999999999" customHeight="1" x14ac:dyDescent="0.2">
      <c r="B583" s="150" t="s">
        <v>123</v>
      </c>
      <c r="C583" s="29"/>
      <c r="H583" s="29"/>
      <c r="I583" s="32"/>
    </row>
    <row r="584" spans="2:11" ht="19.899999999999999" customHeight="1" x14ac:dyDescent="0.2">
      <c r="B584" s="150" t="s">
        <v>123</v>
      </c>
      <c r="C584" s="29"/>
      <c r="H584" s="29"/>
      <c r="I584" s="32"/>
      <c r="J584" s="30"/>
      <c r="K584" s="31"/>
    </row>
    <row r="585" spans="2:11" ht="19.899999999999999" customHeight="1" x14ac:dyDescent="0.2">
      <c r="D585" s="156"/>
      <c r="E585" s="156"/>
      <c r="F585" s="156"/>
      <c r="G585" s="156"/>
      <c r="H585" s="152"/>
      <c r="I585" s="36"/>
      <c r="J585" s="33"/>
    </row>
    <row r="586" spans="2:11" ht="19.899999999999999" customHeight="1" x14ac:dyDescent="0.2">
      <c r="B586" s="31"/>
      <c r="E586" s="150"/>
      <c r="F586" s="150"/>
      <c r="G586" s="150"/>
      <c r="H586" s="29"/>
      <c r="I586" s="31"/>
      <c r="J586" s="30"/>
      <c r="K586" s="31"/>
    </row>
    <row r="587" spans="2:11" ht="19.899999999999999" customHeight="1" x14ac:dyDescent="0.2">
      <c r="B587" s="31"/>
      <c r="E587" s="156"/>
      <c r="F587" s="156"/>
      <c r="G587" s="156"/>
      <c r="H587" s="29"/>
      <c r="I587" s="31"/>
      <c r="J587" s="30"/>
      <c r="K587" s="31"/>
    </row>
    <row r="588" spans="2:11" ht="19.899999999999999" customHeight="1" x14ac:dyDescent="0.2">
      <c r="B588" s="31"/>
      <c r="E588" s="156"/>
      <c r="F588" s="156"/>
      <c r="G588" s="156"/>
      <c r="H588" s="29"/>
      <c r="I588" s="31"/>
      <c r="J588" s="30"/>
      <c r="K588" s="31"/>
    </row>
    <row r="589" spans="2:11" ht="19.899999999999999" customHeight="1" x14ac:dyDescent="0.2">
      <c r="B589" s="31"/>
      <c r="E589" s="156"/>
      <c r="F589" s="156"/>
      <c r="G589" s="156"/>
      <c r="H589" s="29"/>
      <c r="I589" s="31"/>
      <c r="J589" s="30"/>
      <c r="K589" s="31"/>
    </row>
    <row r="590" spans="2:11" ht="19.899999999999999" customHeight="1" x14ac:dyDescent="0.2">
      <c r="B590" s="31"/>
      <c r="D590" s="156"/>
      <c r="E590" s="156"/>
      <c r="F590" s="156"/>
      <c r="G590" s="156"/>
      <c r="H590" s="29"/>
      <c r="I590" s="31"/>
      <c r="J590" s="30"/>
      <c r="K590" s="31"/>
    </row>
    <row r="591" spans="2:11" ht="19.899999999999999" customHeight="1" x14ac:dyDescent="0.2">
      <c r="B591" s="31"/>
      <c r="E591" s="150"/>
      <c r="F591" s="150"/>
      <c r="G591" s="150"/>
      <c r="H591" s="29"/>
      <c r="I591" s="31"/>
      <c r="J591" s="30"/>
      <c r="K591" s="31"/>
    </row>
    <row r="592" spans="2:11" ht="19.899999999999999" customHeight="1" x14ac:dyDescent="0.2">
      <c r="B592" s="31"/>
      <c r="E592" s="29"/>
      <c r="F592" s="29"/>
      <c r="G592" s="29"/>
      <c r="H592" s="29"/>
      <c r="I592" s="31"/>
      <c r="J592" s="30"/>
      <c r="K592" s="31"/>
    </row>
    <row r="593" spans="2:11" ht="19.899999999999999" customHeight="1" x14ac:dyDescent="0.2">
      <c r="B593" s="31"/>
      <c r="E593" s="150"/>
      <c r="F593" s="150"/>
      <c r="G593" s="150"/>
      <c r="H593" s="29"/>
      <c r="I593" s="31"/>
      <c r="J593" s="30"/>
      <c r="K593" s="31"/>
    </row>
    <row r="594" spans="2:11" ht="19.899999999999999" customHeight="1" x14ac:dyDescent="0.2">
      <c r="B594" s="31"/>
      <c r="E594" s="156"/>
      <c r="F594" s="156"/>
      <c r="G594" s="156"/>
      <c r="H594" s="29"/>
      <c r="I594" s="31"/>
      <c r="J594" s="30"/>
      <c r="K594" s="31"/>
    </row>
    <row r="595" spans="2:11" ht="19.899999999999999" customHeight="1" x14ac:dyDescent="0.2">
      <c r="B595" s="31"/>
      <c r="E595" s="156"/>
      <c r="F595" s="156"/>
      <c r="G595" s="156"/>
      <c r="H595" s="29"/>
      <c r="I595" s="31"/>
      <c r="J595" s="30"/>
      <c r="K595" s="31"/>
    </row>
    <row r="596" spans="2:11" ht="19.899999999999999" customHeight="1" x14ac:dyDescent="0.2">
      <c r="B596" s="31"/>
      <c r="E596" s="156"/>
      <c r="F596" s="156"/>
      <c r="G596" s="156"/>
      <c r="H596" s="29"/>
      <c r="I596" s="31"/>
      <c r="J596" s="30"/>
      <c r="K596" s="31"/>
    </row>
    <row r="597" spans="2:11" ht="19.899999999999999" customHeight="1" x14ac:dyDescent="0.2">
      <c r="B597" s="31"/>
      <c r="E597" s="156"/>
      <c r="F597" s="156"/>
      <c r="G597" s="156"/>
      <c r="H597" s="29"/>
      <c r="I597" s="31"/>
      <c r="J597" s="30"/>
      <c r="K597" s="31"/>
    </row>
    <row r="598" spans="2:11" ht="19.899999999999999" customHeight="1" x14ac:dyDescent="0.2">
      <c r="B598" s="31"/>
      <c r="E598" s="150"/>
      <c r="F598" s="150"/>
      <c r="G598" s="150"/>
      <c r="H598" s="29"/>
      <c r="I598" s="31"/>
      <c r="J598" s="30"/>
      <c r="K598" s="31"/>
    </row>
    <row r="599" spans="2:11" ht="19.899999999999999" customHeight="1" x14ac:dyDescent="0.2">
      <c r="B599" s="31"/>
      <c r="E599" s="156"/>
      <c r="F599" s="156"/>
      <c r="G599" s="156"/>
      <c r="H599" s="29"/>
      <c r="I599" s="31"/>
      <c r="J599" s="30"/>
      <c r="K599" s="31"/>
    </row>
    <row r="600" spans="2:11" ht="19.899999999999999" customHeight="1" x14ac:dyDescent="0.2">
      <c r="B600" s="31"/>
      <c r="E600" s="156"/>
      <c r="F600" s="156"/>
      <c r="G600" s="156"/>
      <c r="H600" s="29"/>
      <c r="I600" s="31"/>
      <c r="J600" s="30"/>
      <c r="K600" s="31"/>
    </row>
    <row r="601" spans="2:11" ht="19.899999999999999" customHeight="1" x14ac:dyDescent="0.2">
      <c r="B601" s="31"/>
      <c r="E601" s="156"/>
      <c r="F601" s="156"/>
      <c r="G601" s="156"/>
      <c r="H601" s="29"/>
      <c r="I601" s="31"/>
      <c r="J601" s="30"/>
      <c r="K601" s="31"/>
    </row>
    <row r="602" spans="2:11" ht="19.899999999999999" customHeight="1" x14ac:dyDescent="0.2">
      <c r="D602" s="156"/>
      <c r="E602" s="156"/>
      <c r="F602" s="156"/>
      <c r="G602" s="156"/>
      <c r="H602" s="153"/>
      <c r="I602" s="36"/>
      <c r="J602" s="33"/>
    </row>
    <row r="603" spans="2:11" ht="19.899999999999999" customHeight="1" x14ac:dyDescent="0.2">
      <c r="D603" s="156"/>
      <c r="E603" s="156"/>
      <c r="F603" s="156"/>
      <c r="G603" s="156"/>
      <c r="I603" s="31"/>
      <c r="J603" s="37"/>
    </row>
    <row r="604" spans="2:11" ht="19.899999999999999" customHeight="1" x14ac:dyDescent="0.2">
      <c r="D604" s="156"/>
      <c r="E604" s="156"/>
      <c r="F604" s="156"/>
      <c r="G604" s="156"/>
      <c r="I604" s="31"/>
      <c r="J604" s="37"/>
    </row>
    <row r="605" spans="2:11" ht="19.899999999999999" customHeight="1" x14ac:dyDescent="0.2">
      <c r="D605" s="156"/>
      <c r="E605" s="156"/>
      <c r="F605" s="156"/>
      <c r="G605" s="156"/>
      <c r="H605" s="152"/>
      <c r="I605" s="36"/>
      <c r="J605" s="33"/>
    </row>
    <row r="606" spans="2:11" ht="19.899999999999999" customHeight="1" x14ac:dyDescent="0.2">
      <c r="J606" s="37"/>
    </row>
    <row r="607" spans="2:11" ht="19.899999999999999" customHeight="1" x14ac:dyDescent="0.2">
      <c r="J607" s="37"/>
    </row>
    <row r="608" spans="2:11" ht="19.899999999999999" customHeight="1" x14ac:dyDescent="0.2">
      <c r="J608" s="37"/>
    </row>
    <row r="609" spans="2:11" ht="19.899999999999999" customHeight="1" x14ac:dyDescent="0.2">
      <c r="J609" s="37"/>
    </row>
    <row r="610" spans="2:11" ht="19.899999999999999" customHeight="1" x14ac:dyDescent="0.2">
      <c r="J610" s="37"/>
    </row>
    <row r="611" spans="2:11" ht="19.899999999999999" customHeight="1" x14ac:dyDescent="0.2">
      <c r="J611" s="37"/>
    </row>
    <row r="612" spans="2:11" ht="19.899999999999999" customHeight="1" x14ac:dyDescent="0.2">
      <c r="J612" s="37"/>
    </row>
    <row r="613" spans="2:11" ht="19.899999999999999" customHeight="1" x14ac:dyDescent="0.2">
      <c r="B613" s="29" t="s">
        <v>219</v>
      </c>
      <c r="C613" s="29"/>
      <c r="D613" s="29"/>
      <c r="E613" s="29"/>
      <c r="F613" s="29"/>
      <c r="G613" s="29"/>
      <c r="H613" s="306">
        <f>SUM(J613:J1217)</f>
        <v>1431603751</v>
      </c>
      <c r="I613" s="306"/>
      <c r="J613" s="31" t="s">
        <v>13</v>
      </c>
      <c r="K613" s="31"/>
    </row>
    <row r="614" spans="2:11" ht="19.899999999999999" customHeight="1" x14ac:dyDescent="0.2">
      <c r="B614" s="150" t="s">
        <v>412</v>
      </c>
      <c r="I614" s="36"/>
      <c r="J614" s="37"/>
    </row>
    <row r="615" spans="2:11" ht="19.899999999999999" customHeight="1" x14ac:dyDescent="0.2">
      <c r="B615" s="150" t="s">
        <v>1022</v>
      </c>
      <c r="C615" s="29"/>
      <c r="D615" s="150" t="s">
        <v>1021</v>
      </c>
      <c r="E615" s="163" t="s">
        <v>966</v>
      </c>
      <c r="F615" s="150"/>
      <c r="G615" s="150"/>
      <c r="H615" s="29"/>
      <c r="I615" s="32"/>
    </row>
    <row r="616" spans="2:11" ht="19.899999999999999" customHeight="1" x14ac:dyDescent="0.2">
      <c r="B616" s="163" t="s">
        <v>157</v>
      </c>
      <c r="C616" s="29"/>
      <c r="E616" s="163" t="s">
        <v>968</v>
      </c>
      <c r="F616" s="150"/>
      <c r="G616" s="150"/>
      <c r="H616" s="29"/>
      <c r="I616" s="32"/>
    </row>
    <row r="617" spans="2:11" ht="19.899999999999999" customHeight="1" x14ac:dyDescent="0.2">
      <c r="B617" s="163"/>
      <c r="C617" s="29"/>
      <c r="E617" s="150" t="s">
        <v>967</v>
      </c>
      <c r="F617" s="150"/>
      <c r="G617" s="150"/>
      <c r="H617" s="29"/>
      <c r="I617" s="32"/>
      <c r="J617" s="30"/>
      <c r="K617" s="31"/>
    </row>
    <row r="618" spans="2:11" ht="19.899999999999999" customHeight="1" x14ac:dyDescent="0.2">
      <c r="B618" s="150" t="s">
        <v>123</v>
      </c>
      <c r="C618" s="156"/>
      <c r="E618" s="156"/>
      <c r="F618" s="156"/>
      <c r="G618" s="156"/>
      <c r="H618" s="156"/>
      <c r="I618" s="36"/>
      <c r="J618" s="33"/>
    </row>
    <row r="619" spans="2:11" ht="19.899999999999999" customHeight="1" x14ac:dyDescent="0.2">
      <c r="B619" s="31"/>
      <c r="E619" s="150" t="s">
        <v>333</v>
      </c>
      <c r="F619" s="150"/>
      <c r="G619" s="150"/>
      <c r="H619" s="29"/>
      <c r="I619" s="31"/>
      <c r="J619" s="30"/>
      <c r="K619" s="31"/>
    </row>
    <row r="620" spans="2:11" ht="19.899999999999999" customHeight="1" x14ac:dyDescent="0.2">
      <c r="B620" s="31"/>
      <c r="E620" s="156" t="s">
        <v>350</v>
      </c>
      <c r="F620" s="156"/>
      <c r="G620" s="156"/>
      <c r="H620" s="29"/>
      <c r="I620" s="31"/>
      <c r="J620" s="30"/>
      <c r="K620" s="31"/>
    </row>
    <row r="621" spans="2:11" ht="19.899999999999999" customHeight="1" x14ac:dyDescent="0.2">
      <c r="B621" s="31"/>
      <c r="E621" s="156" t="s">
        <v>354</v>
      </c>
      <c r="F621" s="156"/>
      <c r="G621" s="156"/>
      <c r="H621" s="29"/>
      <c r="I621" s="31"/>
      <c r="J621" s="30"/>
      <c r="K621" s="31"/>
    </row>
    <row r="622" spans="2:11" ht="19.899999999999999" customHeight="1" x14ac:dyDescent="0.2">
      <c r="B622" s="31"/>
      <c r="E622" s="156" t="s">
        <v>351</v>
      </c>
      <c r="F622" s="156"/>
      <c r="G622" s="156"/>
      <c r="H622" s="29"/>
      <c r="I622" s="31"/>
      <c r="J622" s="30"/>
      <c r="K622" s="31"/>
    </row>
    <row r="623" spans="2:11" ht="19.899999999999999" customHeight="1" x14ac:dyDescent="0.2">
      <c r="B623" s="31"/>
      <c r="E623" s="156" t="s">
        <v>355</v>
      </c>
      <c r="F623" s="156"/>
      <c r="G623" s="156"/>
      <c r="H623" s="29"/>
      <c r="I623" s="31"/>
      <c r="J623" s="30"/>
      <c r="K623" s="31"/>
    </row>
    <row r="624" spans="2:11" ht="19.899999999999999" customHeight="1" x14ac:dyDescent="0.2">
      <c r="B624" s="31"/>
      <c r="E624" s="156" t="s">
        <v>356</v>
      </c>
      <c r="F624" s="156"/>
      <c r="G624" s="156"/>
      <c r="H624" s="29"/>
      <c r="I624" s="31"/>
      <c r="J624" s="30"/>
      <c r="K624" s="31"/>
    </row>
    <row r="625" spans="2:11" ht="19.899999999999999" customHeight="1" x14ac:dyDescent="0.2">
      <c r="B625" s="31"/>
      <c r="E625" s="156" t="s">
        <v>357</v>
      </c>
      <c r="F625" s="156"/>
      <c r="G625" s="156"/>
      <c r="H625" s="29"/>
      <c r="I625" s="31"/>
      <c r="J625" s="30"/>
      <c r="K625" s="31"/>
    </row>
    <row r="626" spans="2:11" ht="19.899999999999999" customHeight="1" x14ac:dyDescent="0.2">
      <c r="B626" s="31"/>
      <c r="E626" s="156"/>
      <c r="F626" s="156"/>
      <c r="G626" s="156"/>
      <c r="H626" s="29"/>
      <c r="I626" s="31"/>
      <c r="J626" s="30"/>
      <c r="K626" s="31"/>
    </row>
    <row r="627" spans="2:11" ht="19.899999999999999" customHeight="1" x14ac:dyDescent="0.2">
      <c r="B627" s="31"/>
      <c r="E627" s="150" t="s">
        <v>358</v>
      </c>
      <c r="F627" s="150"/>
      <c r="G627" s="150"/>
      <c r="H627" s="29"/>
      <c r="I627" s="31"/>
      <c r="J627" s="30"/>
      <c r="K627" s="31"/>
    </row>
    <row r="628" spans="2:11" ht="19.899999999999999" customHeight="1" x14ac:dyDescent="0.2">
      <c r="B628" s="31"/>
      <c r="E628" s="29"/>
      <c r="F628" s="29"/>
      <c r="G628" s="29"/>
      <c r="H628" s="29"/>
      <c r="I628" s="31"/>
      <c r="J628" s="30"/>
      <c r="K628" s="31"/>
    </row>
    <row r="629" spans="2:11" ht="19.899999999999999" customHeight="1" x14ac:dyDescent="0.2">
      <c r="B629" s="31"/>
      <c r="E629" s="150" t="s">
        <v>117</v>
      </c>
      <c r="F629" s="150"/>
      <c r="G629" s="150"/>
      <c r="H629" s="29"/>
      <c r="I629" s="31"/>
      <c r="J629" s="30"/>
      <c r="K629" s="31"/>
    </row>
    <row r="630" spans="2:11" ht="19.899999999999999" customHeight="1" x14ac:dyDescent="0.2">
      <c r="B630" s="31"/>
      <c r="E630" s="156" t="s">
        <v>359</v>
      </c>
      <c r="F630" s="156"/>
      <c r="G630" s="156"/>
      <c r="H630" s="29"/>
      <c r="I630" s="31"/>
      <c r="J630" s="30"/>
      <c r="K630" s="31"/>
    </row>
    <row r="631" spans="2:11" ht="19.899999999999999" customHeight="1" x14ac:dyDescent="0.2">
      <c r="B631" s="31"/>
      <c r="E631" s="156" t="s">
        <v>360</v>
      </c>
      <c r="F631" s="156"/>
      <c r="G631" s="156"/>
      <c r="H631" s="29"/>
      <c r="I631" s="31"/>
      <c r="J631" s="30"/>
      <c r="K631" s="31"/>
    </row>
    <row r="632" spans="2:11" ht="19.899999999999999" customHeight="1" x14ac:dyDescent="0.2">
      <c r="B632" s="31"/>
      <c r="E632" s="156" t="s">
        <v>361</v>
      </c>
      <c r="F632" s="156"/>
      <c r="G632" s="156"/>
      <c r="H632" s="29"/>
      <c r="I632" s="31"/>
      <c r="J632" s="30"/>
      <c r="K632" s="31"/>
    </row>
    <row r="633" spans="2:11" ht="19.899999999999999" customHeight="1" x14ac:dyDescent="0.2">
      <c r="B633" s="31"/>
      <c r="E633" s="156" t="s">
        <v>362</v>
      </c>
      <c r="F633" s="156"/>
      <c r="G633" s="156"/>
      <c r="H633" s="29"/>
      <c r="I633" s="31"/>
      <c r="J633" s="30"/>
      <c r="K633" s="31"/>
    </row>
    <row r="634" spans="2:11" ht="19.899999999999999" customHeight="1" x14ac:dyDescent="0.2">
      <c r="B634" s="31"/>
      <c r="E634" s="156" t="s">
        <v>363</v>
      </c>
      <c r="F634" s="156"/>
      <c r="G634" s="156"/>
      <c r="H634" s="29"/>
      <c r="I634" s="31"/>
      <c r="J634" s="30"/>
      <c r="K634" s="31"/>
    </row>
    <row r="635" spans="2:11" ht="19.899999999999999" customHeight="1" x14ac:dyDescent="0.2">
      <c r="B635" s="31"/>
      <c r="E635" s="156" t="s">
        <v>364</v>
      </c>
      <c r="F635" s="156"/>
      <c r="G635" s="156"/>
      <c r="H635" s="29"/>
      <c r="I635" s="31"/>
      <c r="J635" s="30"/>
      <c r="K635" s="31"/>
    </row>
    <row r="636" spans="2:11" ht="19.899999999999999" customHeight="1" x14ac:dyDescent="0.2">
      <c r="B636" s="31"/>
      <c r="E636" s="156" t="s">
        <v>365</v>
      </c>
      <c r="F636" s="156"/>
      <c r="G636" s="156"/>
      <c r="H636" s="29"/>
      <c r="I636" s="31"/>
      <c r="J636" s="30"/>
      <c r="K636" s="31"/>
    </row>
    <row r="637" spans="2:11" ht="19.899999999999999" customHeight="1" x14ac:dyDescent="0.2">
      <c r="B637" s="31"/>
      <c r="E637" s="156" t="s">
        <v>366</v>
      </c>
      <c r="F637" s="156"/>
      <c r="G637" s="156"/>
      <c r="H637" s="29"/>
      <c r="I637" s="31"/>
      <c r="J637" s="30"/>
      <c r="K637" s="31"/>
    </row>
    <row r="638" spans="2:11" ht="19.899999999999999" customHeight="1" x14ac:dyDescent="0.2">
      <c r="B638" s="31"/>
      <c r="E638" s="156" t="s">
        <v>349</v>
      </c>
      <c r="F638" s="156"/>
      <c r="G638" s="156"/>
      <c r="H638" s="29"/>
      <c r="I638" s="31"/>
      <c r="J638" s="30"/>
      <c r="K638" s="31"/>
    </row>
    <row r="639" spans="2:11" ht="19.899999999999999" customHeight="1" x14ac:dyDescent="0.2">
      <c r="B639" s="31"/>
      <c r="E639" s="156" t="s">
        <v>132</v>
      </c>
      <c r="F639" s="156"/>
      <c r="G639" s="156"/>
      <c r="H639" s="29"/>
      <c r="I639" s="31"/>
      <c r="J639" s="30"/>
      <c r="K639" s="31"/>
    </row>
    <row r="640" spans="2:11" ht="19.899999999999999" customHeight="1" x14ac:dyDescent="0.2">
      <c r="B640" s="31"/>
      <c r="E640" s="150" t="s">
        <v>113</v>
      </c>
      <c r="F640" s="150"/>
      <c r="G640" s="150"/>
      <c r="H640" s="29"/>
      <c r="I640" s="31"/>
      <c r="J640" s="30"/>
      <c r="K640" s="31"/>
    </row>
    <row r="641" spans="2:11" ht="19.899999999999999" customHeight="1" x14ac:dyDescent="0.2">
      <c r="B641" s="31"/>
      <c r="E641" s="156" t="s">
        <v>367</v>
      </c>
      <c r="F641" s="156"/>
      <c r="G641" s="156"/>
      <c r="H641" s="29"/>
      <c r="I641" s="31"/>
      <c r="J641" s="30"/>
      <c r="K641" s="31"/>
    </row>
    <row r="642" spans="2:11" ht="19.899999999999999" customHeight="1" x14ac:dyDescent="0.2">
      <c r="B642" s="31"/>
      <c r="E642" s="156" t="s">
        <v>368</v>
      </c>
      <c r="F642" s="156"/>
      <c r="G642" s="156"/>
      <c r="H642" s="29"/>
      <c r="I642" s="31"/>
      <c r="J642" s="30"/>
      <c r="K642" s="31"/>
    </row>
    <row r="643" spans="2:11" ht="19.899999999999999" customHeight="1" x14ac:dyDescent="0.2">
      <c r="B643" s="31"/>
      <c r="E643" s="156" t="s">
        <v>369</v>
      </c>
      <c r="F643" s="156"/>
      <c r="G643" s="156"/>
      <c r="H643" s="29"/>
      <c r="I643" s="31"/>
      <c r="J643" s="30"/>
      <c r="K643" s="31"/>
    </row>
    <row r="644" spans="2:11" ht="19.899999999999999" customHeight="1" x14ac:dyDescent="0.2">
      <c r="B644" s="31"/>
      <c r="E644" s="156" t="s">
        <v>353</v>
      </c>
      <c r="F644" s="156"/>
      <c r="G644" s="156"/>
      <c r="H644" s="29"/>
      <c r="I644" s="31"/>
      <c r="J644" s="30"/>
      <c r="K644" s="31"/>
    </row>
    <row r="645" spans="2:11" ht="19.899999999999999" customHeight="1" x14ac:dyDescent="0.2">
      <c r="B645" s="31"/>
      <c r="E645" s="156" t="s">
        <v>370</v>
      </c>
      <c r="F645" s="156"/>
      <c r="G645" s="156"/>
      <c r="H645" s="29"/>
      <c r="I645" s="31"/>
      <c r="J645" s="30"/>
      <c r="K645" s="31"/>
    </row>
    <row r="646" spans="2:11" ht="19.899999999999999" customHeight="1" x14ac:dyDescent="0.2">
      <c r="B646" s="31"/>
      <c r="E646" s="156" t="s">
        <v>371</v>
      </c>
      <c r="F646" s="156"/>
      <c r="G646" s="156"/>
      <c r="H646" s="29"/>
      <c r="I646" s="31"/>
      <c r="J646" s="30"/>
      <c r="K646" s="31"/>
    </row>
    <row r="647" spans="2:11" ht="19.899999999999999" customHeight="1" x14ac:dyDescent="0.2">
      <c r="B647" s="31"/>
      <c r="E647" s="156" t="s">
        <v>372</v>
      </c>
      <c r="F647" s="156"/>
      <c r="G647" s="156"/>
      <c r="H647" s="29"/>
      <c r="I647" s="31"/>
      <c r="J647" s="30"/>
      <c r="K647" s="31"/>
    </row>
    <row r="648" spans="2:11" ht="19.899999999999999" customHeight="1" x14ac:dyDescent="0.2">
      <c r="B648" s="31"/>
      <c r="E648" s="156" t="s">
        <v>373</v>
      </c>
      <c r="F648" s="156"/>
      <c r="G648" s="156"/>
      <c r="H648" s="29"/>
      <c r="I648" s="31"/>
      <c r="J648" s="30"/>
      <c r="K648" s="31"/>
    </row>
    <row r="649" spans="2:11" ht="19.899999999999999" customHeight="1" x14ac:dyDescent="0.2">
      <c r="B649" s="31"/>
      <c r="C649" s="156" t="s">
        <v>1204</v>
      </c>
      <c r="D649" s="156" t="s">
        <v>163</v>
      </c>
      <c r="E649" s="156"/>
      <c r="F649" s="156"/>
      <c r="G649" s="156"/>
      <c r="I649" s="31"/>
      <c r="K649" s="28"/>
    </row>
    <row r="650" spans="2:11" ht="19.899999999999999" customHeight="1" x14ac:dyDescent="0.2">
      <c r="B650" s="31"/>
      <c r="D650" s="156" t="s">
        <v>125</v>
      </c>
      <c r="E650" s="156"/>
      <c r="F650" s="156"/>
      <c r="G650" s="156"/>
      <c r="I650" s="31"/>
      <c r="J650" s="37">
        <f>I666</f>
        <v>106215000</v>
      </c>
      <c r="K650" s="158" t="s">
        <v>13</v>
      </c>
    </row>
    <row r="651" spans="2:11" ht="19.899999999999999" customHeight="1" x14ac:dyDescent="0.2">
      <c r="B651" s="31"/>
      <c r="D651" s="156" t="s">
        <v>164</v>
      </c>
      <c r="E651" s="156"/>
      <c r="F651" s="156"/>
      <c r="G651" s="156"/>
      <c r="I651" s="31"/>
      <c r="J651" s="37"/>
    </row>
    <row r="652" spans="2:11" ht="19.899999999999999" customHeight="1" x14ac:dyDescent="0.2">
      <c r="B652" s="31"/>
      <c r="D652" s="156" t="s">
        <v>165</v>
      </c>
      <c r="E652" s="156"/>
      <c r="F652" s="156"/>
      <c r="G652" s="156"/>
      <c r="I652" s="31"/>
      <c r="J652" s="37"/>
    </row>
    <row r="653" spans="2:11" ht="19.899999999999999" customHeight="1" x14ac:dyDescent="0.2">
      <c r="B653" s="31"/>
      <c r="D653" s="156" t="s">
        <v>144</v>
      </c>
      <c r="E653" s="156"/>
      <c r="F653" s="156"/>
      <c r="G653" s="156"/>
      <c r="I653" s="31"/>
      <c r="J653" s="37"/>
    </row>
    <row r="654" spans="2:11" ht="19.899999999999999" customHeight="1" x14ac:dyDescent="0.2">
      <c r="B654" s="31"/>
      <c r="D654" s="156" t="s">
        <v>126</v>
      </c>
      <c r="E654" s="156"/>
      <c r="F654" s="156"/>
      <c r="G654" s="156"/>
      <c r="I654" s="31"/>
      <c r="J654" s="37"/>
    </row>
    <row r="655" spans="2:11" ht="19.899999999999999" customHeight="1" x14ac:dyDescent="0.2">
      <c r="B655" s="31"/>
      <c r="D655" s="156" t="s">
        <v>127</v>
      </c>
      <c r="E655" s="156"/>
      <c r="F655" s="156"/>
      <c r="G655" s="156"/>
      <c r="I655" s="31"/>
      <c r="J655" s="37"/>
    </row>
    <row r="656" spans="2:11" ht="19.899999999999999" customHeight="1" x14ac:dyDescent="0.2">
      <c r="B656" s="31"/>
      <c r="D656" s="156" t="s">
        <v>166</v>
      </c>
      <c r="E656" s="156"/>
      <c r="F656" s="156"/>
      <c r="G656" s="156"/>
      <c r="I656" s="31"/>
      <c r="J656" s="37"/>
    </row>
    <row r="657" spans="2:11" ht="19.899999999999999" customHeight="1" x14ac:dyDescent="0.2">
      <c r="B657" s="31"/>
      <c r="D657" s="156" t="s">
        <v>167</v>
      </c>
      <c r="E657" s="156"/>
      <c r="F657" s="156"/>
      <c r="G657" s="156"/>
      <c r="I657" s="31"/>
      <c r="J657" s="37"/>
    </row>
    <row r="658" spans="2:11" ht="19.899999999999999" customHeight="1" x14ac:dyDescent="0.2">
      <c r="B658" s="31"/>
      <c r="D658" s="156"/>
      <c r="E658" s="156"/>
      <c r="F658" s="156"/>
      <c r="G658" s="156"/>
      <c r="I658" s="31"/>
      <c r="J658" s="37"/>
    </row>
    <row r="659" spans="2:11" ht="19.899999999999999" customHeight="1" x14ac:dyDescent="0.2">
      <c r="C659" s="152"/>
      <c r="I659" s="42" t="s">
        <v>114</v>
      </c>
      <c r="J659" s="42" t="s">
        <v>115</v>
      </c>
      <c r="K659" s="36"/>
    </row>
    <row r="660" spans="2:11" ht="19.899999999999999" customHeight="1" x14ac:dyDescent="0.2">
      <c r="C660" s="152"/>
      <c r="I660" s="154" t="s">
        <v>116</v>
      </c>
      <c r="J660" s="154" t="s">
        <v>116</v>
      </c>
      <c r="K660" s="36"/>
    </row>
    <row r="661" spans="2:11" ht="19.899999999999999" customHeight="1" x14ac:dyDescent="0.2">
      <c r="D661" s="156" t="s">
        <v>128</v>
      </c>
      <c r="E661" s="156"/>
      <c r="F661" s="156"/>
      <c r="G661" s="156"/>
      <c r="H661" s="48"/>
      <c r="I661" s="153">
        <v>2140300000</v>
      </c>
      <c r="J661" s="33">
        <v>0</v>
      </c>
      <c r="K661" s="152" t="s">
        <v>13</v>
      </c>
    </row>
    <row r="662" spans="2:11" ht="19.899999999999999" customHeight="1" x14ac:dyDescent="0.2">
      <c r="D662" s="156" t="s">
        <v>833</v>
      </c>
      <c r="E662" s="156"/>
      <c r="F662" s="156"/>
      <c r="G662" s="156"/>
      <c r="H662" s="152"/>
      <c r="I662" s="36">
        <f>SUM(H663:H664)</f>
        <v>1174947755</v>
      </c>
      <c r="J662" s="33">
        <v>0</v>
      </c>
      <c r="K662" s="152" t="s">
        <v>13</v>
      </c>
    </row>
    <row r="663" spans="2:11" ht="19.899999999999999" customHeight="1" x14ac:dyDescent="0.2">
      <c r="C663" s="152"/>
      <c r="D663" s="158" t="s">
        <v>133</v>
      </c>
      <c r="E663" s="158"/>
      <c r="F663" s="158"/>
      <c r="G663" s="158"/>
      <c r="H663" s="37">
        <f>716490741+142657803+132405000+142553237</f>
        <v>1134106781</v>
      </c>
      <c r="I663" s="36"/>
      <c r="J663" s="33"/>
    </row>
    <row r="664" spans="2:11" ht="19.899999999999999" customHeight="1" x14ac:dyDescent="0.2">
      <c r="C664" s="152"/>
      <c r="D664" s="158" t="s">
        <v>154</v>
      </c>
      <c r="E664" s="158"/>
      <c r="F664" s="158"/>
      <c r="G664" s="158"/>
      <c r="H664" s="37">
        <f>6473777+34367197</f>
        <v>40840974</v>
      </c>
      <c r="I664" s="36"/>
      <c r="J664" s="33"/>
    </row>
    <row r="665" spans="2:11" ht="19.899999999999999" customHeight="1" x14ac:dyDescent="0.2">
      <c r="D665" s="156" t="s">
        <v>314</v>
      </c>
      <c r="E665" s="156"/>
      <c r="F665" s="156"/>
      <c r="G665" s="156"/>
      <c r="H665" s="152"/>
      <c r="I665" s="36">
        <f>106506000+19364595</f>
        <v>125870595</v>
      </c>
      <c r="J665" s="33">
        <v>0</v>
      </c>
      <c r="K665" s="152" t="s">
        <v>13</v>
      </c>
    </row>
    <row r="666" spans="2:11" ht="19.899999999999999" customHeight="1" x14ac:dyDescent="0.2">
      <c r="D666" s="156" t="s">
        <v>826</v>
      </c>
      <c r="E666" s="156"/>
      <c r="F666" s="156"/>
      <c r="G666" s="156"/>
      <c r="H666" s="152"/>
      <c r="I666" s="36">
        <v>106215000</v>
      </c>
      <c r="J666" s="33">
        <v>0</v>
      </c>
      <c r="K666" s="152" t="s">
        <v>13</v>
      </c>
    </row>
    <row r="667" spans="2:11" ht="19.899999999999999" customHeight="1" x14ac:dyDescent="0.2">
      <c r="C667" s="156"/>
      <c r="D667" s="156" t="s">
        <v>162</v>
      </c>
      <c r="E667" s="156"/>
      <c r="F667" s="156"/>
      <c r="G667" s="156"/>
      <c r="H667" s="156"/>
      <c r="I667" s="36">
        <v>177025000</v>
      </c>
      <c r="J667" s="33">
        <v>0</v>
      </c>
      <c r="K667" s="152" t="s">
        <v>13</v>
      </c>
    </row>
    <row r="668" spans="2:11" ht="19.899999999999999" customHeight="1" x14ac:dyDescent="0.2">
      <c r="D668" s="156" t="s">
        <v>260</v>
      </c>
      <c r="E668" s="156"/>
      <c r="F668" s="156"/>
      <c r="G668" s="156"/>
      <c r="H668" s="153"/>
      <c r="I668" s="36">
        <v>177025000</v>
      </c>
      <c r="J668" s="33">
        <v>0</v>
      </c>
      <c r="K668" s="152" t="s">
        <v>13</v>
      </c>
    </row>
    <row r="669" spans="2:11" ht="19.899999999999999" customHeight="1" x14ac:dyDescent="0.2">
      <c r="D669" s="156" t="s">
        <v>315</v>
      </c>
      <c r="E669" s="156"/>
      <c r="F669" s="156"/>
      <c r="G669" s="156"/>
      <c r="H669" s="152"/>
      <c r="I669" s="36">
        <v>177025000</v>
      </c>
      <c r="J669" s="33">
        <v>0</v>
      </c>
      <c r="K669" s="152" t="s">
        <v>13</v>
      </c>
    </row>
    <row r="670" spans="2:11" ht="19.899999999999999" customHeight="1" x14ac:dyDescent="0.2">
      <c r="C670" s="156"/>
      <c r="D670" s="156" t="s">
        <v>1409</v>
      </c>
      <c r="E670" s="156"/>
      <c r="F670" s="156"/>
      <c r="G670" s="156"/>
      <c r="H670" s="156"/>
      <c r="I670" s="36">
        <f>I661-I662-I665-I666-I667-I668-I669</f>
        <v>202191650</v>
      </c>
      <c r="J670" s="33">
        <v>0</v>
      </c>
      <c r="K670" s="152" t="s">
        <v>13</v>
      </c>
    </row>
    <row r="671" spans="2:11" ht="19.899999999999999" customHeight="1" x14ac:dyDescent="0.2">
      <c r="B671" s="158"/>
      <c r="C671" s="152"/>
      <c r="D671" s="152"/>
      <c r="E671" s="152"/>
      <c r="F671" s="152"/>
      <c r="G671" s="152"/>
      <c r="H671" s="152"/>
      <c r="I671" s="36"/>
      <c r="J671" s="33"/>
    </row>
    <row r="672" spans="2:11" ht="19.899999999999999" customHeight="1" x14ac:dyDescent="0.2">
      <c r="B672" s="158"/>
      <c r="C672" s="152"/>
      <c r="D672" s="152"/>
      <c r="E672" s="152"/>
      <c r="F672" s="152"/>
      <c r="G672" s="152"/>
      <c r="H672" s="152"/>
      <c r="I672" s="36"/>
      <c r="J672" s="33"/>
    </row>
    <row r="673" spans="2:11" ht="19.899999999999999" customHeight="1" x14ac:dyDescent="0.2">
      <c r="B673" s="158"/>
      <c r="C673" s="152"/>
      <c r="D673" s="152"/>
      <c r="E673" s="152"/>
      <c r="F673" s="152"/>
      <c r="G673" s="152"/>
      <c r="H673" s="152"/>
      <c r="I673" s="36"/>
      <c r="J673" s="33"/>
    </row>
    <row r="674" spans="2:11" ht="19.899999999999999" customHeight="1" x14ac:dyDescent="0.2">
      <c r="B674" s="158"/>
      <c r="C674" s="152"/>
      <c r="D674" s="152"/>
      <c r="E674" s="152"/>
      <c r="F674" s="152"/>
      <c r="G674" s="152"/>
      <c r="H674" s="152"/>
      <c r="I674" s="36"/>
      <c r="J674" s="33"/>
    </row>
    <row r="675" spans="2:11" ht="19.899999999999999" customHeight="1" x14ac:dyDescent="0.2">
      <c r="B675" s="158"/>
      <c r="C675" s="152"/>
      <c r="D675" s="152"/>
      <c r="E675" s="152"/>
      <c r="F675" s="152"/>
      <c r="G675" s="152"/>
      <c r="H675" s="152"/>
      <c r="I675" s="36"/>
      <c r="J675" s="33"/>
    </row>
    <row r="676" spans="2:11" ht="19.899999999999999" customHeight="1" x14ac:dyDescent="0.2">
      <c r="B676" s="158"/>
      <c r="C676" s="152"/>
      <c r="D676" s="152"/>
      <c r="E676" s="152"/>
      <c r="F676" s="152"/>
      <c r="G676" s="152"/>
      <c r="H676" s="152"/>
      <c r="I676" s="36"/>
      <c r="J676" s="33"/>
    </row>
    <row r="677" spans="2:11" ht="19.899999999999999" customHeight="1" x14ac:dyDescent="0.2">
      <c r="B677" s="158"/>
      <c r="C677" s="152"/>
      <c r="D677" s="152"/>
      <c r="E677" s="152"/>
      <c r="F677" s="152"/>
      <c r="G677" s="152"/>
      <c r="H677" s="152"/>
      <c r="I677" s="36"/>
      <c r="J677" s="33"/>
    </row>
    <row r="678" spans="2:11" ht="19.899999999999999" customHeight="1" x14ac:dyDescent="0.2">
      <c r="B678" s="158"/>
      <c r="C678" s="152"/>
      <c r="D678" s="152"/>
      <c r="E678" s="152"/>
      <c r="F678" s="152"/>
      <c r="G678" s="152"/>
      <c r="H678" s="152"/>
      <c r="I678" s="36"/>
      <c r="J678" s="33"/>
    </row>
    <row r="679" spans="2:11" ht="19.899999999999999" customHeight="1" x14ac:dyDescent="0.2">
      <c r="B679" s="158"/>
      <c r="C679" s="152"/>
      <c r="D679" s="152"/>
      <c r="E679" s="152"/>
      <c r="F679" s="152"/>
      <c r="G679" s="152"/>
      <c r="H679" s="152"/>
      <c r="I679" s="36"/>
      <c r="J679" s="33"/>
    </row>
    <row r="680" spans="2:11" ht="19.899999999999999" customHeight="1" x14ac:dyDescent="0.2">
      <c r="B680" s="158"/>
      <c r="C680" s="152"/>
      <c r="D680" s="152"/>
      <c r="E680" s="152"/>
      <c r="F680" s="152"/>
      <c r="G680" s="152"/>
      <c r="H680" s="152"/>
      <c r="I680" s="36"/>
      <c r="J680" s="33"/>
    </row>
    <row r="681" spans="2:11" ht="19.899999999999999" customHeight="1" x14ac:dyDescent="0.2">
      <c r="B681" s="158"/>
      <c r="C681" s="152"/>
      <c r="D681" s="152"/>
      <c r="E681" s="152"/>
      <c r="F681" s="152"/>
      <c r="G681" s="152"/>
      <c r="H681" s="152"/>
      <c r="I681" s="36"/>
      <c r="J681" s="33"/>
    </row>
    <row r="682" spans="2:11" ht="19.899999999999999" customHeight="1" x14ac:dyDescent="0.2">
      <c r="B682" s="158"/>
      <c r="C682" s="152"/>
      <c r="D682" s="152"/>
      <c r="E682" s="152"/>
      <c r="F682" s="152"/>
      <c r="G682" s="152"/>
      <c r="H682" s="152"/>
      <c r="I682" s="36"/>
      <c r="J682" s="33"/>
    </row>
    <row r="683" spans="2:11" ht="19.899999999999999" customHeight="1" x14ac:dyDescent="0.2">
      <c r="B683" s="158"/>
      <c r="C683" s="152"/>
      <c r="D683" s="152"/>
      <c r="E683" s="152"/>
      <c r="F683" s="152"/>
      <c r="G683" s="152"/>
      <c r="H683" s="152"/>
      <c r="I683" s="36"/>
      <c r="J683" s="33"/>
    </row>
    <row r="684" spans="2:11" ht="19.899999999999999" customHeight="1" x14ac:dyDescent="0.2">
      <c r="B684" s="158"/>
      <c r="C684" s="152"/>
      <c r="D684" s="152"/>
      <c r="E684" s="152"/>
      <c r="F684" s="152"/>
      <c r="G684" s="152"/>
      <c r="H684" s="152"/>
      <c r="I684" s="36"/>
      <c r="J684" s="33"/>
    </row>
    <row r="685" spans="2:11" ht="19.899999999999999" customHeight="1" x14ac:dyDescent="0.2">
      <c r="B685" s="163" t="s">
        <v>1176</v>
      </c>
      <c r="C685" s="29"/>
      <c r="D685" s="150" t="s">
        <v>969</v>
      </c>
      <c r="E685" s="150"/>
      <c r="F685" s="150"/>
      <c r="G685" s="150"/>
      <c r="H685" s="29"/>
      <c r="I685" s="32"/>
    </row>
    <row r="686" spans="2:11" ht="19.899999999999999" customHeight="1" x14ac:dyDescent="0.2">
      <c r="C686" s="29"/>
      <c r="D686" s="150" t="s">
        <v>971</v>
      </c>
      <c r="E686" s="150"/>
      <c r="F686" s="150"/>
      <c r="G686" s="150"/>
      <c r="H686" s="29"/>
      <c r="I686" s="32"/>
    </row>
    <row r="687" spans="2:11" ht="19.899999999999999" customHeight="1" x14ac:dyDescent="0.2">
      <c r="B687" s="163"/>
      <c r="C687" s="29"/>
      <c r="D687" s="150" t="s">
        <v>970</v>
      </c>
      <c r="E687" s="150"/>
      <c r="F687" s="150"/>
      <c r="G687" s="150"/>
      <c r="H687" s="29"/>
      <c r="I687" s="32"/>
      <c r="J687" s="30"/>
      <c r="K687" s="31"/>
    </row>
    <row r="688" spans="2:11" ht="19.899999999999999" customHeight="1" x14ac:dyDescent="0.2">
      <c r="B688" s="158"/>
      <c r="C688" s="158"/>
      <c r="D688" s="158"/>
      <c r="E688" s="158"/>
      <c r="F688" s="158"/>
      <c r="G688" s="158"/>
      <c r="H688" s="152"/>
      <c r="I688" s="36"/>
      <c r="J688" s="33"/>
    </row>
    <row r="689" spans="2:11" ht="19.899999999999999" customHeight="1" x14ac:dyDescent="0.2">
      <c r="B689" s="31"/>
      <c r="D689" s="150" t="s">
        <v>333</v>
      </c>
      <c r="E689" s="150"/>
      <c r="F689" s="150"/>
      <c r="G689" s="150"/>
      <c r="H689" s="29"/>
      <c r="I689" s="31"/>
      <c r="J689" s="30"/>
      <c r="K689" s="31"/>
    </row>
    <row r="690" spans="2:11" ht="19.899999999999999" customHeight="1" x14ac:dyDescent="0.2">
      <c r="B690" s="31"/>
      <c r="D690" s="156" t="s">
        <v>978</v>
      </c>
      <c r="E690" s="156"/>
      <c r="F690" s="156"/>
      <c r="G690" s="156"/>
      <c r="H690" s="29"/>
      <c r="I690" s="31"/>
      <c r="J690" s="30"/>
      <c r="K690" s="31"/>
    </row>
    <row r="691" spans="2:11" ht="19.899999999999999" customHeight="1" x14ac:dyDescent="0.2">
      <c r="B691" s="31"/>
      <c r="D691" s="156" t="s">
        <v>979</v>
      </c>
      <c r="E691" s="156"/>
      <c r="F691" s="156"/>
      <c r="G691" s="156"/>
      <c r="H691" s="29"/>
      <c r="I691" s="31"/>
      <c r="J691" s="30"/>
      <c r="K691" s="31"/>
    </row>
    <row r="692" spans="2:11" ht="19.899999999999999" customHeight="1" x14ac:dyDescent="0.2">
      <c r="B692" s="31"/>
      <c r="D692" s="156" t="s">
        <v>977</v>
      </c>
      <c r="E692" s="156"/>
      <c r="F692" s="156"/>
      <c r="G692" s="156"/>
      <c r="H692" s="29"/>
      <c r="I692" s="31"/>
      <c r="J692" s="30"/>
      <c r="K692" s="31"/>
    </row>
    <row r="693" spans="2:11" ht="19.899999999999999" customHeight="1" x14ac:dyDescent="0.2">
      <c r="B693" s="31"/>
      <c r="D693" s="156"/>
      <c r="E693" s="156"/>
      <c r="F693" s="156"/>
      <c r="G693" s="156"/>
      <c r="H693" s="29"/>
      <c r="I693" s="31"/>
      <c r="J693" s="30"/>
      <c r="K693" s="31"/>
    </row>
    <row r="694" spans="2:11" ht="19.899999999999999" customHeight="1" x14ac:dyDescent="0.2">
      <c r="B694" s="31"/>
      <c r="D694" s="150" t="s">
        <v>972</v>
      </c>
      <c r="E694" s="150"/>
      <c r="F694" s="150"/>
      <c r="G694" s="150"/>
      <c r="H694" s="29"/>
      <c r="I694" s="31"/>
      <c r="J694" s="30"/>
      <c r="K694" s="31"/>
    </row>
    <row r="695" spans="2:11" ht="19.899999999999999" customHeight="1" x14ac:dyDescent="0.2">
      <c r="B695" s="31"/>
      <c r="D695" s="29"/>
      <c r="E695" s="29"/>
      <c r="F695" s="29"/>
      <c r="G695" s="29"/>
      <c r="H695" s="29"/>
      <c r="I695" s="31"/>
      <c r="J695" s="30"/>
      <c r="K695" s="31"/>
    </row>
    <row r="696" spans="2:11" ht="19.899999999999999" customHeight="1" x14ac:dyDescent="0.2">
      <c r="B696" s="31"/>
      <c r="D696" s="150" t="s">
        <v>117</v>
      </c>
      <c r="E696" s="150"/>
      <c r="F696" s="150"/>
      <c r="G696" s="150"/>
      <c r="H696" s="29"/>
      <c r="I696" s="31"/>
      <c r="J696" s="30"/>
      <c r="K696" s="31"/>
    </row>
    <row r="697" spans="2:11" ht="19.899999999999999" customHeight="1" x14ac:dyDescent="0.2">
      <c r="B697" s="31"/>
      <c r="D697" s="156" t="s">
        <v>976</v>
      </c>
      <c r="E697" s="156"/>
      <c r="F697" s="156"/>
      <c r="G697" s="156"/>
      <c r="H697" s="29"/>
      <c r="I697" s="31"/>
      <c r="J697" s="30"/>
      <c r="K697" s="31"/>
    </row>
    <row r="698" spans="2:11" ht="19.899999999999999" customHeight="1" x14ac:dyDescent="0.2">
      <c r="B698" s="31"/>
      <c r="D698" s="156" t="s">
        <v>974</v>
      </c>
      <c r="E698" s="156"/>
      <c r="F698" s="156"/>
      <c r="G698" s="156"/>
      <c r="H698" s="29"/>
      <c r="I698" s="31"/>
      <c r="J698" s="30"/>
      <c r="K698" s="31"/>
    </row>
    <row r="699" spans="2:11" ht="19.899999999999999" customHeight="1" x14ac:dyDescent="0.2">
      <c r="B699" s="31"/>
      <c r="D699" s="156"/>
      <c r="E699" s="156"/>
      <c r="F699" s="156"/>
      <c r="G699" s="156"/>
      <c r="H699" s="29"/>
      <c r="I699" s="31"/>
      <c r="J699" s="30"/>
      <c r="K699" s="31"/>
    </row>
    <row r="700" spans="2:11" ht="19.899999999999999" customHeight="1" x14ac:dyDescent="0.2">
      <c r="B700" s="31"/>
      <c r="D700" s="150" t="s">
        <v>113</v>
      </c>
      <c r="E700" s="150"/>
      <c r="F700" s="150"/>
      <c r="G700" s="150"/>
      <c r="H700" s="29"/>
      <c r="I700" s="31"/>
      <c r="J700" s="30"/>
      <c r="K700" s="31"/>
    </row>
    <row r="701" spans="2:11" ht="19.899999999999999" customHeight="1" x14ac:dyDescent="0.2">
      <c r="B701" s="31"/>
      <c r="D701" s="156" t="s">
        <v>975</v>
      </c>
      <c r="E701" s="156"/>
      <c r="F701" s="156"/>
      <c r="G701" s="156"/>
      <c r="H701" s="29"/>
      <c r="I701" s="31"/>
      <c r="J701" s="30"/>
      <c r="K701" s="31"/>
    </row>
    <row r="702" spans="2:11" ht="19.899999999999999" customHeight="1" x14ac:dyDescent="0.2">
      <c r="B702" s="31"/>
      <c r="D702" s="156" t="s">
        <v>974</v>
      </c>
      <c r="E702" s="156"/>
      <c r="F702" s="156"/>
      <c r="G702" s="156"/>
      <c r="H702" s="29"/>
      <c r="I702" s="31"/>
      <c r="J702" s="30"/>
      <c r="K702" s="31"/>
    </row>
    <row r="703" spans="2:11" ht="19.899999999999999" customHeight="1" x14ac:dyDescent="0.2">
      <c r="B703" s="31"/>
      <c r="C703" s="150"/>
      <c r="D703" s="150"/>
      <c r="E703" s="150"/>
      <c r="F703" s="150"/>
      <c r="G703" s="150"/>
      <c r="I703" s="31"/>
      <c r="J703" s="30"/>
      <c r="K703" s="31"/>
    </row>
    <row r="704" spans="2:11" ht="19.899999999999999" customHeight="1" x14ac:dyDescent="0.2">
      <c r="B704" s="31"/>
      <c r="C704" s="156" t="s">
        <v>1205</v>
      </c>
      <c r="D704" s="156" t="s">
        <v>973</v>
      </c>
      <c r="E704" s="156"/>
      <c r="F704" s="156"/>
      <c r="G704" s="156"/>
      <c r="I704" s="31"/>
      <c r="J704" s="30"/>
      <c r="K704" s="31"/>
    </row>
    <row r="705" spans="2:11" ht="19.899999999999999" customHeight="1" x14ac:dyDescent="0.2">
      <c r="B705" s="31"/>
      <c r="D705" s="156" t="s">
        <v>965</v>
      </c>
      <c r="E705" s="156"/>
      <c r="F705" s="156"/>
      <c r="G705" s="156"/>
      <c r="I705" s="31"/>
      <c r="J705" s="37">
        <f>I714</f>
        <v>44160000</v>
      </c>
      <c r="K705" s="158" t="s">
        <v>13</v>
      </c>
    </row>
    <row r="706" spans="2:11" ht="19.899999999999999" customHeight="1" x14ac:dyDescent="0.2">
      <c r="I706" s="31"/>
      <c r="J706" s="37"/>
    </row>
    <row r="707" spans="2:11" ht="19.899999999999999" customHeight="1" x14ac:dyDescent="0.2">
      <c r="B707" s="152"/>
      <c r="I707" s="42" t="s">
        <v>114</v>
      </c>
      <c r="J707" s="42" t="s">
        <v>115</v>
      </c>
      <c r="K707" s="36"/>
    </row>
    <row r="708" spans="2:11" ht="19.899999999999999" customHeight="1" x14ac:dyDescent="0.2">
      <c r="B708" s="152"/>
      <c r="I708" s="154" t="s">
        <v>116</v>
      </c>
      <c r="J708" s="154" t="s">
        <v>116</v>
      </c>
      <c r="K708" s="36"/>
    </row>
    <row r="709" spans="2:11" ht="19.899999999999999" customHeight="1" x14ac:dyDescent="0.2">
      <c r="D709" s="156" t="s">
        <v>128</v>
      </c>
      <c r="E709" s="156"/>
      <c r="F709" s="156"/>
      <c r="G709" s="156"/>
      <c r="H709" s="152"/>
      <c r="I709" s="36">
        <v>3504000000</v>
      </c>
      <c r="J709" s="33">
        <v>0</v>
      </c>
      <c r="K709" s="152" t="s">
        <v>13</v>
      </c>
    </row>
    <row r="710" spans="2:11" ht="19.899999999999999" customHeight="1" x14ac:dyDescent="0.2">
      <c r="D710" s="156" t="s">
        <v>834</v>
      </c>
      <c r="E710" s="156"/>
      <c r="F710" s="156"/>
      <c r="G710" s="156"/>
      <c r="H710" s="152"/>
      <c r="I710" s="36">
        <f>H711+H712</f>
        <v>297889797</v>
      </c>
      <c r="J710" s="33">
        <v>0</v>
      </c>
      <c r="K710" s="152" t="s">
        <v>13</v>
      </c>
    </row>
    <row r="711" spans="2:11" ht="19.899999999999999" customHeight="1" x14ac:dyDescent="0.2">
      <c r="C711" s="152"/>
      <c r="D711" s="158" t="s">
        <v>133</v>
      </c>
      <c r="E711" s="158"/>
      <c r="F711" s="158"/>
      <c r="G711" s="158"/>
      <c r="H711" s="37">
        <f>201114953+65924234+1000000</f>
        <v>268039187</v>
      </c>
      <c r="I711" s="36"/>
      <c r="J711" s="33"/>
    </row>
    <row r="712" spans="2:11" ht="19.899999999999999" customHeight="1" x14ac:dyDescent="0.2">
      <c r="C712" s="152"/>
      <c r="D712" s="158" t="s">
        <v>154</v>
      </c>
      <c r="E712" s="158"/>
      <c r="F712" s="158"/>
      <c r="G712" s="158"/>
      <c r="H712" s="37">
        <v>29850610</v>
      </c>
      <c r="I712" s="36"/>
      <c r="J712" s="33"/>
    </row>
    <row r="713" spans="2:11" ht="19.899999999999999" customHeight="1" x14ac:dyDescent="0.2">
      <c r="D713" s="156" t="s">
        <v>314</v>
      </c>
      <c r="E713" s="156"/>
      <c r="F713" s="156"/>
      <c r="G713" s="156"/>
      <c r="H713" s="152"/>
      <c r="I713" s="36">
        <v>0</v>
      </c>
      <c r="J713" s="33">
        <v>0</v>
      </c>
      <c r="K713" s="152" t="s">
        <v>13</v>
      </c>
    </row>
    <row r="714" spans="2:11" ht="19.899999999999999" customHeight="1" x14ac:dyDescent="0.2">
      <c r="C714" s="156"/>
      <c r="D714" s="156" t="s">
        <v>826</v>
      </c>
      <c r="E714" s="156"/>
      <c r="F714" s="156"/>
      <c r="G714" s="156"/>
      <c r="H714" s="152"/>
      <c r="I714" s="36">
        <v>44160000</v>
      </c>
      <c r="J714" s="33">
        <v>0</v>
      </c>
      <c r="K714" s="152" t="s">
        <v>13</v>
      </c>
    </row>
    <row r="715" spans="2:11" ht="19.899999999999999" customHeight="1" x14ac:dyDescent="0.2">
      <c r="C715" s="156"/>
      <c r="D715" s="156" t="s">
        <v>162</v>
      </c>
      <c r="E715" s="156"/>
      <c r="F715" s="156"/>
      <c r="G715" s="156"/>
      <c r="H715" s="156"/>
      <c r="I715" s="36">
        <v>175200000</v>
      </c>
      <c r="J715" s="33">
        <v>0</v>
      </c>
      <c r="K715" s="152" t="s">
        <v>13</v>
      </c>
    </row>
    <row r="716" spans="2:11" ht="19.899999999999999" customHeight="1" x14ac:dyDescent="0.2">
      <c r="B716" s="158"/>
      <c r="C716" s="158"/>
      <c r="D716" s="156" t="s">
        <v>260</v>
      </c>
      <c r="E716" s="158"/>
      <c r="F716" s="158"/>
      <c r="G716" s="158"/>
      <c r="H716" s="152"/>
      <c r="I716" s="36">
        <v>175200000</v>
      </c>
      <c r="J716" s="33">
        <v>0</v>
      </c>
      <c r="K716" s="152" t="s">
        <v>13</v>
      </c>
    </row>
    <row r="717" spans="2:11" ht="19.899999999999999" customHeight="1" x14ac:dyDescent="0.2">
      <c r="C717" s="156"/>
      <c r="D717" s="156" t="s">
        <v>315</v>
      </c>
      <c r="E717" s="156"/>
      <c r="F717" s="156"/>
      <c r="G717" s="156"/>
      <c r="H717" s="156"/>
      <c r="I717" s="36">
        <v>175200000</v>
      </c>
      <c r="J717" s="33">
        <v>0</v>
      </c>
      <c r="K717" s="152" t="s">
        <v>13</v>
      </c>
    </row>
    <row r="718" spans="2:11" ht="19.899999999999999" customHeight="1" x14ac:dyDescent="0.2">
      <c r="C718" s="156"/>
      <c r="D718" s="156" t="s">
        <v>1410</v>
      </c>
      <c r="E718" s="156"/>
      <c r="F718" s="156"/>
      <c r="G718" s="156"/>
      <c r="H718" s="156"/>
      <c r="I718" s="36">
        <f>I709-I710-I716-I713-I714-I715-I717</f>
        <v>2636350203</v>
      </c>
      <c r="J718" s="33">
        <v>0</v>
      </c>
      <c r="K718" s="152" t="s">
        <v>13</v>
      </c>
    </row>
    <row r="719" spans="2:11" ht="19.899999999999999" customHeight="1" x14ac:dyDescent="0.2">
      <c r="B719" s="158"/>
      <c r="C719" s="158"/>
      <c r="D719" s="158"/>
      <c r="E719" s="158"/>
      <c r="F719" s="158"/>
      <c r="G719" s="158"/>
      <c r="H719" s="152"/>
      <c r="I719" s="36"/>
      <c r="J719" s="33"/>
    </row>
    <row r="720" spans="2:11" ht="19.899999999999999" customHeight="1" x14ac:dyDescent="0.2">
      <c r="B720" s="158"/>
      <c r="C720" s="158"/>
      <c r="D720" s="158"/>
      <c r="E720" s="158"/>
      <c r="F720" s="158"/>
      <c r="G720" s="158"/>
      <c r="H720" s="152"/>
      <c r="I720" s="36"/>
      <c r="J720" s="33"/>
    </row>
    <row r="721" spans="2:11" ht="19.899999999999999" customHeight="1" x14ac:dyDescent="0.2">
      <c r="B721" s="163" t="s">
        <v>1020</v>
      </c>
      <c r="C721" s="29"/>
      <c r="D721" s="150" t="s">
        <v>374</v>
      </c>
      <c r="E721" s="150"/>
      <c r="F721" s="150"/>
      <c r="G721" s="150"/>
      <c r="H721" s="29"/>
      <c r="I721" s="32"/>
    </row>
    <row r="722" spans="2:11" ht="19.899999999999999" customHeight="1" x14ac:dyDescent="0.2">
      <c r="C722" s="29"/>
      <c r="D722" s="150" t="s">
        <v>169</v>
      </c>
      <c r="E722" s="150"/>
      <c r="F722" s="150"/>
      <c r="G722" s="150"/>
      <c r="H722" s="29"/>
      <c r="I722" s="32"/>
      <c r="J722" s="30"/>
      <c r="K722" s="31"/>
    </row>
    <row r="723" spans="2:11" ht="19.899999999999999" customHeight="1" x14ac:dyDescent="0.2">
      <c r="B723" s="31"/>
      <c r="C723" s="29"/>
      <c r="D723" s="150"/>
      <c r="E723" s="150"/>
      <c r="F723" s="150"/>
      <c r="G723" s="150"/>
      <c r="H723" s="29"/>
      <c r="I723" s="32"/>
      <c r="J723" s="30"/>
      <c r="K723" s="31"/>
    </row>
    <row r="724" spans="2:11" ht="19.899999999999999" customHeight="1" x14ac:dyDescent="0.2">
      <c r="B724" s="31"/>
      <c r="D724" s="150" t="s">
        <v>333</v>
      </c>
      <c r="E724" s="150"/>
      <c r="F724" s="150"/>
      <c r="G724" s="150"/>
      <c r="H724" s="29"/>
      <c r="I724" s="31"/>
      <c r="J724" s="30"/>
      <c r="K724" s="31"/>
    </row>
    <row r="725" spans="2:11" ht="19.899999999999999" customHeight="1" x14ac:dyDescent="0.2">
      <c r="B725" s="31"/>
      <c r="D725" s="156" t="s">
        <v>375</v>
      </c>
      <c r="E725" s="156"/>
      <c r="F725" s="156"/>
      <c r="G725" s="156"/>
      <c r="H725" s="29"/>
      <c r="I725" s="31"/>
      <c r="J725" s="30"/>
      <c r="K725" s="31"/>
    </row>
    <row r="726" spans="2:11" ht="19.899999999999999" customHeight="1" x14ac:dyDescent="0.2">
      <c r="B726" s="31"/>
      <c r="D726" s="156" t="s">
        <v>376</v>
      </c>
      <c r="E726" s="156"/>
      <c r="F726" s="156"/>
      <c r="G726" s="156"/>
      <c r="H726" s="29"/>
      <c r="I726" s="31"/>
      <c r="J726" s="30"/>
      <c r="K726" s="31"/>
    </row>
    <row r="727" spans="2:11" ht="19.899999999999999" customHeight="1" x14ac:dyDescent="0.2">
      <c r="B727" s="31"/>
      <c r="D727" s="156" t="s">
        <v>377</v>
      </c>
      <c r="E727" s="156"/>
      <c r="F727" s="156"/>
      <c r="G727" s="156"/>
      <c r="H727" s="29"/>
      <c r="I727" s="31"/>
      <c r="J727" s="30"/>
      <c r="K727" s="31"/>
    </row>
    <row r="728" spans="2:11" ht="19.899999999999999" customHeight="1" x14ac:dyDescent="0.2">
      <c r="B728" s="31"/>
      <c r="D728" s="156" t="s">
        <v>378</v>
      </c>
      <c r="E728" s="156"/>
      <c r="F728" s="156"/>
      <c r="G728" s="156"/>
      <c r="H728" s="29"/>
      <c r="I728" s="31"/>
      <c r="J728" s="30"/>
      <c r="K728" s="31"/>
    </row>
    <row r="729" spans="2:11" ht="19.899999999999999" customHeight="1" x14ac:dyDescent="0.2">
      <c r="B729" s="31"/>
      <c r="D729" s="156" t="s">
        <v>379</v>
      </c>
      <c r="E729" s="156"/>
      <c r="F729" s="156"/>
      <c r="G729" s="156"/>
      <c r="H729" s="29"/>
      <c r="I729" s="31"/>
      <c r="J729" s="30"/>
      <c r="K729" s="31"/>
    </row>
    <row r="730" spans="2:11" ht="19.899999999999999" customHeight="1" x14ac:dyDescent="0.2">
      <c r="B730" s="31"/>
      <c r="D730" s="156"/>
      <c r="E730" s="156"/>
      <c r="F730" s="156"/>
      <c r="G730" s="156"/>
      <c r="H730" s="29"/>
      <c r="I730" s="31"/>
      <c r="J730" s="30"/>
      <c r="K730" s="31"/>
    </row>
    <row r="731" spans="2:11" ht="19.899999999999999" customHeight="1" x14ac:dyDescent="0.2">
      <c r="B731" s="31"/>
      <c r="D731" s="150" t="s">
        <v>380</v>
      </c>
      <c r="E731" s="150"/>
      <c r="F731" s="150"/>
      <c r="G731" s="150"/>
      <c r="H731" s="29"/>
      <c r="I731" s="31"/>
      <c r="J731" s="30"/>
      <c r="K731" s="31"/>
    </row>
    <row r="732" spans="2:11" ht="19.899999999999999" customHeight="1" x14ac:dyDescent="0.2">
      <c r="B732" s="31"/>
      <c r="D732" s="29"/>
      <c r="E732" s="29"/>
      <c r="F732" s="29"/>
      <c r="G732" s="29"/>
      <c r="H732" s="29"/>
      <c r="I732" s="31"/>
      <c r="J732" s="30"/>
      <c r="K732" s="31"/>
    </row>
    <row r="733" spans="2:11" ht="19.899999999999999" customHeight="1" x14ac:dyDescent="0.2">
      <c r="B733" s="31"/>
      <c r="D733" s="150" t="s">
        <v>117</v>
      </c>
      <c r="E733" s="150"/>
      <c r="F733" s="150"/>
      <c r="G733" s="150"/>
      <c r="H733" s="29"/>
      <c r="I733" s="31"/>
      <c r="J733" s="30"/>
      <c r="K733" s="31"/>
    </row>
    <row r="734" spans="2:11" ht="19.899999999999999" customHeight="1" x14ac:dyDescent="0.2">
      <c r="B734" s="31"/>
      <c r="D734" s="156" t="s">
        <v>381</v>
      </c>
      <c r="E734" s="156"/>
      <c r="F734" s="156"/>
      <c r="G734" s="156"/>
      <c r="H734" s="29"/>
      <c r="I734" s="31"/>
      <c r="J734" s="30"/>
      <c r="K734" s="31"/>
    </row>
    <row r="735" spans="2:11" ht="19.899999999999999" customHeight="1" x14ac:dyDescent="0.2">
      <c r="B735" s="31"/>
      <c r="D735" s="156" t="s">
        <v>382</v>
      </c>
      <c r="E735" s="156"/>
      <c r="F735" s="156"/>
      <c r="G735" s="156"/>
      <c r="H735" s="29"/>
      <c r="I735" s="31"/>
      <c r="J735" s="30"/>
      <c r="K735" s="31"/>
    </row>
    <row r="736" spans="2:11" ht="19.899999999999999" customHeight="1" x14ac:dyDescent="0.2">
      <c r="B736" s="31"/>
      <c r="D736" s="156"/>
      <c r="E736" s="156"/>
      <c r="F736" s="156"/>
      <c r="G736" s="156"/>
      <c r="H736" s="29"/>
      <c r="I736" s="31"/>
      <c r="J736" s="30"/>
      <c r="K736" s="31"/>
    </row>
    <row r="737" spans="2:11" ht="19.899999999999999" customHeight="1" x14ac:dyDescent="0.2">
      <c r="B737" s="31"/>
      <c r="D737" s="150" t="s">
        <v>113</v>
      </c>
      <c r="E737" s="150"/>
      <c r="F737" s="150"/>
      <c r="G737" s="150"/>
      <c r="H737" s="29"/>
      <c r="I737" s="31"/>
      <c r="J737" s="30"/>
      <c r="K737" s="31"/>
    </row>
    <row r="738" spans="2:11" ht="19.899999999999999" customHeight="1" x14ac:dyDescent="0.2">
      <c r="B738" s="31"/>
      <c r="D738" s="156" t="s">
        <v>383</v>
      </c>
      <c r="E738" s="156"/>
      <c r="F738" s="156"/>
      <c r="G738" s="156"/>
      <c r="H738" s="29"/>
      <c r="I738" s="31"/>
      <c r="J738" s="30"/>
      <c r="K738" s="31"/>
    </row>
    <row r="739" spans="2:11" ht="19.899999999999999" customHeight="1" x14ac:dyDescent="0.2">
      <c r="B739" s="31"/>
      <c r="D739" s="156" t="s">
        <v>382</v>
      </c>
      <c r="E739" s="156"/>
      <c r="F739" s="156"/>
      <c r="G739" s="156"/>
      <c r="H739" s="29"/>
      <c r="I739" s="31"/>
      <c r="J739" s="30"/>
      <c r="K739" s="31"/>
    </row>
    <row r="740" spans="2:11" ht="19.899999999999999" customHeight="1" x14ac:dyDescent="0.2">
      <c r="B740" s="31"/>
      <c r="C740" s="150"/>
      <c r="D740" s="150"/>
      <c r="E740" s="150"/>
      <c r="F740" s="150"/>
      <c r="G740" s="150"/>
      <c r="I740" s="31"/>
      <c r="J740" s="30"/>
      <c r="K740" s="31"/>
    </row>
    <row r="741" spans="2:11" ht="19.899999999999999" customHeight="1" x14ac:dyDescent="0.2">
      <c r="B741" s="31"/>
      <c r="C741" s="156" t="s">
        <v>1206</v>
      </c>
      <c r="D741" s="156" t="s">
        <v>168</v>
      </c>
      <c r="E741" s="156"/>
      <c r="F741" s="156"/>
      <c r="G741" s="156"/>
      <c r="I741" s="31"/>
      <c r="J741" s="30"/>
      <c r="K741" s="31"/>
    </row>
    <row r="742" spans="2:11" ht="19.899999999999999" customHeight="1" x14ac:dyDescent="0.2">
      <c r="B742" s="31"/>
      <c r="D742" s="156" t="s">
        <v>169</v>
      </c>
      <c r="E742" s="156"/>
      <c r="F742" s="156"/>
      <c r="G742" s="156"/>
      <c r="I742" s="31"/>
      <c r="J742" s="37">
        <f>I751</f>
        <v>134422200</v>
      </c>
      <c r="K742" s="158" t="s">
        <v>13</v>
      </c>
    </row>
    <row r="743" spans="2:11" ht="19.899999999999999" customHeight="1" x14ac:dyDescent="0.2">
      <c r="I743" s="31"/>
      <c r="J743" s="37"/>
    </row>
    <row r="744" spans="2:11" ht="19.899999999999999" customHeight="1" x14ac:dyDescent="0.2">
      <c r="B744" s="152"/>
      <c r="I744" s="42" t="s">
        <v>114</v>
      </c>
      <c r="J744" s="42" t="s">
        <v>115</v>
      </c>
      <c r="K744" s="36"/>
    </row>
    <row r="745" spans="2:11" ht="19.899999999999999" customHeight="1" x14ac:dyDescent="0.2">
      <c r="B745" s="152"/>
      <c r="I745" s="154" t="s">
        <v>116</v>
      </c>
      <c r="J745" s="154" t="s">
        <v>116</v>
      </c>
      <c r="K745" s="36"/>
    </row>
    <row r="746" spans="2:11" ht="19.899999999999999" customHeight="1" x14ac:dyDescent="0.2">
      <c r="D746" s="156" t="s">
        <v>128</v>
      </c>
      <c r="E746" s="156"/>
      <c r="F746" s="156"/>
      <c r="G746" s="156"/>
      <c r="H746" s="152"/>
      <c r="I746" s="36">
        <v>1493580000</v>
      </c>
      <c r="J746" s="33">
        <v>0</v>
      </c>
      <c r="K746" s="152" t="s">
        <v>13</v>
      </c>
    </row>
    <row r="747" spans="2:11" ht="19.899999999999999" customHeight="1" x14ac:dyDescent="0.2">
      <c r="D747" s="156" t="s">
        <v>834</v>
      </c>
      <c r="E747" s="156"/>
      <c r="F747" s="156"/>
      <c r="G747" s="156"/>
      <c r="H747" s="152"/>
      <c r="I747" s="36">
        <f>SUM(H748:H749)</f>
        <v>1041335862</v>
      </c>
      <c r="J747" s="33">
        <v>0</v>
      </c>
      <c r="K747" s="152" t="s">
        <v>13</v>
      </c>
    </row>
    <row r="748" spans="2:11" ht="19.899999999999999" customHeight="1" x14ac:dyDescent="0.2">
      <c r="C748" s="152"/>
      <c r="D748" s="158" t="s">
        <v>133</v>
      </c>
      <c r="E748" s="158"/>
      <c r="F748" s="158"/>
      <c r="G748" s="158"/>
      <c r="H748" s="37">
        <f>631781782+104320541+123475150+132269416</f>
        <v>991846889</v>
      </c>
      <c r="I748" s="36"/>
      <c r="J748" s="33"/>
    </row>
    <row r="749" spans="2:11" ht="19.899999999999999" customHeight="1" x14ac:dyDescent="0.2">
      <c r="C749" s="152"/>
      <c r="D749" s="158" t="s">
        <v>154</v>
      </c>
      <c r="E749" s="158"/>
      <c r="F749" s="158"/>
      <c r="G749" s="158"/>
      <c r="H749" s="37">
        <f>8185414+41303559</f>
        <v>49488973</v>
      </c>
      <c r="I749" s="36"/>
      <c r="J749" s="33"/>
    </row>
    <row r="750" spans="2:11" ht="19.899999999999999" customHeight="1" x14ac:dyDescent="0.2">
      <c r="D750" s="156" t="s">
        <v>314</v>
      </c>
      <c r="E750" s="156"/>
      <c r="F750" s="156"/>
      <c r="G750" s="156"/>
      <c r="H750" s="152"/>
      <c r="I750" s="36">
        <v>134790500</v>
      </c>
      <c r="J750" s="33">
        <v>0</v>
      </c>
      <c r="K750" s="152" t="s">
        <v>13</v>
      </c>
    </row>
    <row r="751" spans="2:11" ht="19.899999999999999" customHeight="1" x14ac:dyDescent="0.2">
      <c r="C751" s="156"/>
      <c r="D751" s="156" t="s">
        <v>826</v>
      </c>
      <c r="E751" s="156"/>
      <c r="F751" s="156"/>
      <c r="G751" s="156"/>
      <c r="H751" s="152"/>
      <c r="I751" s="36">
        <v>134422200</v>
      </c>
      <c r="J751" s="33">
        <v>0</v>
      </c>
      <c r="K751" s="152" t="s">
        <v>13</v>
      </c>
    </row>
    <row r="752" spans="2:11" ht="19.899999999999999" customHeight="1" x14ac:dyDescent="0.2">
      <c r="C752" s="156"/>
      <c r="D752" s="156" t="s">
        <v>162</v>
      </c>
      <c r="E752" s="156"/>
      <c r="F752" s="156"/>
      <c r="G752" s="156"/>
      <c r="H752" s="156"/>
      <c r="I752" s="36">
        <v>145624100</v>
      </c>
      <c r="J752" s="33">
        <v>0</v>
      </c>
      <c r="K752" s="152" t="s">
        <v>13</v>
      </c>
    </row>
    <row r="753" spans="1:11" ht="19.899999999999999" customHeight="1" x14ac:dyDescent="0.2">
      <c r="C753" s="156"/>
      <c r="D753" s="156" t="s">
        <v>260</v>
      </c>
      <c r="E753" s="156"/>
      <c r="F753" s="156"/>
      <c r="G753" s="156"/>
      <c r="H753" s="156"/>
      <c r="I753" s="36">
        <f>I746-I747-I754-I750-I751-I752</f>
        <v>37407338</v>
      </c>
      <c r="J753" s="33">
        <v>0</v>
      </c>
      <c r="K753" s="152" t="s">
        <v>13</v>
      </c>
    </row>
    <row r="754" spans="1:11" ht="19.899999999999999" customHeight="1" x14ac:dyDescent="0.2">
      <c r="D754" s="156"/>
      <c r="E754" s="156"/>
      <c r="F754" s="156"/>
      <c r="G754" s="156"/>
      <c r="H754" s="152"/>
      <c r="I754" s="36"/>
      <c r="J754" s="33"/>
    </row>
    <row r="755" spans="1:11" ht="19.899999999999999" customHeight="1" x14ac:dyDescent="0.2">
      <c r="B755" s="158"/>
      <c r="C755" s="158"/>
      <c r="D755" s="158"/>
      <c r="E755" s="158"/>
      <c r="F755" s="158"/>
      <c r="G755" s="158"/>
      <c r="H755" s="152"/>
      <c r="I755" s="36"/>
      <c r="J755" s="33"/>
    </row>
    <row r="756" spans="1:11" ht="19.899999999999999" customHeight="1" x14ac:dyDescent="0.2">
      <c r="B756" s="158"/>
      <c r="C756" s="158"/>
      <c r="D756" s="158"/>
      <c r="E756" s="158"/>
      <c r="F756" s="158"/>
      <c r="G756" s="158"/>
      <c r="H756" s="152"/>
      <c r="I756" s="36"/>
      <c r="J756" s="33"/>
    </row>
    <row r="757" spans="1:11" s="152" customFormat="1" ht="19.899999999999999" customHeight="1" x14ac:dyDescent="0.2">
      <c r="A757" s="28"/>
      <c r="B757" s="31" t="s">
        <v>1019</v>
      </c>
      <c r="C757" s="29"/>
      <c r="D757" s="150" t="s">
        <v>384</v>
      </c>
      <c r="E757" s="150"/>
      <c r="F757" s="150"/>
      <c r="G757" s="150"/>
      <c r="H757" s="29"/>
      <c r="I757" s="32"/>
      <c r="J757" s="28"/>
    </row>
    <row r="758" spans="1:11" ht="19.899999999999999" customHeight="1" x14ac:dyDescent="0.2">
      <c r="C758" s="29"/>
      <c r="D758" s="150" t="s">
        <v>385</v>
      </c>
      <c r="E758" s="150"/>
      <c r="F758" s="150"/>
      <c r="G758" s="150"/>
      <c r="H758" s="29"/>
      <c r="I758" s="32"/>
      <c r="J758" s="30"/>
      <c r="K758" s="31"/>
    </row>
    <row r="759" spans="1:11" ht="19.899999999999999" customHeight="1" x14ac:dyDescent="0.2">
      <c r="B759" s="150"/>
      <c r="I759" s="36"/>
      <c r="J759" s="37"/>
    </row>
    <row r="760" spans="1:11" ht="19.899999999999999" customHeight="1" x14ac:dyDescent="0.2">
      <c r="B760" s="31"/>
      <c r="D760" s="150" t="s">
        <v>333</v>
      </c>
      <c r="E760" s="150"/>
      <c r="F760" s="150"/>
      <c r="G760" s="150"/>
      <c r="H760" s="29"/>
      <c r="I760" s="31"/>
      <c r="J760" s="30"/>
      <c r="K760" s="31"/>
    </row>
    <row r="761" spans="1:11" ht="19.899999999999999" customHeight="1" x14ac:dyDescent="0.2">
      <c r="B761" s="31"/>
      <c r="D761" s="156" t="s">
        <v>386</v>
      </c>
      <c r="E761" s="156"/>
      <c r="F761" s="156"/>
      <c r="G761" s="156"/>
      <c r="H761" s="29"/>
      <c r="I761" s="31"/>
      <c r="J761" s="30"/>
      <c r="K761" s="31"/>
    </row>
    <row r="762" spans="1:11" ht="19.899999999999999" customHeight="1" x14ac:dyDescent="0.2">
      <c r="B762" s="31"/>
      <c r="D762" s="156" t="s">
        <v>387</v>
      </c>
      <c r="E762" s="156"/>
      <c r="F762" s="156"/>
      <c r="G762" s="156"/>
      <c r="H762" s="29"/>
      <c r="I762" s="31"/>
      <c r="J762" s="30"/>
      <c r="K762" s="31"/>
    </row>
    <row r="763" spans="1:11" ht="19.899999999999999" customHeight="1" x14ac:dyDescent="0.2">
      <c r="B763" s="31"/>
      <c r="D763" s="156" t="s">
        <v>388</v>
      </c>
      <c r="E763" s="156"/>
      <c r="F763" s="156"/>
      <c r="G763" s="156"/>
      <c r="H763" s="29"/>
      <c r="I763" s="31"/>
      <c r="J763" s="30"/>
      <c r="K763" s="31"/>
    </row>
    <row r="764" spans="1:11" ht="19.899999999999999" customHeight="1" x14ac:dyDescent="0.2">
      <c r="B764" s="31"/>
      <c r="D764" s="156"/>
      <c r="E764" s="156"/>
      <c r="F764" s="156"/>
      <c r="G764" s="156"/>
      <c r="H764" s="29"/>
      <c r="I764" s="31"/>
      <c r="J764" s="30"/>
      <c r="K764" s="31"/>
    </row>
    <row r="765" spans="1:11" ht="19.899999999999999" customHeight="1" x14ac:dyDescent="0.2">
      <c r="B765" s="31"/>
      <c r="D765" s="150" t="s">
        <v>389</v>
      </c>
      <c r="E765" s="150"/>
      <c r="F765" s="150"/>
      <c r="G765" s="150"/>
      <c r="H765" s="29"/>
      <c r="I765" s="31"/>
      <c r="J765" s="30"/>
      <c r="K765" s="31"/>
    </row>
    <row r="766" spans="1:11" ht="19.899999999999999" customHeight="1" x14ac:dyDescent="0.2">
      <c r="B766" s="31"/>
      <c r="D766" s="29"/>
      <c r="E766" s="150"/>
      <c r="F766" s="150"/>
      <c r="G766" s="150"/>
      <c r="H766" s="29"/>
      <c r="I766" s="31"/>
      <c r="J766" s="30"/>
      <c r="K766" s="31"/>
    </row>
    <row r="767" spans="1:11" ht="19.899999999999999" customHeight="1" x14ac:dyDescent="0.2">
      <c r="B767" s="31"/>
      <c r="D767" s="150" t="s">
        <v>117</v>
      </c>
      <c r="E767" s="150"/>
      <c r="F767" s="150"/>
      <c r="G767" s="150"/>
      <c r="H767" s="29"/>
      <c r="I767" s="31"/>
      <c r="J767" s="30"/>
      <c r="K767" s="31"/>
    </row>
    <row r="768" spans="1:11" ht="19.899999999999999" customHeight="1" x14ac:dyDescent="0.2">
      <c r="B768" s="31"/>
      <c r="C768" s="150"/>
      <c r="D768" s="156" t="s">
        <v>390</v>
      </c>
      <c r="E768" s="156"/>
      <c r="F768" s="156"/>
      <c r="G768" s="156"/>
      <c r="I768" s="31"/>
      <c r="J768" s="30"/>
      <c r="K768" s="31"/>
    </row>
    <row r="769" spans="2:11" ht="19.899999999999999" customHeight="1" x14ac:dyDescent="0.2">
      <c r="B769" s="31"/>
      <c r="C769" s="150"/>
      <c r="D769" s="156" t="s">
        <v>391</v>
      </c>
      <c r="E769" s="156"/>
      <c r="F769" s="156"/>
      <c r="G769" s="156"/>
      <c r="I769" s="31"/>
      <c r="J769" s="30"/>
      <c r="K769" s="31"/>
    </row>
    <row r="770" spans="2:11" ht="19.899999999999999" customHeight="1" x14ac:dyDescent="0.2">
      <c r="B770" s="31"/>
      <c r="C770" s="150"/>
      <c r="D770" s="156" t="s">
        <v>392</v>
      </c>
      <c r="E770" s="156"/>
      <c r="F770" s="156"/>
      <c r="G770" s="156"/>
      <c r="I770" s="31"/>
      <c r="J770" s="30"/>
      <c r="K770" s="31"/>
    </row>
    <row r="771" spans="2:11" ht="19.899999999999999" customHeight="1" x14ac:dyDescent="0.2">
      <c r="B771" s="31"/>
      <c r="C771" s="150"/>
      <c r="D771" s="156" t="s">
        <v>132</v>
      </c>
      <c r="E771" s="156"/>
      <c r="F771" s="156"/>
      <c r="G771" s="156"/>
      <c r="I771" s="31"/>
      <c r="J771" s="30"/>
      <c r="K771" s="31"/>
    </row>
    <row r="772" spans="2:11" ht="19.899999999999999" customHeight="1" x14ac:dyDescent="0.2">
      <c r="B772" s="31"/>
      <c r="C772" s="150"/>
      <c r="D772" s="150" t="s">
        <v>113</v>
      </c>
      <c r="E772" s="156"/>
      <c r="F772" s="156"/>
      <c r="G772" s="156"/>
      <c r="I772" s="31"/>
      <c r="J772" s="30"/>
      <c r="K772" s="31"/>
    </row>
    <row r="773" spans="2:11" ht="19.899999999999999" customHeight="1" x14ac:dyDescent="0.2">
      <c r="B773" s="31"/>
      <c r="C773" s="150"/>
      <c r="D773" s="156" t="s">
        <v>393</v>
      </c>
      <c r="E773" s="156"/>
      <c r="F773" s="156"/>
      <c r="G773" s="156"/>
      <c r="I773" s="31"/>
      <c r="J773" s="30"/>
      <c r="K773" s="31"/>
    </row>
    <row r="774" spans="2:11" ht="19.899999999999999" customHeight="1" x14ac:dyDescent="0.2">
      <c r="B774" s="31"/>
      <c r="C774" s="150"/>
      <c r="D774" s="156" t="s">
        <v>391</v>
      </c>
      <c r="E774" s="156"/>
      <c r="F774" s="156"/>
      <c r="G774" s="156"/>
      <c r="I774" s="31"/>
      <c r="J774" s="30"/>
      <c r="K774" s="31"/>
    </row>
    <row r="775" spans="2:11" ht="19.899999999999999" customHeight="1" x14ac:dyDescent="0.2">
      <c r="B775" s="31"/>
      <c r="C775" s="150"/>
      <c r="D775" s="156" t="s">
        <v>392</v>
      </c>
      <c r="E775" s="156"/>
      <c r="F775" s="156"/>
      <c r="G775" s="156"/>
      <c r="I775" s="31"/>
      <c r="J775" s="30"/>
      <c r="K775" s="31"/>
    </row>
    <row r="776" spans="2:11" ht="19.899999999999999" customHeight="1" x14ac:dyDescent="0.2">
      <c r="B776" s="31"/>
      <c r="C776" s="150"/>
      <c r="D776" s="156"/>
      <c r="E776" s="156"/>
      <c r="F776" s="156"/>
      <c r="G776" s="156"/>
      <c r="I776" s="31"/>
      <c r="J776" s="30"/>
      <c r="K776" s="31"/>
    </row>
    <row r="777" spans="2:11" ht="19.899999999999999" customHeight="1" x14ac:dyDescent="0.2">
      <c r="B777" s="31"/>
      <c r="C777" s="156" t="s">
        <v>1207</v>
      </c>
      <c r="D777" s="156" t="s">
        <v>170</v>
      </c>
      <c r="E777" s="156"/>
      <c r="F777" s="156"/>
      <c r="G777" s="156"/>
      <c r="I777" s="31"/>
      <c r="J777" s="30"/>
      <c r="K777" s="31"/>
    </row>
    <row r="778" spans="2:11" ht="19.899999999999999" customHeight="1" x14ac:dyDescent="0.2">
      <c r="B778" s="31"/>
      <c r="C778" s="156"/>
      <c r="D778" s="156" t="s">
        <v>191</v>
      </c>
      <c r="E778" s="156"/>
      <c r="F778" s="156"/>
      <c r="G778" s="156"/>
      <c r="I778" s="31"/>
      <c r="J778" s="37"/>
      <c r="K778" s="158"/>
    </row>
    <row r="779" spans="2:11" ht="19.899999999999999" customHeight="1" x14ac:dyDescent="0.2">
      <c r="B779" s="31"/>
      <c r="D779" s="156" t="s">
        <v>124</v>
      </c>
      <c r="I779" s="31"/>
      <c r="J779" s="37">
        <f>I788</f>
        <v>226008000</v>
      </c>
      <c r="K779" s="158" t="s">
        <v>13</v>
      </c>
    </row>
    <row r="780" spans="2:11" ht="19.899999999999999" customHeight="1" x14ac:dyDescent="0.2">
      <c r="B780" s="31"/>
      <c r="I780" s="31"/>
      <c r="J780" s="37"/>
    </row>
    <row r="781" spans="2:11" ht="19.899999999999999" customHeight="1" x14ac:dyDescent="0.2">
      <c r="B781" s="152"/>
      <c r="I781" s="42" t="s">
        <v>114</v>
      </c>
      <c r="J781" s="42" t="s">
        <v>115</v>
      </c>
      <c r="K781" s="36"/>
    </row>
    <row r="782" spans="2:11" ht="19.899999999999999" customHeight="1" x14ac:dyDescent="0.2">
      <c r="B782" s="152"/>
      <c r="I782" s="154" t="s">
        <v>116</v>
      </c>
      <c r="J782" s="154" t="s">
        <v>116</v>
      </c>
      <c r="K782" s="36"/>
    </row>
    <row r="783" spans="2:11" ht="19.899999999999999" customHeight="1" x14ac:dyDescent="0.2">
      <c r="D783" s="156" t="s">
        <v>128</v>
      </c>
      <c r="E783" s="156"/>
      <c r="F783" s="156"/>
      <c r="G783" s="156"/>
      <c r="H783" s="48"/>
      <c r="I783" s="153">
        <v>2008960000</v>
      </c>
      <c r="J783" s="33">
        <v>0</v>
      </c>
      <c r="K783" s="152" t="s">
        <v>13</v>
      </c>
    </row>
    <row r="784" spans="2:11" ht="19.899999999999999" customHeight="1" x14ac:dyDescent="0.2">
      <c r="D784" s="156" t="s">
        <v>835</v>
      </c>
      <c r="E784" s="156"/>
      <c r="F784" s="156"/>
      <c r="G784" s="156"/>
      <c r="H784" s="152"/>
      <c r="I784" s="36">
        <f>SUM(H785:H786)</f>
        <v>1017500623</v>
      </c>
      <c r="J784" s="33">
        <v>0</v>
      </c>
      <c r="K784" s="152" t="s">
        <v>13</v>
      </c>
    </row>
    <row r="785" spans="1:11" ht="19.899999999999999" customHeight="1" x14ac:dyDescent="0.2">
      <c r="C785" s="152"/>
      <c r="D785" s="158" t="s">
        <v>837</v>
      </c>
      <c r="E785" s="158"/>
      <c r="F785" s="158"/>
      <c r="G785" s="158"/>
      <c r="H785" s="37">
        <f>430095410+191107356+169041600+169041600</f>
        <v>959285966</v>
      </c>
      <c r="I785" s="36"/>
      <c r="J785" s="33"/>
    </row>
    <row r="786" spans="1:11" ht="19.899999999999999" customHeight="1" x14ac:dyDescent="0.2">
      <c r="C786" s="152"/>
      <c r="D786" s="158" t="s">
        <v>838</v>
      </c>
      <c r="E786" s="158"/>
      <c r="F786" s="158"/>
      <c r="G786" s="158"/>
      <c r="H786" s="37">
        <f>12013613+46201044</f>
        <v>58214657</v>
      </c>
      <c r="I786" s="36"/>
      <c r="J786" s="33"/>
    </row>
    <row r="787" spans="1:11" ht="19.899999999999999" customHeight="1" x14ac:dyDescent="0.2">
      <c r="D787" s="156" t="s">
        <v>314</v>
      </c>
      <c r="E787" s="156"/>
      <c r="F787" s="156"/>
      <c r="G787" s="156"/>
      <c r="H787" s="152"/>
      <c r="I787" s="36">
        <v>226627200</v>
      </c>
      <c r="J787" s="33">
        <v>0</v>
      </c>
      <c r="K787" s="152" t="s">
        <v>13</v>
      </c>
    </row>
    <row r="788" spans="1:11" ht="19.899999999999999" customHeight="1" x14ac:dyDescent="0.2">
      <c r="C788" s="156"/>
      <c r="D788" s="156" t="s">
        <v>826</v>
      </c>
      <c r="E788" s="156"/>
      <c r="F788" s="156"/>
      <c r="G788" s="156"/>
      <c r="H788" s="152"/>
      <c r="I788" s="36">
        <v>226008000</v>
      </c>
      <c r="J788" s="33">
        <v>0</v>
      </c>
      <c r="K788" s="152" t="s">
        <v>13</v>
      </c>
    </row>
    <row r="789" spans="1:11" ht="19.899999999999999" customHeight="1" x14ac:dyDescent="0.2">
      <c r="D789" s="156" t="s">
        <v>162</v>
      </c>
      <c r="E789" s="156"/>
      <c r="F789" s="156"/>
      <c r="G789" s="156"/>
      <c r="H789" s="152"/>
      <c r="I789" s="36">
        <f>I783-I784-I585-I605-I787-I788</f>
        <v>538824177</v>
      </c>
      <c r="J789" s="33">
        <v>0</v>
      </c>
      <c r="K789" s="152" t="s">
        <v>13</v>
      </c>
    </row>
    <row r="790" spans="1:11" ht="19.899999999999999" customHeight="1" x14ac:dyDescent="0.2">
      <c r="B790" s="47"/>
      <c r="D790" s="156"/>
      <c r="E790" s="156"/>
      <c r="F790" s="156"/>
      <c r="G790" s="156"/>
      <c r="H790" s="152"/>
      <c r="I790" s="36"/>
      <c r="J790" s="33"/>
    </row>
    <row r="791" spans="1:11" ht="19.899999999999999" customHeight="1" x14ac:dyDescent="0.2">
      <c r="B791" s="150"/>
      <c r="I791" s="36"/>
      <c r="J791" s="37"/>
    </row>
    <row r="792" spans="1:11" ht="19.899999999999999" customHeight="1" x14ac:dyDescent="0.2">
      <c r="B792" s="150"/>
      <c r="I792" s="36"/>
      <c r="J792" s="37"/>
    </row>
    <row r="793" spans="1:11" s="152" customFormat="1" ht="19.899999999999999" customHeight="1" x14ac:dyDescent="0.2">
      <c r="A793" s="28"/>
      <c r="B793" s="31" t="s">
        <v>1214</v>
      </c>
      <c r="C793" s="29"/>
      <c r="D793" s="150" t="s">
        <v>851</v>
      </c>
      <c r="E793" s="150"/>
      <c r="F793" s="150"/>
      <c r="G793" s="150"/>
      <c r="H793" s="29"/>
      <c r="I793" s="32"/>
      <c r="J793" s="28"/>
    </row>
    <row r="794" spans="1:11" ht="19.899999999999999" customHeight="1" x14ac:dyDescent="0.2">
      <c r="C794" s="29"/>
      <c r="D794" s="150" t="s">
        <v>853</v>
      </c>
      <c r="E794" s="150"/>
      <c r="F794" s="150"/>
      <c r="G794" s="150"/>
      <c r="H794" s="29"/>
      <c r="I794" s="32"/>
      <c r="J794" s="30"/>
      <c r="K794" s="31"/>
    </row>
    <row r="795" spans="1:11" ht="19.899999999999999" customHeight="1" x14ac:dyDescent="0.2">
      <c r="B795" s="150"/>
      <c r="I795" s="36"/>
      <c r="J795" s="37"/>
    </row>
    <row r="796" spans="1:11" ht="19.899999999999999" customHeight="1" x14ac:dyDescent="0.2">
      <c r="B796" s="31"/>
      <c r="D796" s="150" t="s">
        <v>333</v>
      </c>
      <c r="E796" s="150"/>
      <c r="F796" s="150"/>
      <c r="G796" s="150"/>
      <c r="H796" s="29"/>
      <c r="I796" s="31"/>
      <c r="J796" s="30"/>
      <c r="K796" s="31"/>
    </row>
    <row r="797" spans="1:11" ht="19.899999999999999" customHeight="1" x14ac:dyDescent="0.2">
      <c r="B797" s="31"/>
      <c r="D797" s="156" t="s">
        <v>839</v>
      </c>
      <c r="E797" s="156"/>
      <c r="F797" s="156"/>
      <c r="G797" s="156"/>
      <c r="H797" s="29"/>
      <c r="I797" s="31"/>
      <c r="J797" s="30"/>
      <c r="K797" s="31"/>
    </row>
    <row r="798" spans="1:11" ht="19.899999999999999" customHeight="1" x14ac:dyDescent="0.2">
      <c r="B798" s="31"/>
      <c r="D798" s="156" t="s">
        <v>840</v>
      </c>
      <c r="E798" s="156"/>
      <c r="F798" s="156"/>
      <c r="G798" s="156"/>
      <c r="H798" s="29"/>
      <c r="I798" s="31"/>
      <c r="J798" s="30"/>
      <c r="K798" s="31"/>
    </row>
    <row r="799" spans="1:11" ht="19.899999999999999" customHeight="1" x14ac:dyDescent="0.2">
      <c r="B799" s="31"/>
      <c r="D799" s="156" t="s">
        <v>421</v>
      </c>
      <c r="E799" s="156"/>
      <c r="F799" s="156"/>
      <c r="G799" s="156"/>
      <c r="H799" s="29"/>
      <c r="I799" s="31"/>
      <c r="J799" s="30"/>
      <c r="K799" s="31"/>
    </row>
    <row r="800" spans="1:11" ht="19.899999999999999" customHeight="1" x14ac:dyDescent="0.2">
      <c r="B800" s="31"/>
      <c r="D800" s="156" t="s">
        <v>423</v>
      </c>
      <c r="E800" s="156"/>
      <c r="F800" s="156"/>
      <c r="G800" s="156"/>
      <c r="H800" s="29"/>
      <c r="I800" s="31"/>
      <c r="J800" s="30"/>
      <c r="K800" s="31"/>
    </row>
    <row r="801" spans="2:11" ht="19.899999999999999" customHeight="1" x14ac:dyDescent="0.2">
      <c r="B801" s="31"/>
      <c r="D801" s="156" t="s">
        <v>422</v>
      </c>
      <c r="E801" s="156"/>
      <c r="F801" s="156"/>
      <c r="G801" s="156"/>
      <c r="H801" s="29"/>
      <c r="I801" s="31"/>
      <c r="J801" s="30"/>
      <c r="K801" s="31"/>
    </row>
    <row r="802" spans="2:11" ht="19.899999999999999" customHeight="1" x14ac:dyDescent="0.2">
      <c r="B802" s="31"/>
      <c r="D802" s="156"/>
      <c r="E802" s="156"/>
      <c r="F802" s="156"/>
      <c r="G802" s="156"/>
      <c r="H802" s="29"/>
      <c r="I802" s="31"/>
      <c r="J802" s="30"/>
      <c r="K802" s="31"/>
    </row>
    <row r="803" spans="2:11" ht="19.899999999999999" customHeight="1" x14ac:dyDescent="0.2">
      <c r="B803" s="31"/>
      <c r="D803" s="150" t="s">
        <v>664</v>
      </c>
      <c r="E803" s="150"/>
      <c r="F803" s="150"/>
      <c r="G803" s="150"/>
      <c r="H803" s="29"/>
      <c r="I803" s="31"/>
      <c r="J803" s="30"/>
      <c r="K803" s="31"/>
    </row>
    <row r="804" spans="2:11" ht="19.899999999999999" customHeight="1" x14ac:dyDescent="0.2">
      <c r="B804" s="31"/>
      <c r="D804" s="150"/>
      <c r="E804" s="150"/>
      <c r="F804" s="150"/>
      <c r="G804" s="150"/>
      <c r="H804" s="29"/>
      <c r="I804" s="31"/>
      <c r="J804" s="30"/>
      <c r="K804" s="31"/>
    </row>
    <row r="805" spans="2:11" ht="19.899999999999999" customHeight="1" x14ac:dyDescent="0.2">
      <c r="B805" s="31"/>
      <c r="D805" s="150" t="s">
        <v>117</v>
      </c>
      <c r="E805" s="150"/>
      <c r="F805" s="150"/>
      <c r="G805" s="150"/>
      <c r="H805" s="29"/>
      <c r="I805" s="31"/>
      <c r="J805" s="30"/>
      <c r="K805" s="31"/>
    </row>
    <row r="806" spans="2:11" ht="19.899999999999999" customHeight="1" x14ac:dyDescent="0.2">
      <c r="B806" s="31"/>
      <c r="C806" s="150"/>
      <c r="D806" s="156" t="s">
        <v>646</v>
      </c>
      <c r="E806" s="156"/>
      <c r="F806" s="156"/>
      <c r="G806" s="156"/>
      <c r="I806" s="31"/>
      <c r="J806" s="30"/>
      <c r="K806" s="31"/>
    </row>
    <row r="807" spans="2:11" ht="19.899999999999999" customHeight="1" x14ac:dyDescent="0.2">
      <c r="B807" s="31"/>
      <c r="C807" s="150"/>
      <c r="D807" s="156" t="s">
        <v>841</v>
      </c>
      <c r="E807" s="156"/>
      <c r="F807" s="156"/>
      <c r="G807" s="156"/>
      <c r="I807" s="31"/>
      <c r="J807" s="30"/>
      <c r="K807" s="31"/>
    </row>
    <row r="808" spans="2:11" ht="19.899999999999999" customHeight="1" x14ac:dyDescent="0.2">
      <c r="B808" s="31"/>
      <c r="C808" s="150"/>
      <c r="D808" s="156" t="s">
        <v>842</v>
      </c>
      <c r="E808" s="156"/>
      <c r="F808" s="156"/>
      <c r="G808" s="156"/>
      <c r="I808" s="31"/>
      <c r="J808" s="30"/>
      <c r="K808" s="31"/>
    </row>
    <row r="809" spans="2:11" ht="19.899999999999999" customHeight="1" x14ac:dyDescent="0.2">
      <c r="B809" s="31"/>
      <c r="C809" s="150"/>
      <c r="D809" s="156" t="s">
        <v>843</v>
      </c>
      <c r="E809" s="156"/>
      <c r="F809" s="156"/>
      <c r="G809" s="156"/>
      <c r="I809" s="31"/>
      <c r="J809" s="30"/>
      <c r="K809" s="31"/>
    </row>
    <row r="810" spans="2:11" ht="19.899999999999999" customHeight="1" x14ac:dyDescent="0.2">
      <c r="B810" s="31"/>
      <c r="C810" s="150"/>
      <c r="D810" s="156" t="s">
        <v>844</v>
      </c>
      <c r="E810" s="156"/>
      <c r="F810" s="156"/>
      <c r="G810" s="156"/>
      <c r="I810" s="31"/>
      <c r="J810" s="30"/>
      <c r="K810" s="31"/>
    </row>
    <row r="811" spans="2:11" ht="19.899999999999999" customHeight="1" x14ac:dyDescent="0.2">
      <c r="B811" s="31"/>
      <c r="C811" s="150"/>
      <c r="D811" s="156" t="s">
        <v>352</v>
      </c>
      <c r="E811" s="156"/>
      <c r="F811" s="156"/>
      <c r="G811" s="156"/>
      <c r="I811" s="31"/>
      <c r="J811" s="30"/>
      <c r="K811" s="31"/>
    </row>
    <row r="812" spans="2:11" ht="19.899999999999999" customHeight="1" x14ac:dyDescent="0.2">
      <c r="B812" s="31"/>
      <c r="C812" s="150"/>
      <c r="D812" s="156" t="s">
        <v>845</v>
      </c>
      <c r="E812" s="156"/>
      <c r="F812" s="156"/>
      <c r="G812" s="156"/>
      <c r="I812" s="31"/>
      <c r="J812" s="30"/>
      <c r="K812" s="31"/>
    </row>
    <row r="813" spans="2:11" ht="19.899999999999999" customHeight="1" x14ac:dyDescent="0.2">
      <c r="B813" s="31"/>
      <c r="C813" s="150"/>
      <c r="D813" s="156" t="s">
        <v>846</v>
      </c>
      <c r="E813" s="156"/>
      <c r="F813" s="156"/>
      <c r="G813" s="156"/>
      <c r="I813" s="31"/>
      <c r="J813" s="30"/>
      <c r="K813" s="31"/>
    </row>
    <row r="814" spans="2:11" ht="19.899999999999999" customHeight="1" x14ac:dyDescent="0.2">
      <c r="B814" s="31"/>
      <c r="C814" s="150"/>
      <c r="D814" s="156"/>
      <c r="E814" s="156"/>
      <c r="F814" s="156"/>
      <c r="G814" s="156"/>
      <c r="I814" s="31"/>
      <c r="J814" s="30"/>
      <c r="K814" s="31"/>
    </row>
    <row r="815" spans="2:11" ht="19.899999999999999" customHeight="1" x14ac:dyDescent="0.2">
      <c r="B815" s="31"/>
      <c r="D815" s="150" t="s">
        <v>113</v>
      </c>
      <c r="E815" s="150"/>
      <c r="F815" s="150"/>
      <c r="G815" s="150"/>
      <c r="H815" s="29"/>
      <c r="I815" s="31"/>
      <c r="J815" s="30"/>
      <c r="K815" s="31"/>
    </row>
    <row r="816" spans="2:11" ht="19.899999999999999" customHeight="1" x14ac:dyDescent="0.2">
      <c r="B816" s="31"/>
      <c r="D816" s="156" t="s">
        <v>847</v>
      </c>
      <c r="E816" s="156"/>
      <c r="F816" s="156"/>
      <c r="G816" s="156"/>
      <c r="H816" s="29"/>
      <c r="I816" s="31"/>
      <c r="J816" s="30"/>
      <c r="K816" s="31"/>
    </row>
    <row r="817" spans="2:11" ht="19.899999999999999" customHeight="1" x14ac:dyDescent="0.2">
      <c r="B817" s="31"/>
      <c r="D817" s="156" t="s">
        <v>640</v>
      </c>
      <c r="E817" s="156"/>
      <c r="F817" s="156"/>
      <c r="G817" s="156"/>
      <c r="H817" s="29"/>
      <c r="I817" s="31"/>
      <c r="J817" s="30"/>
      <c r="K817" s="31"/>
    </row>
    <row r="818" spans="2:11" ht="19.899999999999999" customHeight="1" x14ac:dyDescent="0.2">
      <c r="B818" s="31"/>
      <c r="D818" s="156" t="s">
        <v>126</v>
      </c>
      <c r="E818" s="156"/>
      <c r="F818" s="156"/>
      <c r="G818" s="156"/>
      <c r="H818" s="29"/>
      <c r="I818" s="31"/>
      <c r="J818" s="30"/>
      <c r="K818" s="31"/>
    </row>
    <row r="819" spans="2:11" ht="19.899999999999999" customHeight="1" x14ac:dyDescent="0.2">
      <c r="B819" s="31"/>
      <c r="D819" s="156" t="s">
        <v>848</v>
      </c>
      <c r="E819" s="156"/>
      <c r="F819" s="156"/>
      <c r="G819" s="156"/>
      <c r="H819" s="29"/>
      <c r="I819" s="31"/>
      <c r="J819" s="30"/>
      <c r="K819" s="31"/>
    </row>
    <row r="820" spans="2:11" ht="19.899999999999999" customHeight="1" x14ac:dyDescent="0.2">
      <c r="B820" s="31"/>
      <c r="D820" s="156" t="s">
        <v>854</v>
      </c>
      <c r="E820" s="156"/>
      <c r="F820" s="156"/>
      <c r="G820" s="156"/>
      <c r="H820" s="29"/>
      <c r="I820" s="31"/>
      <c r="J820" s="30"/>
      <c r="K820" s="31"/>
    </row>
    <row r="821" spans="2:11" ht="19.899999999999999" customHeight="1" x14ac:dyDescent="0.2">
      <c r="B821" s="150"/>
      <c r="I821" s="36"/>
      <c r="J821" s="37"/>
    </row>
    <row r="822" spans="2:11" ht="19.899999999999999" customHeight="1" x14ac:dyDescent="0.2">
      <c r="B822" s="150"/>
      <c r="I822" s="36"/>
      <c r="J822" s="37"/>
    </row>
    <row r="823" spans="2:11" ht="19.899999999999999" customHeight="1" x14ac:dyDescent="0.2">
      <c r="B823" s="150"/>
      <c r="I823" s="36"/>
      <c r="J823" s="37"/>
    </row>
    <row r="824" spans="2:11" ht="19.899999999999999" customHeight="1" x14ac:dyDescent="0.2">
      <c r="B824" s="150"/>
      <c r="I824" s="36"/>
      <c r="J824" s="37"/>
    </row>
    <row r="825" spans="2:11" ht="19.899999999999999" customHeight="1" x14ac:dyDescent="0.2">
      <c r="B825" s="150"/>
      <c r="I825" s="36"/>
      <c r="J825" s="37"/>
    </row>
    <row r="826" spans="2:11" ht="19.899999999999999" customHeight="1" x14ac:dyDescent="0.2">
      <c r="B826" s="150"/>
      <c r="I826" s="36"/>
      <c r="J826" s="37"/>
    </row>
    <row r="827" spans="2:11" ht="19.899999999999999" customHeight="1" x14ac:dyDescent="0.2">
      <c r="B827" s="150"/>
      <c r="I827" s="36"/>
      <c r="J827" s="37"/>
    </row>
    <row r="828" spans="2:11" ht="19.899999999999999" customHeight="1" x14ac:dyDescent="0.2">
      <c r="B828" s="150"/>
      <c r="I828" s="36"/>
      <c r="J828" s="37"/>
    </row>
    <row r="829" spans="2:11" ht="19.899999999999999" customHeight="1" x14ac:dyDescent="0.2">
      <c r="B829" s="31"/>
      <c r="C829" s="156" t="s">
        <v>329</v>
      </c>
      <c r="D829" s="156" t="s">
        <v>850</v>
      </c>
      <c r="E829" s="156"/>
      <c r="F829" s="156"/>
      <c r="G829" s="156"/>
      <c r="I829" s="31"/>
      <c r="J829" s="30"/>
      <c r="K829" s="31"/>
    </row>
    <row r="830" spans="2:11" ht="19.899999999999999" customHeight="1" x14ac:dyDescent="0.2">
      <c r="B830" s="31"/>
      <c r="C830" s="156"/>
      <c r="D830" s="156" t="s">
        <v>855</v>
      </c>
      <c r="E830" s="156"/>
      <c r="F830" s="156"/>
      <c r="G830" s="156"/>
      <c r="I830" s="31"/>
      <c r="J830" s="37">
        <f>I842</f>
        <v>9454700</v>
      </c>
      <c r="K830" s="158" t="s">
        <v>13</v>
      </c>
    </row>
    <row r="831" spans="2:11" ht="19.899999999999999" customHeight="1" x14ac:dyDescent="0.2">
      <c r="B831" s="31"/>
      <c r="D831" s="156" t="s">
        <v>847</v>
      </c>
      <c r="I831" s="31"/>
      <c r="J831" s="37"/>
    </row>
    <row r="832" spans="2:11" ht="19.899999999999999" customHeight="1" x14ac:dyDescent="0.2">
      <c r="B832" s="31"/>
      <c r="D832" s="156" t="s">
        <v>640</v>
      </c>
      <c r="I832" s="31"/>
      <c r="J832" s="37"/>
    </row>
    <row r="833" spans="2:11" ht="19.899999999999999" customHeight="1" x14ac:dyDescent="0.2">
      <c r="B833" s="31"/>
      <c r="D833" s="156" t="s">
        <v>126</v>
      </c>
      <c r="I833" s="31"/>
      <c r="J833" s="37"/>
    </row>
    <row r="834" spans="2:11" ht="19.899999999999999" customHeight="1" x14ac:dyDescent="0.2">
      <c r="B834" s="31"/>
      <c r="D834" s="156" t="s">
        <v>848</v>
      </c>
      <c r="I834" s="31"/>
      <c r="J834" s="37"/>
    </row>
    <row r="835" spans="2:11" ht="19.899999999999999" customHeight="1" x14ac:dyDescent="0.2">
      <c r="B835" s="31"/>
      <c r="D835" s="156" t="s">
        <v>854</v>
      </c>
      <c r="I835" s="31"/>
      <c r="J835" s="37"/>
    </row>
    <row r="836" spans="2:11" ht="19.899999999999999" customHeight="1" x14ac:dyDescent="0.2">
      <c r="B836" s="31"/>
      <c r="I836" s="31"/>
      <c r="J836" s="37"/>
    </row>
    <row r="837" spans="2:11" ht="19.899999999999999" customHeight="1" x14ac:dyDescent="0.2">
      <c r="B837" s="152"/>
      <c r="I837" s="42" t="s">
        <v>114</v>
      </c>
      <c r="J837" s="42" t="s">
        <v>115</v>
      </c>
      <c r="K837" s="36"/>
    </row>
    <row r="838" spans="2:11" ht="19.899999999999999" customHeight="1" x14ac:dyDescent="0.2">
      <c r="B838" s="152"/>
      <c r="I838" s="154" t="s">
        <v>116</v>
      </c>
      <c r="J838" s="154" t="s">
        <v>116</v>
      </c>
      <c r="K838" s="36"/>
    </row>
    <row r="839" spans="2:11" ht="19.899999999999999" customHeight="1" x14ac:dyDescent="0.2">
      <c r="D839" s="156" t="s">
        <v>128</v>
      </c>
      <c r="E839" s="156"/>
      <c r="F839" s="156"/>
      <c r="G839" s="156"/>
      <c r="H839" s="33"/>
      <c r="I839" s="33">
        <v>5789639670</v>
      </c>
      <c r="J839" s="33">
        <f>SUM(J840:J846)</f>
        <v>0</v>
      </c>
      <c r="K839" s="152" t="s">
        <v>13</v>
      </c>
    </row>
    <row r="840" spans="2:11" ht="19.899999999999999" customHeight="1" x14ac:dyDescent="0.2">
      <c r="D840" s="156" t="s">
        <v>830</v>
      </c>
      <c r="E840" s="156"/>
      <c r="F840" s="156"/>
      <c r="G840" s="156"/>
      <c r="H840" s="269"/>
      <c r="I840" s="36">
        <f>3939430+1000000</f>
        <v>4939430</v>
      </c>
      <c r="J840" s="33">
        <f>SUM(J841:J841)</f>
        <v>0</v>
      </c>
      <c r="K840" s="152" t="s">
        <v>13</v>
      </c>
    </row>
    <row r="841" spans="2:11" ht="19.899999999999999" customHeight="1" x14ac:dyDescent="0.2">
      <c r="D841" s="156" t="s">
        <v>314</v>
      </c>
      <c r="E841" s="156"/>
      <c r="F841" s="156"/>
      <c r="G841" s="156"/>
      <c r="H841" s="269"/>
      <c r="I841" s="37">
        <v>0</v>
      </c>
      <c r="J841" s="33">
        <f>SUM(J842:J846)</f>
        <v>0</v>
      </c>
      <c r="K841" s="152" t="s">
        <v>13</v>
      </c>
    </row>
    <row r="842" spans="2:11" ht="19.899999999999999" customHeight="1" x14ac:dyDescent="0.2">
      <c r="C842" s="156"/>
      <c r="D842" s="156" t="s">
        <v>826</v>
      </c>
      <c r="E842" s="156"/>
      <c r="F842" s="156"/>
      <c r="G842" s="156"/>
      <c r="H842" s="269"/>
      <c r="I842" s="36">
        <v>9454700</v>
      </c>
      <c r="J842" s="33">
        <f>SUM(J843:J846)</f>
        <v>0</v>
      </c>
      <c r="K842" s="152" t="s">
        <v>13</v>
      </c>
    </row>
    <row r="843" spans="2:11" ht="19.899999999999999" customHeight="1" x14ac:dyDescent="0.2">
      <c r="D843" s="156" t="s">
        <v>162</v>
      </c>
      <c r="E843" s="156"/>
      <c r="F843" s="156"/>
      <c r="G843" s="156"/>
      <c r="H843" s="33"/>
      <c r="I843" s="36">
        <v>9454700</v>
      </c>
      <c r="J843" s="33">
        <f>SUM(J846:J846)</f>
        <v>0</v>
      </c>
      <c r="K843" s="152" t="s">
        <v>13</v>
      </c>
    </row>
    <row r="844" spans="2:11" ht="19.899999999999999" customHeight="1" x14ac:dyDescent="0.2">
      <c r="D844" s="156" t="s">
        <v>260</v>
      </c>
      <c r="E844" s="156"/>
      <c r="F844" s="156"/>
      <c r="G844" s="156"/>
      <c r="H844" s="152"/>
      <c r="I844" s="36">
        <f>6090840+105726000</f>
        <v>111816840</v>
      </c>
      <c r="J844" s="33">
        <v>0</v>
      </c>
      <c r="K844" s="152" t="s">
        <v>13</v>
      </c>
    </row>
    <row r="845" spans="2:11" ht="19.899999999999999" customHeight="1" x14ac:dyDescent="0.2">
      <c r="B845" s="150"/>
      <c r="D845" s="156" t="s">
        <v>315</v>
      </c>
      <c r="I845" s="36">
        <v>287985000</v>
      </c>
      <c r="J845" s="33">
        <v>0</v>
      </c>
      <c r="K845" s="152" t="s">
        <v>13</v>
      </c>
    </row>
    <row r="846" spans="2:11" ht="19.899999999999999" customHeight="1" x14ac:dyDescent="0.2">
      <c r="D846" s="156" t="s">
        <v>1410</v>
      </c>
      <c r="E846" s="156"/>
      <c r="F846" s="156"/>
      <c r="G846" s="156"/>
      <c r="H846" s="33"/>
      <c r="I846" s="36">
        <f>I839-I840-I841-I842-I843-I844-I845</f>
        <v>5365989000</v>
      </c>
      <c r="J846" s="33">
        <f>SUM(J847:J847)</f>
        <v>0</v>
      </c>
      <c r="K846" s="152" t="s">
        <v>13</v>
      </c>
    </row>
    <row r="847" spans="2:11" ht="19.899999999999999" customHeight="1" x14ac:dyDescent="0.2">
      <c r="B847" s="150"/>
      <c r="I847" s="36"/>
      <c r="J847" s="37"/>
    </row>
    <row r="848" spans="2:11" ht="19.899999999999999" customHeight="1" x14ac:dyDescent="0.2">
      <c r="B848" s="150"/>
      <c r="I848" s="36"/>
      <c r="J848" s="37"/>
    </row>
    <row r="849" spans="2:10" ht="19.899999999999999" customHeight="1" x14ac:dyDescent="0.2">
      <c r="B849" s="150"/>
      <c r="I849" s="36"/>
      <c r="J849" s="37"/>
    </row>
    <row r="850" spans="2:10" ht="19.899999999999999" customHeight="1" x14ac:dyDescent="0.2">
      <c r="B850" s="150"/>
      <c r="I850" s="36"/>
      <c r="J850" s="37"/>
    </row>
    <row r="851" spans="2:10" ht="19.899999999999999" customHeight="1" x14ac:dyDescent="0.2">
      <c r="B851" s="150"/>
      <c r="I851" s="36"/>
      <c r="J851" s="37"/>
    </row>
    <row r="852" spans="2:10" ht="19.899999999999999" customHeight="1" x14ac:dyDescent="0.2">
      <c r="B852" s="150"/>
      <c r="I852" s="36"/>
      <c r="J852" s="37"/>
    </row>
    <row r="853" spans="2:10" ht="19.899999999999999" customHeight="1" x14ac:dyDescent="0.2">
      <c r="B853" s="150"/>
      <c r="I853" s="36"/>
      <c r="J853" s="37"/>
    </row>
    <row r="854" spans="2:10" ht="19.899999999999999" customHeight="1" x14ac:dyDescent="0.2">
      <c r="B854" s="150"/>
      <c r="I854" s="36"/>
      <c r="J854" s="37"/>
    </row>
    <row r="855" spans="2:10" ht="19.899999999999999" customHeight="1" x14ac:dyDescent="0.2">
      <c r="B855" s="150"/>
      <c r="I855" s="36"/>
      <c r="J855" s="37"/>
    </row>
    <row r="856" spans="2:10" ht="19.899999999999999" customHeight="1" x14ac:dyDescent="0.2">
      <c r="B856" s="150"/>
      <c r="I856" s="36"/>
      <c r="J856" s="37"/>
    </row>
    <row r="857" spans="2:10" ht="19.899999999999999" customHeight="1" x14ac:dyDescent="0.2">
      <c r="B857" s="150"/>
      <c r="I857" s="36"/>
      <c r="J857" s="37"/>
    </row>
    <row r="858" spans="2:10" ht="19.899999999999999" customHeight="1" x14ac:dyDescent="0.2">
      <c r="B858" s="150"/>
      <c r="I858" s="36"/>
      <c r="J858" s="37"/>
    </row>
    <row r="859" spans="2:10" ht="19.899999999999999" customHeight="1" x14ac:dyDescent="0.2">
      <c r="B859" s="150"/>
      <c r="I859" s="36"/>
      <c r="J859" s="37"/>
    </row>
    <row r="860" spans="2:10" ht="19.899999999999999" customHeight="1" x14ac:dyDescent="0.2">
      <c r="B860" s="150"/>
      <c r="I860" s="36"/>
      <c r="J860" s="37"/>
    </row>
    <row r="861" spans="2:10" ht="19.899999999999999" customHeight="1" x14ac:dyDescent="0.2">
      <c r="B861" s="150"/>
      <c r="I861" s="36"/>
      <c r="J861" s="37"/>
    </row>
    <row r="862" spans="2:10" ht="19.899999999999999" customHeight="1" x14ac:dyDescent="0.2">
      <c r="B862" s="150"/>
      <c r="I862" s="36"/>
      <c r="J862" s="37"/>
    </row>
    <row r="863" spans="2:10" ht="19.899999999999999" customHeight="1" x14ac:dyDescent="0.2">
      <c r="B863" s="150"/>
      <c r="I863" s="36"/>
      <c r="J863" s="37"/>
    </row>
    <row r="864" spans="2:10" ht="19.899999999999999" customHeight="1" x14ac:dyDescent="0.2">
      <c r="B864" s="150"/>
      <c r="I864" s="36"/>
      <c r="J864" s="37"/>
    </row>
    <row r="865" spans="1:11" s="152" customFormat="1" ht="19.899999999999999" customHeight="1" x14ac:dyDescent="0.2">
      <c r="A865" s="28"/>
      <c r="B865" s="31" t="s">
        <v>1213</v>
      </c>
      <c r="C865" s="29"/>
      <c r="D865" s="150" t="s">
        <v>851</v>
      </c>
      <c r="E865" s="150"/>
      <c r="F865" s="150"/>
      <c r="G865" s="150"/>
      <c r="H865" s="29"/>
      <c r="I865" s="32"/>
      <c r="J865" s="28"/>
    </row>
    <row r="866" spans="1:11" ht="19.899999999999999" customHeight="1" x14ac:dyDescent="0.2">
      <c r="C866" s="29"/>
      <c r="D866" s="150" t="s">
        <v>852</v>
      </c>
      <c r="E866" s="150"/>
      <c r="F866" s="150"/>
      <c r="G866" s="150"/>
      <c r="H866" s="29"/>
      <c r="I866" s="32"/>
      <c r="J866" s="30"/>
      <c r="K866" s="31"/>
    </row>
    <row r="867" spans="1:11" ht="19.899999999999999" customHeight="1" x14ac:dyDescent="0.2">
      <c r="B867" s="150"/>
      <c r="I867" s="36"/>
      <c r="J867" s="37"/>
    </row>
    <row r="868" spans="1:11" ht="19.899999999999999" customHeight="1" x14ac:dyDescent="0.2">
      <c r="B868" s="31"/>
      <c r="D868" s="150" t="s">
        <v>333</v>
      </c>
      <c r="E868" s="150"/>
      <c r="F868" s="150"/>
      <c r="G868" s="150"/>
      <c r="H868" s="29"/>
      <c r="I868" s="31"/>
      <c r="J868" s="30"/>
      <c r="K868" s="31"/>
    </row>
    <row r="869" spans="1:11" ht="19.899999999999999" customHeight="1" x14ac:dyDescent="0.2">
      <c r="B869" s="31"/>
      <c r="D869" s="156" t="s">
        <v>839</v>
      </c>
      <c r="E869" s="156"/>
      <c r="F869" s="156"/>
      <c r="G869" s="156"/>
      <c r="H869" s="29"/>
      <c r="I869" s="31"/>
      <c r="J869" s="30"/>
      <c r="K869" s="31"/>
    </row>
    <row r="870" spans="1:11" ht="19.899999999999999" customHeight="1" x14ac:dyDescent="0.2">
      <c r="B870" s="31"/>
      <c r="D870" s="156" t="s">
        <v>840</v>
      </c>
      <c r="E870" s="156"/>
      <c r="F870" s="156"/>
      <c r="G870" s="156"/>
      <c r="H870" s="29"/>
      <c r="I870" s="31"/>
      <c r="J870" s="30"/>
      <c r="K870" s="31"/>
    </row>
    <row r="871" spans="1:11" ht="19.899999999999999" customHeight="1" x14ac:dyDescent="0.2">
      <c r="B871" s="31"/>
      <c r="D871" s="156" t="s">
        <v>421</v>
      </c>
      <c r="E871" s="156"/>
      <c r="F871" s="156"/>
      <c r="G871" s="156"/>
      <c r="H871" s="29"/>
      <c r="I871" s="31"/>
      <c r="J871" s="30"/>
      <c r="K871" s="31"/>
    </row>
    <row r="872" spans="1:11" ht="19.899999999999999" customHeight="1" x14ac:dyDescent="0.2">
      <c r="B872" s="31"/>
      <c r="D872" s="156" t="s">
        <v>423</v>
      </c>
      <c r="E872" s="156"/>
      <c r="F872" s="156"/>
      <c r="G872" s="156"/>
      <c r="H872" s="29"/>
      <c r="I872" s="31"/>
      <c r="J872" s="30"/>
      <c r="K872" s="31"/>
    </row>
    <row r="873" spans="1:11" ht="19.899999999999999" customHeight="1" x14ac:dyDescent="0.2">
      <c r="B873" s="31"/>
      <c r="D873" s="156" t="s">
        <v>422</v>
      </c>
      <c r="E873" s="156"/>
      <c r="F873" s="156"/>
      <c r="G873" s="156"/>
      <c r="H873" s="29"/>
      <c r="I873" s="31"/>
      <c r="J873" s="30"/>
      <c r="K873" s="31"/>
    </row>
    <row r="874" spans="1:11" ht="19.899999999999999" customHeight="1" x14ac:dyDescent="0.2">
      <c r="B874" s="31"/>
      <c r="D874" s="156"/>
      <c r="E874" s="156"/>
      <c r="F874" s="156"/>
      <c r="G874" s="156"/>
      <c r="H874" s="29"/>
      <c r="I874" s="31"/>
      <c r="J874" s="30"/>
      <c r="K874" s="31"/>
    </row>
    <row r="875" spans="1:11" ht="19.899999999999999" customHeight="1" x14ac:dyDescent="0.2">
      <c r="B875" s="31"/>
      <c r="D875" s="150" t="s">
        <v>664</v>
      </c>
      <c r="E875" s="150"/>
      <c r="F875" s="150"/>
      <c r="G875" s="150"/>
      <c r="H875" s="29"/>
      <c r="I875" s="31"/>
      <c r="J875" s="30"/>
      <c r="K875" s="31"/>
    </row>
    <row r="876" spans="1:11" ht="19.899999999999999" customHeight="1" x14ac:dyDescent="0.2">
      <c r="B876" s="31"/>
      <c r="D876" s="150"/>
      <c r="E876" s="150"/>
      <c r="F876" s="150"/>
      <c r="G876" s="150"/>
      <c r="H876" s="29"/>
      <c r="I876" s="31"/>
      <c r="J876" s="30"/>
      <c r="K876" s="31"/>
    </row>
    <row r="877" spans="1:11" ht="19.899999999999999" customHeight="1" x14ac:dyDescent="0.2">
      <c r="B877" s="31"/>
      <c r="D877" s="150" t="s">
        <v>117</v>
      </c>
      <c r="E877" s="150"/>
      <c r="F877" s="150"/>
      <c r="G877" s="150"/>
      <c r="H877" s="29"/>
      <c r="I877" s="31"/>
      <c r="J877" s="30"/>
      <c r="K877" s="31"/>
    </row>
    <row r="878" spans="1:11" ht="19.899999999999999" customHeight="1" x14ac:dyDescent="0.2">
      <c r="B878" s="31"/>
      <c r="C878" s="150"/>
      <c r="D878" s="156" t="s">
        <v>646</v>
      </c>
      <c r="E878" s="156"/>
      <c r="F878" s="156"/>
      <c r="G878" s="156"/>
      <c r="I878" s="31"/>
      <c r="J878" s="30"/>
      <c r="K878" s="31"/>
    </row>
    <row r="879" spans="1:11" ht="19.899999999999999" customHeight="1" x14ac:dyDescent="0.2">
      <c r="B879" s="31"/>
      <c r="C879" s="150"/>
      <c r="D879" s="156" t="s">
        <v>841</v>
      </c>
      <c r="E879" s="156"/>
      <c r="F879" s="156"/>
      <c r="G879" s="156"/>
      <c r="I879" s="31"/>
      <c r="J879" s="30"/>
      <c r="K879" s="31"/>
    </row>
    <row r="880" spans="1:11" ht="19.899999999999999" customHeight="1" x14ac:dyDescent="0.2">
      <c r="B880" s="31"/>
      <c r="C880" s="150"/>
      <c r="D880" s="156" t="s">
        <v>842</v>
      </c>
      <c r="E880" s="156"/>
      <c r="F880" s="156"/>
      <c r="G880" s="156"/>
      <c r="I880" s="31"/>
      <c r="J880" s="30"/>
      <c r="K880" s="31"/>
    </row>
    <row r="881" spans="2:11" ht="19.899999999999999" customHeight="1" x14ac:dyDescent="0.2">
      <c r="B881" s="31"/>
      <c r="C881" s="150"/>
      <c r="D881" s="156" t="s">
        <v>843</v>
      </c>
      <c r="E881" s="156"/>
      <c r="F881" s="156"/>
      <c r="G881" s="156"/>
      <c r="I881" s="31"/>
      <c r="J881" s="30"/>
      <c r="K881" s="31"/>
    </row>
    <row r="882" spans="2:11" ht="19.899999999999999" customHeight="1" x14ac:dyDescent="0.2">
      <c r="B882" s="31"/>
      <c r="C882" s="150"/>
      <c r="D882" s="156" t="s">
        <v>844</v>
      </c>
      <c r="E882" s="156"/>
      <c r="F882" s="156"/>
      <c r="G882" s="156"/>
      <c r="I882" s="31"/>
      <c r="J882" s="30"/>
      <c r="K882" s="31"/>
    </row>
    <row r="883" spans="2:11" ht="19.899999999999999" customHeight="1" x14ac:dyDescent="0.2">
      <c r="B883" s="31"/>
      <c r="C883" s="150"/>
      <c r="D883" s="156" t="s">
        <v>352</v>
      </c>
      <c r="E883" s="156"/>
      <c r="F883" s="156"/>
      <c r="G883" s="156"/>
      <c r="I883" s="31"/>
      <c r="J883" s="30"/>
      <c r="K883" s="31"/>
    </row>
    <row r="884" spans="2:11" ht="19.899999999999999" customHeight="1" x14ac:dyDescent="0.2">
      <c r="B884" s="31"/>
      <c r="C884" s="150"/>
      <c r="D884" s="156" t="s">
        <v>845</v>
      </c>
      <c r="E884" s="156"/>
      <c r="F884" s="156"/>
      <c r="G884" s="156"/>
      <c r="I884" s="31"/>
      <c r="J884" s="30"/>
      <c r="K884" s="31"/>
    </row>
    <row r="885" spans="2:11" ht="19.899999999999999" customHeight="1" x14ac:dyDescent="0.2">
      <c r="B885" s="31"/>
      <c r="C885" s="150"/>
      <c r="D885" s="156" t="s">
        <v>846</v>
      </c>
      <c r="E885" s="156"/>
      <c r="F885" s="156"/>
      <c r="G885" s="156"/>
      <c r="I885" s="31"/>
      <c r="J885" s="30"/>
      <c r="K885" s="31"/>
    </row>
    <row r="886" spans="2:11" ht="19.899999999999999" customHeight="1" x14ac:dyDescent="0.2">
      <c r="B886" s="31"/>
      <c r="C886" s="150"/>
      <c r="D886" s="156"/>
      <c r="E886" s="156"/>
      <c r="F886" s="156"/>
      <c r="G886" s="156"/>
      <c r="I886" s="31"/>
      <c r="J886" s="30"/>
      <c r="K886" s="31"/>
    </row>
    <row r="887" spans="2:11" ht="19.899999999999999" customHeight="1" x14ac:dyDescent="0.2">
      <c r="B887" s="31"/>
      <c r="D887" s="150" t="s">
        <v>113</v>
      </c>
      <c r="E887" s="150"/>
      <c r="F887" s="150"/>
      <c r="G887" s="150"/>
      <c r="H887" s="29"/>
      <c r="I887" s="31"/>
      <c r="J887" s="30"/>
      <c r="K887" s="31"/>
    </row>
    <row r="888" spans="2:11" ht="19.899999999999999" customHeight="1" x14ac:dyDescent="0.2">
      <c r="B888" s="31"/>
      <c r="D888" s="156" t="s">
        <v>847</v>
      </c>
      <c r="E888" s="156"/>
      <c r="F888" s="156"/>
      <c r="G888" s="156"/>
      <c r="H888" s="29"/>
      <c r="I888" s="31"/>
      <c r="J888" s="30"/>
      <c r="K888" s="31"/>
    </row>
    <row r="889" spans="2:11" ht="19.899999999999999" customHeight="1" x14ac:dyDescent="0.2">
      <c r="B889" s="31"/>
      <c r="D889" s="156" t="s">
        <v>633</v>
      </c>
      <c r="E889" s="156"/>
      <c r="F889" s="156"/>
      <c r="G889" s="156"/>
      <c r="H889" s="29"/>
      <c r="I889" s="31"/>
      <c r="J889" s="30"/>
      <c r="K889" s="31"/>
    </row>
    <row r="890" spans="2:11" ht="19.899999999999999" customHeight="1" x14ac:dyDescent="0.2">
      <c r="B890" s="31"/>
      <c r="D890" s="156" t="s">
        <v>126</v>
      </c>
      <c r="E890" s="156"/>
      <c r="F890" s="156"/>
      <c r="G890" s="156"/>
      <c r="H890" s="29"/>
      <c r="I890" s="31"/>
      <c r="J890" s="30"/>
      <c r="K890" s="31"/>
    </row>
    <row r="891" spans="2:11" ht="19.899999999999999" customHeight="1" x14ac:dyDescent="0.2">
      <c r="B891" s="31"/>
      <c r="D891" s="156" t="s">
        <v>848</v>
      </c>
      <c r="E891" s="156"/>
      <c r="F891" s="156"/>
      <c r="G891" s="156"/>
      <c r="H891" s="29"/>
      <c r="I891" s="31"/>
      <c r="J891" s="30"/>
      <c r="K891" s="31"/>
    </row>
    <row r="892" spans="2:11" ht="19.899999999999999" customHeight="1" x14ac:dyDescent="0.2">
      <c r="B892" s="31"/>
      <c r="D892" s="156" t="s">
        <v>849</v>
      </c>
      <c r="E892" s="156"/>
      <c r="F892" s="156"/>
      <c r="G892" s="156"/>
      <c r="H892" s="29"/>
      <c r="I892" s="31"/>
      <c r="J892" s="30"/>
      <c r="K892" s="31"/>
    </row>
    <row r="893" spans="2:11" ht="19.899999999999999" customHeight="1" x14ac:dyDescent="0.2">
      <c r="B893" s="150"/>
      <c r="I893" s="36"/>
      <c r="J893" s="37"/>
    </row>
    <row r="894" spans="2:11" ht="19.899999999999999" customHeight="1" x14ac:dyDescent="0.2">
      <c r="B894" s="150"/>
      <c r="I894" s="36"/>
      <c r="J894" s="37"/>
    </row>
    <row r="895" spans="2:11" ht="19.899999999999999" customHeight="1" x14ac:dyDescent="0.2">
      <c r="B895" s="150"/>
      <c r="I895" s="36"/>
      <c r="J895" s="37"/>
    </row>
    <row r="896" spans="2:11" ht="19.899999999999999" customHeight="1" x14ac:dyDescent="0.2">
      <c r="B896" s="150"/>
      <c r="I896" s="36"/>
      <c r="J896" s="37"/>
    </row>
    <row r="897" spans="2:11" ht="19.899999999999999" customHeight="1" x14ac:dyDescent="0.2">
      <c r="B897" s="150"/>
      <c r="I897" s="36"/>
      <c r="J897" s="37"/>
    </row>
    <row r="898" spans="2:11" ht="19.899999999999999" customHeight="1" x14ac:dyDescent="0.2">
      <c r="B898" s="150"/>
      <c r="I898" s="36"/>
      <c r="J898" s="37"/>
    </row>
    <row r="899" spans="2:11" ht="19.899999999999999" customHeight="1" x14ac:dyDescent="0.2">
      <c r="B899" s="150"/>
      <c r="I899" s="36"/>
      <c r="J899" s="37"/>
    </row>
    <row r="900" spans="2:11" ht="19.899999999999999" customHeight="1" x14ac:dyDescent="0.2">
      <c r="B900" s="150"/>
      <c r="I900" s="36"/>
      <c r="J900" s="37"/>
    </row>
    <row r="901" spans="2:11" ht="19.899999999999999" customHeight="1" x14ac:dyDescent="0.2">
      <c r="B901" s="31"/>
      <c r="C901" s="156" t="s">
        <v>344</v>
      </c>
      <c r="D901" s="156" t="s">
        <v>850</v>
      </c>
      <c r="E901" s="156"/>
      <c r="F901" s="156"/>
      <c r="G901" s="156"/>
      <c r="I901" s="31"/>
      <c r="J901" s="30"/>
      <c r="K901" s="31"/>
    </row>
    <row r="902" spans="2:11" ht="19.899999999999999" customHeight="1" x14ac:dyDescent="0.2">
      <c r="B902" s="31"/>
      <c r="C902" s="156"/>
      <c r="D902" s="156" t="s">
        <v>120</v>
      </c>
      <c r="E902" s="156"/>
      <c r="F902" s="156"/>
      <c r="G902" s="156"/>
      <c r="I902" s="31"/>
      <c r="J902" s="37">
        <f>I914</f>
        <v>9454700</v>
      </c>
      <c r="K902" s="158" t="s">
        <v>13</v>
      </c>
    </row>
    <row r="903" spans="2:11" ht="19.899999999999999" customHeight="1" x14ac:dyDescent="0.2">
      <c r="B903" s="31"/>
      <c r="D903" s="156" t="s">
        <v>847</v>
      </c>
      <c r="I903" s="31"/>
      <c r="J903" s="37"/>
    </row>
    <row r="904" spans="2:11" ht="19.899999999999999" customHeight="1" x14ac:dyDescent="0.2">
      <c r="B904" s="31"/>
      <c r="D904" s="156" t="s">
        <v>633</v>
      </c>
      <c r="I904" s="31"/>
      <c r="J904" s="37"/>
    </row>
    <row r="905" spans="2:11" ht="19.899999999999999" customHeight="1" x14ac:dyDescent="0.2">
      <c r="B905" s="31"/>
      <c r="D905" s="156" t="s">
        <v>126</v>
      </c>
      <c r="I905" s="31"/>
      <c r="J905" s="37"/>
    </row>
    <row r="906" spans="2:11" ht="19.899999999999999" customHeight="1" x14ac:dyDescent="0.2">
      <c r="B906" s="31"/>
      <c r="D906" s="156" t="s">
        <v>848</v>
      </c>
      <c r="I906" s="31"/>
      <c r="J906" s="37"/>
    </row>
    <row r="907" spans="2:11" ht="19.899999999999999" customHeight="1" x14ac:dyDescent="0.2">
      <c r="B907" s="31"/>
      <c r="D907" s="156" t="s">
        <v>849</v>
      </c>
      <c r="I907" s="31"/>
      <c r="J907" s="37"/>
    </row>
    <row r="908" spans="2:11" ht="19.899999999999999" customHeight="1" x14ac:dyDescent="0.2">
      <c r="B908" s="31"/>
      <c r="I908" s="31"/>
      <c r="J908" s="37"/>
    </row>
    <row r="909" spans="2:11" ht="19.899999999999999" customHeight="1" x14ac:dyDescent="0.2">
      <c r="B909" s="152"/>
      <c r="I909" s="42" t="s">
        <v>114</v>
      </c>
      <c r="J909" s="42" t="s">
        <v>115</v>
      </c>
      <c r="K909" s="36"/>
    </row>
    <row r="910" spans="2:11" ht="19.899999999999999" customHeight="1" x14ac:dyDescent="0.2">
      <c r="B910" s="152"/>
      <c r="I910" s="154" t="s">
        <v>116</v>
      </c>
      <c r="J910" s="154" t="s">
        <v>116</v>
      </c>
      <c r="K910" s="36"/>
    </row>
    <row r="911" spans="2:11" ht="19.899999999999999" customHeight="1" x14ac:dyDescent="0.2">
      <c r="D911" s="156" t="s">
        <v>128</v>
      </c>
      <c r="E911" s="156"/>
      <c r="F911" s="156"/>
      <c r="G911" s="156"/>
      <c r="H911" s="33"/>
      <c r="I911" s="33">
        <v>5687439670</v>
      </c>
      <c r="J911" s="33">
        <f>SUM(J912:J918)</f>
        <v>0</v>
      </c>
      <c r="K911" s="152" t="s">
        <v>13</v>
      </c>
    </row>
    <row r="912" spans="2:11" ht="19.899999999999999" customHeight="1" x14ac:dyDescent="0.2">
      <c r="D912" s="156" t="s">
        <v>830</v>
      </c>
      <c r="E912" s="156"/>
      <c r="F912" s="156"/>
      <c r="G912" s="156"/>
      <c r="H912" s="152"/>
      <c r="I912" s="36">
        <f>3939430+1000000</f>
        <v>4939430</v>
      </c>
      <c r="J912" s="33">
        <f>SUM(J913:J913)</f>
        <v>0</v>
      </c>
      <c r="K912" s="152" t="s">
        <v>13</v>
      </c>
    </row>
    <row r="913" spans="2:11" ht="19.899999999999999" customHeight="1" x14ac:dyDescent="0.2">
      <c r="D913" s="156" t="s">
        <v>314</v>
      </c>
      <c r="E913" s="156"/>
      <c r="F913" s="156"/>
      <c r="G913" s="156"/>
      <c r="H913" s="152"/>
      <c r="I913" s="37">
        <v>0</v>
      </c>
      <c r="J913" s="33">
        <f>SUM(J914:J918)</f>
        <v>0</v>
      </c>
      <c r="K913" s="152" t="s">
        <v>13</v>
      </c>
    </row>
    <row r="914" spans="2:11" ht="19.899999999999999" customHeight="1" x14ac:dyDescent="0.2">
      <c r="C914" s="156"/>
      <c r="D914" s="156" t="s">
        <v>826</v>
      </c>
      <c r="E914" s="156"/>
      <c r="F914" s="156"/>
      <c r="G914" s="156"/>
      <c r="H914" s="152"/>
      <c r="I914" s="36">
        <v>9454700</v>
      </c>
      <c r="J914" s="33">
        <f>SUM(J915:J918)</f>
        <v>0</v>
      </c>
      <c r="K914" s="152" t="s">
        <v>13</v>
      </c>
    </row>
    <row r="915" spans="2:11" ht="19.899999999999999" customHeight="1" x14ac:dyDescent="0.2">
      <c r="D915" s="156" t="s">
        <v>162</v>
      </c>
      <c r="E915" s="156"/>
      <c r="F915" s="156"/>
      <c r="G915" s="156"/>
      <c r="H915" s="33"/>
      <c r="I915" s="36">
        <v>9454700</v>
      </c>
      <c r="J915" s="33">
        <f>SUM(J918:J918)</f>
        <v>0</v>
      </c>
      <c r="K915" s="152" t="s">
        <v>13</v>
      </c>
    </row>
    <row r="916" spans="2:11" ht="19.899999999999999" customHeight="1" x14ac:dyDescent="0.2">
      <c r="D916" s="156" t="s">
        <v>260</v>
      </c>
      <c r="E916" s="156"/>
      <c r="F916" s="156"/>
      <c r="G916" s="156"/>
      <c r="H916" s="152"/>
      <c r="I916" s="36">
        <v>109940840</v>
      </c>
      <c r="J916" s="33">
        <v>0</v>
      </c>
      <c r="K916" s="152" t="s">
        <v>13</v>
      </c>
    </row>
    <row r="917" spans="2:11" ht="19.899999999999999" customHeight="1" x14ac:dyDescent="0.2">
      <c r="B917" s="47"/>
      <c r="D917" s="156" t="s">
        <v>315</v>
      </c>
      <c r="E917" s="156"/>
      <c r="F917" s="156"/>
      <c r="G917" s="156"/>
      <c r="H917" s="152"/>
      <c r="I917" s="36">
        <v>282875000</v>
      </c>
      <c r="J917" s="33">
        <v>0</v>
      </c>
      <c r="K917" s="152" t="s">
        <v>13</v>
      </c>
    </row>
    <row r="918" spans="2:11" ht="19.899999999999999" customHeight="1" x14ac:dyDescent="0.2">
      <c r="D918" s="156" t="s">
        <v>1410</v>
      </c>
      <c r="E918" s="156"/>
      <c r="F918" s="156"/>
      <c r="G918" s="156"/>
      <c r="H918" s="33"/>
      <c r="I918" s="36">
        <f>I911-I912-I913-I914-I915-I916-I917</f>
        <v>5270775000</v>
      </c>
      <c r="J918" s="33">
        <f>SUM(J919:J919)</f>
        <v>0</v>
      </c>
      <c r="K918" s="152" t="s">
        <v>13</v>
      </c>
    </row>
    <row r="919" spans="2:11" ht="19.899999999999999" customHeight="1" x14ac:dyDescent="0.2">
      <c r="B919" s="150"/>
      <c r="I919" s="36"/>
      <c r="J919" s="37"/>
    </row>
    <row r="920" spans="2:11" ht="19.899999999999999" customHeight="1" x14ac:dyDescent="0.2">
      <c r="B920" s="150"/>
      <c r="I920" s="36"/>
      <c r="J920" s="37"/>
    </row>
    <row r="921" spans="2:11" ht="19.899999999999999" customHeight="1" x14ac:dyDescent="0.2">
      <c r="B921" s="150"/>
      <c r="I921" s="36"/>
      <c r="J921" s="37"/>
    </row>
    <row r="922" spans="2:11" ht="19.899999999999999" customHeight="1" x14ac:dyDescent="0.2">
      <c r="B922" s="150"/>
      <c r="I922" s="36"/>
      <c r="J922" s="37"/>
    </row>
    <row r="923" spans="2:11" ht="19.899999999999999" customHeight="1" x14ac:dyDescent="0.2">
      <c r="B923" s="150"/>
      <c r="I923" s="36"/>
      <c r="J923" s="37"/>
    </row>
    <row r="924" spans="2:11" ht="19.899999999999999" customHeight="1" x14ac:dyDescent="0.2">
      <c r="B924" s="150"/>
      <c r="I924" s="36"/>
      <c r="J924" s="37"/>
    </row>
    <row r="925" spans="2:11" ht="19.899999999999999" customHeight="1" x14ac:dyDescent="0.2">
      <c r="B925" s="150"/>
      <c r="I925" s="36"/>
      <c r="J925" s="37"/>
    </row>
    <row r="926" spans="2:11" ht="19.899999999999999" customHeight="1" x14ac:dyDescent="0.2">
      <c r="B926" s="150"/>
      <c r="I926" s="36"/>
      <c r="J926" s="37"/>
    </row>
    <row r="927" spans="2:11" ht="19.899999999999999" customHeight="1" x14ac:dyDescent="0.2">
      <c r="B927" s="150"/>
      <c r="I927" s="36"/>
      <c r="J927" s="37"/>
    </row>
    <row r="928" spans="2:11" ht="19.899999999999999" customHeight="1" x14ac:dyDescent="0.2">
      <c r="B928" s="150"/>
      <c r="I928" s="36"/>
      <c r="J928" s="37"/>
    </row>
    <row r="929" spans="1:11" ht="19.899999999999999" customHeight="1" x14ac:dyDescent="0.2">
      <c r="B929" s="150"/>
      <c r="I929" s="36"/>
      <c r="J929" s="37"/>
    </row>
    <row r="930" spans="1:11" ht="19.899999999999999" customHeight="1" x14ac:dyDescent="0.2">
      <c r="B930" s="150"/>
      <c r="I930" s="36"/>
      <c r="J930" s="37"/>
    </row>
    <row r="931" spans="1:11" ht="19.899999999999999" customHeight="1" x14ac:dyDescent="0.2">
      <c r="B931" s="150"/>
      <c r="I931" s="36"/>
      <c r="J931" s="37"/>
    </row>
    <row r="932" spans="1:11" ht="19.899999999999999" customHeight="1" x14ac:dyDescent="0.2">
      <c r="B932" s="150"/>
      <c r="I932" s="36"/>
      <c r="J932" s="37"/>
    </row>
    <row r="933" spans="1:11" ht="19.899999999999999" customHeight="1" x14ac:dyDescent="0.2">
      <c r="B933" s="150"/>
      <c r="I933" s="36"/>
      <c r="J933" s="37"/>
    </row>
    <row r="934" spans="1:11" ht="19.899999999999999" customHeight="1" x14ac:dyDescent="0.2">
      <c r="B934" s="150"/>
      <c r="I934" s="36"/>
      <c r="J934" s="37"/>
    </row>
    <row r="935" spans="1:11" ht="19.899999999999999" customHeight="1" x14ac:dyDescent="0.2">
      <c r="B935" s="150"/>
      <c r="I935" s="36"/>
      <c r="J935" s="37"/>
    </row>
    <row r="936" spans="1:11" ht="19.899999999999999" customHeight="1" x14ac:dyDescent="0.2">
      <c r="B936" s="150"/>
      <c r="I936" s="36"/>
      <c r="J936" s="37"/>
    </row>
    <row r="937" spans="1:11" s="152" customFormat="1" ht="19.899999999999999" customHeight="1" x14ac:dyDescent="0.2">
      <c r="A937" s="28"/>
      <c r="B937" s="31" t="s">
        <v>1212</v>
      </c>
      <c r="C937" s="29"/>
      <c r="D937" s="150" t="s">
        <v>641</v>
      </c>
      <c r="E937" s="150"/>
      <c r="F937" s="150"/>
      <c r="G937" s="150"/>
      <c r="H937" s="29"/>
      <c r="I937" s="32"/>
      <c r="J937" s="28"/>
    </row>
    <row r="938" spans="1:11" ht="19.899999999999999" customHeight="1" x14ac:dyDescent="0.2">
      <c r="C938" s="29"/>
      <c r="D938" s="150" t="s">
        <v>642</v>
      </c>
      <c r="E938" s="150"/>
      <c r="F938" s="150"/>
      <c r="G938" s="150"/>
      <c r="H938" s="29"/>
      <c r="I938" s="32"/>
      <c r="J938" s="30"/>
      <c r="K938" s="31"/>
    </row>
    <row r="939" spans="1:11" ht="19.899999999999999" customHeight="1" x14ac:dyDescent="0.2">
      <c r="B939" s="31"/>
      <c r="C939" s="29"/>
      <c r="D939" s="150"/>
      <c r="E939" s="150"/>
      <c r="F939" s="150"/>
      <c r="G939" s="150"/>
      <c r="H939" s="29"/>
      <c r="I939" s="32"/>
      <c r="J939" s="30"/>
      <c r="K939" s="31"/>
    </row>
    <row r="940" spans="1:11" ht="19.899999999999999" customHeight="1" x14ac:dyDescent="0.2">
      <c r="B940" s="31"/>
      <c r="D940" s="150" t="s">
        <v>333</v>
      </c>
      <c r="E940" s="150"/>
      <c r="F940" s="150"/>
      <c r="G940" s="150"/>
      <c r="H940" s="29"/>
      <c r="I940" s="31"/>
      <c r="J940" s="30"/>
      <c r="K940" s="31"/>
    </row>
    <row r="941" spans="1:11" ht="19.899999999999999" customHeight="1" x14ac:dyDescent="0.2">
      <c r="B941" s="31"/>
      <c r="D941" s="156" t="s">
        <v>643</v>
      </c>
      <c r="E941" s="156"/>
      <c r="F941" s="156"/>
      <c r="G941" s="156"/>
      <c r="H941" s="29"/>
      <c r="I941" s="31"/>
      <c r="J941" s="30"/>
      <c r="K941" s="31"/>
    </row>
    <row r="942" spans="1:11" ht="19.899999999999999" customHeight="1" x14ac:dyDescent="0.2">
      <c r="B942" s="31"/>
      <c r="D942" s="156" t="s">
        <v>644</v>
      </c>
      <c r="E942" s="156"/>
      <c r="F942" s="156"/>
      <c r="G942" s="156"/>
      <c r="H942" s="29"/>
      <c r="I942" s="31"/>
      <c r="J942" s="30"/>
      <c r="K942" s="31"/>
    </row>
    <row r="943" spans="1:11" ht="19.899999999999999" customHeight="1" x14ac:dyDescent="0.2">
      <c r="B943" s="31"/>
      <c r="D943" s="156" t="s">
        <v>421</v>
      </c>
      <c r="E943" s="156"/>
      <c r="F943" s="156"/>
      <c r="G943" s="156"/>
      <c r="H943" s="29"/>
      <c r="I943" s="31"/>
      <c r="J943" s="30"/>
      <c r="K943" s="31"/>
    </row>
    <row r="944" spans="1:11" ht="19.899999999999999" customHeight="1" x14ac:dyDescent="0.2">
      <c r="B944" s="31"/>
      <c r="D944" s="156" t="s">
        <v>423</v>
      </c>
      <c r="E944" s="156"/>
      <c r="F944" s="156"/>
      <c r="G944" s="156"/>
      <c r="H944" s="29"/>
      <c r="I944" s="31"/>
      <c r="J944" s="30"/>
      <c r="K944" s="31"/>
    </row>
    <row r="945" spans="2:11" ht="19.899999999999999" customHeight="1" x14ac:dyDescent="0.2">
      <c r="B945" s="31"/>
      <c r="D945" s="156"/>
      <c r="E945" s="156"/>
      <c r="F945" s="156"/>
      <c r="G945" s="156"/>
      <c r="H945" s="29"/>
      <c r="I945" s="31"/>
      <c r="J945" s="30"/>
      <c r="K945" s="31"/>
    </row>
    <row r="946" spans="2:11" ht="19.899999999999999" customHeight="1" x14ac:dyDescent="0.2">
      <c r="B946" s="31"/>
      <c r="D946" s="150" t="s">
        <v>645</v>
      </c>
      <c r="E946" s="150"/>
      <c r="F946" s="150"/>
      <c r="G946" s="150"/>
      <c r="H946" s="29"/>
      <c r="I946" s="31"/>
      <c r="J946" s="30"/>
      <c r="K946" s="31"/>
    </row>
    <row r="947" spans="2:11" ht="19.899999999999999" customHeight="1" x14ac:dyDescent="0.2">
      <c r="B947" s="31"/>
      <c r="D947" s="150"/>
      <c r="E947" s="150"/>
      <c r="F947" s="150"/>
      <c r="G947" s="150"/>
      <c r="H947" s="29"/>
      <c r="I947" s="31"/>
      <c r="J947" s="30"/>
      <c r="K947" s="31"/>
    </row>
    <row r="948" spans="2:11" ht="19.899999999999999" customHeight="1" x14ac:dyDescent="0.2">
      <c r="B948" s="31"/>
      <c r="D948" s="150" t="s">
        <v>117</v>
      </c>
      <c r="E948" s="150"/>
      <c r="F948" s="150"/>
      <c r="G948" s="150"/>
      <c r="H948" s="29"/>
      <c r="I948" s="31"/>
      <c r="J948" s="30"/>
      <c r="K948" s="31"/>
    </row>
    <row r="949" spans="2:11" ht="19.899999999999999" customHeight="1" x14ac:dyDescent="0.2">
      <c r="B949" s="31"/>
      <c r="C949" s="150"/>
      <c r="D949" s="156" t="s">
        <v>646</v>
      </c>
      <c r="E949" s="156"/>
      <c r="F949" s="156"/>
      <c r="G949" s="156"/>
      <c r="I949" s="31"/>
      <c r="J949" s="30"/>
      <c r="K949" s="31"/>
    </row>
    <row r="950" spans="2:11" ht="19.899999999999999" customHeight="1" x14ac:dyDescent="0.2">
      <c r="B950" s="31"/>
      <c r="C950" s="150"/>
      <c r="D950" s="156" t="s">
        <v>647</v>
      </c>
      <c r="E950" s="156"/>
      <c r="F950" s="156"/>
      <c r="G950" s="156"/>
      <c r="I950" s="31"/>
      <c r="J950" s="30"/>
      <c r="K950" s="31"/>
    </row>
    <row r="951" spans="2:11" ht="19.899999999999999" customHeight="1" x14ac:dyDescent="0.2">
      <c r="B951" s="31"/>
      <c r="C951" s="150"/>
      <c r="D951" s="156" t="s">
        <v>648</v>
      </c>
      <c r="E951" s="156"/>
      <c r="F951" s="156"/>
      <c r="G951" s="156"/>
      <c r="I951" s="31"/>
      <c r="J951" s="30"/>
      <c r="K951" s="31"/>
    </row>
    <row r="952" spans="2:11" ht="19.899999999999999" customHeight="1" x14ac:dyDescent="0.2">
      <c r="B952" s="31"/>
      <c r="C952" s="150"/>
      <c r="D952" s="156" t="s">
        <v>649</v>
      </c>
      <c r="E952" s="156"/>
      <c r="F952" s="156"/>
      <c r="G952" s="156"/>
      <c r="I952" s="31"/>
      <c r="J952" s="30"/>
      <c r="K952" s="31"/>
    </row>
    <row r="953" spans="2:11" ht="19.899999999999999" customHeight="1" x14ac:dyDescent="0.2">
      <c r="B953" s="31"/>
      <c r="C953" s="150"/>
      <c r="D953" s="156" t="s">
        <v>650</v>
      </c>
      <c r="E953" s="156"/>
      <c r="F953" s="156"/>
      <c r="G953" s="156"/>
      <c r="I953" s="31"/>
      <c r="J953" s="30"/>
      <c r="K953" s="31"/>
    </row>
    <row r="954" spans="2:11" ht="19.899999999999999" customHeight="1" x14ac:dyDescent="0.2">
      <c r="B954" s="31"/>
      <c r="C954" s="150"/>
      <c r="D954" s="156" t="s">
        <v>651</v>
      </c>
      <c r="E954" s="156"/>
      <c r="F954" s="156"/>
      <c r="G954" s="156"/>
      <c r="I954" s="31"/>
      <c r="J954" s="30"/>
      <c r="K954" s="31"/>
    </row>
    <row r="955" spans="2:11" ht="19.899999999999999" customHeight="1" x14ac:dyDescent="0.2">
      <c r="B955" s="31"/>
      <c r="C955" s="150"/>
      <c r="D955" s="156" t="s">
        <v>652</v>
      </c>
      <c r="E955" s="156"/>
      <c r="F955" s="156"/>
      <c r="G955" s="156"/>
      <c r="I955" s="31"/>
      <c r="J955" s="30"/>
      <c r="K955" s="31"/>
    </row>
    <row r="956" spans="2:11" ht="19.899999999999999" customHeight="1" x14ac:dyDescent="0.2">
      <c r="B956" s="31"/>
      <c r="C956" s="150"/>
      <c r="D956" s="156" t="s">
        <v>653</v>
      </c>
      <c r="E956" s="156"/>
      <c r="F956" s="156"/>
      <c r="G956" s="156"/>
      <c r="I956" s="31"/>
      <c r="J956" s="30"/>
      <c r="K956" s="31"/>
    </row>
    <row r="957" spans="2:11" ht="19.899999999999999" customHeight="1" x14ac:dyDescent="0.2">
      <c r="B957" s="31"/>
      <c r="C957" s="150"/>
      <c r="D957" s="156" t="s">
        <v>654</v>
      </c>
      <c r="E957" s="156"/>
      <c r="F957" s="156"/>
      <c r="G957" s="156"/>
      <c r="I957" s="31"/>
      <c r="J957" s="30"/>
      <c r="K957" s="31"/>
    </row>
    <row r="958" spans="2:11" ht="19.899999999999999" customHeight="1" x14ac:dyDescent="0.2">
      <c r="B958" s="31"/>
      <c r="C958" s="150"/>
      <c r="D958" s="156" t="s">
        <v>655</v>
      </c>
      <c r="E958" s="156"/>
      <c r="F958" s="156"/>
      <c r="G958" s="156"/>
      <c r="I958" s="31"/>
      <c r="J958" s="30"/>
      <c r="K958" s="31"/>
    </row>
    <row r="959" spans="2:11" ht="19.899999999999999" customHeight="1" x14ac:dyDescent="0.2">
      <c r="B959" s="31"/>
      <c r="C959" s="150"/>
      <c r="D959" s="156"/>
      <c r="E959" s="156"/>
      <c r="F959" s="156"/>
      <c r="G959" s="156"/>
      <c r="I959" s="31"/>
      <c r="J959" s="30"/>
      <c r="K959" s="31"/>
    </row>
    <row r="960" spans="2:11" ht="19.899999999999999" customHeight="1" x14ac:dyDescent="0.2">
      <c r="B960" s="31"/>
      <c r="D960" s="150" t="s">
        <v>113</v>
      </c>
      <c r="E960" s="150"/>
      <c r="F960" s="150"/>
      <c r="G960" s="150"/>
      <c r="H960" s="29"/>
      <c r="I960" s="31"/>
      <c r="J960" s="30"/>
      <c r="K960" s="31"/>
    </row>
    <row r="961" spans="2:11" ht="19.899999999999999" customHeight="1" x14ac:dyDescent="0.2">
      <c r="B961" s="31"/>
      <c r="D961" s="156" t="s">
        <v>656</v>
      </c>
      <c r="E961" s="156"/>
      <c r="F961" s="156"/>
      <c r="G961" s="156"/>
      <c r="H961" s="29"/>
      <c r="I961" s="31"/>
      <c r="J961" s="30"/>
      <c r="K961" s="31"/>
    </row>
    <row r="962" spans="2:11" ht="19.899999999999999" customHeight="1" x14ac:dyDescent="0.2">
      <c r="B962" s="31"/>
      <c r="D962" s="156" t="s">
        <v>657</v>
      </c>
      <c r="E962" s="156"/>
      <c r="F962" s="156"/>
      <c r="G962" s="156"/>
      <c r="H962" s="29"/>
      <c r="I962" s="31"/>
      <c r="J962" s="30"/>
      <c r="K962" s="31"/>
    </row>
    <row r="963" spans="2:11" ht="19.899999999999999" customHeight="1" x14ac:dyDescent="0.2">
      <c r="B963" s="31"/>
      <c r="D963" s="156" t="s">
        <v>658</v>
      </c>
      <c r="E963" s="156"/>
      <c r="F963" s="156"/>
      <c r="G963" s="156"/>
      <c r="H963" s="29"/>
      <c r="I963" s="31"/>
      <c r="J963" s="30"/>
      <c r="K963" s="31"/>
    </row>
    <row r="964" spans="2:11" ht="19.899999999999999" customHeight="1" x14ac:dyDescent="0.2">
      <c r="B964" s="31"/>
      <c r="D964" s="156" t="s">
        <v>659</v>
      </c>
      <c r="E964" s="156"/>
      <c r="F964" s="156"/>
      <c r="G964" s="156"/>
      <c r="H964" s="29"/>
      <c r="I964" s="31"/>
      <c r="J964" s="30"/>
      <c r="K964" s="31"/>
    </row>
    <row r="965" spans="2:11" ht="19.899999999999999" customHeight="1" x14ac:dyDescent="0.2">
      <c r="B965" s="31"/>
      <c r="D965" s="156" t="s">
        <v>660</v>
      </c>
      <c r="E965" s="156"/>
      <c r="F965" s="156"/>
      <c r="G965" s="156"/>
      <c r="H965" s="29"/>
      <c r="I965" s="31"/>
      <c r="J965" s="30"/>
      <c r="K965" s="31"/>
    </row>
    <row r="966" spans="2:11" ht="19.899999999999999" customHeight="1" x14ac:dyDescent="0.2">
      <c r="B966" s="31"/>
      <c r="C966" s="150"/>
      <c r="D966" s="156" t="s">
        <v>661</v>
      </c>
      <c r="E966" s="156"/>
      <c r="F966" s="156"/>
      <c r="G966" s="156"/>
      <c r="I966" s="31"/>
      <c r="J966" s="30"/>
      <c r="K966" s="31"/>
    </row>
    <row r="967" spans="2:11" ht="19.899999999999999" customHeight="1" x14ac:dyDescent="0.2">
      <c r="B967" s="31"/>
      <c r="C967" s="150"/>
      <c r="D967" s="156" t="s">
        <v>662</v>
      </c>
      <c r="E967" s="156"/>
      <c r="F967" s="156"/>
      <c r="G967" s="156"/>
      <c r="I967" s="31"/>
      <c r="J967" s="30"/>
      <c r="K967" s="31"/>
    </row>
    <row r="968" spans="2:11" ht="19.899999999999999" customHeight="1" x14ac:dyDescent="0.2">
      <c r="B968" s="31"/>
      <c r="C968" s="150"/>
      <c r="I968" s="31"/>
      <c r="J968" s="30"/>
      <c r="K968" s="31"/>
    </row>
    <row r="969" spans="2:11" ht="19.899999999999999" customHeight="1" x14ac:dyDescent="0.2">
      <c r="B969" s="31"/>
      <c r="C969" s="150"/>
      <c r="I969" s="31"/>
      <c r="J969" s="30"/>
      <c r="K969" s="31"/>
    </row>
    <row r="970" spans="2:11" ht="19.899999999999999" customHeight="1" x14ac:dyDescent="0.2">
      <c r="B970" s="31"/>
      <c r="C970" s="150"/>
      <c r="I970" s="31"/>
      <c r="J970" s="30"/>
      <c r="K970" s="31"/>
    </row>
    <row r="971" spans="2:11" ht="19.899999999999999" customHeight="1" x14ac:dyDescent="0.2">
      <c r="B971" s="31"/>
      <c r="C971" s="150"/>
      <c r="I971" s="31"/>
      <c r="J971" s="30"/>
      <c r="K971" s="31"/>
    </row>
    <row r="972" spans="2:11" ht="19.899999999999999" customHeight="1" x14ac:dyDescent="0.2">
      <c r="B972" s="31"/>
      <c r="C972" s="150"/>
      <c r="I972" s="31"/>
      <c r="J972" s="30"/>
      <c r="K972" s="31"/>
    </row>
    <row r="973" spans="2:11" ht="19.899999999999999" customHeight="1" x14ac:dyDescent="0.2">
      <c r="B973" s="31"/>
      <c r="C973" s="156" t="s">
        <v>215</v>
      </c>
      <c r="D973" s="156" t="s">
        <v>186</v>
      </c>
      <c r="E973" s="156"/>
      <c r="F973" s="156"/>
      <c r="G973" s="156"/>
      <c r="I973" s="31"/>
      <c r="J973" s="30"/>
      <c r="K973" s="31"/>
    </row>
    <row r="974" spans="2:11" ht="19.899999999999999" customHeight="1" x14ac:dyDescent="0.2">
      <c r="B974" s="31"/>
      <c r="C974" s="156"/>
      <c r="D974" s="156" t="s">
        <v>187</v>
      </c>
      <c r="E974" s="156"/>
      <c r="F974" s="156"/>
      <c r="G974" s="156"/>
      <c r="I974" s="31"/>
      <c r="J974" s="37">
        <f>I981</f>
        <v>237067500</v>
      </c>
      <c r="K974" s="158" t="s">
        <v>13</v>
      </c>
    </row>
    <row r="975" spans="2:11" ht="19.899999999999999" customHeight="1" x14ac:dyDescent="0.2">
      <c r="B975" s="31"/>
      <c r="I975" s="31"/>
      <c r="J975" s="37"/>
    </row>
    <row r="976" spans="2:11" ht="19.899999999999999" customHeight="1" x14ac:dyDescent="0.2">
      <c r="B976" s="152"/>
      <c r="I976" s="42" t="s">
        <v>114</v>
      </c>
      <c r="J976" s="42" t="s">
        <v>115</v>
      </c>
      <c r="K976" s="36"/>
    </row>
    <row r="977" spans="2:11" ht="19.899999999999999" customHeight="1" x14ac:dyDescent="0.2">
      <c r="B977" s="152"/>
      <c r="I977" s="154" t="s">
        <v>116</v>
      </c>
      <c r="J977" s="154" t="s">
        <v>116</v>
      </c>
      <c r="K977" s="36"/>
    </row>
    <row r="978" spans="2:11" ht="19.899999999999999" customHeight="1" x14ac:dyDescent="0.2">
      <c r="D978" s="156" t="s">
        <v>128</v>
      </c>
      <c r="E978" s="156"/>
      <c r="F978" s="156"/>
      <c r="G978" s="156"/>
      <c r="H978" s="33"/>
      <c r="I978" s="33">
        <v>4741350000</v>
      </c>
      <c r="J978" s="33">
        <f>SUM(J979:J985)</f>
        <v>0</v>
      </c>
      <c r="K978" s="152" t="s">
        <v>13</v>
      </c>
    </row>
    <row r="979" spans="2:11" ht="19.899999999999999" customHeight="1" x14ac:dyDescent="0.2">
      <c r="D979" s="156" t="s">
        <v>830</v>
      </c>
      <c r="E979" s="156"/>
      <c r="F979" s="156"/>
      <c r="G979" s="156"/>
      <c r="H979" s="152"/>
      <c r="I979" s="36">
        <f>25332864+244640470</f>
        <v>269973334</v>
      </c>
      <c r="J979" s="33">
        <f>SUM(J980:J980)</f>
        <v>0</v>
      </c>
      <c r="K979" s="152" t="s">
        <v>13</v>
      </c>
    </row>
    <row r="980" spans="2:11" ht="19.899999999999999" customHeight="1" x14ac:dyDescent="0.2">
      <c r="D980" s="156" t="s">
        <v>314</v>
      </c>
      <c r="E980" s="156"/>
      <c r="F980" s="156"/>
      <c r="G980" s="156"/>
      <c r="H980" s="152"/>
      <c r="I980" s="37">
        <v>237717000</v>
      </c>
      <c r="J980" s="33">
        <f>SUM(J981:J985)</f>
        <v>0</v>
      </c>
      <c r="K980" s="152" t="s">
        <v>13</v>
      </c>
    </row>
    <row r="981" spans="2:11" ht="19.899999999999999" customHeight="1" x14ac:dyDescent="0.2">
      <c r="C981" s="156"/>
      <c r="D981" s="156" t="s">
        <v>826</v>
      </c>
      <c r="E981" s="156"/>
      <c r="F981" s="156"/>
      <c r="G981" s="156"/>
      <c r="H981" s="152"/>
      <c r="I981" s="36">
        <v>237067500</v>
      </c>
      <c r="J981" s="33">
        <f>SUM(J982:J985)</f>
        <v>0</v>
      </c>
      <c r="K981" s="152" t="s">
        <v>13</v>
      </c>
    </row>
    <row r="982" spans="2:11" ht="19.899999999999999" customHeight="1" x14ac:dyDescent="0.2">
      <c r="D982" s="156" t="s">
        <v>162</v>
      </c>
      <c r="E982" s="156"/>
      <c r="F982" s="156"/>
      <c r="G982" s="156"/>
      <c r="H982" s="33"/>
      <c r="I982" s="36">
        <v>237067500</v>
      </c>
      <c r="J982" s="33">
        <f>SUM(J985:J985)</f>
        <v>0</v>
      </c>
      <c r="K982" s="152" t="s">
        <v>13</v>
      </c>
    </row>
    <row r="983" spans="2:11" ht="19.899999999999999" customHeight="1" x14ac:dyDescent="0.2">
      <c r="D983" s="156" t="s">
        <v>260</v>
      </c>
      <c r="E983" s="156"/>
      <c r="F983" s="156"/>
      <c r="G983" s="156"/>
      <c r="H983" s="152"/>
      <c r="I983" s="36">
        <v>237067500</v>
      </c>
      <c r="J983" s="33">
        <v>0</v>
      </c>
      <c r="K983" s="152" t="s">
        <v>13</v>
      </c>
    </row>
    <row r="984" spans="2:11" ht="19.899999999999999" customHeight="1" x14ac:dyDescent="0.2">
      <c r="B984" s="47"/>
      <c r="D984" s="156" t="s">
        <v>315</v>
      </c>
      <c r="E984" s="156"/>
      <c r="F984" s="156"/>
      <c r="G984" s="156"/>
      <c r="H984" s="152"/>
      <c r="I984" s="36">
        <v>237067500</v>
      </c>
      <c r="J984" s="33">
        <v>0</v>
      </c>
      <c r="K984" s="152" t="s">
        <v>13</v>
      </c>
    </row>
    <row r="985" spans="2:11" ht="19.899999999999999" customHeight="1" x14ac:dyDescent="0.2">
      <c r="D985" s="156" t="s">
        <v>1410</v>
      </c>
      <c r="E985" s="156"/>
      <c r="F985" s="156"/>
      <c r="G985" s="156"/>
      <c r="H985" s="33"/>
      <c r="I985" s="36">
        <f>I978-I979-I980-I981-I982-I983-I984</f>
        <v>3285389666</v>
      </c>
      <c r="J985" s="33">
        <f>SUM(J986:J986)</f>
        <v>0</v>
      </c>
      <c r="K985" s="152" t="s">
        <v>13</v>
      </c>
    </row>
    <row r="986" spans="2:11" ht="19.899999999999999" customHeight="1" x14ac:dyDescent="0.2">
      <c r="I986" s="153"/>
      <c r="J986" s="154"/>
    </row>
    <row r="987" spans="2:11" ht="19.899999999999999" customHeight="1" x14ac:dyDescent="0.2">
      <c r="I987" s="153"/>
      <c r="J987" s="154"/>
    </row>
    <row r="988" spans="2:11" ht="19.899999999999999" customHeight="1" x14ac:dyDescent="0.2">
      <c r="I988" s="153"/>
      <c r="J988" s="154"/>
    </row>
    <row r="989" spans="2:11" ht="19.899999999999999" customHeight="1" x14ac:dyDescent="0.2">
      <c r="I989" s="153"/>
      <c r="J989" s="154"/>
    </row>
    <row r="990" spans="2:11" ht="19.899999999999999" customHeight="1" x14ac:dyDescent="0.2">
      <c r="I990" s="153"/>
      <c r="J990" s="154"/>
    </row>
    <row r="991" spans="2:11" ht="19.899999999999999" customHeight="1" x14ac:dyDescent="0.2">
      <c r="I991" s="153"/>
      <c r="J991" s="154"/>
    </row>
    <row r="992" spans="2:11" ht="19.899999999999999" customHeight="1" x14ac:dyDescent="0.2">
      <c r="I992" s="153"/>
      <c r="J992" s="154"/>
    </row>
    <row r="993" spans="9:10" ht="19.899999999999999" customHeight="1" x14ac:dyDescent="0.2">
      <c r="I993" s="153"/>
      <c r="J993" s="154"/>
    </row>
    <row r="994" spans="9:10" ht="19.899999999999999" customHeight="1" x14ac:dyDescent="0.2">
      <c r="I994" s="153"/>
      <c r="J994" s="154"/>
    </row>
    <row r="995" spans="9:10" ht="19.899999999999999" customHeight="1" x14ac:dyDescent="0.2">
      <c r="I995" s="153"/>
      <c r="J995" s="154"/>
    </row>
    <row r="996" spans="9:10" ht="19.899999999999999" customHeight="1" x14ac:dyDescent="0.2">
      <c r="I996" s="153"/>
      <c r="J996" s="154"/>
    </row>
    <row r="997" spans="9:10" ht="19.899999999999999" customHeight="1" x14ac:dyDescent="0.2">
      <c r="I997" s="153"/>
      <c r="J997" s="154"/>
    </row>
    <row r="998" spans="9:10" ht="19.899999999999999" customHeight="1" x14ac:dyDescent="0.2">
      <c r="I998" s="153"/>
      <c r="J998" s="154"/>
    </row>
    <row r="999" spans="9:10" ht="19.899999999999999" customHeight="1" x14ac:dyDescent="0.2">
      <c r="I999" s="153"/>
      <c r="J999" s="154"/>
    </row>
    <row r="1000" spans="9:10" ht="19.899999999999999" customHeight="1" x14ac:dyDescent="0.2">
      <c r="I1000" s="153"/>
      <c r="J1000" s="154"/>
    </row>
    <row r="1001" spans="9:10" ht="19.899999999999999" customHeight="1" x14ac:dyDescent="0.2">
      <c r="I1001" s="153"/>
      <c r="J1001" s="154"/>
    </row>
    <row r="1002" spans="9:10" ht="19.899999999999999" customHeight="1" x14ac:dyDescent="0.2">
      <c r="I1002" s="153"/>
      <c r="J1002" s="154"/>
    </row>
    <row r="1003" spans="9:10" ht="19.899999999999999" customHeight="1" x14ac:dyDescent="0.2">
      <c r="I1003" s="153"/>
      <c r="J1003" s="154"/>
    </row>
    <row r="1004" spans="9:10" ht="19.899999999999999" customHeight="1" x14ac:dyDescent="0.2">
      <c r="I1004" s="153"/>
      <c r="J1004" s="154"/>
    </row>
    <row r="1005" spans="9:10" ht="19.899999999999999" customHeight="1" x14ac:dyDescent="0.2">
      <c r="I1005" s="153"/>
      <c r="J1005" s="154"/>
    </row>
    <row r="1006" spans="9:10" ht="19.899999999999999" customHeight="1" x14ac:dyDescent="0.2">
      <c r="I1006" s="153"/>
      <c r="J1006" s="154"/>
    </row>
    <row r="1007" spans="9:10" ht="19.899999999999999" customHeight="1" x14ac:dyDescent="0.2">
      <c r="I1007" s="153"/>
      <c r="J1007" s="154"/>
    </row>
    <row r="1008" spans="9:10" ht="19.899999999999999" customHeight="1" x14ac:dyDescent="0.2">
      <c r="I1008" s="153"/>
      <c r="J1008" s="154"/>
    </row>
    <row r="1009" spans="2:11" ht="19.899999999999999" customHeight="1" x14ac:dyDescent="0.2">
      <c r="B1009" s="31" t="s">
        <v>1211</v>
      </c>
      <c r="C1009" s="29"/>
      <c r="D1009" s="150" t="s">
        <v>641</v>
      </c>
      <c r="E1009" s="150"/>
      <c r="F1009" s="150"/>
      <c r="G1009" s="150"/>
      <c r="H1009" s="29"/>
      <c r="I1009" s="32"/>
    </row>
    <row r="1010" spans="2:11" ht="19.899999999999999" customHeight="1" x14ac:dyDescent="0.2">
      <c r="C1010" s="29"/>
      <c r="D1010" s="150" t="s">
        <v>663</v>
      </c>
      <c r="E1010" s="150"/>
      <c r="F1010" s="150"/>
      <c r="G1010" s="150"/>
      <c r="H1010" s="29"/>
      <c r="I1010" s="32"/>
      <c r="J1010" s="30"/>
      <c r="K1010" s="31"/>
    </row>
    <row r="1011" spans="2:11" ht="19.899999999999999" customHeight="1" x14ac:dyDescent="0.2">
      <c r="B1011" s="31"/>
      <c r="C1011" s="29"/>
      <c r="D1011" s="150"/>
      <c r="E1011" s="150"/>
      <c r="F1011" s="150"/>
      <c r="G1011" s="150"/>
      <c r="H1011" s="29"/>
      <c r="I1011" s="32"/>
      <c r="J1011" s="30"/>
      <c r="K1011" s="31"/>
    </row>
    <row r="1012" spans="2:11" ht="19.899999999999999" customHeight="1" x14ac:dyDescent="0.2">
      <c r="B1012" s="31"/>
      <c r="D1012" s="150" t="s">
        <v>333</v>
      </c>
      <c r="E1012" s="150"/>
      <c r="F1012" s="150"/>
      <c r="G1012" s="150"/>
      <c r="H1012" s="29"/>
      <c r="I1012" s="31"/>
      <c r="J1012" s="30"/>
      <c r="K1012" s="31"/>
    </row>
    <row r="1013" spans="2:11" ht="19.899999999999999" customHeight="1" x14ac:dyDescent="0.2">
      <c r="B1013" s="31"/>
      <c r="D1013" s="156" t="s">
        <v>643</v>
      </c>
      <c r="E1013" s="156"/>
      <c r="F1013" s="156"/>
      <c r="G1013" s="156"/>
      <c r="H1013" s="29"/>
      <c r="I1013" s="31"/>
      <c r="J1013" s="30"/>
      <c r="K1013" s="31"/>
    </row>
    <row r="1014" spans="2:11" ht="19.899999999999999" customHeight="1" x14ac:dyDescent="0.2">
      <c r="B1014" s="31"/>
      <c r="D1014" s="156" t="s">
        <v>644</v>
      </c>
      <c r="E1014" s="156"/>
      <c r="F1014" s="156"/>
      <c r="G1014" s="156"/>
      <c r="H1014" s="29"/>
      <c r="I1014" s="31"/>
      <c r="J1014" s="30"/>
      <c r="K1014" s="31"/>
    </row>
    <row r="1015" spans="2:11" ht="19.899999999999999" customHeight="1" x14ac:dyDescent="0.2">
      <c r="B1015" s="31"/>
      <c r="D1015" s="156" t="s">
        <v>421</v>
      </c>
      <c r="E1015" s="156"/>
      <c r="F1015" s="156"/>
      <c r="G1015" s="156"/>
      <c r="H1015" s="29"/>
      <c r="I1015" s="31"/>
      <c r="J1015" s="30"/>
      <c r="K1015" s="31"/>
    </row>
    <row r="1016" spans="2:11" ht="19.899999999999999" customHeight="1" x14ac:dyDescent="0.2">
      <c r="B1016" s="31"/>
      <c r="D1016" s="156" t="s">
        <v>423</v>
      </c>
      <c r="E1016" s="156"/>
      <c r="F1016" s="156"/>
      <c r="G1016" s="156"/>
      <c r="H1016" s="29"/>
      <c r="I1016" s="31"/>
      <c r="J1016" s="30"/>
      <c r="K1016" s="31"/>
    </row>
    <row r="1017" spans="2:11" ht="19.899999999999999" customHeight="1" x14ac:dyDescent="0.2">
      <c r="B1017" s="31"/>
      <c r="D1017" s="156"/>
      <c r="E1017" s="156"/>
      <c r="F1017" s="156"/>
      <c r="G1017" s="156"/>
      <c r="H1017" s="29"/>
      <c r="I1017" s="31"/>
      <c r="J1017" s="30"/>
      <c r="K1017" s="31"/>
    </row>
    <row r="1018" spans="2:11" ht="19.899999999999999" customHeight="1" x14ac:dyDescent="0.2">
      <c r="B1018" s="31"/>
      <c r="D1018" s="150" t="s">
        <v>664</v>
      </c>
      <c r="E1018" s="150"/>
      <c r="F1018" s="150"/>
      <c r="G1018" s="150"/>
      <c r="H1018" s="29"/>
      <c r="I1018" s="31"/>
      <c r="J1018" s="30"/>
      <c r="K1018" s="31"/>
    </row>
    <row r="1019" spans="2:11" ht="19.899999999999999" customHeight="1" x14ac:dyDescent="0.2">
      <c r="B1019" s="31"/>
      <c r="D1019" s="29"/>
      <c r="E1019" s="29"/>
      <c r="F1019" s="29"/>
      <c r="G1019" s="29"/>
      <c r="H1019" s="29"/>
      <c r="I1019" s="31"/>
      <c r="J1019" s="30"/>
      <c r="K1019" s="31"/>
    </row>
    <row r="1020" spans="2:11" ht="19.899999999999999" customHeight="1" x14ac:dyDescent="0.2">
      <c r="B1020" s="31"/>
      <c r="D1020" s="150" t="s">
        <v>117</v>
      </c>
      <c r="E1020" s="150"/>
      <c r="F1020" s="150"/>
      <c r="G1020" s="150"/>
      <c r="H1020" s="29"/>
      <c r="I1020" s="31"/>
      <c r="J1020" s="30"/>
      <c r="K1020" s="31"/>
    </row>
    <row r="1021" spans="2:11" ht="19.899999999999999" customHeight="1" x14ac:dyDescent="0.2">
      <c r="B1021" s="31"/>
      <c r="D1021" s="156" t="s">
        <v>646</v>
      </c>
      <c r="E1021" s="156"/>
      <c r="F1021" s="156"/>
      <c r="G1021" s="156"/>
      <c r="H1021" s="29"/>
      <c r="I1021" s="31"/>
      <c r="J1021" s="30"/>
      <c r="K1021" s="31"/>
    </row>
    <row r="1022" spans="2:11" ht="19.899999999999999" customHeight="1" x14ac:dyDescent="0.2">
      <c r="B1022" s="31"/>
      <c r="D1022" s="156" t="s">
        <v>647</v>
      </c>
      <c r="E1022" s="156"/>
      <c r="F1022" s="156"/>
      <c r="G1022" s="156"/>
      <c r="H1022" s="29"/>
      <c r="I1022" s="31"/>
      <c r="J1022" s="30"/>
      <c r="K1022" s="31"/>
    </row>
    <row r="1023" spans="2:11" ht="19.899999999999999" customHeight="1" x14ac:dyDescent="0.2">
      <c r="B1023" s="31"/>
      <c r="D1023" s="156" t="s">
        <v>648</v>
      </c>
      <c r="E1023" s="156"/>
      <c r="F1023" s="156"/>
      <c r="G1023" s="156"/>
      <c r="H1023" s="29"/>
      <c r="I1023" s="31"/>
      <c r="J1023" s="30"/>
      <c r="K1023" s="31"/>
    </row>
    <row r="1024" spans="2:11" ht="19.899999999999999" customHeight="1" x14ac:dyDescent="0.2">
      <c r="B1024" s="31"/>
      <c r="D1024" s="156" t="s">
        <v>649</v>
      </c>
      <c r="E1024" s="156"/>
      <c r="F1024" s="156"/>
      <c r="G1024" s="156"/>
      <c r="H1024" s="29"/>
      <c r="I1024" s="31"/>
      <c r="J1024" s="30"/>
      <c r="K1024" s="31"/>
    </row>
    <row r="1025" spans="2:11" ht="19.899999999999999" customHeight="1" x14ac:dyDescent="0.2">
      <c r="B1025" s="31"/>
      <c r="D1025" s="156" t="s">
        <v>650</v>
      </c>
      <c r="E1025" s="156"/>
      <c r="F1025" s="156"/>
      <c r="G1025" s="156"/>
      <c r="H1025" s="29"/>
      <c r="I1025" s="31"/>
      <c r="J1025" s="30"/>
      <c r="K1025" s="31"/>
    </row>
    <row r="1026" spans="2:11" ht="19.899999999999999" customHeight="1" x14ac:dyDescent="0.2">
      <c r="B1026" s="31"/>
      <c r="D1026" s="156" t="s">
        <v>651</v>
      </c>
      <c r="E1026" s="156"/>
      <c r="F1026" s="156"/>
      <c r="G1026" s="156"/>
      <c r="H1026" s="29"/>
      <c r="I1026" s="31"/>
      <c r="J1026" s="30"/>
      <c r="K1026" s="31"/>
    </row>
    <row r="1027" spans="2:11" ht="19.899999999999999" customHeight="1" x14ac:dyDescent="0.2">
      <c r="B1027" s="31"/>
      <c r="D1027" s="156" t="s">
        <v>652</v>
      </c>
      <c r="E1027" s="156"/>
      <c r="F1027" s="156"/>
      <c r="G1027" s="156"/>
      <c r="H1027" s="29"/>
      <c r="I1027" s="31"/>
      <c r="J1027" s="30"/>
      <c r="K1027" s="31"/>
    </row>
    <row r="1028" spans="2:11" ht="19.899999999999999" customHeight="1" x14ac:dyDescent="0.2">
      <c r="B1028" s="31"/>
      <c r="D1028" s="156" t="s">
        <v>653</v>
      </c>
      <c r="E1028" s="156"/>
      <c r="F1028" s="156"/>
      <c r="G1028" s="156"/>
      <c r="H1028" s="29"/>
      <c r="I1028" s="31"/>
      <c r="J1028" s="30"/>
      <c r="K1028" s="31"/>
    </row>
    <row r="1029" spans="2:11" ht="19.899999999999999" customHeight="1" x14ac:dyDescent="0.2">
      <c r="B1029" s="31"/>
      <c r="D1029" s="156" t="s">
        <v>654</v>
      </c>
      <c r="E1029" s="156"/>
      <c r="F1029" s="156"/>
      <c r="G1029" s="156"/>
      <c r="H1029" s="29"/>
      <c r="I1029" s="31"/>
      <c r="J1029" s="30"/>
      <c r="K1029" s="31"/>
    </row>
    <row r="1030" spans="2:11" ht="19.899999999999999" customHeight="1" x14ac:dyDescent="0.2">
      <c r="B1030" s="31"/>
      <c r="D1030" s="156" t="s">
        <v>655</v>
      </c>
      <c r="E1030" s="156"/>
      <c r="F1030" s="156"/>
      <c r="G1030" s="156"/>
      <c r="H1030" s="29"/>
      <c r="I1030" s="31"/>
      <c r="J1030" s="30"/>
      <c r="K1030" s="31"/>
    </row>
    <row r="1031" spans="2:11" ht="19.899999999999999" customHeight="1" x14ac:dyDescent="0.2">
      <c r="B1031" s="31"/>
      <c r="D1031" s="156"/>
      <c r="E1031" s="156"/>
      <c r="F1031" s="156"/>
      <c r="G1031" s="156"/>
      <c r="H1031" s="29"/>
      <c r="I1031" s="31"/>
      <c r="J1031" s="30"/>
      <c r="K1031" s="31"/>
    </row>
    <row r="1032" spans="2:11" ht="19.899999999999999" customHeight="1" x14ac:dyDescent="0.2">
      <c r="B1032" s="31"/>
      <c r="D1032" s="150" t="s">
        <v>113</v>
      </c>
      <c r="E1032" s="150"/>
      <c r="F1032" s="150"/>
      <c r="G1032" s="150"/>
      <c r="H1032" s="29"/>
      <c r="I1032" s="31"/>
      <c r="J1032" s="30"/>
      <c r="K1032" s="31"/>
    </row>
    <row r="1033" spans="2:11" ht="19.899999999999999" customHeight="1" x14ac:dyDescent="0.2">
      <c r="B1033" s="31"/>
      <c r="D1033" s="156" t="s">
        <v>656</v>
      </c>
      <c r="E1033" s="156"/>
      <c r="F1033" s="156"/>
      <c r="G1033" s="156"/>
      <c r="H1033" s="29"/>
      <c r="I1033" s="31"/>
      <c r="J1033" s="30"/>
      <c r="K1033" s="31"/>
    </row>
    <row r="1034" spans="2:11" ht="19.899999999999999" customHeight="1" x14ac:dyDescent="0.2">
      <c r="B1034" s="31"/>
      <c r="D1034" s="156" t="s">
        <v>665</v>
      </c>
      <c r="E1034" s="156"/>
      <c r="F1034" s="156"/>
      <c r="G1034" s="156"/>
      <c r="H1034" s="29"/>
      <c r="I1034" s="31"/>
      <c r="J1034" s="30"/>
      <c r="K1034" s="31"/>
    </row>
    <row r="1035" spans="2:11" ht="19.899999999999999" customHeight="1" x14ac:dyDescent="0.2">
      <c r="B1035" s="31"/>
      <c r="D1035" s="156" t="s">
        <v>658</v>
      </c>
      <c r="E1035" s="156"/>
      <c r="F1035" s="156"/>
      <c r="G1035" s="156"/>
      <c r="H1035" s="29"/>
      <c r="I1035" s="31"/>
      <c r="J1035" s="30"/>
      <c r="K1035" s="31"/>
    </row>
    <row r="1036" spans="2:11" ht="19.899999999999999" customHeight="1" x14ac:dyDescent="0.2">
      <c r="B1036" s="31"/>
      <c r="D1036" s="156" t="s">
        <v>659</v>
      </c>
      <c r="E1036" s="156"/>
      <c r="F1036" s="156"/>
      <c r="G1036" s="156"/>
      <c r="H1036" s="29"/>
      <c r="I1036" s="31"/>
      <c r="J1036" s="30"/>
      <c r="K1036" s="31"/>
    </row>
    <row r="1037" spans="2:11" ht="19.899999999999999" customHeight="1" x14ac:dyDescent="0.2">
      <c r="B1037" s="31"/>
      <c r="D1037" s="156" t="s">
        <v>666</v>
      </c>
      <c r="E1037" s="156"/>
      <c r="F1037" s="156"/>
      <c r="G1037" s="156"/>
      <c r="H1037" s="29"/>
      <c r="I1037" s="31"/>
      <c r="J1037" s="30"/>
      <c r="K1037" s="31"/>
    </row>
    <row r="1038" spans="2:11" ht="19.899999999999999" customHeight="1" x14ac:dyDescent="0.2">
      <c r="B1038" s="31"/>
      <c r="D1038" s="156" t="s">
        <v>661</v>
      </c>
      <c r="E1038" s="156"/>
      <c r="F1038" s="156"/>
      <c r="G1038" s="156"/>
      <c r="H1038" s="29"/>
      <c r="I1038" s="31"/>
      <c r="J1038" s="30"/>
      <c r="K1038" s="31"/>
    </row>
    <row r="1039" spans="2:11" ht="19.899999999999999" customHeight="1" x14ac:dyDescent="0.2">
      <c r="B1039" s="31"/>
      <c r="C1039" s="150"/>
      <c r="D1039" s="156" t="s">
        <v>662</v>
      </c>
      <c r="E1039" s="156"/>
      <c r="F1039" s="156"/>
      <c r="G1039" s="156"/>
      <c r="I1039" s="31"/>
      <c r="J1039" s="30"/>
      <c r="K1039" s="31"/>
    </row>
    <row r="1040" spans="2:11" ht="19.899999999999999" customHeight="1" x14ac:dyDescent="0.2">
      <c r="B1040" s="31"/>
      <c r="C1040" s="150"/>
      <c r="D1040" s="150"/>
      <c r="E1040" s="150"/>
      <c r="F1040" s="150"/>
      <c r="G1040" s="150"/>
      <c r="I1040" s="31"/>
      <c r="J1040" s="30"/>
      <c r="K1040" s="31"/>
    </row>
    <row r="1041" spans="2:11" ht="19.899999999999999" customHeight="1" x14ac:dyDescent="0.2">
      <c r="B1041" s="31"/>
      <c r="C1041" s="150"/>
      <c r="D1041" s="150"/>
      <c r="E1041" s="150"/>
      <c r="F1041" s="150"/>
      <c r="G1041" s="150"/>
      <c r="I1041" s="31"/>
      <c r="J1041" s="30"/>
      <c r="K1041" s="31"/>
    </row>
    <row r="1042" spans="2:11" ht="19.899999999999999" customHeight="1" x14ac:dyDescent="0.2">
      <c r="B1042" s="31"/>
      <c r="C1042" s="150"/>
      <c r="D1042" s="150"/>
      <c r="E1042" s="150"/>
      <c r="F1042" s="150"/>
      <c r="G1042" s="150"/>
      <c r="I1042" s="31"/>
      <c r="J1042" s="30"/>
      <c r="K1042" s="31"/>
    </row>
    <row r="1043" spans="2:11" ht="19.899999999999999" customHeight="1" x14ac:dyDescent="0.2">
      <c r="B1043" s="31"/>
      <c r="C1043" s="150"/>
      <c r="D1043" s="150"/>
      <c r="E1043" s="150"/>
      <c r="F1043" s="150"/>
      <c r="G1043" s="150"/>
      <c r="I1043" s="31"/>
      <c r="J1043" s="30"/>
      <c r="K1043" s="31"/>
    </row>
    <row r="1044" spans="2:11" ht="19.899999999999999" customHeight="1" x14ac:dyDescent="0.2">
      <c r="B1044" s="31"/>
      <c r="C1044" s="150"/>
      <c r="D1044" s="150"/>
      <c r="E1044" s="150"/>
      <c r="F1044" s="150"/>
      <c r="G1044" s="150"/>
      <c r="I1044" s="31"/>
      <c r="J1044" s="30"/>
      <c r="K1044" s="31"/>
    </row>
    <row r="1045" spans="2:11" ht="19.899999999999999" customHeight="1" x14ac:dyDescent="0.2">
      <c r="B1045" s="31"/>
      <c r="C1045" s="156" t="s">
        <v>216</v>
      </c>
      <c r="D1045" s="156" t="s">
        <v>186</v>
      </c>
      <c r="E1045" s="156"/>
      <c r="F1045" s="156"/>
      <c r="G1045" s="156"/>
      <c r="I1045" s="31"/>
      <c r="J1045" s="30"/>
      <c r="K1045" s="31"/>
    </row>
    <row r="1046" spans="2:11" ht="19.899999999999999" customHeight="1" x14ac:dyDescent="0.2">
      <c r="B1046" s="31"/>
      <c r="C1046" s="156"/>
      <c r="D1046" s="156" t="s">
        <v>188</v>
      </c>
      <c r="E1046" s="156"/>
      <c r="F1046" s="156"/>
      <c r="G1046" s="156"/>
      <c r="I1046" s="31"/>
      <c r="J1046" s="37">
        <f>I1053</f>
        <v>226726200</v>
      </c>
      <c r="K1046" s="158" t="s">
        <v>13</v>
      </c>
    </row>
    <row r="1047" spans="2:11" ht="19.899999999999999" customHeight="1" x14ac:dyDescent="0.2">
      <c r="B1047" s="31"/>
      <c r="C1047" s="156"/>
      <c r="D1047" s="156"/>
      <c r="E1047" s="156"/>
      <c r="F1047" s="156"/>
      <c r="G1047" s="156"/>
      <c r="I1047" s="31"/>
      <c r="J1047" s="37"/>
    </row>
    <row r="1048" spans="2:11" ht="19.899999999999999" customHeight="1" x14ac:dyDescent="0.2">
      <c r="B1048" s="152"/>
      <c r="I1048" s="42" t="s">
        <v>114</v>
      </c>
      <c r="J1048" s="42" t="s">
        <v>115</v>
      </c>
      <c r="K1048" s="36"/>
    </row>
    <row r="1049" spans="2:11" ht="19.899999999999999" customHeight="1" x14ac:dyDescent="0.2">
      <c r="B1049" s="152"/>
      <c r="I1049" s="154" t="s">
        <v>116</v>
      </c>
      <c r="J1049" s="154" t="s">
        <v>116</v>
      </c>
      <c r="K1049" s="36"/>
    </row>
    <row r="1050" spans="2:11" ht="19.899999999999999" customHeight="1" x14ac:dyDescent="0.2">
      <c r="D1050" s="156" t="s">
        <v>128</v>
      </c>
      <c r="E1050" s="156"/>
      <c r="F1050" s="156"/>
      <c r="G1050" s="156"/>
      <c r="I1050" s="33">
        <v>4737700000</v>
      </c>
      <c r="J1050" s="33">
        <f>SUM(J1051:J1058)</f>
        <v>0</v>
      </c>
      <c r="K1050" s="152" t="s">
        <v>13</v>
      </c>
    </row>
    <row r="1051" spans="2:11" ht="19.899999999999999" customHeight="1" x14ac:dyDescent="0.2">
      <c r="D1051" s="156" t="s">
        <v>830</v>
      </c>
      <c r="E1051" s="156"/>
      <c r="F1051" s="156"/>
      <c r="G1051" s="156"/>
      <c r="H1051" s="152"/>
      <c r="I1051" s="36">
        <f>1000000</f>
        <v>1000000</v>
      </c>
      <c r="J1051" s="33">
        <f>SUM(J1052:J1054)</f>
        <v>0</v>
      </c>
      <c r="K1051" s="152" t="s">
        <v>13</v>
      </c>
    </row>
    <row r="1052" spans="2:11" ht="19.899999999999999" customHeight="1" x14ac:dyDescent="0.2">
      <c r="D1052" s="156" t="s">
        <v>314</v>
      </c>
      <c r="E1052" s="156"/>
      <c r="F1052" s="156"/>
      <c r="G1052" s="156"/>
      <c r="H1052" s="152"/>
      <c r="I1052" s="36">
        <v>229390000</v>
      </c>
      <c r="J1052" s="33">
        <f>SUM(J1053:J1055)</f>
        <v>0</v>
      </c>
      <c r="K1052" s="152" t="s">
        <v>13</v>
      </c>
    </row>
    <row r="1053" spans="2:11" ht="19.899999999999999" customHeight="1" x14ac:dyDescent="0.2">
      <c r="C1053" s="156"/>
      <c r="D1053" s="156" t="s">
        <v>826</v>
      </c>
      <c r="E1053" s="156"/>
      <c r="F1053" s="156"/>
      <c r="G1053" s="156"/>
      <c r="H1053" s="152"/>
      <c r="I1053" s="36">
        <v>226726200</v>
      </c>
      <c r="J1053" s="33">
        <f>SUM(J1054:J1057)</f>
        <v>0</v>
      </c>
      <c r="K1053" s="152" t="s">
        <v>13</v>
      </c>
    </row>
    <row r="1054" spans="2:11" ht="19.899999999999999" customHeight="1" x14ac:dyDescent="0.2">
      <c r="D1054" s="156" t="s">
        <v>162</v>
      </c>
      <c r="E1054" s="156"/>
      <c r="F1054" s="156"/>
      <c r="G1054" s="156"/>
      <c r="I1054" s="36">
        <v>236885000</v>
      </c>
      <c r="J1054" s="33">
        <f>SUM(J1057:J1057)</f>
        <v>0</v>
      </c>
      <c r="K1054" s="152" t="s">
        <v>13</v>
      </c>
    </row>
    <row r="1055" spans="2:11" ht="19.899999999999999" customHeight="1" x14ac:dyDescent="0.2">
      <c r="D1055" s="156" t="s">
        <v>260</v>
      </c>
      <c r="E1055" s="156"/>
      <c r="F1055" s="156"/>
      <c r="G1055" s="156"/>
      <c r="I1055" s="36">
        <v>236885000</v>
      </c>
      <c r="J1055" s="33">
        <v>0</v>
      </c>
      <c r="K1055" s="152" t="s">
        <v>13</v>
      </c>
    </row>
    <row r="1056" spans="2:11" ht="19.899999999999999" customHeight="1" x14ac:dyDescent="0.2">
      <c r="D1056" s="156" t="s">
        <v>315</v>
      </c>
      <c r="E1056" s="156"/>
      <c r="F1056" s="156"/>
      <c r="G1056" s="156"/>
      <c r="I1056" s="36">
        <v>236885000</v>
      </c>
      <c r="J1056" s="33">
        <v>0</v>
      </c>
      <c r="K1056" s="152" t="s">
        <v>13</v>
      </c>
    </row>
    <row r="1057" spans="1:11" ht="19.899999999999999" customHeight="1" x14ac:dyDescent="0.2">
      <c r="B1057" s="152"/>
      <c r="C1057" s="152"/>
      <c r="D1057" s="156" t="s">
        <v>1411</v>
      </c>
      <c r="E1057" s="156"/>
      <c r="F1057" s="156"/>
      <c r="G1057" s="156"/>
      <c r="I1057" s="36">
        <f>I1050-I1051-I1055-I1052-I1053-I1054-I1056</f>
        <v>3569928800</v>
      </c>
      <c r="J1057" s="33">
        <f>SUM(J1059:J1059)</f>
        <v>0</v>
      </c>
      <c r="K1057" s="152" t="s">
        <v>13</v>
      </c>
    </row>
    <row r="1058" spans="1:11" ht="19.899999999999999" customHeight="1" x14ac:dyDescent="0.2">
      <c r="D1058" s="156"/>
      <c r="E1058" s="156"/>
      <c r="F1058" s="156"/>
      <c r="G1058" s="156"/>
      <c r="H1058" s="152"/>
      <c r="I1058" s="36"/>
      <c r="J1058" s="33"/>
    </row>
    <row r="1059" spans="1:11" s="152" customFormat="1" ht="19.899999999999999" customHeight="1" x14ac:dyDescent="0.2">
      <c r="A1059" s="28"/>
      <c r="I1059" s="36"/>
      <c r="J1059" s="37"/>
    </row>
    <row r="1060" spans="1:11" s="152" customFormat="1" ht="19.899999999999999" customHeight="1" x14ac:dyDescent="0.2">
      <c r="A1060" s="28"/>
      <c r="I1060" s="36"/>
      <c r="J1060" s="37"/>
    </row>
    <row r="1061" spans="1:11" s="152" customFormat="1" ht="19.899999999999999" customHeight="1" x14ac:dyDescent="0.2">
      <c r="A1061" s="28"/>
      <c r="I1061" s="36"/>
      <c r="J1061" s="37"/>
    </row>
    <row r="1062" spans="1:11" s="152" customFormat="1" ht="19.899999999999999" customHeight="1" x14ac:dyDescent="0.2">
      <c r="A1062" s="28"/>
      <c r="I1062" s="36"/>
      <c r="J1062" s="37"/>
    </row>
    <row r="1063" spans="1:11" s="152" customFormat="1" ht="19.899999999999999" customHeight="1" x14ac:dyDescent="0.2">
      <c r="A1063" s="28"/>
      <c r="I1063" s="36"/>
      <c r="J1063" s="37"/>
    </row>
    <row r="1064" spans="1:11" s="152" customFormat="1" ht="19.899999999999999" customHeight="1" x14ac:dyDescent="0.2">
      <c r="A1064" s="28"/>
      <c r="I1064" s="36"/>
      <c r="J1064" s="37"/>
    </row>
    <row r="1065" spans="1:11" s="152" customFormat="1" ht="19.899999999999999" customHeight="1" x14ac:dyDescent="0.2">
      <c r="A1065" s="28"/>
      <c r="I1065" s="36"/>
      <c r="J1065" s="37"/>
    </row>
    <row r="1066" spans="1:11" s="152" customFormat="1" ht="19.899999999999999" customHeight="1" x14ac:dyDescent="0.2">
      <c r="A1066" s="28"/>
      <c r="I1066" s="36"/>
      <c r="J1066" s="37"/>
    </row>
    <row r="1067" spans="1:11" s="152" customFormat="1" ht="19.899999999999999" customHeight="1" x14ac:dyDescent="0.2">
      <c r="A1067" s="28"/>
      <c r="I1067" s="36"/>
      <c r="J1067" s="37"/>
    </row>
    <row r="1068" spans="1:11" s="152" customFormat="1" ht="19.899999999999999" customHeight="1" x14ac:dyDescent="0.2">
      <c r="A1068" s="28"/>
      <c r="I1068" s="36"/>
      <c r="J1068" s="37"/>
    </row>
    <row r="1069" spans="1:11" s="152" customFormat="1" ht="19.899999999999999" customHeight="1" x14ac:dyDescent="0.2">
      <c r="A1069" s="28"/>
      <c r="I1069" s="36"/>
      <c r="J1069" s="37"/>
    </row>
    <row r="1070" spans="1:11" s="152" customFormat="1" ht="19.899999999999999" customHeight="1" x14ac:dyDescent="0.2">
      <c r="A1070" s="28"/>
      <c r="I1070" s="36"/>
      <c r="J1070" s="37"/>
    </row>
    <row r="1071" spans="1:11" s="152" customFormat="1" ht="19.899999999999999" customHeight="1" x14ac:dyDescent="0.2">
      <c r="A1071" s="28"/>
      <c r="I1071" s="36"/>
      <c r="J1071" s="37"/>
    </row>
    <row r="1072" spans="1:11" s="152" customFormat="1" ht="19.899999999999999" customHeight="1" x14ac:dyDescent="0.2">
      <c r="A1072" s="28"/>
      <c r="I1072" s="36"/>
      <c r="J1072" s="37"/>
    </row>
    <row r="1073" spans="1:11" s="152" customFormat="1" ht="19.899999999999999" customHeight="1" x14ac:dyDescent="0.2">
      <c r="A1073" s="28"/>
      <c r="I1073" s="36"/>
      <c r="J1073" s="37"/>
    </row>
    <row r="1074" spans="1:11" s="152" customFormat="1" ht="19.899999999999999" customHeight="1" x14ac:dyDescent="0.2">
      <c r="A1074" s="28"/>
      <c r="I1074" s="36"/>
      <c r="J1074" s="37"/>
    </row>
    <row r="1075" spans="1:11" s="152" customFormat="1" ht="19.899999999999999" customHeight="1" x14ac:dyDescent="0.2">
      <c r="A1075" s="28"/>
      <c r="I1075" s="36"/>
      <c r="J1075" s="37"/>
    </row>
    <row r="1076" spans="1:11" s="152" customFormat="1" ht="19.899999999999999" customHeight="1" x14ac:dyDescent="0.2">
      <c r="A1076" s="28"/>
      <c r="I1076" s="36"/>
      <c r="J1076" s="37"/>
    </row>
    <row r="1077" spans="1:11" s="152" customFormat="1" ht="19.899999999999999" customHeight="1" x14ac:dyDescent="0.2">
      <c r="A1077" s="28"/>
      <c r="I1077" s="36"/>
      <c r="J1077" s="37"/>
    </row>
    <row r="1078" spans="1:11" s="152" customFormat="1" ht="19.899999999999999" customHeight="1" x14ac:dyDescent="0.2">
      <c r="A1078" s="28"/>
      <c r="I1078" s="36"/>
      <c r="J1078" s="37"/>
    </row>
    <row r="1079" spans="1:11" s="152" customFormat="1" ht="19.899999999999999" customHeight="1" x14ac:dyDescent="0.2">
      <c r="A1079" s="28"/>
      <c r="I1079" s="36"/>
      <c r="J1079" s="37"/>
    </row>
    <row r="1080" spans="1:11" s="152" customFormat="1" ht="19.899999999999999" customHeight="1" x14ac:dyDescent="0.2">
      <c r="A1080" s="28"/>
      <c r="I1080" s="36"/>
      <c r="J1080" s="37"/>
    </row>
    <row r="1081" spans="1:11" ht="19.899999999999999" customHeight="1" x14ac:dyDescent="0.2">
      <c r="B1081" s="163" t="s">
        <v>1210</v>
      </c>
      <c r="C1081" s="29"/>
      <c r="D1081" s="150" t="s">
        <v>672</v>
      </c>
      <c r="E1081" s="150"/>
      <c r="F1081" s="150"/>
      <c r="G1081" s="150"/>
      <c r="H1081" s="29"/>
      <c r="I1081" s="32"/>
    </row>
    <row r="1082" spans="1:11" ht="19.899999999999999" customHeight="1" x14ac:dyDescent="0.2">
      <c r="C1082" s="29"/>
      <c r="D1082" s="150" t="s">
        <v>673</v>
      </c>
      <c r="E1082" s="150"/>
      <c r="F1082" s="150"/>
      <c r="G1082" s="150"/>
      <c r="H1082" s="29"/>
      <c r="I1082" s="32"/>
      <c r="J1082" s="30"/>
      <c r="K1082" s="31"/>
    </row>
    <row r="1083" spans="1:11" ht="19.899999999999999" customHeight="1" x14ac:dyDescent="0.2">
      <c r="B1083" s="31"/>
      <c r="C1083" s="29"/>
      <c r="D1083" s="150"/>
      <c r="E1083" s="150"/>
      <c r="F1083" s="150"/>
      <c r="G1083" s="150"/>
      <c r="H1083" s="29"/>
      <c r="I1083" s="32"/>
      <c r="J1083" s="30"/>
      <c r="K1083" s="31"/>
    </row>
    <row r="1084" spans="1:11" ht="19.899999999999999" customHeight="1" x14ac:dyDescent="0.2">
      <c r="B1084" s="31"/>
      <c r="D1084" s="150" t="s">
        <v>333</v>
      </c>
      <c r="E1084" s="150"/>
      <c r="F1084" s="150"/>
      <c r="G1084" s="150"/>
      <c r="H1084" s="29"/>
      <c r="I1084" s="31"/>
      <c r="J1084" s="30"/>
      <c r="K1084" s="31"/>
    </row>
    <row r="1085" spans="1:11" ht="19.899999999999999" customHeight="1" x14ac:dyDescent="0.2">
      <c r="B1085" s="31"/>
      <c r="D1085" s="156" t="s">
        <v>386</v>
      </c>
      <c r="E1085" s="156"/>
      <c r="F1085" s="156"/>
      <c r="G1085" s="156"/>
      <c r="I1085" s="31"/>
      <c r="J1085" s="30"/>
      <c r="K1085" s="31"/>
    </row>
    <row r="1086" spans="1:11" ht="19.899999999999999" customHeight="1" x14ac:dyDescent="0.2">
      <c r="B1086" s="31"/>
      <c r="D1086" s="156" t="s">
        <v>667</v>
      </c>
      <c r="E1086" s="156"/>
      <c r="F1086" s="156"/>
      <c r="G1086" s="156"/>
      <c r="I1086" s="31"/>
      <c r="J1086" s="30"/>
      <c r="K1086" s="31"/>
    </row>
    <row r="1087" spans="1:11" ht="19.899999999999999" customHeight="1" x14ac:dyDescent="0.2">
      <c r="B1087" s="31"/>
      <c r="D1087" s="156" t="s">
        <v>668</v>
      </c>
      <c r="E1087" s="156"/>
      <c r="F1087" s="156"/>
      <c r="G1087" s="156"/>
      <c r="I1087" s="31"/>
      <c r="J1087" s="30"/>
      <c r="K1087" s="31"/>
    </row>
    <row r="1088" spans="1:11" ht="19.899999999999999" customHeight="1" x14ac:dyDescent="0.2">
      <c r="B1088" s="31"/>
      <c r="D1088" s="156"/>
      <c r="E1088" s="156"/>
      <c r="F1088" s="156"/>
      <c r="G1088" s="156"/>
      <c r="I1088" s="31"/>
      <c r="J1088" s="30"/>
      <c r="K1088" s="31"/>
    </row>
    <row r="1089" spans="2:11" ht="19.899999999999999" customHeight="1" x14ac:dyDescent="0.2">
      <c r="B1089" s="31"/>
      <c r="D1089" s="150" t="s">
        <v>675</v>
      </c>
      <c r="E1089" s="150"/>
      <c r="F1089" s="150"/>
      <c r="G1089" s="150"/>
      <c r="H1089" s="29"/>
      <c r="I1089" s="31"/>
      <c r="J1089" s="30"/>
      <c r="K1089" s="31"/>
    </row>
    <row r="1090" spans="2:11" ht="19.899999999999999" customHeight="1" x14ac:dyDescent="0.2">
      <c r="B1090" s="31"/>
      <c r="D1090" s="29"/>
      <c r="E1090" s="29"/>
      <c r="F1090" s="29"/>
      <c r="G1090" s="29"/>
      <c r="H1090" s="29"/>
      <c r="I1090" s="31"/>
      <c r="J1090" s="30"/>
      <c r="K1090" s="31"/>
    </row>
    <row r="1091" spans="2:11" ht="19.899999999999999" customHeight="1" x14ac:dyDescent="0.2">
      <c r="B1091" s="31"/>
      <c r="D1091" s="150" t="s">
        <v>117</v>
      </c>
      <c r="E1091" s="150"/>
      <c r="F1091" s="150"/>
      <c r="G1091" s="150"/>
      <c r="H1091" s="29"/>
      <c r="I1091" s="31"/>
      <c r="J1091" s="30"/>
      <c r="K1091" s="31"/>
    </row>
    <row r="1092" spans="2:11" ht="19.899999999999999" customHeight="1" x14ac:dyDescent="0.2">
      <c r="B1092" s="31"/>
      <c r="D1092" s="156" t="s">
        <v>386</v>
      </c>
      <c r="E1092" s="156"/>
      <c r="F1092" s="156"/>
      <c r="G1092" s="156"/>
      <c r="H1092" s="29"/>
      <c r="I1092" s="31"/>
      <c r="J1092" s="30"/>
      <c r="K1092" s="31"/>
    </row>
    <row r="1093" spans="2:11" ht="19.899999999999999" customHeight="1" x14ac:dyDescent="0.2">
      <c r="B1093" s="31"/>
      <c r="D1093" s="156" t="s">
        <v>669</v>
      </c>
      <c r="E1093" s="156"/>
      <c r="F1093" s="156"/>
      <c r="G1093" s="156"/>
      <c r="H1093" s="29"/>
      <c r="I1093" s="31"/>
      <c r="J1093" s="30"/>
      <c r="K1093" s="31"/>
    </row>
    <row r="1094" spans="2:11" ht="19.899999999999999" customHeight="1" x14ac:dyDescent="0.2">
      <c r="B1094" s="31"/>
      <c r="D1094" s="156" t="s">
        <v>668</v>
      </c>
      <c r="E1094" s="156"/>
      <c r="F1094" s="156"/>
      <c r="G1094" s="156"/>
      <c r="H1094" s="29"/>
      <c r="I1094" s="31"/>
      <c r="J1094" s="30"/>
      <c r="K1094" s="31"/>
    </row>
    <row r="1095" spans="2:11" ht="19.899999999999999" customHeight="1" x14ac:dyDescent="0.2">
      <c r="B1095" s="31"/>
      <c r="D1095" s="156"/>
      <c r="E1095" s="156"/>
      <c r="F1095" s="156"/>
      <c r="G1095" s="156"/>
      <c r="H1095" s="29"/>
      <c r="I1095" s="31"/>
      <c r="J1095" s="30"/>
      <c r="K1095" s="31"/>
    </row>
    <row r="1096" spans="2:11" ht="19.899999999999999" customHeight="1" x14ac:dyDescent="0.2">
      <c r="B1096" s="31"/>
      <c r="D1096" s="150" t="s">
        <v>113</v>
      </c>
      <c r="E1096" s="150"/>
      <c r="F1096" s="150"/>
      <c r="G1096" s="150"/>
      <c r="H1096" s="29"/>
      <c r="I1096" s="31"/>
      <c r="J1096" s="30"/>
      <c r="K1096" s="31"/>
    </row>
    <row r="1097" spans="2:11" ht="19.899999999999999" customHeight="1" x14ac:dyDescent="0.2">
      <c r="B1097" s="31"/>
      <c r="D1097" s="156" t="s">
        <v>674</v>
      </c>
      <c r="E1097" s="156"/>
      <c r="F1097" s="156"/>
      <c r="G1097" s="156"/>
      <c r="H1097" s="29"/>
      <c r="I1097" s="31"/>
      <c r="J1097" s="30"/>
      <c r="K1097" s="31"/>
    </row>
    <row r="1098" spans="2:11" ht="19.899999999999999" customHeight="1" x14ac:dyDescent="0.2">
      <c r="B1098" s="31"/>
      <c r="D1098" s="156" t="s">
        <v>676</v>
      </c>
      <c r="E1098" s="156"/>
      <c r="F1098" s="156"/>
      <c r="G1098" s="156"/>
      <c r="H1098" s="29"/>
      <c r="I1098" s="31"/>
      <c r="J1098" s="30"/>
      <c r="K1098" s="31"/>
    </row>
    <row r="1099" spans="2:11" ht="19.899999999999999" customHeight="1" x14ac:dyDescent="0.2">
      <c r="B1099" s="31"/>
      <c r="D1099" s="156" t="s">
        <v>677</v>
      </c>
      <c r="E1099" s="156"/>
      <c r="F1099" s="156"/>
      <c r="G1099" s="156"/>
      <c r="H1099" s="29"/>
      <c r="I1099" s="31"/>
      <c r="J1099" s="30"/>
      <c r="K1099" s="31"/>
    </row>
    <row r="1100" spans="2:11" ht="19.899999999999999" customHeight="1" x14ac:dyDescent="0.2">
      <c r="B1100" s="31"/>
      <c r="D1100" s="156" t="s">
        <v>132</v>
      </c>
      <c r="E1100" s="156"/>
      <c r="F1100" s="156"/>
      <c r="G1100" s="156"/>
      <c r="H1100" s="29"/>
      <c r="I1100" s="31"/>
      <c r="J1100" s="30"/>
      <c r="K1100" s="31"/>
    </row>
    <row r="1101" spans="2:11" ht="19.899999999999999" customHeight="1" x14ac:dyDescent="0.2">
      <c r="B1101" s="31"/>
      <c r="C1101" s="156" t="s">
        <v>97</v>
      </c>
      <c r="D1101" s="156" t="s">
        <v>172</v>
      </c>
      <c r="E1101" s="156"/>
      <c r="F1101" s="156"/>
      <c r="G1101" s="156"/>
      <c r="H1101" s="29"/>
      <c r="I1101" s="31"/>
      <c r="J1101" s="30"/>
      <c r="K1101" s="31"/>
    </row>
    <row r="1102" spans="2:11" ht="19.899999999999999" customHeight="1" x14ac:dyDescent="0.2">
      <c r="B1102" s="31"/>
      <c r="C1102" s="156"/>
      <c r="D1102" s="156" t="s">
        <v>171</v>
      </c>
      <c r="E1102" s="156"/>
      <c r="F1102" s="156"/>
      <c r="G1102" s="156"/>
      <c r="I1102" s="31"/>
      <c r="J1102" s="37">
        <f>I1109</f>
        <v>73356251</v>
      </c>
      <c r="K1102" s="158" t="s">
        <v>13</v>
      </c>
    </row>
    <row r="1103" spans="2:11" ht="19.899999999999999" customHeight="1" x14ac:dyDescent="0.2">
      <c r="B1103" s="31"/>
      <c r="C1103" s="156"/>
      <c r="D1103" s="156"/>
      <c r="E1103" s="156"/>
      <c r="F1103" s="156"/>
      <c r="G1103" s="156"/>
      <c r="I1103" s="31"/>
      <c r="J1103" s="37"/>
    </row>
    <row r="1104" spans="2:11" ht="19.899999999999999" customHeight="1" x14ac:dyDescent="0.2">
      <c r="B1104" s="152"/>
      <c r="I1104" s="42" t="s">
        <v>114</v>
      </c>
      <c r="J1104" s="42" t="s">
        <v>115</v>
      </c>
      <c r="K1104" s="36"/>
    </row>
    <row r="1105" spans="2:11" ht="19.899999999999999" customHeight="1" x14ac:dyDescent="0.2">
      <c r="B1105" s="152"/>
      <c r="I1105" s="154" t="s">
        <v>116</v>
      </c>
      <c r="J1105" s="154" t="s">
        <v>116</v>
      </c>
      <c r="K1105" s="36"/>
    </row>
    <row r="1106" spans="2:11" ht="19.899999999999999" customHeight="1" x14ac:dyDescent="0.2">
      <c r="D1106" s="156" t="s">
        <v>128</v>
      </c>
      <c r="E1106" s="156"/>
      <c r="F1106" s="156"/>
      <c r="G1106" s="156"/>
      <c r="I1106" s="33">
        <v>1042440000</v>
      </c>
      <c r="J1106" s="33">
        <v>0</v>
      </c>
      <c r="K1106" s="152" t="s">
        <v>13</v>
      </c>
    </row>
    <row r="1107" spans="2:11" ht="19.899999999999999" customHeight="1" x14ac:dyDescent="0.2">
      <c r="D1107" s="156" t="s">
        <v>831</v>
      </c>
      <c r="E1107" s="156"/>
      <c r="F1107" s="156"/>
      <c r="G1107" s="156"/>
      <c r="H1107" s="152"/>
      <c r="I1107" s="36">
        <f>109395000+202413342+387953478</f>
        <v>699761820</v>
      </c>
      <c r="J1107" s="33">
        <v>0</v>
      </c>
      <c r="K1107" s="152" t="s">
        <v>13</v>
      </c>
    </row>
    <row r="1108" spans="2:11" ht="19.899999999999999" customHeight="1" x14ac:dyDescent="0.2">
      <c r="D1108" s="156" t="s">
        <v>314</v>
      </c>
      <c r="E1108" s="156"/>
      <c r="F1108" s="156"/>
      <c r="G1108" s="156"/>
      <c r="H1108" s="152"/>
      <c r="I1108" s="36">
        <f>261324000+7997929</f>
        <v>269321929</v>
      </c>
      <c r="J1108" s="33">
        <v>0</v>
      </c>
      <c r="K1108" s="152" t="s">
        <v>13</v>
      </c>
    </row>
    <row r="1109" spans="2:11" ht="19.899999999999999" customHeight="1" x14ac:dyDescent="0.2">
      <c r="C1109" s="156"/>
      <c r="D1109" s="156" t="s">
        <v>826</v>
      </c>
      <c r="E1109" s="156"/>
      <c r="F1109" s="156"/>
      <c r="G1109" s="156"/>
      <c r="H1109" s="152"/>
      <c r="I1109" s="36">
        <f>I1106-I1107-I1108</f>
        <v>73356251</v>
      </c>
      <c r="J1109" s="33">
        <v>0</v>
      </c>
      <c r="K1109" s="152" t="s">
        <v>13</v>
      </c>
    </row>
    <row r="1110" spans="2:11" ht="19.899999999999999" customHeight="1" x14ac:dyDescent="0.2">
      <c r="B1110" s="47"/>
      <c r="D1110" s="156"/>
      <c r="E1110" s="156"/>
      <c r="F1110" s="156"/>
      <c r="G1110" s="156"/>
      <c r="H1110" s="152"/>
      <c r="I1110" s="36"/>
      <c r="J1110" s="33"/>
    </row>
    <row r="1111" spans="2:11" ht="19.899999999999999" customHeight="1" x14ac:dyDescent="0.2">
      <c r="B1111" s="47"/>
      <c r="D1111" s="156"/>
      <c r="E1111" s="156"/>
      <c r="F1111" s="156"/>
      <c r="G1111" s="156"/>
      <c r="H1111" s="152"/>
      <c r="I1111" s="36"/>
      <c r="J1111" s="33"/>
    </row>
    <row r="1112" spans="2:11" ht="19.899999999999999" customHeight="1" x14ac:dyDescent="0.2">
      <c r="B1112" s="47"/>
      <c r="D1112" s="156"/>
      <c r="E1112" s="156"/>
      <c r="F1112" s="156"/>
      <c r="G1112" s="156"/>
      <c r="H1112" s="152"/>
      <c r="I1112" s="36"/>
      <c r="J1112" s="33"/>
    </row>
    <row r="1113" spans="2:11" ht="19.899999999999999" customHeight="1" x14ac:dyDescent="0.2">
      <c r="B1113" s="47"/>
      <c r="D1113" s="156"/>
      <c r="E1113" s="156"/>
      <c r="F1113" s="156"/>
      <c r="G1113" s="156"/>
      <c r="H1113" s="152"/>
      <c r="I1113" s="36"/>
      <c r="J1113" s="33"/>
    </row>
    <row r="1114" spans="2:11" ht="19.899999999999999" customHeight="1" x14ac:dyDescent="0.2">
      <c r="B1114" s="47"/>
      <c r="D1114" s="156"/>
      <c r="E1114" s="156"/>
      <c r="F1114" s="156"/>
      <c r="G1114" s="156"/>
      <c r="H1114" s="152"/>
      <c r="I1114" s="36"/>
      <c r="J1114" s="33"/>
    </row>
    <row r="1115" spans="2:11" ht="19.899999999999999" customHeight="1" x14ac:dyDescent="0.2">
      <c r="B1115" s="47"/>
      <c r="D1115" s="156"/>
      <c r="E1115" s="156"/>
      <c r="F1115" s="156"/>
      <c r="G1115" s="156"/>
      <c r="H1115" s="152"/>
      <c r="I1115" s="36"/>
      <c r="J1115" s="33"/>
    </row>
    <row r="1116" spans="2:11" ht="19.899999999999999" customHeight="1" x14ac:dyDescent="0.2">
      <c r="B1116" s="47"/>
      <c r="D1116" s="156"/>
      <c r="E1116" s="156"/>
      <c r="F1116" s="156"/>
      <c r="G1116" s="156"/>
      <c r="H1116" s="152"/>
      <c r="I1116" s="36"/>
      <c r="J1116" s="33"/>
    </row>
    <row r="1117" spans="2:11" ht="19.899999999999999" customHeight="1" x14ac:dyDescent="0.2">
      <c r="B1117" s="163" t="s">
        <v>1209</v>
      </c>
      <c r="C1117" s="29"/>
      <c r="D1117" s="150" t="s">
        <v>672</v>
      </c>
      <c r="E1117" s="150"/>
      <c r="F1117" s="150"/>
      <c r="G1117" s="150"/>
      <c r="H1117" s="29"/>
      <c r="I1117" s="32"/>
    </row>
    <row r="1118" spans="2:11" ht="19.899999999999999" customHeight="1" x14ac:dyDescent="0.2">
      <c r="C1118" s="29"/>
      <c r="D1118" s="150" t="s">
        <v>678</v>
      </c>
      <c r="E1118" s="150"/>
      <c r="F1118" s="150"/>
      <c r="G1118" s="150"/>
      <c r="H1118" s="29"/>
      <c r="I1118" s="32"/>
      <c r="J1118" s="30"/>
      <c r="K1118" s="31"/>
    </row>
    <row r="1119" spans="2:11" ht="19.899999999999999" customHeight="1" x14ac:dyDescent="0.2">
      <c r="C1119" s="29"/>
      <c r="D1119" s="150"/>
      <c r="E1119" s="150"/>
      <c r="F1119" s="150"/>
      <c r="G1119" s="150"/>
      <c r="H1119" s="29"/>
      <c r="I1119" s="32"/>
      <c r="J1119" s="30"/>
      <c r="K1119" s="31"/>
    </row>
    <row r="1120" spans="2:11" ht="19.899999999999999" customHeight="1" x14ac:dyDescent="0.2">
      <c r="B1120" s="31"/>
      <c r="D1120" s="150" t="s">
        <v>333</v>
      </c>
      <c r="E1120" s="150"/>
      <c r="F1120" s="150"/>
      <c r="G1120" s="150"/>
      <c r="H1120" s="29"/>
      <c r="I1120" s="31"/>
      <c r="J1120" s="30"/>
      <c r="K1120" s="31"/>
    </row>
    <row r="1121" spans="2:11" ht="19.899999999999999" customHeight="1" x14ac:dyDescent="0.2">
      <c r="B1121" s="31"/>
      <c r="D1121" s="156" t="s">
        <v>386</v>
      </c>
      <c r="E1121" s="156"/>
      <c r="F1121" s="156"/>
      <c r="G1121" s="156"/>
      <c r="H1121" s="29"/>
      <c r="I1121" s="31"/>
      <c r="J1121" s="30"/>
      <c r="K1121" s="31"/>
    </row>
    <row r="1122" spans="2:11" ht="19.899999999999999" customHeight="1" x14ac:dyDescent="0.2">
      <c r="B1122" s="31"/>
      <c r="D1122" s="156" t="s">
        <v>680</v>
      </c>
      <c r="E1122" s="156"/>
      <c r="F1122" s="156"/>
      <c r="G1122" s="156"/>
      <c r="H1122" s="29"/>
      <c r="I1122" s="31"/>
      <c r="J1122" s="30"/>
      <c r="K1122" s="31"/>
    </row>
    <row r="1123" spans="2:11" ht="19.899999999999999" customHeight="1" x14ac:dyDescent="0.2">
      <c r="B1123" s="31"/>
      <c r="D1123" s="156" t="s">
        <v>668</v>
      </c>
      <c r="E1123" s="156"/>
      <c r="F1123" s="156"/>
      <c r="G1123" s="156"/>
      <c r="H1123" s="29"/>
      <c r="I1123" s="31"/>
      <c r="J1123" s="30"/>
      <c r="K1123" s="31"/>
    </row>
    <row r="1124" spans="2:11" ht="19.899999999999999" customHeight="1" x14ac:dyDescent="0.2">
      <c r="B1124" s="31"/>
      <c r="D1124" s="156"/>
      <c r="E1124" s="156"/>
      <c r="F1124" s="156"/>
      <c r="G1124" s="156"/>
      <c r="H1124" s="29"/>
      <c r="I1124" s="31"/>
      <c r="J1124" s="30"/>
      <c r="K1124" s="31"/>
    </row>
    <row r="1125" spans="2:11" ht="19.899999999999999" customHeight="1" x14ac:dyDescent="0.2">
      <c r="B1125" s="31"/>
      <c r="D1125" s="150" t="s">
        <v>836</v>
      </c>
      <c r="E1125" s="150"/>
      <c r="F1125" s="150"/>
      <c r="G1125" s="150"/>
      <c r="H1125" s="29"/>
      <c r="I1125" s="31"/>
      <c r="J1125" s="30"/>
      <c r="K1125" s="31"/>
    </row>
    <row r="1126" spans="2:11" ht="19.899999999999999" customHeight="1" x14ac:dyDescent="0.2">
      <c r="B1126" s="31"/>
      <c r="D1126" s="29"/>
      <c r="E1126" s="29"/>
      <c r="F1126" s="29"/>
      <c r="G1126" s="29"/>
      <c r="H1126" s="29"/>
      <c r="I1126" s="31"/>
      <c r="J1126" s="30"/>
      <c r="K1126" s="31"/>
    </row>
    <row r="1127" spans="2:11" ht="19.899999999999999" customHeight="1" x14ac:dyDescent="0.2">
      <c r="B1127" s="31"/>
      <c r="D1127" s="150" t="s">
        <v>117</v>
      </c>
      <c r="E1127" s="150"/>
      <c r="F1127" s="150"/>
      <c r="G1127" s="150"/>
      <c r="H1127" s="29"/>
      <c r="I1127" s="31"/>
      <c r="J1127" s="30"/>
      <c r="K1127" s="31"/>
    </row>
    <row r="1128" spans="2:11" ht="19.899999999999999" customHeight="1" x14ac:dyDescent="0.2">
      <c r="B1128" s="31"/>
      <c r="D1128" s="156" t="s">
        <v>386</v>
      </c>
      <c r="E1128" s="156"/>
      <c r="F1128" s="156"/>
      <c r="G1128" s="156"/>
      <c r="H1128" s="29"/>
      <c r="I1128" s="31"/>
      <c r="J1128" s="30"/>
      <c r="K1128" s="31"/>
    </row>
    <row r="1129" spans="2:11" ht="19.899999999999999" customHeight="1" x14ac:dyDescent="0.2">
      <c r="B1129" s="31"/>
      <c r="D1129" s="156" t="s">
        <v>681</v>
      </c>
      <c r="E1129" s="156"/>
      <c r="F1129" s="156"/>
      <c r="G1129" s="156"/>
      <c r="H1129" s="29"/>
      <c r="I1129" s="31"/>
      <c r="J1129" s="30"/>
      <c r="K1129" s="31"/>
    </row>
    <row r="1130" spans="2:11" ht="19.899999999999999" customHeight="1" x14ac:dyDescent="0.2">
      <c r="B1130" s="31"/>
      <c r="D1130" s="156" t="s">
        <v>668</v>
      </c>
      <c r="E1130" s="156"/>
      <c r="F1130" s="156"/>
      <c r="G1130" s="156"/>
      <c r="H1130" s="29"/>
      <c r="I1130" s="31"/>
      <c r="J1130" s="30"/>
      <c r="K1130" s="31"/>
    </row>
    <row r="1131" spans="2:11" ht="19.899999999999999" customHeight="1" x14ac:dyDescent="0.2">
      <c r="B1131" s="31"/>
      <c r="D1131" s="156"/>
      <c r="E1131" s="156"/>
      <c r="F1131" s="156"/>
      <c r="G1131" s="156"/>
      <c r="H1131" s="29"/>
      <c r="I1131" s="31"/>
      <c r="J1131" s="30"/>
      <c r="K1131" s="31"/>
    </row>
    <row r="1132" spans="2:11" ht="19.899999999999999" customHeight="1" x14ac:dyDescent="0.2">
      <c r="B1132" s="31"/>
      <c r="D1132" s="150" t="s">
        <v>113</v>
      </c>
      <c r="E1132" s="150"/>
      <c r="F1132" s="150"/>
      <c r="G1132" s="150"/>
      <c r="H1132" s="29"/>
      <c r="I1132" s="31"/>
      <c r="J1132" s="30"/>
      <c r="K1132" s="31"/>
    </row>
    <row r="1133" spans="2:11" ht="19.899999999999999" customHeight="1" x14ac:dyDescent="0.2">
      <c r="B1133" s="31"/>
      <c r="D1133" s="156" t="s">
        <v>679</v>
      </c>
      <c r="E1133" s="156"/>
      <c r="F1133" s="156"/>
      <c r="G1133" s="156"/>
      <c r="H1133" s="29"/>
      <c r="I1133" s="31"/>
      <c r="J1133" s="30"/>
      <c r="K1133" s="31"/>
    </row>
    <row r="1134" spans="2:11" ht="19.899999999999999" customHeight="1" x14ac:dyDescent="0.2">
      <c r="B1134" s="31"/>
      <c r="D1134" s="156" t="s">
        <v>671</v>
      </c>
      <c r="E1134" s="156"/>
      <c r="F1134" s="156"/>
      <c r="G1134" s="156"/>
      <c r="H1134" s="29"/>
      <c r="I1134" s="31"/>
      <c r="J1134" s="30"/>
      <c r="K1134" s="31"/>
    </row>
    <row r="1135" spans="2:11" ht="19.899999999999999" customHeight="1" x14ac:dyDescent="0.2">
      <c r="B1135" s="31"/>
      <c r="D1135" s="156" t="s">
        <v>677</v>
      </c>
      <c r="E1135" s="156"/>
      <c r="F1135" s="156"/>
      <c r="G1135" s="156"/>
      <c r="H1135" s="29"/>
      <c r="I1135" s="31"/>
      <c r="J1135" s="30"/>
      <c r="K1135" s="31"/>
    </row>
    <row r="1136" spans="2:11" ht="19.899999999999999" customHeight="1" x14ac:dyDescent="0.2">
      <c r="B1136" s="31"/>
      <c r="D1136" s="156" t="s">
        <v>132</v>
      </c>
      <c r="E1136" s="156"/>
      <c r="F1136" s="156"/>
      <c r="G1136" s="156"/>
      <c r="H1136" s="29"/>
      <c r="I1136" s="31"/>
      <c r="J1136" s="30"/>
      <c r="K1136" s="31"/>
    </row>
    <row r="1137" spans="2:11" ht="19.899999999999999" customHeight="1" x14ac:dyDescent="0.2">
      <c r="B1137" s="31"/>
      <c r="C1137" s="156" t="s">
        <v>100</v>
      </c>
      <c r="D1137" s="156" t="s">
        <v>173</v>
      </c>
      <c r="E1137" s="156"/>
      <c r="F1137" s="156"/>
      <c r="G1137" s="156"/>
      <c r="I1137" s="31"/>
      <c r="J1137" s="30"/>
      <c r="K1137" s="31"/>
    </row>
    <row r="1138" spans="2:11" ht="19.899999999999999" customHeight="1" x14ac:dyDescent="0.2">
      <c r="B1138" s="31"/>
      <c r="C1138" s="156"/>
      <c r="D1138" s="156" t="s">
        <v>217</v>
      </c>
      <c r="E1138" s="156"/>
      <c r="F1138" s="156"/>
      <c r="G1138" s="156"/>
      <c r="I1138" s="31"/>
      <c r="J1138" s="37">
        <f>I1144</f>
        <v>144739200</v>
      </c>
      <c r="K1138" s="158" t="s">
        <v>13</v>
      </c>
    </row>
    <row r="1139" spans="2:11" ht="19.899999999999999" customHeight="1" x14ac:dyDescent="0.2">
      <c r="B1139" s="31"/>
      <c r="I1139" s="31"/>
      <c r="J1139" s="37"/>
    </row>
    <row r="1140" spans="2:11" ht="19.899999999999999" customHeight="1" x14ac:dyDescent="0.2">
      <c r="B1140" s="152"/>
      <c r="I1140" s="42" t="s">
        <v>114</v>
      </c>
      <c r="J1140" s="42" t="s">
        <v>115</v>
      </c>
      <c r="K1140" s="36"/>
    </row>
    <row r="1141" spans="2:11" ht="19.899999999999999" customHeight="1" x14ac:dyDescent="0.2">
      <c r="B1141" s="152"/>
      <c r="I1141" s="154" t="s">
        <v>116</v>
      </c>
      <c r="J1141" s="154" t="s">
        <v>116</v>
      </c>
      <c r="K1141" s="36"/>
    </row>
    <row r="1142" spans="2:11" ht="19.899999999999999" customHeight="1" x14ac:dyDescent="0.2">
      <c r="D1142" s="156" t="s">
        <v>128</v>
      </c>
      <c r="E1142" s="156"/>
      <c r="F1142" s="156"/>
      <c r="G1142" s="156"/>
      <c r="H1142" s="152"/>
      <c r="I1142" s="36">
        <v>876000000</v>
      </c>
      <c r="J1142" s="33">
        <v>0</v>
      </c>
      <c r="K1142" s="152" t="s">
        <v>13</v>
      </c>
    </row>
    <row r="1143" spans="2:11" ht="19.899999999999999" customHeight="1" x14ac:dyDescent="0.2">
      <c r="D1143" s="156" t="s">
        <v>832</v>
      </c>
      <c r="E1143" s="156"/>
      <c r="F1143" s="156"/>
      <c r="G1143" s="156"/>
      <c r="H1143" s="37"/>
      <c r="I1143" s="36">
        <f>65872000+196900000</f>
        <v>262772000</v>
      </c>
      <c r="J1143" s="33">
        <v>0</v>
      </c>
      <c r="K1143" s="152" t="s">
        <v>13</v>
      </c>
    </row>
    <row r="1144" spans="2:11" ht="19.899999999999999" customHeight="1" x14ac:dyDescent="0.2">
      <c r="D1144" s="156" t="s">
        <v>826</v>
      </c>
      <c r="E1144" s="156"/>
      <c r="F1144" s="156"/>
      <c r="G1144" s="156"/>
      <c r="H1144" s="152"/>
      <c r="I1144" s="36">
        <v>144739200</v>
      </c>
      <c r="J1144" s="33">
        <v>0</v>
      </c>
      <c r="K1144" s="152" t="s">
        <v>13</v>
      </c>
    </row>
    <row r="1145" spans="2:11" ht="19.899999999999999" customHeight="1" x14ac:dyDescent="0.2">
      <c r="D1145" s="156" t="s">
        <v>162</v>
      </c>
      <c r="E1145" s="156"/>
      <c r="F1145" s="156"/>
      <c r="G1145" s="156"/>
      <c r="H1145" s="152"/>
      <c r="I1145" s="36">
        <v>195468000</v>
      </c>
      <c r="J1145" s="33">
        <v>0</v>
      </c>
      <c r="K1145" s="152" t="s">
        <v>13</v>
      </c>
    </row>
    <row r="1146" spans="2:11" ht="19.899999999999999" customHeight="1" x14ac:dyDescent="0.2">
      <c r="B1146" s="158"/>
      <c r="C1146" s="152"/>
      <c r="D1146" s="156" t="s">
        <v>260</v>
      </c>
      <c r="E1146" s="156"/>
      <c r="F1146" s="156"/>
      <c r="G1146" s="156"/>
      <c r="H1146" s="152"/>
      <c r="I1146" s="36">
        <v>195468000</v>
      </c>
      <c r="J1146" s="33">
        <v>0</v>
      </c>
      <c r="K1146" s="152" t="s">
        <v>13</v>
      </c>
    </row>
    <row r="1147" spans="2:11" ht="19.899999999999999" customHeight="1" x14ac:dyDescent="0.2">
      <c r="D1147" s="156" t="s">
        <v>315</v>
      </c>
      <c r="E1147" s="156"/>
      <c r="F1147" s="156"/>
      <c r="G1147" s="156"/>
      <c r="H1147" s="152"/>
      <c r="I1147" s="36">
        <f>I1142-I1143-I1144-I1145-I1146</f>
        <v>77552800</v>
      </c>
      <c r="J1147" s="33">
        <v>0</v>
      </c>
      <c r="K1147" s="152" t="s">
        <v>13</v>
      </c>
    </row>
    <row r="1148" spans="2:11" ht="19.899999999999999" customHeight="1" x14ac:dyDescent="0.2">
      <c r="B1148" s="158"/>
      <c r="C1148" s="152"/>
      <c r="D1148" s="152"/>
      <c r="E1148" s="152"/>
      <c r="F1148" s="152"/>
      <c r="G1148" s="152"/>
      <c r="H1148" s="152"/>
      <c r="I1148" s="36"/>
      <c r="J1148" s="33"/>
    </row>
    <row r="1149" spans="2:11" ht="19.899999999999999" customHeight="1" x14ac:dyDescent="0.2">
      <c r="B1149" s="158"/>
      <c r="C1149" s="152"/>
      <c r="D1149" s="152"/>
      <c r="E1149" s="152"/>
      <c r="F1149" s="152"/>
      <c r="G1149" s="152"/>
      <c r="H1149" s="152"/>
      <c r="I1149" s="36"/>
      <c r="J1149" s="33"/>
    </row>
    <row r="1150" spans="2:11" ht="19.899999999999999" customHeight="1" x14ac:dyDescent="0.2">
      <c r="B1150" s="158"/>
      <c r="C1150" s="152"/>
      <c r="D1150" s="152"/>
      <c r="E1150" s="152"/>
      <c r="F1150" s="152"/>
      <c r="G1150" s="152"/>
      <c r="H1150" s="152"/>
      <c r="I1150" s="36"/>
      <c r="J1150" s="33"/>
    </row>
    <row r="1151" spans="2:11" ht="19.899999999999999" customHeight="1" x14ac:dyDescent="0.2">
      <c r="B1151" s="158"/>
      <c r="C1151" s="152"/>
      <c r="D1151" s="152"/>
      <c r="E1151" s="152"/>
      <c r="F1151" s="152"/>
      <c r="G1151" s="152"/>
      <c r="H1151" s="152"/>
      <c r="I1151" s="36"/>
      <c r="J1151" s="33"/>
    </row>
    <row r="1152" spans="2:11" ht="19.899999999999999" customHeight="1" x14ac:dyDescent="0.2">
      <c r="B1152" s="158"/>
      <c r="C1152" s="152"/>
      <c r="D1152" s="152"/>
      <c r="E1152" s="152"/>
      <c r="F1152" s="152"/>
      <c r="G1152" s="152"/>
      <c r="H1152" s="152"/>
      <c r="I1152" s="36"/>
      <c r="J1152" s="33"/>
    </row>
    <row r="1153" spans="2:11" ht="19.899999999999999" customHeight="1" x14ac:dyDescent="0.2">
      <c r="B1153" s="163" t="s">
        <v>1208</v>
      </c>
      <c r="C1153" s="29"/>
      <c r="D1153" s="150" t="s">
        <v>672</v>
      </c>
      <c r="E1153" s="150"/>
      <c r="F1153" s="150"/>
      <c r="G1153" s="150"/>
      <c r="H1153" s="29"/>
      <c r="I1153" s="32"/>
    </row>
    <row r="1154" spans="2:11" ht="19.899999999999999" customHeight="1" x14ac:dyDescent="0.2">
      <c r="C1154" s="29"/>
      <c r="D1154" s="150" t="s">
        <v>682</v>
      </c>
      <c r="E1154" s="150"/>
      <c r="F1154" s="150"/>
      <c r="G1154" s="150"/>
      <c r="H1154" s="29"/>
      <c r="I1154" s="32"/>
      <c r="J1154" s="30"/>
      <c r="K1154" s="31"/>
    </row>
    <row r="1155" spans="2:11" ht="19.899999999999999" customHeight="1" x14ac:dyDescent="0.2">
      <c r="B1155" s="163"/>
      <c r="C1155" s="29"/>
      <c r="D1155" s="150"/>
      <c r="E1155" s="150"/>
      <c r="F1155" s="150"/>
      <c r="G1155" s="150"/>
      <c r="H1155" s="29"/>
      <c r="I1155" s="32"/>
      <c r="J1155" s="30"/>
      <c r="K1155" s="31"/>
    </row>
    <row r="1156" spans="2:11" ht="19.899999999999999" customHeight="1" x14ac:dyDescent="0.2">
      <c r="B1156" s="31"/>
      <c r="D1156" s="150" t="s">
        <v>333</v>
      </c>
      <c r="E1156" s="150"/>
      <c r="F1156" s="150"/>
      <c r="G1156" s="150"/>
      <c r="H1156" s="29"/>
      <c r="I1156" s="31"/>
      <c r="J1156" s="30"/>
      <c r="K1156" s="31"/>
    </row>
    <row r="1157" spans="2:11" ht="19.899999999999999" customHeight="1" x14ac:dyDescent="0.2">
      <c r="B1157" s="31"/>
      <c r="D1157" s="156" t="s">
        <v>386</v>
      </c>
      <c r="E1157" s="156"/>
      <c r="F1157" s="156"/>
      <c r="G1157" s="156"/>
      <c r="H1157" s="29"/>
      <c r="I1157" s="31"/>
      <c r="J1157" s="30"/>
      <c r="K1157" s="31"/>
    </row>
    <row r="1158" spans="2:11" ht="19.899999999999999" customHeight="1" x14ac:dyDescent="0.2">
      <c r="B1158" s="31"/>
      <c r="D1158" s="156" t="s">
        <v>680</v>
      </c>
      <c r="E1158" s="156"/>
      <c r="F1158" s="156"/>
      <c r="G1158" s="156"/>
      <c r="H1158" s="29"/>
      <c r="I1158" s="31"/>
      <c r="J1158" s="30"/>
      <c r="K1158" s="31"/>
    </row>
    <row r="1159" spans="2:11" ht="19.899999999999999" customHeight="1" x14ac:dyDescent="0.2">
      <c r="B1159" s="31"/>
      <c r="D1159" s="156" t="s">
        <v>685</v>
      </c>
      <c r="E1159" s="156"/>
      <c r="F1159" s="156"/>
      <c r="G1159" s="156"/>
      <c r="H1159" s="29"/>
      <c r="I1159" s="31"/>
      <c r="J1159" s="30"/>
      <c r="K1159" s="31"/>
    </row>
    <row r="1160" spans="2:11" ht="19.899999999999999" customHeight="1" x14ac:dyDescent="0.2">
      <c r="B1160" s="31"/>
      <c r="D1160" s="156"/>
      <c r="E1160" s="156"/>
      <c r="F1160" s="156"/>
      <c r="G1160" s="156"/>
      <c r="H1160" s="29"/>
      <c r="I1160" s="31"/>
      <c r="J1160" s="30"/>
      <c r="K1160" s="31"/>
    </row>
    <row r="1161" spans="2:11" ht="19.899999999999999" customHeight="1" x14ac:dyDescent="0.2">
      <c r="B1161" s="31"/>
      <c r="D1161" s="150" t="s">
        <v>683</v>
      </c>
      <c r="E1161" s="150"/>
      <c r="F1161" s="150"/>
      <c r="G1161" s="150"/>
      <c r="H1161" s="29"/>
      <c r="I1161" s="31"/>
      <c r="J1161" s="30"/>
      <c r="K1161" s="31"/>
    </row>
    <row r="1162" spans="2:11" ht="19.899999999999999" customHeight="1" x14ac:dyDescent="0.2">
      <c r="B1162" s="31"/>
      <c r="D1162" s="29"/>
      <c r="E1162" s="29"/>
      <c r="F1162" s="29"/>
      <c r="G1162" s="29"/>
      <c r="H1162" s="29"/>
      <c r="I1162" s="31"/>
      <c r="J1162" s="30"/>
      <c r="K1162" s="31"/>
    </row>
    <row r="1163" spans="2:11" ht="19.899999999999999" customHeight="1" x14ac:dyDescent="0.2">
      <c r="B1163" s="31"/>
      <c r="D1163" s="150" t="s">
        <v>117</v>
      </c>
      <c r="E1163" s="150"/>
      <c r="F1163" s="150"/>
      <c r="G1163" s="150"/>
      <c r="H1163" s="29"/>
      <c r="I1163" s="31"/>
      <c r="J1163" s="30"/>
      <c r="K1163" s="31"/>
    </row>
    <row r="1164" spans="2:11" ht="19.899999999999999" customHeight="1" x14ac:dyDescent="0.2">
      <c r="B1164" s="31"/>
      <c r="D1164" s="156" t="s">
        <v>684</v>
      </c>
      <c r="E1164" s="156"/>
      <c r="F1164" s="156"/>
      <c r="G1164" s="156"/>
      <c r="H1164" s="29"/>
      <c r="I1164" s="31"/>
      <c r="J1164" s="30"/>
      <c r="K1164" s="31"/>
    </row>
    <row r="1165" spans="2:11" ht="19.899999999999999" customHeight="1" x14ac:dyDescent="0.2">
      <c r="B1165" s="31"/>
      <c r="D1165" s="156" t="s">
        <v>686</v>
      </c>
      <c r="E1165" s="156"/>
      <c r="F1165" s="156"/>
      <c r="G1165" s="156"/>
      <c r="H1165" s="29"/>
      <c r="I1165" s="31"/>
      <c r="J1165" s="30"/>
      <c r="K1165" s="31"/>
    </row>
    <row r="1166" spans="2:11" ht="19.899999999999999" customHeight="1" x14ac:dyDescent="0.2">
      <c r="B1166" s="31"/>
      <c r="D1166" s="156"/>
      <c r="E1166" s="156"/>
      <c r="F1166" s="156"/>
      <c r="G1166" s="156"/>
      <c r="H1166" s="29"/>
      <c r="I1166" s="31"/>
      <c r="J1166" s="30"/>
      <c r="K1166" s="31"/>
    </row>
    <row r="1167" spans="2:11" ht="19.899999999999999" customHeight="1" x14ac:dyDescent="0.2">
      <c r="B1167" s="31"/>
      <c r="D1167" s="150" t="s">
        <v>113</v>
      </c>
      <c r="E1167" s="150"/>
      <c r="F1167" s="150"/>
      <c r="G1167" s="150"/>
      <c r="H1167" s="29"/>
      <c r="I1167" s="31"/>
      <c r="J1167" s="30"/>
      <c r="K1167" s="31"/>
    </row>
    <row r="1168" spans="2:11" ht="19.899999999999999" customHeight="1" x14ac:dyDescent="0.2">
      <c r="B1168" s="31"/>
      <c r="D1168" s="156" t="s">
        <v>670</v>
      </c>
      <c r="E1168" s="156"/>
      <c r="F1168" s="156"/>
      <c r="G1168" s="156"/>
      <c r="H1168" s="29"/>
      <c r="I1168" s="31"/>
      <c r="J1168" s="30"/>
      <c r="K1168" s="31"/>
    </row>
    <row r="1169" spans="2:11" ht="19.899999999999999" customHeight="1" x14ac:dyDescent="0.2">
      <c r="B1169" s="31"/>
      <c r="D1169" s="156" t="s">
        <v>671</v>
      </c>
      <c r="E1169" s="156"/>
      <c r="F1169" s="156"/>
      <c r="G1169" s="156"/>
      <c r="H1169" s="29"/>
      <c r="I1169" s="31"/>
      <c r="J1169" s="30"/>
      <c r="K1169" s="31"/>
    </row>
    <row r="1170" spans="2:11" ht="19.899999999999999" customHeight="1" x14ac:dyDescent="0.2">
      <c r="B1170" s="31"/>
      <c r="D1170" s="156" t="s">
        <v>677</v>
      </c>
      <c r="E1170" s="156"/>
      <c r="F1170" s="156"/>
      <c r="G1170" s="156"/>
      <c r="H1170" s="29"/>
      <c r="I1170" s="31"/>
      <c r="J1170" s="30"/>
      <c r="K1170" s="31"/>
    </row>
    <row r="1171" spans="2:11" ht="19.899999999999999" customHeight="1" x14ac:dyDescent="0.2">
      <c r="B1171" s="31"/>
      <c r="D1171" s="156" t="s">
        <v>132</v>
      </c>
      <c r="E1171" s="156"/>
      <c r="F1171" s="156"/>
      <c r="G1171" s="156"/>
      <c r="H1171" s="29"/>
      <c r="I1171" s="31"/>
      <c r="J1171" s="30"/>
      <c r="K1171" s="31"/>
    </row>
    <row r="1172" spans="2:11" ht="19.899999999999999" customHeight="1" x14ac:dyDescent="0.2">
      <c r="B1172" s="31"/>
      <c r="C1172" s="156" t="s">
        <v>96</v>
      </c>
      <c r="D1172" s="156" t="s">
        <v>347</v>
      </c>
      <c r="E1172" s="156"/>
      <c r="F1172" s="156"/>
      <c r="G1172" s="156"/>
      <c r="I1172" s="31"/>
      <c r="J1172" s="30"/>
      <c r="K1172" s="31"/>
    </row>
    <row r="1173" spans="2:11" ht="19.899999999999999" customHeight="1" x14ac:dyDescent="0.2">
      <c r="B1173" s="31"/>
      <c r="C1173" s="156"/>
      <c r="D1173" s="156" t="s">
        <v>217</v>
      </c>
      <c r="E1173" s="156"/>
      <c r="F1173" s="156"/>
      <c r="G1173" s="156"/>
      <c r="I1173" s="31"/>
      <c r="J1173" s="37">
        <f>I1179</f>
        <v>219000000</v>
      </c>
      <c r="K1173" s="158" t="s">
        <v>13</v>
      </c>
    </row>
    <row r="1174" spans="2:11" ht="19.899999999999999" customHeight="1" x14ac:dyDescent="0.2">
      <c r="B1174" s="31"/>
      <c r="I1174" s="31"/>
      <c r="J1174" s="37"/>
    </row>
    <row r="1175" spans="2:11" ht="19.899999999999999" customHeight="1" x14ac:dyDescent="0.2">
      <c r="B1175" s="152"/>
      <c r="I1175" s="42" t="s">
        <v>114</v>
      </c>
      <c r="J1175" s="42" t="s">
        <v>115</v>
      </c>
      <c r="K1175" s="36"/>
    </row>
    <row r="1176" spans="2:11" ht="19.899999999999999" customHeight="1" x14ac:dyDescent="0.2">
      <c r="B1176" s="152"/>
      <c r="I1176" s="154" t="s">
        <v>116</v>
      </c>
      <c r="J1176" s="154" t="s">
        <v>116</v>
      </c>
      <c r="K1176" s="36"/>
    </row>
    <row r="1177" spans="2:11" ht="19.899999999999999" customHeight="1" x14ac:dyDescent="0.2">
      <c r="D1177" s="156" t="s">
        <v>128</v>
      </c>
      <c r="E1177" s="156"/>
      <c r="F1177" s="156"/>
      <c r="G1177" s="156"/>
      <c r="H1177" s="152"/>
      <c r="I1177" s="36">
        <v>992800000</v>
      </c>
      <c r="J1177" s="33">
        <v>0</v>
      </c>
      <c r="K1177" s="152" t="s">
        <v>13</v>
      </c>
    </row>
    <row r="1178" spans="2:11" ht="19.899999999999999" customHeight="1" x14ac:dyDescent="0.2">
      <c r="D1178" s="156" t="s">
        <v>314</v>
      </c>
      <c r="E1178" s="156"/>
      <c r="F1178" s="156"/>
      <c r="G1178" s="156"/>
      <c r="H1178" s="152"/>
      <c r="I1178" s="36">
        <v>1000000</v>
      </c>
      <c r="J1178" s="33">
        <v>0</v>
      </c>
      <c r="K1178" s="152" t="s">
        <v>13</v>
      </c>
    </row>
    <row r="1179" spans="2:11" ht="19.899999999999999" customHeight="1" x14ac:dyDescent="0.2">
      <c r="D1179" s="156" t="s">
        <v>826</v>
      </c>
      <c r="E1179" s="156"/>
      <c r="F1179" s="156"/>
      <c r="G1179" s="156"/>
      <c r="H1179" s="152"/>
      <c r="I1179" s="36">
        <v>219000000</v>
      </c>
      <c r="J1179" s="33">
        <v>0</v>
      </c>
      <c r="K1179" s="152" t="s">
        <v>13</v>
      </c>
    </row>
    <row r="1180" spans="2:11" ht="19.899999999999999" customHeight="1" x14ac:dyDescent="0.2">
      <c r="D1180" s="156" t="s">
        <v>162</v>
      </c>
      <c r="E1180" s="156"/>
      <c r="F1180" s="156"/>
      <c r="G1180" s="156"/>
      <c r="H1180" s="152"/>
      <c r="I1180" s="36">
        <v>248200000</v>
      </c>
      <c r="J1180" s="33">
        <v>0</v>
      </c>
      <c r="K1180" s="152" t="s">
        <v>13</v>
      </c>
    </row>
    <row r="1181" spans="2:11" ht="19.899999999999999" customHeight="1" x14ac:dyDescent="0.2">
      <c r="D1181" s="156" t="s">
        <v>260</v>
      </c>
      <c r="E1181" s="156"/>
      <c r="F1181" s="156"/>
      <c r="G1181" s="156"/>
      <c r="H1181" s="152"/>
      <c r="I1181" s="36">
        <v>248200000</v>
      </c>
      <c r="J1181" s="33">
        <v>0</v>
      </c>
      <c r="K1181" s="152" t="s">
        <v>13</v>
      </c>
    </row>
    <row r="1182" spans="2:11" ht="19.899999999999999" customHeight="1" x14ac:dyDescent="0.2">
      <c r="D1182" s="156" t="s">
        <v>315</v>
      </c>
      <c r="E1182" s="156"/>
      <c r="F1182" s="156"/>
      <c r="G1182" s="156"/>
      <c r="H1182" s="152"/>
      <c r="I1182" s="36">
        <f>I1177-I1178-I1179-I1180-I1181</f>
        <v>276400000</v>
      </c>
      <c r="J1182" s="33">
        <v>0</v>
      </c>
      <c r="K1182" s="152" t="s">
        <v>13</v>
      </c>
    </row>
    <row r="1183" spans="2:11" ht="19.899999999999999" customHeight="1" x14ac:dyDescent="0.2">
      <c r="D1183" s="156"/>
      <c r="E1183" s="156"/>
      <c r="F1183" s="156"/>
      <c r="G1183" s="156"/>
      <c r="H1183" s="152"/>
      <c r="I1183" s="36"/>
      <c r="J1183" s="33"/>
    </row>
    <row r="1184" spans="2:11" ht="19.899999999999999" customHeight="1" x14ac:dyDescent="0.2">
      <c r="D1184" s="156"/>
      <c r="E1184" s="156"/>
      <c r="F1184" s="156"/>
      <c r="G1184" s="156"/>
      <c r="H1184" s="152"/>
      <c r="I1184" s="36"/>
      <c r="J1184" s="33"/>
    </row>
    <row r="1185" spans="2:11" ht="19.899999999999999" customHeight="1" x14ac:dyDescent="0.2">
      <c r="D1185" s="156"/>
      <c r="E1185" s="156"/>
      <c r="F1185" s="156"/>
      <c r="G1185" s="156"/>
      <c r="H1185" s="152"/>
      <c r="I1185" s="36"/>
      <c r="J1185" s="33"/>
    </row>
    <row r="1186" spans="2:11" ht="19.899999999999999" customHeight="1" x14ac:dyDescent="0.2">
      <c r="D1186" s="156"/>
      <c r="E1186" s="156"/>
      <c r="F1186" s="156"/>
      <c r="G1186" s="156"/>
      <c r="H1186" s="152"/>
      <c r="I1186" s="36"/>
      <c r="J1186" s="33"/>
    </row>
    <row r="1187" spans="2:11" ht="19.899999999999999" customHeight="1" x14ac:dyDescent="0.2">
      <c r="D1187" s="156"/>
      <c r="E1187" s="156"/>
      <c r="F1187" s="156"/>
      <c r="G1187" s="156"/>
      <c r="H1187" s="152"/>
      <c r="I1187" s="36"/>
      <c r="J1187" s="33"/>
    </row>
    <row r="1188" spans="2:11" ht="19.899999999999999" customHeight="1" x14ac:dyDescent="0.2">
      <c r="D1188" s="156"/>
      <c r="E1188" s="156"/>
      <c r="F1188" s="156"/>
      <c r="G1188" s="156"/>
      <c r="H1188" s="152"/>
      <c r="I1188" s="36"/>
      <c r="J1188" s="33"/>
    </row>
    <row r="1189" spans="2:11" ht="19.899999999999999" customHeight="1" x14ac:dyDescent="0.2">
      <c r="B1189" s="163" t="s">
        <v>1083</v>
      </c>
      <c r="C1189" s="29"/>
      <c r="D1189" s="150" t="s">
        <v>672</v>
      </c>
      <c r="E1189" s="150"/>
      <c r="F1189" s="150"/>
      <c r="G1189" s="150"/>
      <c r="H1189" s="29"/>
      <c r="I1189" s="32"/>
    </row>
    <row r="1190" spans="2:11" ht="19.899999999999999" customHeight="1" x14ac:dyDescent="0.2">
      <c r="D1190" s="150" t="s">
        <v>1072</v>
      </c>
      <c r="E1190" s="150"/>
      <c r="F1190" s="150"/>
      <c r="G1190" s="150"/>
      <c r="H1190" s="29"/>
      <c r="I1190" s="32"/>
      <c r="J1190" s="30"/>
      <c r="K1190" s="31"/>
    </row>
    <row r="1191" spans="2:11" ht="19.899999999999999" customHeight="1" x14ac:dyDescent="0.2">
      <c r="D1191" s="150"/>
      <c r="E1191" s="150"/>
      <c r="F1191" s="150"/>
      <c r="G1191" s="150"/>
      <c r="H1191" s="29"/>
      <c r="I1191" s="32"/>
      <c r="J1191" s="30"/>
      <c r="K1191" s="31"/>
    </row>
    <row r="1192" spans="2:11" ht="19.899999999999999" customHeight="1" x14ac:dyDescent="0.2">
      <c r="B1192" s="31"/>
      <c r="D1192" s="150" t="s">
        <v>333</v>
      </c>
      <c r="E1192" s="150"/>
      <c r="F1192" s="150"/>
      <c r="G1192" s="150"/>
      <c r="H1192" s="29"/>
      <c r="I1192" s="31"/>
      <c r="J1192" s="30"/>
      <c r="K1192" s="31"/>
    </row>
    <row r="1193" spans="2:11" ht="19.899999999999999" customHeight="1" x14ac:dyDescent="0.2">
      <c r="B1193" s="31"/>
      <c r="D1193" s="156" t="s">
        <v>1073</v>
      </c>
      <c r="E1193" s="156"/>
      <c r="F1193" s="156"/>
      <c r="G1193" s="156"/>
      <c r="H1193" s="29"/>
      <c r="I1193" s="31"/>
      <c r="J1193" s="30"/>
      <c r="K1193" s="31"/>
    </row>
    <row r="1194" spans="2:11" ht="19.899999999999999" customHeight="1" x14ac:dyDescent="0.2">
      <c r="B1194" s="31"/>
      <c r="D1194" s="156" t="s">
        <v>1074</v>
      </c>
      <c r="E1194" s="156"/>
      <c r="F1194" s="156"/>
      <c r="G1194" s="156"/>
      <c r="H1194" s="29"/>
      <c r="I1194" s="31"/>
      <c r="J1194" s="30"/>
      <c r="K1194" s="31"/>
    </row>
    <row r="1195" spans="2:11" ht="19.899999999999999" customHeight="1" x14ac:dyDescent="0.2">
      <c r="B1195" s="31"/>
      <c r="D1195" s="156" t="s">
        <v>1075</v>
      </c>
      <c r="E1195" s="156"/>
      <c r="F1195" s="156"/>
      <c r="G1195" s="156"/>
      <c r="H1195" s="29"/>
      <c r="I1195" s="31"/>
      <c r="J1195" s="30"/>
      <c r="K1195" s="31"/>
    </row>
    <row r="1196" spans="2:11" ht="19.899999999999999" customHeight="1" x14ac:dyDescent="0.2">
      <c r="B1196" s="31"/>
      <c r="D1196" s="156"/>
      <c r="E1196" s="156"/>
      <c r="F1196" s="156"/>
      <c r="G1196" s="156"/>
      <c r="H1196" s="29"/>
      <c r="I1196" s="31"/>
      <c r="J1196" s="30"/>
      <c r="K1196" s="31"/>
    </row>
    <row r="1197" spans="2:11" ht="19.899999999999999" customHeight="1" x14ac:dyDescent="0.2">
      <c r="B1197" s="31"/>
      <c r="D1197" s="150" t="s">
        <v>1076</v>
      </c>
      <c r="E1197" s="150"/>
      <c r="F1197" s="150"/>
      <c r="G1197" s="150"/>
      <c r="H1197" s="29"/>
      <c r="I1197" s="31"/>
      <c r="J1197" s="30"/>
      <c r="K1197" s="31"/>
    </row>
    <row r="1198" spans="2:11" ht="19.899999999999999" customHeight="1" x14ac:dyDescent="0.2">
      <c r="B1198" s="31"/>
      <c r="D1198" s="29"/>
      <c r="E1198" s="29"/>
      <c r="F1198" s="29"/>
      <c r="G1198" s="29"/>
      <c r="H1198" s="29"/>
      <c r="I1198" s="31"/>
      <c r="J1198" s="30"/>
      <c r="K1198" s="31"/>
    </row>
    <row r="1199" spans="2:11" ht="19.899999999999999" customHeight="1" x14ac:dyDescent="0.2">
      <c r="B1199" s="31"/>
      <c r="D1199" s="150" t="s">
        <v>117</v>
      </c>
      <c r="E1199" s="150"/>
      <c r="F1199" s="150"/>
      <c r="G1199" s="150"/>
      <c r="H1199" s="29"/>
      <c r="I1199" s="31"/>
      <c r="J1199" s="30"/>
      <c r="K1199" s="31"/>
    </row>
    <row r="1200" spans="2:11" ht="19.899999999999999" customHeight="1" x14ac:dyDescent="0.2">
      <c r="B1200" s="31"/>
      <c r="D1200" s="156" t="s">
        <v>1077</v>
      </c>
      <c r="E1200" s="156"/>
      <c r="F1200" s="156"/>
      <c r="G1200" s="156"/>
      <c r="H1200" s="29"/>
      <c r="I1200" s="31"/>
      <c r="J1200" s="30"/>
      <c r="K1200" s="31"/>
    </row>
    <row r="1201" spans="2:11" ht="19.899999999999999" customHeight="1" x14ac:dyDescent="0.2">
      <c r="B1201" s="31"/>
      <c r="D1201" s="156" t="s">
        <v>1078</v>
      </c>
      <c r="E1201" s="156"/>
      <c r="F1201" s="156"/>
      <c r="G1201" s="156"/>
      <c r="H1201" s="29"/>
      <c r="I1201" s="31"/>
      <c r="J1201" s="30"/>
      <c r="K1201" s="31"/>
    </row>
    <row r="1202" spans="2:11" ht="19.899999999999999" customHeight="1" x14ac:dyDescent="0.2">
      <c r="B1202" s="31"/>
      <c r="D1202" s="156"/>
      <c r="E1202" s="156"/>
      <c r="F1202" s="156"/>
      <c r="G1202" s="156"/>
      <c r="H1202" s="29"/>
      <c r="I1202" s="31"/>
      <c r="J1202" s="30"/>
      <c r="K1202" s="31"/>
    </row>
    <row r="1203" spans="2:11" ht="19.899999999999999" customHeight="1" x14ac:dyDescent="0.2">
      <c r="B1203" s="31"/>
      <c r="D1203" s="150" t="s">
        <v>113</v>
      </c>
      <c r="E1203" s="150"/>
      <c r="F1203" s="150"/>
      <c r="G1203" s="150"/>
      <c r="H1203" s="29"/>
      <c r="I1203" s="31"/>
      <c r="J1203" s="30"/>
      <c r="K1203" s="31"/>
    </row>
    <row r="1204" spans="2:11" ht="19.899999999999999" customHeight="1" x14ac:dyDescent="0.2">
      <c r="B1204" s="31"/>
      <c r="D1204" s="156" t="s">
        <v>1079</v>
      </c>
      <c r="E1204" s="156"/>
      <c r="F1204" s="156"/>
      <c r="G1204" s="156"/>
      <c r="H1204" s="29"/>
      <c r="I1204" s="31"/>
      <c r="J1204" s="30"/>
      <c r="K1204" s="31"/>
    </row>
    <row r="1205" spans="2:11" ht="19.899999999999999" customHeight="1" x14ac:dyDescent="0.2">
      <c r="B1205" s="31"/>
      <c r="D1205" s="156" t="s">
        <v>1080</v>
      </c>
      <c r="E1205" s="156"/>
      <c r="F1205" s="156"/>
      <c r="G1205" s="156"/>
      <c r="H1205" s="29"/>
      <c r="I1205" s="31"/>
      <c r="J1205" s="30"/>
      <c r="K1205" s="31"/>
    </row>
    <row r="1206" spans="2:11" ht="19.899999999999999" customHeight="1" x14ac:dyDescent="0.2">
      <c r="B1206" s="31"/>
      <c r="D1206" s="156" t="s">
        <v>132</v>
      </c>
      <c r="E1206" s="156"/>
      <c r="F1206" s="156"/>
      <c r="G1206" s="156"/>
      <c r="H1206" s="29"/>
      <c r="I1206" s="31"/>
      <c r="J1206" s="30"/>
      <c r="K1206" s="31"/>
    </row>
    <row r="1207" spans="2:11" ht="19.899999999999999" customHeight="1" x14ac:dyDescent="0.2">
      <c r="B1207" s="31"/>
      <c r="C1207" s="156" t="s">
        <v>101</v>
      </c>
      <c r="D1207" s="156" t="s">
        <v>1081</v>
      </c>
      <c r="E1207" s="156"/>
      <c r="F1207" s="156"/>
      <c r="G1207" s="156"/>
      <c r="I1207" s="31"/>
      <c r="J1207" s="30"/>
      <c r="K1207" s="31"/>
    </row>
    <row r="1208" spans="2:11" ht="19.899999999999999" customHeight="1" x14ac:dyDescent="0.2">
      <c r="B1208" s="31"/>
      <c r="C1208" s="156"/>
      <c r="D1208" s="156" t="s">
        <v>1082</v>
      </c>
      <c r="E1208" s="156"/>
      <c r="F1208" s="156"/>
      <c r="G1208" s="156"/>
      <c r="I1208" s="31"/>
      <c r="J1208" s="37">
        <f>I1213</f>
        <v>1000000</v>
      </c>
      <c r="K1208" s="158" t="s">
        <v>13</v>
      </c>
    </row>
    <row r="1209" spans="2:11" ht="19.899999999999999" customHeight="1" x14ac:dyDescent="0.2">
      <c r="B1209" s="31"/>
      <c r="I1209" s="31"/>
      <c r="J1209" s="37"/>
    </row>
    <row r="1210" spans="2:11" ht="19.899999999999999" customHeight="1" x14ac:dyDescent="0.2">
      <c r="B1210" s="152"/>
      <c r="I1210" s="42" t="s">
        <v>114</v>
      </c>
      <c r="J1210" s="42" t="s">
        <v>115</v>
      </c>
      <c r="K1210" s="36"/>
    </row>
    <row r="1211" spans="2:11" ht="19.899999999999999" customHeight="1" x14ac:dyDescent="0.2">
      <c r="B1211" s="152"/>
      <c r="I1211" s="154" t="s">
        <v>116</v>
      </c>
      <c r="J1211" s="154" t="s">
        <v>116</v>
      </c>
      <c r="K1211" s="36"/>
    </row>
    <row r="1212" spans="2:11" ht="19.899999999999999" customHeight="1" x14ac:dyDescent="0.2">
      <c r="D1212" s="156" t="s">
        <v>128</v>
      </c>
      <c r="E1212" s="156"/>
      <c r="F1212" s="156"/>
      <c r="G1212" s="156"/>
      <c r="H1212" s="152"/>
      <c r="I1212" s="36">
        <v>730000000</v>
      </c>
      <c r="J1212" s="33">
        <v>0</v>
      </c>
      <c r="K1212" s="152" t="s">
        <v>13</v>
      </c>
    </row>
    <row r="1213" spans="2:11" ht="19.899999999999999" customHeight="1" x14ac:dyDescent="0.2">
      <c r="D1213" s="156" t="s">
        <v>826</v>
      </c>
      <c r="E1213" s="156"/>
      <c r="F1213" s="156"/>
      <c r="G1213" s="156"/>
      <c r="H1213" s="152"/>
      <c r="I1213" s="36">
        <v>1000000</v>
      </c>
      <c r="J1213" s="33">
        <v>0</v>
      </c>
      <c r="K1213" s="152" t="s">
        <v>13</v>
      </c>
    </row>
    <row r="1214" spans="2:11" ht="19.899999999999999" customHeight="1" x14ac:dyDescent="0.2">
      <c r="D1214" s="156" t="s">
        <v>162</v>
      </c>
      <c r="E1214" s="156"/>
      <c r="F1214" s="156"/>
      <c r="G1214" s="156"/>
      <c r="H1214" s="152"/>
      <c r="I1214" s="36">
        <v>182500000</v>
      </c>
      <c r="J1214" s="33">
        <v>0</v>
      </c>
      <c r="K1214" s="152" t="s">
        <v>13</v>
      </c>
    </row>
    <row r="1215" spans="2:11" ht="19.899999999999999" customHeight="1" x14ac:dyDescent="0.2">
      <c r="D1215" s="156" t="s">
        <v>260</v>
      </c>
      <c r="E1215" s="156"/>
      <c r="F1215" s="156"/>
      <c r="G1215" s="156"/>
      <c r="H1215" s="152"/>
      <c r="I1215" s="36">
        <v>182500000</v>
      </c>
      <c r="J1215" s="33">
        <v>0</v>
      </c>
      <c r="K1215" s="152" t="s">
        <v>13</v>
      </c>
    </row>
    <row r="1216" spans="2:11" ht="19.899999999999999" customHeight="1" x14ac:dyDescent="0.2">
      <c r="D1216" s="156" t="s">
        <v>315</v>
      </c>
      <c r="E1216" s="156"/>
      <c r="F1216" s="156"/>
      <c r="G1216" s="156"/>
      <c r="H1216" s="152"/>
      <c r="I1216" s="36">
        <v>182500000</v>
      </c>
      <c r="J1216" s="33">
        <v>0</v>
      </c>
      <c r="K1216" s="152" t="s">
        <v>13</v>
      </c>
    </row>
    <row r="1217" spans="1:12" ht="19.899999999999999" customHeight="1" x14ac:dyDescent="0.2">
      <c r="D1217" s="156" t="s">
        <v>1065</v>
      </c>
      <c r="E1217" s="156"/>
      <c r="F1217" s="156"/>
      <c r="G1217" s="156"/>
      <c r="H1217" s="152"/>
      <c r="I1217" s="36">
        <f>I1212-I1213-I1214-I1215-I1216</f>
        <v>181500000</v>
      </c>
      <c r="J1217" s="33">
        <v>0</v>
      </c>
      <c r="K1217" s="152" t="s">
        <v>13</v>
      </c>
    </row>
    <row r="1218" spans="1:12" ht="19.899999999999999" customHeight="1" x14ac:dyDescent="0.2">
      <c r="D1218" s="156"/>
      <c r="E1218" s="156"/>
      <c r="F1218" s="156"/>
      <c r="G1218" s="156"/>
      <c r="H1218" s="152"/>
      <c r="I1218" s="36"/>
      <c r="J1218" s="33"/>
    </row>
    <row r="1219" spans="1:12" ht="19.899999999999999" customHeight="1" x14ac:dyDescent="0.2">
      <c r="D1219" s="156"/>
      <c r="E1219" s="156"/>
      <c r="F1219" s="156"/>
      <c r="G1219" s="156"/>
      <c r="H1219" s="152"/>
      <c r="I1219" s="36"/>
      <c r="J1219" s="33"/>
    </row>
    <row r="1220" spans="1:12" ht="19.899999999999999" customHeight="1" x14ac:dyDescent="0.2">
      <c r="D1220" s="156"/>
      <c r="E1220" s="156"/>
      <c r="F1220" s="156"/>
      <c r="G1220" s="156"/>
      <c r="H1220" s="152"/>
      <c r="I1220" s="36"/>
      <c r="J1220" s="33"/>
    </row>
    <row r="1221" spans="1:12" ht="19.899999999999999" customHeight="1" x14ac:dyDescent="0.2">
      <c r="D1221" s="156"/>
      <c r="E1221" s="156"/>
      <c r="F1221" s="156"/>
      <c r="G1221" s="156"/>
      <c r="H1221" s="152"/>
      <c r="I1221" s="36"/>
      <c r="J1221" s="33"/>
    </row>
    <row r="1222" spans="1:12" ht="19.899999999999999" customHeight="1" x14ac:dyDescent="0.2">
      <c r="D1222" s="156"/>
      <c r="E1222" s="156"/>
      <c r="F1222" s="156"/>
      <c r="G1222" s="156"/>
      <c r="H1222" s="152"/>
      <c r="I1222" s="36"/>
      <c r="J1222" s="33"/>
    </row>
    <row r="1223" spans="1:12" ht="19.899999999999999" customHeight="1" x14ac:dyDescent="0.2">
      <c r="D1223" s="156"/>
      <c r="E1223" s="156"/>
      <c r="F1223" s="156"/>
      <c r="G1223" s="156"/>
      <c r="H1223" s="152"/>
      <c r="I1223" s="36"/>
      <c r="J1223" s="33"/>
    </row>
    <row r="1224" spans="1:12" ht="19.899999999999999" customHeight="1" x14ac:dyDescent="0.2">
      <c r="D1224" s="156"/>
      <c r="E1224" s="156"/>
      <c r="F1224" s="156"/>
      <c r="G1224" s="156"/>
      <c r="H1224" s="152"/>
      <c r="I1224" s="36"/>
      <c r="J1224" s="33"/>
    </row>
    <row r="1225" spans="1:12" ht="19.899999999999999" customHeight="1" outlineLevel="1" x14ac:dyDescent="0.2">
      <c r="B1225" s="29" t="s">
        <v>218</v>
      </c>
      <c r="I1225" s="307">
        <f>H1226+H1231</f>
        <v>218916555</v>
      </c>
      <c r="J1225" s="307"/>
      <c r="K1225" s="31" t="s">
        <v>13</v>
      </c>
    </row>
    <row r="1226" spans="1:12" ht="19.899999999999999" customHeight="1" x14ac:dyDescent="0.2">
      <c r="B1226" s="29" t="s">
        <v>200</v>
      </c>
      <c r="C1226" s="29"/>
      <c r="D1226" s="29"/>
      <c r="E1226" s="29"/>
      <c r="F1226" s="29"/>
      <c r="G1226" s="29"/>
      <c r="H1226" s="306">
        <f>H1227</f>
        <v>1663900</v>
      </c>
      <c r="I1226" s="306"/>
      <c r="J1226" s="31" t="s">
        <v>13</v>
      </c>
      <c r="K1226" s="31"/>
    </row>
    <row r="1227" spans="1:12" ht="19.899999999999999" customHeight="1" outlineLevel="1" x14ac:dyDescent="0.2">
      <c r="B1227" s="150" t="s">
        <v>236</v>
      </c>
      <c r="C1227" s="29"/>
      <c r="D1227" s="29"/>
      <c r="E1227" s="29"/>
      <c r="F1227" s="29"/>
      <c r="G1227" s="29"/>
      <c r="H1227" s="306">
        <f>H1228</f>
        <v>1663900</v>
      </c>
      <c r="I1227" s="306"/>
      <c r="J1227" s="31" t="s">
        <v>13</v>
      </c>
      <c r="K1227" s="31"/>
    </row>
    <row r="1228" spans="1:12" ht="19.899999999999999" customHeight="1" outlineLevel="1" x14ac:dyDescent="0.2">
      <c r="B1228" s="150" t="s">
        <v>1018</v>
      </c>
      <c r="C1228" s="29"/>
      <c r="D1228" s="29"/>
      <c r="E1228" s="29"/>
      <c r="F1228" s="29"/>
      <c r="G1228" s="29"/>
      <c r="H1228" s="306">
        <v>1663900</v>
      </c>
      <c r="I1228" s="306"/>
      <c r="J1228" s="31" t="s">
        <v>13</v>
      </c>
      <c r="K1228" s="31"/>
    </row>
    <row r="1229" spans="1:12" ht="19.899999999999999" customHeight="1" outlineLevel="1" x14ac:dyDescent="0.2">
      <c r="D1229" s="28" t="s">
        <v>81</v>
      </c>
      <c r="J1229" s="37"/>
    </row>
    <row r="1230" spans="1:12" s="29" customFormat="1" ht="19.899999999999999" customHeight="1" x14ac:dyDescent="0.2">
      <c r="A1230" s="28"/>
      <c r="B1230" s="150"/>
      <c r="D1230" s="28"/>
      <c r="E1230" s="28"/>
      <c r="F1230" s="28"/>
      <c r="G1230" s="28"/>
      <c r="H1230" s="32"/>
      <c r="I1230" s="32"/>
      <c r="J1230" s="31"/>
      <c r="K1230" s="31"/>
      <c r="L1230" s="28"/>
    </row>
    <row r="1231" spans="1:12" ht="19.899999999999999" customHeight="1" outlineLevel="1" x14ac:dyDescent="0.2">
      <c r="B1231" s="29" t="s">
        <v>219</v>
      </c>
      <c r="C1231" s="29"/>
      <c r="D1231" s="152"/>
      <c r="E1231" s="152"/>
      <c r="F1231" s="152"/>
      <c r="G1231" s="152"/>
      <c r="H1231" s="305">
        <f>SUM(J1233:J1328)</f>
        <v>217252655</v>
      </c>
      <c r="I1231" s="305"/>
      <c r="J1231" s="31" t="s">
        <v>13</v>
      </c>
    </row>
    <row r="1232" spans="1:12" ht="19.899999999999999" customHeight="1" outlineLevel="1" x14ac:dyDescent="0.2">
      <c r="B1232" s="150" t="s">
        <v>412</v>
      </c>
      <c r="C1232" s="152"/>
      <c r="D1232" s="152"/>
      <c r="E1232" s="152"/>
      <c r="F1232" s="152"/>
      <c r="G1232" s="152"/>
      <c r="H1232" s="152"/>
      <c r="I1232" s="36"/>
      <c r="J1232" s="33"/>
    </row>
    <row r="1233" spans="2:11" s="29" customFormat="1" ht="19.899999999999999" customHeight="1" x14ac:dyDescent="0.2">
      <c r="B1233" s="31" t="s">
        <v>413</v>
      </c>
      <c r="D1233" s="163" t="s">
        <v>1024</v>
      </c>
      <c r="E1233" s="163" t="s">
        <v>687</v>
      </c>
      <c r="F1233" s="150"/>
      <c r="G1233" s="150"/>
      <c r="I1233" s="32"/>
      <c r="J1233" s="28"/>
      <c r="K1233" s="152"/>
    </row>
    <row r="1234" spans="2:11" s="29" customFormat="1" ht="19.899999999999999" customHeight="1" x14ac:dyDescent="0.2">
      <c r="B1234" s="163"/>
      <c r="D1234" s="150"/>
      <c r="E1234" s="150"/>
      <c r="F1234" s="150"/>
      <c r="G1234" s="150"/>
      <c r="I1234" s="32"/>
      <c r="J1234" s="28"/>
      <c r="K1234" s="152"/>
    </row>
    <row r="1235" spans="2:11" s="33" customFormat="1" ht="19.899999999999999" customHeight="1" x14ac:dyDescent="0.2">
      <c r="B1235" s="31"/>
      <c r="C1235" s="28"/>
      <c r="E1235" s="150" t="s">
        <v>333</v>
      </c>
      <c r="F1235" s="150"/>
      <c r="G1235" s="150"/>
      <c r="H1235" s="29"/>
      <c r="I1235" s="31"/>
      <c r="J1235" s="30"/>
      <c r="K1235" s="31"/>
    </row>
    <row r="1236" spans="2:11" s="33" customFormat="1" ht="19.899999999999999" customHeight="1" outlineLevel="1" x14ac:dyDescent="0.2">
      <c r="B1236" s="31"/>
      <c r="C1236" s="28"/>
      <c r="E1236" s="156" t="s">
        <v>689</v>
      </c>
      <c r="F1236" s="156"/>
      <c r="G1236" s="156"/>
      <c r="H1236" s="29"/>
      <c r="I1236" s="31"/>
      <c r="J1236" s="30"/>
      <c r="K1236" s="31"/>
    </row>
    <row r="1237" spans="2:11" s="33" customFormat="1" ht="19.899999999999999" customHeight="1" outlineLevel="1" x14ac:dyDescent="0.2">
      <c r="B1237" s="31"/>
      <c r="C1237" s="28"/>
      <c r="E1237" s="156" t="s">
        <v>690</v>
      </c>
      <c r="F1237" s="156"/>
      <c r="G1237" s="156"/>
      <c r="H1237" s="29"/>
      <c r="I1237" s="31"/>
      <c r="J1237" s="30"/>
      <c r="K1237" s="31"/>
    </row>
    <row r="1238" spans="2:11" s="33" customFormat="1" ht="19.899999999999999" customHeight="1" outlineLevel="1" x14ac:dyDescent="0.2">
      <c r="B1238" s="31"/>
      <c r="C1238" s="28"/>
      <c r="E1238" s="156"/>
      <c r="F1238" s="156"/>
      <c r="G1238" s="156"/>
      <c r="H1238" s="29"/>
      <c r="I1238" s="31"/>
      <c r="J1238" s="30"/>
      <c r="K1238" s="31"/>
    </row>
    <row r="1239" spans="2:11" s="33" customFormat="1" ht="19.899999999999999" customHeight="1" outlineLevel="1" x14ac:dyDescent="0.2">
      <c r="B1239" s="31"/>
      <c r="C1239" s="28"/>
      <c r="E1239" s="150" t="s">
        <v>688</v>
      </c>
      <c r="F1239" s="150"/>
      <c r="G1239" s="150"/>
      <c r="H1239" s="29"/>
      <c r="I1239" s="31"/>
      <c r="J1239" s="30"/>
      <c r="K1239" s="31"/>
    </row>
    <row r="1240" spans="2:11" s="33" customFormat="1" ht="19.899999999999999" customHeight="1" outlineLevel="1" x14ac:dyDescent="0.2">
      <c r="B1240" s="31"/>
      <c r="C1240" s="28"/>
      <c r="E1240" s="29"/>
      <c r="F1240" s="29"/>
      <c r="G1240" s="29"/>
      <c r="H1240" s="29"/>
      <c r="I1240" s="31"/>
      <c r="J1240" s="30"/>
      <c r="K1240" s="31"/>
    </row>
    <row r="1241" spans="2:11" s="33" customFormat="1" ht="19.899999999999999" customHeight="1" outlineLevel="1" x14ac:dyDescent="0.2">
      <c r="B1241" s="31"/>
      <c r="C1241" s="28"/>
      <c r="E1241" s="150" t="s">
        <v>117</v>
      </c>
      <c r="F1241" s="150"/>
      <c r="G1241" s="150"/>
      <c r="H1241" s="29"/>
      <c r="I1241" s="31"/>
      <c r="J1241" s="30"/>
      <c r="K1241" s="31"/>
    </row>
    <row r="1242" spans="2:11" s="33" customFormat="1" ht="19.899999999999999" customHeight="1" outlineLevel="1" x14ac:dyDescent="0.2">
      <c r="B1242" s="31"/>
      <c r="C1242" s="28"/>
      <c r="E1242" s="156" t="s">
        <v>691</v>
      </c>
      <c r="F1242" s="156"/>
      <c r="G1242" s="156"/>
      <c r="H1242" s="29"/>
      <c r="I1242" s="31"/>
      <c r="J1242" s="30"/>
      <c r="K1242" s="31"/>
    </row>
    <row r="1243" spans="2:11" s="33" customFormat="1" ht="19.899999999999999" customHeight="1" outlineLevel="1" x14ac:dyDescent="0.2">
      <c r="B1243" s="31"/>
      <c r="C1243" s="28"/>
      <c r="E1243" s="156" t="s">
        <v>692</v>
      </c>
      <c r="F1243" s="156"/>
      <c r="G1243" s="156"/>
      <c r="H1243" s="29"/>
      <c r="I1243" s="31"/>
      <c r="J1243" s="30"/>
      <c r="K1243" s="31"/>
    </row>
    <row r="1244" spans="2:11" s="33" customFormat="1" ht="19.899999999999999" customHeight="1" outlineLevel="1" x14ac:dyDescent="0.2">
      <c r="B1244" s="31"/>
      <c r="C1244" s="28"/>
      <c r="E1244" s="156" t="s">
        <v>693</v>
      </c>
      <c r="F1244" s="156"/>
      <c r="G1244" s="156"/>
      <c r="H1244" s="29"/>
      <c r="I1244" s="31"/>
      <c r="J1244" s="30"/>
      <c r="K1244" s="31"/>
    </row>
    <row r="1245" spans="2:11" s="33" customFormat="1" ht="19.899999999999999" customHeight="1" outlineLevel="1" x14ac:dyDescent="0.2">
      <c r="B1245" s="31"/>
      <c r="C1245" s="28"/>
      <c r="E1245" s="156" t="s">
        <v>694</v>
      </c>
      <c r="F1245" s="156"/>
      <c r="G1245" s="156"/>
      <c r="H1245" s="29"/>
      <c r="I1245" s="31"/>
      <c r="J1245" s="30"/>
      <c r="K1245" s="31"/>
    </row>
    <row r="1246" spans="2:11" ht="19.899999999999999" customHeight="1" x14ac:dyDescent="0.2">
      <c r="B1246" s="31"/>
      <c r="E1246" s="156"/>
      <c r="F1246" s="156"/>
      <c r="G1246" s="156"/>
      <c r="H1246" s="29"/>
      <c r="I1246" s="31"/>
      <c r="J1246" s="30"/>
      <c r="K1246" s="31"/>
    </row>
    <row r="1247" spans="2:11" ht="19.899999999999999" customHeight="1" outlineLevel="1" x14ac:dyDescent="0.2">
      <c r="B1247" s="31"/>
      <c r="E1247" s="150" t="s">
        <v>113</v>
      </c>
      <c r="F1247" s="150"/>
      <c r="G1247" s="150"/>
      <c r="H1247" s="29"/>
      <c r="I1247" s="31"/>
      <c r="J1247" s="30"/>
      <c r="K1247" s="31"/>
    </row>
    <row r="1248" spans="2:11" ht="19.899999999999999" customHeight="1" outlineLevel="1" x14ac:dyDescent="0.2">
      <c r="B1248" s="31"/>
      <c r="E1248" s="156" t="s">
        <v>695</v>
      </c>
      <c r="F1248" s="156"/>
      <c r="G1248" s="156"/>
      <c r="H1248" s="29"/>
      <c r="I1248" s="31"/>
      <c r="J1248" s="30"/>
      <c r="K1248" s="31"/>
    </row>
    <row r="1249" spans="2:11" ht="19.899999999999999" customHeight="1" outlineLevel="1" x14ac:dyDescent="0.2">
      <c r="B1249" s="31"/>
      <c r="C1249" s="150"/>
      <c r="D1249" s="150"/>
      <c r="F1249" s="150"/>
      <c r="G1249" s="150"/>
      <c r="I1249" s="31"/>
      <c r="J1249" s="30"/>
      <c r="K1249" s="31"/>
    </row>
    <row r="1250" spans="2:11" ht="19.899999999999999" customHeight="1" outlineLevel="1" x14ac:dyDescent="0.2">
      <c r="B1250" s="31"/>
      <c r="C1250" s="170" t="s">
        <v>96</v>
      </c>
      <c r="E1250" s="156" t="s">
        <v>99</v>
      </c>
      <c r="F1250" s="156"/>
      <c r="G1250" s="156"/>
      <c r="I1250" s="31"/>
      <c r="J1250" s="37">
        <f>I1257</f>
        <v>4173400</v>
      </c>
      <c r="K1250" s="158" t="s">
        <v>13</v>
      </c>
    </row>
    <row r="1251" spans="2:11" ht="19.899999999999999" customHeight="1" outlineLevel="1" x14ac:dyDescent="0.2">
      <c r="B1251" s="31"/>
      <c r="C1251" s="156"/>
      <c r="D1251" s="156"/>
      <c r="E1251" s="156"/>
      <c r="F1251" s="156"/>
      <c r="G1251" s="156"/>
      <c r="I1251" s="31"/>
      <c r="J1251" s="37"/>
      <c r="K1251" s="158"/>
    </row>
    <row r="1252" spans="2:11" ht="19.899999999999999" customHeight="1" x14ac:dyDescent="0.2">
      <c r="B1252" s="152"/>
      <c r="I1252" s="42" t="s">
        <v>114</v>
      </c>
      <c r="J1252" s="42" t="s">
        <v>115</v>
      </c>
      <c r="K1252" s="36"/>
    </row>
    <row r="1253" spans="2:11" ht="19.899999999999999" customHeight="1" outlineLevel="1" x14ac:dyDescent="0.2">
      <c r="B1253" s="152"/>
      <c r="I1253" s="154" t="s">
        <v>116</v>
      </c>
      <c r="J1253" s="154" t="s">
        <v>116</v>
      </c>
      <c r="K1253" s="36"/>
    </row>
    <row r="1254" spans="2:11" ht="19.899999999999999" customHeight="1" outlineLevel="1" x14ac:dyDescent="0.2">
      <c r="E1254" s="156" t="s">
        <v>128</v>
      </c>
      <c r="F1254" s="156"/>
      <c r="G1254" s="156"/>
      <c r="H1254" s="152"/>
      <c r="I1254" s="36">
        <v>68977700</v>
      </c>
      <c r="J1254" s="33">
        <v>0</v>
      </c>
      <c r="K1254" s="152" t="s">
        <v>13</v>
      </c>
    </row>
    <row r="1255" spans="2:11" ht="19.899999999999999" customHeight="1" x14ac:dyDescent="0.2">
      <c r="E1255" s="156" t="s">
        <v>831</v>
      </c>
      <c r="F1255" s="156"/>
      <c r="G1255" s="156"/>
      <c r="H1255" s="152"/>
      <c r="I1255" s="36">
        <f>9828000+10318300</f>
        <v>20146300</v>
      </c>
      <c r="J1255" s="33">
        <v>0</v>
      </c>
      <c r="K1255" s="152" t="s">
        <v>13</v>
      </c>
    </row>
    <row r="1256" spans="2:11" ht="19.899999999999999" customHeight="1" outlineLevel="1" x14ac:dyDescent="0.2">
      <c r="E1256" s="156" t="s">
        <v>314</v>
      </c>
      <c r="F1256" s="156"/>
      <c r="G1256" s="156"/>
      <c r="H1256" s="152"/>
      <c r="I1256" s="36">
        <v>1000000</v>
      </c>
      <c r="J1256" s="33">
        <v>0</v>
      </c>
      <c r="K1256" s="152" t="s">
        <v>13</v>
      </c>
    </row>
    <row r="1257" spans="2:11" ht="19.899999999999999" customHeight="1" outlineLevel="1" x14ac:dyDescent="0.2">
      <c r="E1257" s="156" t="s">
        <v>826</v>
      </c>
      <c r="F1257" s="156"/>
      <c r="G1257" s="156"/>
      <c r="H1257" s="152"/>
      <c r="I1257" s="36">
        <v>4173400</v>
      </c>
      <c r="J1257" s="33">
        <v>0</v>
      </c>
      <c r="K1257" s="152" t="s">
        <v>13</v>
      </c>
    </row>
    <row r="1258" spans="2:11" s="29" customFormat="1" ht="19.899999999999999" customHeight="1" x14ac:dyDescent="0.2">
      <c r="B1258" s="28"/>
      <c r="C1258" s="28"/>
      <c r="E1258" s="156" t="s">
        <v>162</v>
      </c>
      <c r="F1258" s="156"/>
      <c r="G1258" s="156"/>
      <c r="H1258" s="28"/>
      <c r="I1258" s="36">
        <v>13795540</v>
      </c>
      <c r="J1258" s="33">
        <v>0</v>
      </c>
      <c r="K1258" s="152" t="s">
        <v>13</v>
      </c>
    </row>
    <row r="1259" spans="2:11" s="29" customFormat="1" ht="19.899999999999999" customHeight="1" x14ac:dyDescent="0.2">
      <c r="B1259" s="28"/>
      <c r="C1259" s="28"/>
      <c r="E1259" s="156" t="s">
        <v>260</v>
      </c>
      <c r="F1259" s="156"/>
      <c r="G1259" s="156"/>
      <c r="H1259" s="28"/>
      <c r="I1259" s="36">
        <f>I1254-I1255-I1256-I1257-I1258</f>
        <v>29862460</v>
      </c>
      <c r="J1259" s="33">
        <v>0</v>
      </c>
      <c r="K1259" s="152" t="s">
        <v>13</v>
      </c>
    </row>
    <row r="1260" spans="2:11" ht="19.899999999999999" customHeight="1" outlineLevel="1" x14ac:dyDescent="0.2">
      <c r="D1260" s="156"/>
      <c r="E1260" s="156"/>
      <c r="F1260" s="156"/>
      <c r="G1260" s="156"/>
      <c r="H1260" s="152"/>
      <c r="I1260" s="36"/>
      <c r="J1260" s="33"/>
    </row>
    <row r="1261" spans="2:11" s="33" customFormat="1" ht="19.899999999999999" customHeight="1" outlineLevel="1" x14ac:dyDescent="0.2">
      <c r="B1261" s="163" t="s">
        <v>1215</v>
      </c>
      <c r="C1261" s="29"/>
      <c r="D1261" s="163" t="s">
        <v>697</v>
      </c>
      <c r="F1261" s="150"/>
      <c r="G1261" s="150"/>
      <c r="H1261" s="29"/>
      <c r="I1261" s="32"/>
      <c r="J1261" s="28"/>
      <c r="K1261" s="152"/>
    </row>
    <row r="1262" spans="2:11" s="33" customFormat="1" ht="19.899999999999999" customHeight="1" outlineLevel="1" x14ac:dyDescent="0.2">
      <c r="C1262" s="29"/>
      <c r="D1262" s="150" t="s">
        <v>696</v>
      </c>
      <c r="F1262" s="150"/>
      <c r="G1262" s="150"/>
      <c r="H1262" s="29"/>
      <c r="I1262" s="32"/>
      <c r="J1262" s="30"/>
      <c r="K1262" s="31"/>
    </row>
    <row r="1263" spans="2:11" s="33" customFormat="1" ht="19.899999999999999" customHeight="1" outlineLevel="1" x14ac:dyDescent="0.2">
      <c r="B1263" s="163"/>
      <c r="C1263" s="29"/>
      <c r="D1263" s="150"/>
      <c r="F1263" s="150"/>
      <c r="G1263" s="150"/>
      <c r="H1263" s="29"/>
      <c r="I1263" s="32"/>
      <c r="J1263" s="30"/>
      <c r="K1263" s="31"/>
    </row>
    <row r="1264" spans="2:11" s="33" customFormat="1" ht="19.899999999999999" customHeight="1" outlineLevel="1" x14ac:dyDescent="0.2">
      <c r="B1264" s="31"/>
      <c r="C1264" s="28"/>
      <c r="D1264" s="150" t="s">
        <v>333</v>
      </c>
      <c r="F1264" s="150"/>
      <c r="G1264" s="150"/>
      <c r="H1264" s="29"/>
      <c r="I1264" s="31"/>
      <c r="J1264" s="30"/>
      <c r="K1264" s="31"/>
    </row>
    <row r="1265" spans="2:11" s="33" customFormat="1" ht="19.899999999999999" customHeight="1" outlineLevel="1" x14ac:dyDescent="0.2">
      <c r="B1265" s="31"/>
      <c r="C1265" s="28"/>
      <c r="D1265" s="156" t="s">
        <v>700</v>
      </c>
      <c r="F1265" s="156"/>
      <c r="G1265" s="156"/>
      <c r="H1265" s="29"/>
      <c r="I1265" s="31"/>
      <c r="J1265" s="30"/>
      <c r="K1265" s="31"/>
    </row>
    <row r="1266" spans="2:11" ht="19.899999999999999" customHeight="1" x14ac:dyDescent="0.2">
      <c r="B1266" s="31"/>
      <c r="D1266" s="156" t="s">
        <v>698</v>
      </c>
      <c r="F1266" s="156"/>
      <c r="G1266" s="156"/>
      <c r="H1266" s="29"/>
      <c r="I1266" s="31"/>
      <c r="J1266" s="30"/>
      <c r="K1266" s="31"/>
    </row>
    <row r="1267" spans="2:11" ht="19.899999999999999" customHeight="1" x14ac:dyDescent="0.2">
      <c r="B1267" s="31"/>
      <c r="D1267" s="156" t="s">
        <v>699</v>
      </c>
      <c r="F1267" s="156"/>
      <c r="G1267" s="156"/>
      <c r="H1267" s="29"/>
      <c r="I1267" s="31"/>
      <c r="J1267" s="30"/>
      <c r="K1267" s="31"/>
    </row>
    <row r="1268" spans="2:11" ht="19.899999999999999" customHeight="1" outlineLevel="1" x14ac:dyDescent="0.2">
      <c r="B1268" s="31"/>
      <c r="D1268" s="156"/>
      <c r="F1268" s="156"/>
      <c r="G1268" s="156"/>
      <c r="H1268" s="29"/>
      <c r="I1268" s="31"/>
      <c r="J1268" s="30"/>
      <c r="K1268" s="31"/>
    </row>
    <row r="1269" spans="2:11" ht="19.899999999999999" customHeight="1" outlineLevel="1" x14ac:dyDescent="0.2">
      <c r="B1269" s="31"/>
      <c r="D1269" s="150" t="s">
        <v>701</v>
      </c>
      <c r="F1269" s="150"/>
      <c r="G1269" s="150"/>
      <c r="H1269" s="29"/>
      <c r="I1269" s="31"/>
      <c r="J1269" s="30"/>
      <c r="K1269" s="31"/>
    </row>
    <row r="1270" spans="2:11" ht="19.899999999999999" customHeight="1" outlineLevel="1" x14ac:dyDescent="0.2">
      <c r="B1270" s="31"/>
      <c r="D1270" s="29"/>
      <c r="F1270" s="29"/>
      <c r="G1270" s="29"/>
      <c r="H1270" s="29"/>
      <c r="I1270" s="31"/>
      <c r="J1270" s="30"/>
      <c r="K1270" s="31"/>
    </row>
    <row r="1271" spans="2:11" ht="19.899999999999999" customHeight="1" outlineLevel="1" x14ac:dyDescent="0.2">
      <c r="B1271" s="31"/>
      <c r="D1271" s="150" t="s">
        <v>117</v>
      </c>
      <c r="F1271" s="150"/>
      <c r="G1271" s="150"/>
      <c r="H1271" s="29"/>
      <c r="I1271" s="31"/>
      <c r="J1271" s="30"/>
      <c r="K1271" s="31"/>
    </row>
    <row r="1272" spans="2:11" ht="19.899999999999999" customHeight="1" outlineLevel="1" x14ac:dyDescent="0.2">
      <c r="B1272" s="31"/>
      <c r="D1272" s="156" t="s">
        <v>702</v>
      </c>
      <c r="F1272" s="156"/>
      <c r="G1272" s="156"/>
      <c r="H1272" s="29"/>
      <c r="I1272" s="31"/>
      <c r="J1272" s="30"/>
      <c r="K1272" s="31"/>
    </row>
    <row r="1273" spans="2:11" ht="19.899999999999999" customHeight="1" outlineLevel="1" x14ac:dyDescent="0.2">
      <c r="B1273" s="31"/>
      <c r="D1273" s="156" t="s">
        <v>703</v>
      </c>
      <c r="F1273" s="156"/>
      <c r="G1273" s="156"/>
      <c r="H1273" s="29"/>
      <c r="I1273" s="31"/>
      <c r="J1273" s="30"/>
      <c r="K1273" s="31"/>
    </row>
    <row r="1274" spans="2:11" ht="19.899999999999999" customHeight="1" x14ac:dyDescent="0.2">
      <c r="B1274" s="31"/>
      <c r="D1274" s="156" t="s">
        <v>704</v>
      </c>
      <c r="F1274" s="156"/>
      <c r="G1274" s="156"/>
      <c r="H1274" s="29"/>
      <c r="I1274" s="31"/>
      <c r="J1274" s="30"/>
      <c r="K1274" s="31"/>
    </row>
    <row r="1275" spans="2:11" ht="19.899999999999999" customHeight="1" x14ac:dyDescent="0.2">
      <c r="B1275" s="31"/>
      <c r="D1275" s="156"/>
      <c r="F1275" s="156"/>
      <c r="G1275" s="156"/>
      <c r="H1275" s="29"/>
      <c r="I1275" s="31"/>
      <c r="J1275" s="30"/>
      <c r="K1275" s="31"/>
    </row>
    <row r="1276" spans="2:11" ht="19.899999999999999" customHeight="1" outlineLevel="1" x14ac:dyDescent="0.2">
      <c r="B1276" s="31"/>
      <c r="D1276" s="150" t="s">
        <v>113</v>
      </c>
      <c r="F1276" s="150"/>
      <c r="G1276" s="150"/>
      <c r="H1276" s="29"/>
      <c r="I1276" s="31"/>
      <c r="J1276" s="30"/>
      <c r="K1276" s="31"/>
    </row>
    <row r="1277" spans="2:11" ht="19.899999999999999" customHeight="1" outlineLevel="1" x14ac:dyDescent="0.2">
      <c r="B1277" s="31"/>
      <c r="D1277" s="156" t="s">
        <v>705</v>
      </c>
      <c r="F1277" s="156"/>
      <c r="G1277" s="156"/>
      <c r="H1277" s="29"/>
      <c r="I1277" s="31"/>
      <c r="J1277" s="30"/>
      <c r="K1277" s="31"/>
    </row>
    <row r="1278" spans="2:11" ht="19.899999999999999" customHeight="1" outlineLevel="1" x14ac:dyDescent="0.2">
      <c r="B1278" s="31"/>
      <c r="D1278" s="156" t="s">
        <v>703</v>
      </c>
      <c r="F1278" s="156"/>
      <c r="G1278" s="156"/>
      <c r="H1278" s="29"/>
      <c r="I1278" s="31"/>
      <c r="J1278" s="30"/>
      <c r="K1278" s="31"/>
    </row>
    <row r="1279" spans="2:11" ht="19.899999999999999" customHeight="1" outlineLevel="1" x14ac:dyDescent="0.2">
      <c r="B1279" s="31"/>
      <c r="D1279" s="156" t="s">
        <v>704</v>
      </c>
      <c r="F1279" s="156"/>
      <c r="G1279" s="156"/>
      <c r="H1279" s="29"/>
      <c r="I1279" s="31"/>
      <c r="J1279" s="30"/>
      <c r="K1279" s="31"/>
    </row>
    <row r="1280" spans="2:11" ht="19.899999999999999" customHeight="1" outlineLevel="1" x14ac:dyDescent="0.2">
      <c r="B1280" s="31"/>
      <c r="D1280" s="156" t="s">
        <v>158</v>
      </c>
      <c r="E1280" s="156"/>
      <c r="F1280" s="156"/>
      <c r="G1280" s="156"/>
      <c r="H1280" s="29"/>
      <c r="I1280" s="31"/>
      <c r="J1280" s="30"/>
      <c r="K1280" s="31"/>
    </row>
    <row r="1281" spans="2:11" ht="19.899999999999999" customHeight="1" x14ac:dyDescent="0.2">
      <c r="B1281" s="31"/>
      <c r="C1281" s="156" t="s">
        <v>100</v>
      </c>
      <c r="D1281" s="156" t="s">
        <v>122</v>
      </c>
      <c r="E1281" s="156"/>
      <c r="F1281" s="156"/>
      <c r="G1281" s="156"/>
      <c r="I1281" s="31"/>
      <c r="J1281" s="30"/>
      <c r="K1281" s="31"/>
    </row>
    <row r="1282" spans="2:11" ht="19.899999999999999" customHeight="1" outlineLevel="1" x14ac:dyDescent="0.2">
      <c r="B1282" s="31"/>
      <c r="C1282" s="156"/>
      <c r="D1282" s="156" t="s">
        <v>121</v>
      </c>
      <c r="E1282" s="156"/>
      <c r="F1282" s="156"/>
      <c r="G1282" s="156"/>
      <c r="I1282" s="31"/>
      <c r="J1282" s="37">
        <f>I1291</f>
        <v>121649255</v>
      </c>
      <c r="K1282" s="158" t="s">
        <v>13</v>
      </c>
    </row>
    <row r="1283" spans="2:11" ht="19.899999999999999" customHeight="1" outlineLevel="1" x14ac:dyDescent="0.2">
      <c r="B1283" s="31"/>
      <c r="I1283" s="31"/>
      <c r="J1283" s="37"/>
    </row>
    <row r="1284" spans="2:11" ht="19.899999999999999" customHeight="1" outlineLevel="1" x14ac:dyDescent="0.2">
      <c r="B1284" s="152"/>
      <c r="I1284" s="42" t="s">
        <v>114</v>
      </c>
      <c r="J1284" s="42" t="s">
        <v>115</v>
      </c>
      <c r="K1284" s="36"/>
    </row>
    <row r="1285" spans="2:11" s="29" customFormat="1" ht="19.899999999999999" customHeight="1" x14ac:dyDescent="0.2">
      <c r="B1285" s="152"/>
      <c r="C1285" s="28"/>
      <c r="D1285" s="28"/>
      <c r="E1285" s="28"/>
      <c r="F1285" s="28"/>
      <c r="G1285" s="28"/>
      <c r="H1285" s="28"/>
      <c r="I1285" s="154" t="s">
        <v>116</v>
      </c>
      <c r="J1285" s="154" t="s">
        <v>116</v>
      </c>
      <c r="K1285" s="36"/>
    </row>
    <row r="1286" spans="2:11" ht="19.899999999999999" customHeight="1" x14ac:dyDescent="0.2">
      <c r="D1286" s="156" t="s">
        <v>128</v>
      </c>
      <c r="E1286" s="156"/>
      <c r="F1286" s="156"/>
      <c r="G1286" s="156"/>
      <c r="H1286" s="33"/>
      <c r="I1286" s="33">
        <v>1067625000</v>
      </c>
      <c r="J1286" s="33">
        <v>0</v>
      </c>
      <c r="K1286" s="152" t="s">
        <v>13</v>
      </c>
    </row>
    <row r="1287" spans="2:11" ht="19.899999999999999" customHeight="1" outlineLevel="1" x14ac:dyDescent="0.2">
      <c r="D1287" s="156" t="s">
        <v>831</v>
      </c>
      <c r="E1287" s="156"/>
      <c r="F1287" s="156"/>
      <c r="G1287" s="156"/>
      <c r="H1287" s="152"/>
      <c r="I1287" s="36">
        <f>SUM(H1288:H1289)</f>
        <v>731865745</v>
      </c>
      <c r="J1287" s="33">
        <v>0</v>
      </c>
      <c r="K1287" s="152" t="s">
        <v>13</v>
      </c>
    </row>
    <row r="1288" spans="2:11" ht="19.899999999999999" customHeight="1" outlineLevel="1" x14ac:dyDescent="0.2">
      <c r="D1288" s="158" t="s">
        <v>133</v>
      </c>
      <c r="E1288" s="158"/>
      <c r="F1288" s="158"/>
      <c r="G1288" s="158"/>
      <c r="H1288" s="171">
        <f>113935580+275973940+250691805</f>
        <v>640601325</v>
      </c>
      <c r="I1288" s="36"/>
      <c r="J1288" s="33"/>
    </row>
    <row r="1289" spans="2:11" ht="19.899999999999999" customHeight="1" outlineLevel="1" x14ac:dyDescent="0.2">
      <c r="D1289" s="158" t="s">
        <v>154</v>
      </c>
      <c r="E1289" s="158"/>
      <c r="F1289" s="158"/>
      <c r="G1289" s="158"/>
      <c r="H1289" s="37">
        <v>91264420</v>
      </c>
      <c r="I1289" s="36"/>
      <c r="J1289" s="33"/>
    </row>
    <row r="1290" spans="2:11" ht="19.899999999999999" customHeight="1" outlineLevel="1" x14ac:dyDescent="0.2">
      <c r="D1290" s="156" t="s">
        <v>314</v>
      </c>
      <c r="E1290" s="156"/>
      <c r="F1290" s="156"/>
      <c r="G1290" s="156"/>
      <c r="H1290" s="152"/>
      <c r="I1290" s="36">
        <v>214110000</v>
      </c>
      <c r="J1290" s="33">
        <v>0</v>
      </c>
      <c r="K1290" s="152" t="s">
        <v>13</v>
      </c>
    </row>
    <row r="1291" spans="2:11" ht="19.899999999999999" customHeight="1" x14ac:dyDescent="0.2">
      <c r="B1291" s="47"/>
      <c r="D1291" s="156" t="s">
        <v>826</v>
      </c>
      <c r="E1291" s="156"/>
      <c r="F1291" s="156"/>
      <c r="G1291" s="156"/>
      <c r="H1291" s="152"/>
      <c r="I1291" s="36">
        <v>121649255</v>
      </c>
      <c r="J1291" s="33">
        <v>0</v>
      </c>
      <c r="K1291" s="152" t="s">
        <v>13</v>
      </c>
    </row>
    <row r="1292" spans="2:11" ht="19.899999999999999" customHeight="1" outlineLevel="1" x14ac:dyDescent="0.2">
      <c r="D1292" s="156" t="s">
        <v>162</v>
      </c>
      <c r="E1292" s="156"/>
      <c r="F1292" s="156"/>
      <c r="G1292" s="156"/>
      <c r="H1292" s="152"/>
      <c r="I1292" s="36">
        <f>I1286-I1287-I1290-I1291</f>
        <v>0</v>
      </c>
      <c r="J1292" s="33">
        <v>0</v>
      </c>
      <c r="K1292" s="152" t="s">
        <v>13</v>
      </c>
    </row>
    <row r="1293" spans="2:11" ht="19.899999999999999" customHeight="1" outlineLevel="1" x14ac:dyDescent="0.2">
      <c r="D1293" s="156"/>
      <c r="E1293" s="156"/>
      <c r="F1293" s="156"/>
      <c r="G1293" s="156"/>
      <c r="H1293" s="152"/>
      <c r="I1293" s="36"/>
      <c r="J1293" s="33"/>
    </row>
    <row r="1294" spans="2:11" ht="19.899999999999999" customHeight="1" outlineLevel="1" x14ac:dyDescent="0.2">
      <c r="D1294" s="156"/>
      <c r="E1294" s="156"/>
      <c r="F1294" s="156"/>
      <c r="G1294" s="156"/>
      <c r="H1294" s="153"/>
      <c r="I1294" s="36"/>
      <c r="J1294" s="33"/>
    </row>
    <row r="1295" spans="2:11" ht="19.899999999999999" customHeight="1" outlineLevel="1" x14ac:dyDescent="0.2">
      <c r="B1295" s="158"/>
      <c r="C1295" s="152"/>
      <c r="D1295" s="152"/>
      <c r="E1295" s="152"/>
      <c r="F1295" s="152"/>
      <c r="G1295" s="152"/>
      <c r="H1295" s="152"/>
      <c r="I1295" s="36"/>
      <c r="J1295" s="33"/>
    </row>
    <row r="1296" spans="2:11" ht="19.899999999999999" customHeight="1" outlineLevel="1" x14ac:dyDescent="0.2">
      <c r="B1296" s="158"/>
      <c r="C1296" s="152"/>
      <c r="D1296" s="152"/>
      <c r="E1296" s="152"/>
      <c r="F1296" s="152"/>
      <c r="G1296" s="152"/>
      <c r="H1296" s="152"/>
      <c r="I1296" s="36"/>
      <c r="J1296" s="33"/>
    </row>
    <row r="1297" spans="2:11" s="33" customFormat="1" ht="19.899999999999999" customHeight="1" outlineLevel="1" x14ac:dyDescent="0.2">
      <c r="B1297" s="163" t="s">
        <v>1023</v>
      </c>
      <c r="C1297" s="29"/>
      <c r="D1297" s="150" t="s">
        <v>697</v>
      </c>
      <c r="F1297" s="150"/>
      <c r="G1297" s="150"/>
      <c r="H1297" s="29"/>
      <c r="I1297" s="32"/>
      <c r="J1297" s="28"/>
      <c r="K1297" s="152"/>
    </row>
    <row r="1298" spans="2:11" s="33" customFormat="1" ht="19.899999999999999" customHeight="1" outlineLevel="1" x14ac:dyDescent="0.2">
      <c r="C1298" s="29"/>
      <c r="D1298" s="150" t="s">
        <v>348</v>
      </c>
      <c r="F1298" s="150"/>
      <c r="G1298" s="150"/>
      <c r="H1298" s="29"/>
      <c r="I1298" s="32"/>
      <c r="J1298" s="30"/>
      <c r="K1298" s="31"/>
    </row>
    <row r="1299" spans="2:11" s="33" customFormat="1" ht="19.899999999999999" customHeight="1" outlineLevel="1" x14ac:dyDescent="0.2">
      <c r="B1299" s="31"/>
      <c r="C1299" s="29"/>
      <c r="D1299" s="150"/>
      <c r="F1299" s="150"/>
      <c r="G1299" s="150"/>
      <c r="H1299" s="29"/>
      <c r="I1299" s="32"/>
      <c r="J1299" s="30"/>
      <c r="K1299" s="31"/>
    </row>
    <row r="1300" spans="2:11" s="33" customFormat="1" ht="19.899999999999999" customHeight="1" outlineLevel="1" x14ac:dyDescent="0.2">
      <c r="B1300" s="31"/>
      <c r="C1300" s="28"/>
      <c r="D1300" s="150" t="s">
        <v>333</v>
      </c>
      <c r="F1300" s="150"/>
      <c r="G1300" s="150"/>
      <c r="H1300" s="29"/>
      <c r="I1300" s="31"/>
      <c r="J1300" s="30"/>
      <c r="K1300" s="31"/>
    </row>
    <row r="1301" spans="2:11" s="33" customFormat="1" ht="19.899999999999999" customHeight="1" outlineLevel="1" x14ac:dyDescent="0.2">
      <c r="B1301" s="31"/>
      <c r="C1301" s="28"/>
      <c r="D1301" s="156" t="s">
        <v>700</v>
      </c>
      <c r="F1301" s="156"/>
      <c r="G1301" s="156"/>
      <c r="H1301" s="29"/>
      <c r="I1301" s="31"/>
      <c r="J1301" s="30"/>
      <c r="K1301" s="31"/>
    </row>
    <row r="1302" spans="2:11" ht="19.899999999999999" customHeight="1" x14ac:dyDescent="0.2">
      <c r="B1302" s="31"/>
      <c r="D1302" s="156" t="s">
        <v>698</v>
      </c>
      <c r="F1302" s="156"/>
      <c r="G1302" s="156"/>
      <c r="H1302" s="29"/>
      <c r="I1302" s="31"/>
      <c r="J1302" s="30"/>
      <c r="K1302" s="31"/>
    </row>
    <row r="1303" spans="2:11" ht="19.899999999999999" customHeight="1" x14ac:dyDescent="0.2">
      <c r="B1303" s="31"/>
      <c r="D1303" s="156" t="s">
        <v>699</v>
      </c>
      <c r="F1303" s="156"/>
      <c r="G1303" s="156"/>
      <c r="H1303" s="29"/>
      <c r="I1303" s="31"/>
      <c r="J1303" s="30"/>
      <c r="K1303" s="31"/>
    </row>
    <row r="1304" spans="2:11" ht="19.899999999999999" customHeight="1" outlineLevel="1" x14ac:dyDescent="0.2">
      <c r="B1304" s="31"/>
      <c r="D1304" s="156" t="s">
        <v>161</v>
      </c>
      <c r="F1304" s="156"/>
      <c r="G1304" s="156"/>
      <c r="H1304" s="29"/>
      <c r="I1304" s="31"/>
      <c r="J1304" s="30"/>
      <c r="K1304" s="31"/>
    </row>
    <row r="1305" spans="2:11" ht="19.899999999999999" customHeight="1" outlineLevel="1" x14ac:dyDescent="0.2">
      <c r="B1305" s="31"/>
      <c r="D1305" s="150" t="s">
        <v>706</v>
      </c>
      <c r="F1305" s="150"/>
      <c r="G1305" s="150"/>
      <c r="H1305" s="29"/>
      <c r="I1305" s="31"/>
      <c r="J1305" s="30"/>
      <c r="K1305" s="31"/>
    </row>
    <row r="1306" spans="2:11" ht="19.899999999999999" customHeight="1" outlineLevel="1" x14ac:dyDescent="0.2">
      <c r="B1306" s="31"/>
      <c r="D1306" s="29"/>
      <c r="F1306" s="29"/>
      <c r="G1306" s="29"/>
      <c r="H1306" s="29"/>
      <c r="I1306" s="31"/>
      <c r="J1306" s="30"/>
      <c r="K1306" s="31"/>
    </row>
    <row r="1307" spans="2:11" ht="19.899999999999999" customHeight="1" outlineLevel="1" x14ac:dyDescent="0.2">
      <c r="B1307" s="31"/>
      <c r="D1307" s="150" t="s">
        <v>117</v>
      </c>
      <c r="F1307" s="150"/>
      <c r="G1307" s="150"/>
      <c r="H1307" s="29"/>
      <c r="I1307" s="31"/>
      <c r="J1307" s="30"/>
      <c r="K1307" s="31"/>
    </row>
    <row r="1308" spans="2:11" ht="19.899999999999999" customHeight="1" outlineLevel="1" x14ac:dyDescent="0.2">
      <c r="B1308" s="31"/>
      <c r="D1308" s="156" t="s">
        <v>702</v>
      </c>
      <c r="F1308" s="156"/>
      <c r="G1308" s="156"/>
      <c r="H1308" s="29"/>
      <c r="I1308" s="31"/>
      <c r="J1308" s="30"/>
      <c r="K1308" s="31"/>
    </row>
    <row r="1309" spans="2:11" ht="19.899999999999999" customHeight="1" outlineLevel="1" x14ac:dyDescent="0.2">
      <c r="B1309" s="31"/>
      <c r="D1309" s="156" t="s">
        <v>703</v>
      </c>
      <c r="F1309" s="156"/>
      <c r="G1309" s="156"/>
      <c r="H1309" s="29"/>
      <c r="I1309" s="31"/>
      <c r="J1309" s="30"/>
      <c r="K1309" s="31"/>
    </row>
    <row r="1310" spans="2:11" ht="19.899999999999999" customHeight="1" x14ac:dyDescent="0.2">
      <c r="B1310" s="31"/>
      <c r="D1310" s="156" t="s">
        <v>704</v>
      </c>
      <c r="F1310" s="156"/>
      <c r="G1310" s="156"/>
      <c r="H1310" s="29"/>
      <c r="I1310" s="31"/>
      <c r="J1310" s="30"/>
      <c r="K1310" s="31"/>
    </row>
    <row r="1311" spans="2:11" ht="19.899999999999999" customHeight="1" x14ac:dyDescent="0.2">
      <c r="B1311" s="31"/>
      <c r="D1311" s="156"/>
      <c r="F1311" s="156"/>
      <c r="G1311" s="156"/>
      <c r="H1311" s="29"/>
      <c r="I1311" s="31"/>
      <c r="J1311" s="30"/>
      <c r="K1311" s="31"/>
    </row>
    <row r="1312" spans="2:11" ht="19.899999999999999" customHeight="1" outlineLevel="1" x14ac:dyDescent="0.2">
      <c r="B1312" s="31"/>
      <c r="D1312" s="150" t="s">
        <v>707</v>
      </c>
      <c r="F1312" s="150"/>
      <c r="G1312" s="150"/>
      <c r="H1312" s="29"/>
      <c r="I1312" s="31"/>
      <c r="J1312" s="30"/>
      <c r="K1312" s="31"/>
    </row>
    <row r="1313" spans="2:11" ht="19.899999999999999" customHeight="1" outlineLevel="1" x14ac:dyDescent="0.2">
      <c r="B1313" s="31"/>
      <c r="D1313" s="156" t="s">
        <v>705</v>
      </c>
      <c r="F1313" s="156"/>
      <c r="G1313" s="156"/>
      <c r="H1313" s="29"/>
      <c r="I1313" s="31"/>
      <c r="J1313" s="30"/>
      <c r="K1313" s="31"/>
    </row>
    <row r="1314" spans="2:11" ht="19.899999999999999" customHeight="1" outlineLevel="1" x14ac:dyDescent="0.2">
      <c r="B1314" s="31"/>
      <c r="D1314" s="156" t="s">
        <v>703</v>
      </c>
      <c r="F1314" s="156"/>
      <c r="G1314" s="156"/>
      <c r="H1314" s="29"/>
      <c r="I1314" s="31"/>
      <c r="J1314" s="30"/>
      <c r="K1314" s="31"/>
    </row>
    <row r="1315" spans="2:11" ht="19.899999999999999" customHeight="1" outlineLevel="1" x14ac:dyDescent="0.2">
      <c r="B1315" s="31"/>
      <c r="D1315" s="156" t="s">
        <v>704</v>
      </c>
      <c r="F1315" s="156"/>
      <c r="G1315" s="156"/>
      <c r="H1315" s="29"/>
      <c r="I1315" s="31"/>
      <c r="J1315" s="30"/>
      <c r="K1315" s="31"/>
    </row>
    <row r="1316" spans="2:11" ht="19.899999999999999" customHeight="1" outlineLevel="1" x14ac:dyDescent="0.2">
      <c r="B1316" s="31"/>
      <c r="D1316" s="156" t="s">
        <v>158</v>
      </c>
      <c r="E1316" s="156"/>
      <c r="F1316" s="156"/>
      <c r="G1316" s="156"/>
      <c r="H1316" s="29"/>
      <c r="I1316" s="31"/>
      <c r="J1316" s="30"/>
      <c r="K1316" s="31"/>
    </row>
    <row r="1317" spans="2:11" ht="19.899999999999999" customHeight="1" x14ac:dyDescent="0.2">
      <c r="B1317" s="31"/>
      <c r="C1317" s="156" t="s">
        <v>97</v>
      </c>
      <c r="D1317" s="156" t="s">
        <v>122</v>
      </c>
      <c r="E1317" s="156"/>
      <c r="F1317" s="156"/>
      <c r="G1317" s="156"/>
      <c r="I1317" s="31"/>
      <c r="J1317" s="30"/>
      <c r="K1317" s="31"/>
    </row>
    <row r="1318" spans="2:11" ht="19.899999999999999" customHeight="1" outlineLevel="1" x14ac:dyDescent="0.2">
      <c r="B1318" s="31"/>
      <c r="C1318" s="156"/>
      <c r="D1318" s="156" t="s">
        <v>348</v>
      </c>
      <c r="E1318" s="156"/>
      <c r="F1318" s="156"/>
      <c r="G1318" s="156"/>
      <c r="I1318" s="31"/>
      <c r="J1318" s="37">
        <f>I1324</f>
        <v>91430000</v>
      </c>
      <c r="K1318" s="158" t="s">
        <v>13</v>
      </c>
    </row>
    <row r="1319" spans="2:11" ht="19.899999999999999" customHeight="1" outlineLevel="1" x14ac:dyDescent="0.2">
      <c r="B1319" s="31"/>
      <c r="I1319" s="31"/>
      <c r="J1319" s="37"/>
    </row>
    <row r="1320" spans="2:11" ht="19.899999999999999" customHeight="1" outlineLevel="1" x14ac:dyDescent="0.2">
      <c r="B1320" s="152"/>
      <c r="I1320" s="42" t="s">
        <v>114</v>
      </c>
      <c r="J1320" s="42" t="s">
        <v>115</v>
      </c>
      <c r="K1320" s="36"/>
    </row>
    <row r="1321" spans="2:11" s="29" customFormat="1" ht="19.899999999999999" customHeight="1" x14ac:dyDescent="0.2">
      <c r="B1321" s="152"/>
      <c r="C1321" s="28"/>
      <c r="D1321" s="28"/>
      <c r="E1321" s="28"/>
      <c r="F1321" s="28"/>
      <c r="G1321" s="28"/>
      <c r="H1321" s="28"/>
      <c r="I1321" s="154" t="s">
        <v>116</v>
      </c>
      <c r="J1321" s="154" t="s">
        <v>116</v>
      </c>
      <c r="K1321" s="36"/>
    </row>
    <row r="1322" spans="2:11" ht="19.899999999999999" customHeight="1" x14ac:dyDescent="0.2">
      <c r="D1322" s="156" t="s">
        <v>128</v>
      </c>
      <c r="E1322" s="156"/>
      <c r="F1322" s="156"/>
      <c r="G1322" s="156"/>
      <c r="H1322" s="33"/>
      <c r="I1322" s="33">
        <v>1067625000</v>
      </c>
      <c r="J1322" s="33">
        <v>0</v>
      </c>
      <c r="K1322" s="152" t="s">
        <v>13</v>
      </c>
    </row>
    <row r="1323" spans="2:11" ht="19.899999999999999" customHeight="1" outlineLevel="1" x14ac:dyDescent="0.2">
      <c r="D1323" s="156" t="s">
        <v>314</v>
      </c>
      <c r="E1323" s="156"/>
      <c r="F1323" s="156"/>
      <c r="G1323" s="156"/>
      <c r="H1323" s="152"/>
      <c r="I1323" s="36">
        <v>1000000</v>
      </c>
      <c r="J1323" s="33">
        <v>0</v>
      </c>
      <c r="K1323" s="152" t="s">
        <v>13</v>
      </c>
    </row>
    <row r="1324" spans="2:11" ht="19.899999999999999" customHeight="1" outlineLevel="1" x14ac:dyDescent="0.2">
      <c r="D1324" s="156" t="s">
        <v>826</v>
      </c>
      <c r="E1324" s="156"/>
      <c r="F1324" s="156"/>
      <c r="G1324" s="156"/>
      <c r="H1324" s="152"/>
      <c r="I1324" s="36">
        <v>91430000</v>
      </c>
      <c r="J1324" s="33">
        <v>0</v>
      </c>
      <c r="K1324" s="152" t="s">
        <v>13</v>
      </c>
    </row>
    <row r="1325" spans="2:11" ht="19.899999999999999" customHeight="1" outlineLevel="1" x14ac:dyDescent="0.2">
      <c r="D1325" s="156" t="s">
        <v>162</v>
      </c>
      <c r="E1325" s="156"/>
      <c r="F1325" s="156"/>
      <c r="G1325" s="156"/>
      <c r="H1325" s="152"/>
      <c r="I1325" s="36">
        <v>213525000</v>
      </c>
      <c r="J1325" s="33">
        <v>0</v>
      </c>
      <c r="K1325" s="152" t="s">
        <v>13</v>
      </c>
    </row>
    <row r="1326" spans="2:11" ht="19.899999999999999" customHeight="1" outlineLevel="1" x14ac:dyDescent="0.2">
      <c r="D1326" s="156" t="s">
        <v>260</v>
      </c>
      <c r="E1326" s="156"/>
      <c r="F1326" s="156"/>
      <c r="G1326" s="156"/>
      <c r="H1326" s="152"/>
      <c r="I1326" s="36">
        <v>213525000</v>
      </c>
      <c r="J1326" s="33">
        <v>0</v>
      </c>
      <c r="K1326" s="152" t="s">
        <v>13</v>
      </c>
    </row>
    <row r="1327" spans="2:11" ht="19.899999999999999" customHeight="1" outlineLevel="1" x14ac:dyDescent="0.2">
      <c r="D1327" s="156" t="s">
        <v>315</v>
      </c>
      <c r="E1327" s="156"/>
      <c r="F1327" s="156"/>
      <c r="G1327" s="156"/>
      <c r="H1327" s="152"/>
      <c r="I1327" s="36">
        <v>213525000</v>
      </c>
      <c r="J1327" s="33">
        <v>0</v>
      </c>
      <c r="K1327" s="152" t="s">
        <v>13</v>
      </c>
    </row>
    <row r="1328" spans="2:11" ht="19.899999999999999" customHeight="1" outlineLevel="1" x14ac:dyDescent="0.2">
      <c r="D1328" s="156" t="s">
        <v>1065</v>
      </c>
      <c r="E1328" s="156"/>
      <c r="F1328" s="156"/>
      <c r="G1328" s="156"/>
      <c r="H1328" s="152"/>
      <c r="I1328" s="36">
        <f>I1322-I1323-I1324-I1325-I1326-I1327</f>
        <v>334620000</v>
      </c>
      <c r="J1328" s="33">
        <v>0</v>
      </c>
      <c r="K1328" s="152" t="s">
        <v>13</v>
      </c>
    </row>
    <row r="1329" spans="2:11" ht="19.899999999999999" customHeight="1" x14ac:dyDescent="0.2">
      <c r="D1329" s="156"/>
      <c r="E1329" s="156"/>
      <c r="F1329" s="156"/>
      <c r="G1329" s="156"/>
      <c r="H1329" s="152"/>
      <c r="I1329" s="36"/>
      <c r="J1329" s="33"/>
    </row>
    <row r="1330" spans="2:11" ht="19.899999999999999" customHeight="1" outlineLevel="1" x14ac:dyDescent="0.2">
      <c r="D1330" s="158"/>
      <c r="E1330" s="158"/>
      <c r="F1330" s="158"/>
      <c r="G1330" s="158"/>
      <c r="H1330" s="37"/>
      <c r="I1330" s="36"/>
      <c r="J1330" s="33"/>
    </row>
    <row r="1331" spans="2:11" ht="19.899999999999999" customHeight="1" outlineLevel="1" x14ac:dyDescent="0.2">
      <c r="D1331" s="156"/>
      <c r="E1331" s="156"/>
      <c r="F1331" s="156"/>
      <c r="G1331" s="156"/>
      <c r="H1331" s="153"/>
      <c r="I1331" s="36"/>
      <c r="J1331" s="33"/>
    </row>
    <row r="1332" spans="2:11" ht="19.899999999999999" customHeight="1" outlineLevel="1" x14ac:dyDescent="0.2">
      <c r="B1332" s="158"/>
      <c r="C1332" s="152"/>
      <c r="D1332" s="152"/>
      <c r="E1332" s="152"/>
      <c r="F1332" s="152"/>
      <c r="G1332" s="152"/>
      <c r="H1332" s="152"/>
      <c r="I1332" s="36"/>
      <c r="J1332" s="33"/>
    </row>
    <row r="1333" spans="2:11" ht="19.899999999999999" customHeight="1" outlineLevel="1" x14ac:dyDescent="0.2">
      <c r="B1333" s="29" t="s">
        <v>233</v>
      </c>
      <c r="I1333" s="307">
        <f>H1334+H1549+H1485</f>
        <v>212638900</v>
      </c>
      <c r="J1333" s="307"/>
      <c r="K1333" s="31" t="s">
        <v>13</v>
      </c>
    </row>
    <row r="1334" spans="2:11" ht="19.899999999999999" customHeight="1" outlineLevel="1" x14ac:dyDescent="0.2">
      <c r="B1334" s="29" t="s">
        <v>200</v>
      </c>
      <c r="C1334" s="29"/>
      <c r="D1334" s="29"/>
      <c r="E1334" s="29"/>
      <c r="F1334" s="29"/>
      <c r="G1334" s="29"/>
      <c r="H1334" s="306">
        <f>H1336+H1340+H1477+H1481</f>
        <v>155792000</v>
      </c>
      <c r="I1334" s="306"/>
      <c r="J1334" s="31" t="s">
        <v>13</v>
      </c>
      <c r="K1334" s="31"/>
    </row>
    <row r="1335" spans="2:11" ht="19.899999999999999" customHeight="1" outlineLevel="1" x14ac:dyDescent="0.2">
      <c r="B1335" s="150" t="s">
        <v>201</v>
      </c>
      <c r="C1335" s="29"/>
      <c r="D1335" s="29"/>
      <c r="E1335" s="29"/>
      <c r="F1335" s="29"/>
      <c r="G1335" s="29"/>
      <c r="H1335" s="306">
        <f>H1336+H1340+H1477</f>
        <v>152484400</v>
      </c>
      <c r="I1335" s="306"/>
      <c r="J1335" s="31" t="s">
        <v>13</v>
      </c>
      <c r="K1335" s="31"/>
    </row>
    <row r="1336" spans="2:11" ht="19.899999999999999" customHeight="1" x14ac:dyDescent="0.2">
      <c r="B1336" s="150" t="s">
        <v>202</v>
      </c>
      <c r="C1336" s="29"/>
      <c r="D1336" s="29"/>
      <c r="E1336" s="29"/>
      <c r="F1336" s="29"/>
      <c r="G1336" s="29"/>
      <c r="H1336" s="306">
        <v>12289400</v>
      </c>
      <c r="I1336" s="306"/>
      <c r="J1336" s="31" t="s">
        <v>13</v>
      </c>
      <c r="K1336" s="31"/>
    </row>
    <row r="1337" spans="2:11" ht="19.899999999999999" customHeight="1" x14ac:dyDescent="0.2">
      <c r="D1337" s="28" t="s">
        <v>81</v>
      </c>
      <c r="J1337" s="37"/>
    </row>
    <row r="1338" spans="2:11" ht="19.899999999999999" customHeight="1" x14ac:dyDescent="0.2">
      <c r="D1338" s="315" t="s">
        <v>257</v>
      </c>
      <c r="E1338" s="315"/>
      <c r="F1338" s="315"/>
      <c r="G1338" s="315"/>
      <c r="H1338" s="315"/>
      <c r="J1338" s="37"/>
    </row>
    <row r="1339" spans="2:11" ht="19.899999999999999" customHeight="1" x14ac:dyDescent="0.2">
      <c r="D1339" s="315" t="s">
        <v>258</v>
      </c>
      <c r="E1339" s="315"/>
      <c r="F1339" s="315"/>
      <c r="G1339" s="315"/>
      <c r="H1339" s="315"/>
      <c r="J1339" s="37"/>
    </row>
    <row r="1340" spans="2:11" ht="19.899999999999999" customHeight="1" x14ac:dyDescent="0.2">
      <c r="B1340" s="150" t="s">
        <v>203</v>
      </c>
      <c r="C1340" s="29"/>
      <c r="D1340" s="29"/>
      <c r="E1340" s="29"/>
      <c r="F1340" s="29"/>
      <c r="G1340" s="29"/>
      <c r="H1340" s="305">
        <v>118611300</v>
      </c>
      <c r="I1340" s="305"/>
      <c r="J1340" s="31" t="s">
        <v>13</v>
      </c>
      <c r="K1340" s="28"/>
    </row>
    <row r="1341" spans="2:11" ht="19.899999999999999" customHeight="1" x14ac:dyDescent="0.2">
      <c r="D1341" s="28" t="s">
        <v>222</v>
      </c>
      <c r="J1341" s="37"/>
    </row>
    <row r="1342" spans="2:11" ht="19.899999999999999" customHeight="1" x14ac:dyDescent="0.2">
      <c r="D1342" s="28" t="s">
        <v>415</v>
      </c>
      <c r="J1342" s="37"/>
    </row>
    <row r="1343" spans="2:11" ht="19.899999999999999" customHeight="1" x14ac:dyDescent="0.2">
      <c r="D1343" s="28" t="s">
        <v>414</v>
      </c>
      <c r="J1343" s="36"/>
    </row>
    <row r="1344" spans="2:11" ht="19.899999999999999" customHeight="1" x14ac:dyDescent="0.2">
      <c r="B1344" s="150"/>
      <c r="J1344" s="36"/>
    </row>
    <row r="1345" spans="1:12" ht="19.899999999999999" customHeight="1" outlineLevel="1" x14ac:dyDescent="0.2">
      <c r="C1345" s="31" t="s">
        <v>310</v>
      </c>
      <c r="D1345" s="38"/>
      <c r="E1345" s="38"/>
      <c r="F1345" s="38"/>
      <c r="G1345" s="38"/>
      <c r="I1345" s="28"/>
      <c r="J1345" s="40"/>
      <c r="K1345" s="161"/>
    </row>
    <row r="1346" spans="1:12" ht="19.899999999999999" customHeight="1" outlineLevel="1" x14ac:dyDescent="0.2">
      <c r="A1346" s="29"/>
      <c r="B1346" s="165"/>
      <c r="C1346" s="29" t="s">
        <v>736</v>
      </c>
      <c r="D1346" s="29"/>
      <c r="E1346" s="29"/>
      <c r="F1346" s="29"/>
      <c r="G1346" s="29"/>
      <c r="H1346" s="29"/>
      <c r="I1346" s="29"/>
      <c r="J1346" s="44"/>
      <c r="K1346" s="41"/>
      <c r="L1346" s="29"/>
    </row>
    <row r="1347" spans="1:12" ht="19.899999999999999" customHeight="1" outlineLevel="1" x14ac:dyDescent="0.2">
      <c r="B1347" s="150"/>
      <c r="E1347" s="31"/>
      <c r="F1347" s="31"/>
      <c r="G1347" s="31" t="s">
        <v>737</v>
      </c>
      <c r="J1347" s="37"/>
    </row>
    <row r="1348" spans="1:12" ht="19.899999999999999" customHeight="1" outlineLevel="1" x14ac:dyDescent="0.2">
      <c r="A1348" s="29"/>
      <c r="B1348" s="165"/>
      <c r="C1348" s="29"/>
      <c r="D1348" s="316"/>
      <c r="E1348" s="316"/>
      <c r="F1348" s="316"/>
      <c r="G1348" s="316"/>
      <c r="H1348" s="316"/>
      <c r="I1348" s="29"/>
      <c r="J1348" s="44"/>
      <c r="K1348" s="41"/>
      <c r="L1348" s="29"/>
    </row>
    <row r="1349" spans="1:12" ht="19.899999999999999" customHeight="1" outlineLevel="1" x14ac:dyDescent="0.2">
      <c r="B1349" s="31"/>
      <c r="E1349" s="163"/>
      <c r="F1349" s="163"/>
      <c r="G1349" s="163" t="s">
        <v>297</v>
      </c>
      <c r="H1349" s="31"/>
      <c r="I1349" s="31"/>
      <c r="J1349" s="30"/>
      <c r="K1349" s="31"/>
    </row>
    <row r="1350" spans="1:12" ht="19.899999999999999" customHeight="1" outlineLevel="1" x14ac:dyDescent="0.2">
      <c r="B1350" s="31"/>
      <c r="E1350" s="156"/>
      <c r="F1350" s="156"/>
      <c r="G1350" s="156" t="s">
        <v>397</v>
      </c>
      <c r="H1350" s="156"/>
      <c r="I1350" s="156"/>
      <c r="J1350" s="30"/>
      <c r="K1350" s="31"/>
    </row>
    <row r="1351" spans="1:12" ht="19.899999999999999" customHeight="1" outlineLevel="1" x14ac:dyDescent="0.2">
      <c r="B1351" s="31"/>
      <c r="E1351" s="156"/>
      <c r="F1351" s="156"/>
      <c r="G1351" s="156" t="s">
        <v>740</v>
      </c>
      <c r="H1351" s="156"/>
      <c r="I1351" s="156"/>
      <c r="J1351" s="30"/>
      <c r="K1351" s="31"/>
    </row>
    <row r="1352" spans="1:12" ht="19.899999999999999" customHeight="1" outlineLevel="1" x14ac:dyDescent="0.2">
      <c r="B1352" s="31"/>
      <c r="E1352" s="156"/>
      <c r="F1352" s="156"/>
      <c r="G1352" s="156" t="s">
        <v>741</v>
      </c>
      <c r="H1352" s="156"/>
      <c r="I1352" s="156"/>
      <c r="J1352" s="30"/>
      <c r="K1352" s="31"/>
    </row>
    <row r="1353" spans="1:12" ht="19.899999999999999" customHeight="1" outlineLevel="1" x14ac:dyDescent="0.5">
      <c r="B1353" s="52"/>
      <c r="C1353" s="29"/>
      <c r="E1353" s="31"/>
      <c r="F1353" s="31"/>
      <c r="G1353" s="31"/>
      <c r="H1353" s="51"/>
      <c r="I1353" s="51"/>
      <c r="J1353" s="51"/>
      <c r="K1353" s="51"/>
      <c r="L1353" s="51"/>
    </row>
    <row r="1354" spans="1:12" ht="19.899999999999999" customHeight="1" outlineLevel="1" x14ac:dyDescent="0.5">
      <c r="A1354" s="53"/>
      <c r="B1354" s="53"/>
      <c r="C1354" s="53"/>
      <c r="E1354" s="31"/>
      <c r="F1354" s="31"/>
      <c r="G1354" s="31" t="s">
        <v>742</v>
      </c>
      <c r="H1354" s="53"/>
      <c r="I1354" s="53"/>
      <c r="J1354" s="53"/>
      <c r="K1354" s="53"/>
      <c r="L1354" s="53"/>
    </row>
    <row r="1355" spans="1:12" ht="19.899999999999999" customHeight="1" outlineLevel="1" x14ac:dyDescent="0.5">
      <c r="A1355" s="53"/>
      <c r="C1355" s="53"/>
      <c r="E1355" s="53"/>
      <c r="F1355" s="53"/>
      <c r="G1355" s="53"/>
      <c r="H1355" s="53"/>
      <c r="I1355" s="53"/>
      <c r="J1355" s="53"/>
      <c r="K1355" s="53"/>
      <c r="L1355" s="53"/>
    </row>
    <row r="1356" spans="1:12" ht="19.899999999999999" customHeight="1" outlineLevel="1" x14ac:dyDescent="0.2">
      <c r="B1356" s="31"/>
      <c r="E1356" s="163"/>
      <c r="F1356" s="163"/>
      <c r="G1356" s="163" t="s">
        <v>298</v>
      </c>
      <c r="H1356" s="31"/>
      <c r="I1356" s="31"/>
      <c r="J1356" s="30"/>
      <c r="K1356" s="31"/>
    </row>
    <row r="1357" spans="1:12" ht="19.899999999999999" customHeight="1" outlineLevel="1" x14ac:dyDescent="0.2">
      <c r="B1357" s="31"/>
      <c r="E1357" s="156"/>
      <c r="F1357" s="156"/>
      <c r="G1357" s="156" t="s">
        <v>301</v>
      </c>
      <c r="H1357" s="156"/>
      <c r="I1357" s="156"/>
      <c r="J1357" s="30"/>
      <c r="K1357" s="31"/>
    </row>
    <row r="1358" spans="1:12" ht="19.899999999999999" customHeight="1" outlineLevel="1" x14ac:dyDescent="0.2">
      <c r="B1358" s="31"/>
      <c r="E1358" s="156"/>
      <c r="F1358" s="156"/>
      <c r="G1358" s="156" t="s">
        <v>743</v>
      </c>
      <c r="H1358" s="156"/>
      <c r="I1358" s="156"/>
      <c r="J1358" s="30"/>
      <c r="K1358" s="31"/>
    </row>
    <row r="1359" spans="1:12" ht="19.899999999999999" customHeight="1" outlineLevel="1" x14ac:dyDescent="0.5">
      <c r="A1359" s="51"/>
      <c r="B1359" s="51"/>
      <c r="C1359" s="51"/>
      <c r="H1359" s="51"/>
      <c r="I1359" s="51"/>
      <c r="J1359" s="51"/>
      <c r="K1359" s="51"/>
      <c r="L1359" s="51"/>
    </row>
    <row r="1360" spans="1:12" ht="19.899999999999999" customHeight="1" outlineLevel="1" x14ac:dyDescent="0.2">
      <c r="B1360" s="31"/>
      <c r="E1360" s="163"/>
      <c r="F1360" s="163"/>
      <c r="G1360" s="163" t="s">
        <v>299</v>
      </c>
      <c r="H1360" s="29"/>
      <c r="I1360" s="31"/>
      <c r="J1360" s="30"/>
      <c r="K1360" s="31"/>
    </row>
    <row r="1361" spans="1:12" ht="19.899999999999999" customHeight="1" outlineLevel="1" x14ac:dyDescent="0.2">
      <c r="B1361" s="31"/>
      <c r="E1361" s="156"/>
      <c r="F1361" s="156"/>
      <c r="G1361" s="156" t="s">
        <v>306</v>
      </c>
      <c r="H1361" s="156"/>
      <c r="I1361" s="156"/>
      <c r="J1361" s="30"/>
      <c r="K1361" s="31"/>
    </row>
    <row r="1362" spans="1:12" ht="19.899999999999999" customHeight="1" outlineLevel="1" x14ac:dyDescent="0.2">
      <c r="B1362" s="31"/>
      <c r="E1362" s="156"/>
      <c r="F1362" s="156"/>
      <c r="G1362" s="156" t="s">
        <v>743</v>
      </c>
      <c r="H1362" s="156"/>
      <c r="I1362" s="156"/>
      <c r="J1362" s="30"/>
      <c r="K1362" s="31"/>
    </row>
    <row r="1363" spans="1:12" ht="19.899999999999999" customHeight="1" outlineLevel="1" x14ac:dyDescent="0.2">
      <c r="B1363" s="29"/>
      <c r="C1363" s="38"/>
      <c r="D1363" s="38"/>
      <c r="E1363" s="38"/>
      <c r="F1363" s="38"/>
      <c r="G1363" s="38"/>
      <c r="I1363" s="28"/>
      <c r="J1363" s="40"/>
      <c r="K1363" s="161"/>
    </row>
    <row r="1364" spans="1:12" ht="19.899999999999999" customHeight="1" outlineLevel="1" x14ac:dyDescent="0.2">
      <c r="B1364" s="29"/>
      <c r="C1364" s="38"/>
      <c r="D1364" s="38"/>
      <c r="E1364" s="38"/>
      <c r="F1364" s="38"/>
      <c r="G1364" s="38"/>
      <c r="I1364" s="28"/>
      <c r="J1364" s="40"/>
      <c r="K1364" s="161"/>
    </row>
    <row r="1365" spans="1:12" ht="19.899999999999999" customHeight="1" outlineLevel="1" x14ac:dyDescent="0.2">
      <c r="B1365" s="29"/>
      <c r="C1365" s="38"/>
      <c r="D1365" s="38"/>
      <c r="E1365" s="38"/>
      <c r="F1365" s="38"/>
      <c r="G1365" s="38"/>
      <c r="I1365" s="28"/>
      <c r="J1365" s="40"/>
      <c r="K1365" s="161"/>
    </row>
    <row r="1366" spans="1:12" ht="19.899999999999999" customHeight="1" outlineLevel="1" x14ac:dyDescent="0.2">
      <c r="B1366" s="29"/>
      <c r="C1366" s="38"/>
      <c r="D1366" s="38"/>
      <c r="E1366" s="38"/>
      <c r="F1366" s="38"/>
      <c r="G1366" s="38"/>
      <c r="I1366" s="28"/>
      <c r="J1366" s="40"/>
      <c r="K1366" s="161"/>
    </row>
    <row r="1367" spans="1:12" ht="19.899999999999999" customHeight="1" outlineLevel="1" x14ac:dyDescent="0.2">
      <c r="B1367" s="29"/>
      <c r="C1367" s="38"/>
      <c r="D1367" s="38"/>
      <c r="E1367" s="38"/>
      <c r="F1367" s="38"/>
      <c r="G1367" s="38"/>
      <c r="I1367" s="28"/>
      <c r="J1367" s="40"/>
      <c r="K1367" s="161"/>
    </row>
    <row r="1368" spans="1:12" ht="19.899999999999999" customHeight="1" outlineLevel="1" x14ac:dyDescent="0.2">
      <c r="B1368" s="29"/>
      <c r="C1368" s="38"/>
      <c r="D1368" s="38"/>
      <c r="E1368" s="38"/>
      <c r="F1368" s="38"/>
      <c r="G1368" s="38"/>
      <c r="I1368" s="28"/>
      <c r="J1368" s="40"/>
      <c r="K1368" s="161"/>
    </row>
    <row r="1369" spans="1:12" ht="19.899999999999999" customHeight="1" outlineLevel="1" x14ac:dyDescent="0.2">
      <c r="C1369" s="38" t="s">
        <v>259</v>
      </c>
      <c r="D1369" s="28" t="s">
        <v>398</v>
      </c>
      <c r="H1369" s="38"/>
      <c r="I1369" s="38"/>
      <c r="K1369" s="28"/>
    </row>
    <row r="1370" spans="1:12" ht="19.899999999999999" customHeight="1" outlineLevel="1" x14ac:dyDescent="0.2">
      <c r="D1370" s="28" t="s">
        <v>130</v>
      </c>
      <c r="I1370" s="28"/>
      <c r="J1370" s="36">
        <f>I1377</f>
        <v>30000000</v>
      </c>
      <c r="K1370" s="161" t="s">
        <v>13</v>
      </c>
    </row>
    <row r="1371" spans="1:12" ht="19.899999999999999" customHeight="1" outlineLevel="1" x14ac:dyDescent="0.2">
      <c r="C1371" s="38"/>
      <c r="D1371" s="38"/>
      <c r="E1371" s="38"/>
      <c r="F1371" s="38"/>
      <c r="G1371" s="38"/>
      <c r="I1371" s="28"/>
      <c r="K1371" s="28"/>
    </row>
    <row r="1372" spans="1:12" ht="19.899999999999999" customHeight="1" outlineLevel="1" x14ac:dyDescent="0.2">
      <c r="B1372" s="152"/>
      <c r="I1372" s="42" t="s">
        <v>114</v>
      </c>
      <c r="J1372" s="42" t="s">
        <v>115</v>
      </c>
      <c r="K1372" s="36"/>
    </row>
    <row r="1373" spans="1:12" ht="19.899999999999999" customHeight="1" outlineLevel="1" x14ac:dyDescent="0.2">
      <c r="B1373" s="152"/>
      <c r="I1373" s="154" t="s">
        <v>116</v>
      </c>
      <c r="J1373" s="154" t="s">
        <v>116</v>
      </c>
      <c r="K1373" s="36"/>
    </row>
    <row r="1374" spans="1:12" ht="19.899999999999999" customHeight="1" outlineLevel="1" x14ac:dyDescent="0.2">
      <c r="D1374" s="156" t="s">
        <v>128</v>
      </c>
      <c r="E1374" s="156"/>
      <c r="F1374" s="156"/>
      <c r="G1374" s="156"/>
      <c r="H1374" s="152"/>
      <c r="I1374" s="36">
        <v>344657500</v>
      </c>
      <c r="J1374" s="33">
        <v>0</v>
      </c>
      <c r="K1374" s="152" t="s">
        <v>13</v>
      </c>
    </row>
    <row r="1375" spans="1:12" s="29" customFormat="1" ht="19.899999999999999" customHeight="1" outlineLevel="1" x14ac:dyDescent="0.2">
      <c r="A1375" s="28"/>
      <c r="B1375" s="28"/>
      <c r="C1375" s="28"/>
      <c r="D1375" s="156" t="s">
        <v>193</v>
      </c>
      <c r="E1375" s="156"/>
      <c r="F1375" s="156"/>
      <c r="G1375" s="156"/>
      <c r="H1375" s="152"/>
      <c r="I1375" s="36">
        <v>1000000</v>
      </c>
      <c r="J1375" s="33">
        <v>0</v>
      </c>
      <c r="K1375" s="152" t="s">
        <v>13</v>
      </c>
      <c r="L1375" s="28"/>
    </row>
    <row r="1376" spans="1:12" s="29" customFormat="1" ht="19.899999999999999" customHeight="1" outlineLevel="1" x14ac:dyDescent="0.2">
      <c r="A1376" s="28"/>
      <c r="B1376" s="28"/>
      <c r="C1376" s="28"/>
      <c r="D1376" s="156" t="s">
        <v>314</v>
      </c>
      <c r="E1376" s="156"/>
      <c r="F1376" s="156"/>
      <c r="G1376" s="156"/>
      <c r="H1376" s="152"/>
      <c r="I1376" s="36">
        <v>32408800</v>
      </c>
      <c r="J1376" s="33">
        <v>0</v>
      </c>
      <c r="K1376" s="152" t="s">
        <v>13</v>
      </c>
      <c r="L1376" s="28"/>
    </row>
    <row r="1377" spans="1:12" s="29" customFormat="1" ht="19.899999999999999" customHeight="1" outlineLevel="1" x14ac:dyDescent="0.2">
      <c r="A1377" s="28"/>
      <c r="B1377" s="28"/>
      <c r="C1377" s="28"/>
      <c r="D1377" s="156" t="s">
        <v>826</v>
      </c>
      <c r="E1377" s="156"/>
      <c r="F1377" s="156"/>
      <c r="G1377" s="156"/>
      <c r="H1377" s="152"/>
      <c r="I1377" s="36">
        <v>30000000</v>
      </c>
      <c r="J1377" s="33">
        <v>0</v>
      </c>
      <c r="K1377" s="152" t="s">
        <v>13</v>
      </c>
      <c r="L1377" s="28"/>
    </row>
    <row r="1378" spans="1:12" ht="19.899999999999999" customHeight="1" x14ac:dyDescent="0.2">
      <c r="D1378" s="156" t="s">
        <v>162</v>
      </c>
      <c r="E1378" s="156"/>
      <c r="F1378" s="156"/>
      <c r="G1378" s="156"/>
      <c r="H1378" s="152"/>
      <c r="I1378" s="36">
        <v>68893750</v>
      </c>
      <c r="J1378" s="33">
        <v>0</v>
      </c>
      <c r="K1378" s="152" t="s">
        <v>13</v>
      </c>
    </row>
    <row r="1379" spans="1:12" ht="19.899999999999999" customHeight="1" x14ac:dyDescent="0.2">
      <c r="D1379" s="156" t="s">
        <v>260</v>
      </c>
      <c r="E1379" s="156"/>
      <c r="F1379" s="156"/>
      <c r="G1379" s="156"/>
      <c r="H1379" s="152"/>
      <c r="I1379" s="36">
        <v>68893750</v>
      </c>
      <c r="J1379" s="33">
        <v>0</v>
      </c>
      <c r="K1379" s="152" t="s">
        <v>13</v>
      </c>
    </row>
    <row r="1380" spans="1:12" ht="19.899999999999999" customHeight="1" outlineLevel="1" x14ac:dyDescent="0.2">
      <c r="C1380" s="38"/>
      <c r="D1380" s="156" t="s">
        <v>315</v>
      </c>
      <c r="E1380" s="156"/>
      <c r="F1380" s="156"/>
      <c r="G1380" s="156"/>
      <c r="H1380" s="152"/>
      <c r="I1380" s="36">
        <v>69082500</v>
      </c>
      <c r="J1380" s="33">
        <v>0</v>
      </c>
      <c r="K1380" s="152" t="s">
        <v>13</v>
      </c>
    </row>
    <row r="1381" spans="1:12" ht="19.899999999999999" customHeight="1" x14ac:dyDescent="0.2">
      <c r="C1381" s="38"/>
      <c r="D1381" s="156" t="s">
        <v>1065</v>
      </c>
      <c r="E1381" s="156"/>
      <c r="F1381" s="156"/>
      <c r="G1381" s="156"/>
      <c r="I1381" s="36">
        <f>I1374-I1375-I1376-I1377-I1378-I1379-I1380</f>
        <v>74378700</v>
      </c>
      <c r="J1381" s="33">
        <v>0</v>
      </c>
      <c r="K1381" s="152" t="s">
        <v>13</v>
      </c>
    </row>
    <row r="1382" spans="1:12" ht="19.899999999999999" customHeight="1" x14ac:dyDescent="0.2">
      <c r="C1382" s="38"/>
      <c r="D1382" s="38"/>
      <c r="E1382" s="38"/>
      <c r="F1382" s="38"/>
      <c r="G1382" s="38"/>
      <c r="I1382" s="28"/>
      <c r="J1382" s="40"/>
      <c r="K1382" s="161"/>
    </row>
    <row r="1383" spans="1:12" ht="19.899999999999999" customHeight="1" outlineLevel="1" x14ac:dyDescent="0.2">
      <c r="C1383" s="38"/>
      <c r="D1383" s="38"/>
      <c r="E1383" s="38"/>
      <c r="F1383" s="38"/>
      <c r="G1383" s="38"/>
      <c r="I1383" s="28"/>
      <c r="J1383" s="40"/>
      <c r="K1383" s="161"/>
    </row>
    <row r="1384" spans="1:12" ht="19.899999999999999" customHeight="1" x14ac:dyDescent="0.2">
      <c r="C1384" s="38"/>
      <c r="D1384" s="38"/>
      <c r="E1384" s="38"/>
      <c r="F1384" s="38"/>
      <c r="G1384" s="38"/>
      <c r="I1384" s="28"/>
      <c r="J1384" s="40"/>
      <c r="K1384" s="161"/>
    </row>
    <row r="1385" spans="1:12" ht="19.899999999999999" customHeight="1" x14ac:dyDescent="0.2">
      <c r="C1385" s="38"/>
      <c r="D1385" s="38"/>
      <c r="E1385" s="38"/>
      <c r="F1385" s="38"/>
      <c r="G1385" s="38"/>
      <c r="I1385" s="28"/>
      <c r="J1385" s="40"/>
      <c r="K1385" s="161"/>
    </row>
    <row r="1386" spans="1:12" ht="19.899999999999999" customHeight="1" x14ac:dyDescent="0.2">
      <c r="C1386" s="38"/>
      <c r="D1386" s="38"/>
      <c r="E1386" s="38"/>
      <c r="F1386" s="38"/>
      <c r="G1386" s="38"/>
      <c r="I1386" s="28"/>
      <c r="J1386" s="40"/>
      <c r="K1386" s="161"/>
    </row>
    <row r="1387" spans="1:12" ht="19.899999999999999" customHeight="1" x14ac:dyDescent="0.2">
      <c r="C1387" s="38"/>
      <c r="D1387" s="38"/>
      <c r="E1387" s="38"/>
      <c r="F1387" s="38"/>
      <c r="G1387" s="38"/>
      <c r="I1387" s="28"/>
      <c r="J1387" s="40"/>
      <c r="K1387" s="161"/>
    </row>
    <row r="1388" spans="1:12" ht="19.899999999999999" customHeight="1" x14ac:dyDescent="0.2">
      <c r="C1388" s="38"/>
      <c r="D1388" s="38"/>
      <c r="E1388" s="38"/>
      <c r="F1388" s="38"/>
      <c r="G1388" s="38"/>
      <c r="I1388" s="28"/>
      <c r="J1388" s="40"/>
      <c r="K1388" s="161"/>
    </row>
    <row r="1389" spans="1:12" ht="19.899999999999999" customHeight="1" x14ac:dyDescent="0.2">
      <c r="C1389" s="38"/>
      <c r="D1389" s="38"/>
      <c r="E1389" s="38"/>
      <c r="F1389" s="38"/>
      <c r="G1389" s="38"/>
      <c r="I1389" s="28"/>
      <c r="J1389" s="40"/>
      <c r="K1389" s="161"/>
    </row>
    <row r="1390" spans="1:12" ht="19.899999999999999" customHeight="1" x14ac:dyDescent="0.2">
      <c r="C1390" s="38"/>
      <c r="D1390" s="38"/>
      <c r="E1390" s="38"/>
      <c r="F1390" s="38"/>
      <c r="G1390" s="38"/>
      <c r="I1390" s="28"/>
      <c r="J1390" s="40"/>
      <c r="K1390" s="161"/>
    </row>
    <row r="1391" spans="1:12" ht="19.899999999999999" customHeight="1" x14ac:dyDescent="0.2">
      <c r="C1391" s="38"/>
      <c r="D1391" s="38"/>
      <c r="E1391" s="38"/>
      <c r="F1391" s="38"/>
      <c r="G1391" s="38"/>
      <c r="I1391" s="28"/>
      <c r="J1391" s="40"/>
      <c r="K1391" s="161"/>
    </row>
    <row r="1392" spans="1:12" ht="19.899999999999999" customHeight="1" x14ac:dyDescent="0.2">
      <c r="C1392" s="38"/>
      <c r="D1392" s="38"/>
      <c r="E1392" s="38"/>
      <c r="F1392" s="38"/>
      <c r="G1392" s="38"/>
      <c r="I1392" s="28"/>
      <c r="J1392" s="40"/>
      <c r="K1392" s="161"/>
    </row>
    <row r="1393" spans="1:12" ht="19.899999999999999" customHeight="1" x14ac:dyDescent="0.2">
      <c r="C1393" s="38"/>
      <c r="D1393" s="38"/>
      <c r="E1393" s="38"/>
      <c r="F1393" s="38"/>
      <c r="G1393" s="38"/>
      <c r="I1393" s="28"/>
      <c r="J1393" s="40"/>
      <c r="K1393" s="161"/>
    </row>
    <row r="1394" spans="1:12" ht="19.899999999999999" customHeight="1" x14ac:dyDescent="0.2">
      <c r="C1394" s="38"/>
      <c r="D1394" s="38"/>
      <c r="E1394" s="38"/>
      <c r="F1394" s="38"/>
      <c r="G1394" s="38"/>
      <c r="I1394" s="28"/>
      <c r="J1394" s="40"/>
      <c r="K1394" s="161"/>
    </row>
    <row r="1395" spans="1:12" ht="19.899999999999999" customHeight="1" x14ac:dyDescent="0.2">
      <c r="C1395" s="38"/>
      <c r="D1395" s="38"/>
      <c r="E1395" s="38"/>
      <c r="F1395" s="38"/>
      <c r="G1395" s="38"/>
      <c r="I1395" s="28"/>
      <c r="J1395" s="40"/>
      <c r="K1395" s="161"/>
    </row>
    <row r="1396" spans="1:12" ht="19.899999999999999" customHeight="1" x14ac:dyDescent="0.2">
      <c r="C1396" s="38"/>
      <c r="D1396" s="38"/>
      <c r="E1396" s="38"/>
      <c r="F1396" s="38"/>
      <c r="G1396" s="38"/>
      <c r="I1396" s="28"/>
      <c r="J1396" s="40"/>
      <c r="K1396" s="161"/>
    </row>
    <row r="1397" spans="1:12" ht="19.899999999999999" customHeight="1" outlineLevel="1" x14ac:dyDescent="0.2">
      <c r="C1397" s="38"/>
      <c r="D1397" s="38"/>
      <c r="E1397" s="38"/>
      <c r="F1397" s="38"/>
      <c r="G1397" s="38"/>
      <c r="I1397" s="28"/>
      <c r="J1397" s="40"/>
      <c r="K1397" s="161"/>
    </row>
    <row r="1398" spans="1:12" ht="19.899999999999999" customHeight="1" outlineLevel="1" x14ac:dyDescent="0.2">
      <c r="C1398" s="38"/>
      <c r="D1398" s="38"/>
      <c r="E1398" s="38"/>
      <c r="F1398" s="38"/>
      <c r="G1398" s="38"/>
      <c r="I1398" s="28"/>
      <c r="J1398" s="40"/>
      <c r="K1398" s="161"/>
    </row>
    <row r="1399" spans="1:12" ht="19.899999999999999" customHeight="1" outlineLevel="1" x14ac:dyDescent="0.2">
      <c r="C1399" s="38"/>
      <c r="D1399" s="38"/>
      <c r="E1399" s="38"/>
      <c r="F1399" s="38"/>
      <c r="G1399" s="38"/>
      <c r="I1399" s="28"/>
      <c r="J1399" s="40"/>
      <c r="K1399" s="161"/>
    </row>
    <row r="1400" spans="1:12" ht="19.899999999999999" customHeight="1" outlineLevel="1" x14ac:dyDescent="0.2">
      <c r="C1400" s="38"/>
      <c r="D1400" s="38"/>
      <c r="E1400" s="38"/>
      <c r="F1400" s="38"/>
      <c r="G1400" s="38"/>
      <c r="I1400" s="28"/>
      <c r="J1400" s="40"/>
      <c r="K1400" s="161"/>
    </row>
    <row r="1401" spans="1:12" ht="19.899999999999999" customHeight="1" x14ac:dyDescent="0.2">
      <c r="C1401" s="38"/>
      <c r="D1401" s="38"/>
      <c r="E1401" s="38"/>
      <c r="F1401" s="38"/>
      <c r="G1401" s="38"/>
      <c r="I1401" s="28"/>
      <c r="J1401" s="40"/>
      <c r="K1401" s="161"/>
    </row>
    <row r="1402" spans="1:12" ht="19.899999999999999" customHeight="1" x14ac:dyDescent="0.2">
      <c r="C1402" s="38"/>
      <c r="D1402" s="38"/>
      <c r="E1402" s="38"/>
      <c r="F1402" s="38"/>
      <c r="G1402" s="38"/>
      <c r="I1402" s="28"/>
      <c r="J1402" s="40"/>
      <c r="K1402" s="161"/>
    </row>
    <row r="1403" spans="1:12" ht="19.899999999999999" customHeight="1" x14ac:dyDescent="0.2">
      <c r="C1403" s="38"/>
      <c r="D1403" s="38"/>
      <c r="E1403" s="38"/>
      <c r="F1403" s="38"/>
      <c r="G1403" s="38"/>
      <c r="I1403" s="28"/>
      <c r="J1403" s="40"/>
      <c r="K1403" s="161"/>
    </row>
    <row r="1404" spans="1:12" ht="19.899999999999999" customHeight="1" x14ac:dyDescent="0.2">
      <c r="C1404" s="38"/>
      <c r="D1404" s="38"/>
      <c r="E1404" s="38"/>
      <c r="F1404" s="38"/>
      <c r="G1404" s="38"/>
      <c r="I1404" s="28"/>
      <c r="J1404" s="40"/>
      <c r="K1404" s="161"/>
    </row>
    <row r="1405" spans="1:12" ht="19.899999999999999" customHeight="1" x14ac:dyDescent="0.2">
      <c r="A1405" s="29"/>
      <c r="B1405" s="165" t="s">
        <v>744</v>
      </c>
      <c r="C1405" s="165"/>
      <c r="D1405" s="165" t="s">
        <v>745</v>
      </c>
      <c r="E1405" s="165"/>
      <c r="F1405" s="165"/>
      <c r="G1405" s="165"/>
      <c r="H1405" s="165"/>
      <c r="I1405" s="29"/>
      <c r="J1405" s="44"/>
      <c r="K1405" s="41"/>
      <c r="L1405" s="29"/>
    </row>
    <row r="1406" spans="1:12" ht="19.899999999999999" customHeight="1" x14ac:dyDescent="0.2">
      <c r="A1406" s="29"/>
      <c r="B1406" s="165"/>
      <c r="C1406" s="165"/>
      <c r="D1406" s="314" t="s">
        <v>746</v>
      </c>
      <c r="E1406" s="314"/>
      <c r="F1406" s="314"/>
      <c r="G1406" s="314"/>
      <c r="H1406" s="314"/>
      <c r="I1406" s="314"/>
      <c r="J1406" s="44"/>
      <c r="K1406" s="41"/>
      <c r="L1406" s="29"/>
    </row>
    <row r="1407" spans="1:12" ht="19.899999999999999" customHeight="1" x14ac:dyDescent="0.2">
      <c r="A1407" s="29"/>
      <c r="B1407" s="165"/>
      <c r="C1407" s="165"/>
      <c r="D1407" s="165"/>
      <c r="E1407" s="165"/>
      <c r="F1407" s="165"/>
      <c r="G1407" s="165"/>
      <c r="H1407" s="29"/>
      <c r="I1407" s="29"/>
      <c r="J1407" s="44"/>
      <c r="K1407" s="41"/>
      <c r="L1407" s="29"/>
    </row>
    <row r="1408" spans="1:12" ht="19.899999999999999" customHeight="1" outlineLevel="1" x14ac:dyDescent="0.2">
      <c r="B1408" s="31"/>
      <c r="D1408" s="163" t="s">
        <v>112</v>
      </c>
      <c r="E1408" s="163"/>
      <c r="F1408" s="163"/>
      <c r="G1408" s="163"/>
      <c r="H1408" s="29"/>
      <c r="I1408" s="31"/>
      <c r="J1408" s="30"/>
      <c r="K1408" s="31"/>
    </row>
    <row r="1409" spans="1:12" s="29" customFormat="1" ht="19.899999999999999" customHeight="1" outlineLevel="1" x14ac:dyDescent="0.2">
      <c r="A1409" s="28"/>
      <c r="B1409" s="31"/>
      <c r="C1409" s="28"/>
      <c r="D1409" s="158" t="s">
        <v>747</v>
      </c>
      <c r="E1409" s="158"/>
      <c r="F1409" s="158"/>
      <c r="G1409" s="158"/>
      <c r="I1409" s="31"/>
      <c r="J1409" s="30"/>
      <c r="K1409" s="31"/>
      <c r="L1409" s="28"/>
    </row>
    <row r="1410" spans="1:12" s="29" customFormat="1" ht="19.899999999999999" customHeight="1" outlineLevel="1" x14ac:dyDescent="0.2">
      <c r="A1410" s="28"/>
      <c r="B1410" s="31"/>
      <c r="C1410" s="28"/>
      <c r="D1410" s="158" t="s">
        <v>748</v>
      </c>
      <c r="E1410" s="158"/>
      <c r="F1410" s="158"/>
      <c r="G1410" s="158"/>
      <c r="I1410" s="31"/>
      <c r="J1410" s="30"/>
      <c r="K1410" s="31"/>
      <c r="L1410" s="28"/>
    </row>
    <row r="1411" spans="1:12" ht="19.899999999999999" customHeight="1" outlineLevel="1" x14ac:dyDescent="0.2">
      <c r="B1411" s="31"/>
      <c r="D1411" s="158" t="s">
        <v>749</v>
      </c>
      <c r="E1411" s="158"/>
      <c r="F1411" s="158"/>
      <c r="G1411" s="158"/>
      <c r="H1411" s="29"/>
      <c r="I1411" s="31"/>
      <c r="J1411" s="30"/>
      <c r="K1411" s="31"/>
    </row>
    <row r="1412" spans="1:12" ht="19.899999999999999" customHeight="1" outlineLevel="1" x14ac:dyDescent="0.2">
      <c r="B1412" s="31"/>
      <c r="D1412" s="156"/>
      <c r="E1412" s="156"/>
      <c r="F1412" s="156"/>
      <c r="G1412" s="156"/>
      <c r="H1412" s="29"/>
      <c r="I1412" s="31"/>
      <c r="J1412" s="30"/>
      <c r="K1412" s="31"/>
    </row>
    <row r="1413" spans="1:12" ht="19.899999999999999" customHeight="1" outlineLevel="1" x14ac:dyDescent="0.2">
      <c r="B1413" s="31"/>
      <c r="D1413" s="163" t="s">
        <v>750</v>
      </c>
      <c r="E1413" s="163"/>
      <c r="F1413" s="163"/>
      <c r="G1413" s="163"/>
      <c r="H1413" s="29"/>
      <c r="I1413" s="31"/>
      <c r="J1413" s="30"/>
      <c r="K1413" s="31"/>
    </row>
    <row r="1414" spans="1:12" ht="19.899999999999999" customHeight="1" outlineLevel="1" x14ac:dyDescent="0.2">
      <c r="B1414" s="31"/>
      <c r="D1414" s="29"/>
      <c r="E1414" s="29"/>
      <c r="F1414" s="29"/>
      <c r="G1414" s="29"/>
      <c r="H1414" s="29"/>
      <c r="I1414" s="31"/>
      <c r="J1414" s="30"/>
      <c r="K1414" s="31"/>
    </row>
    <row r="1415" spans="1:12" ht="19.899999999999999" customHeight="1" outlineLevel="1" x14ac:dyDescent="0.2">
      <c r="B1415" s="31"/>
      <c r="D1415" s="163" t="s">
        <v>579</v>
      </c>
      <c r="E1415" s="163"/>
      <c r="F1415" s="163"/>
      <c r="G1415" s="163"/>
      <c r="H1415" s="29"/>
      <c r="I1415" s="31"/>
      <c r="J1415" s="30"/>
      <c r="K1415" s="31"/>
    </row>
    <row r="1416" spans="1:12" ht="19.899999999999999" customHeight="1" outlineLevel="1" x14ac:dyDescent="0.2">
      <c r="B1416" s="31"/>
      <c r="D1416" s="308" t="s">
        <v>751</v>
      </c>
      <c r="E1416" s="308"/>
      <c r="F1416" s="308"/>
      <c r="G1416" s="308"/>
      <c r="H1416" s="308"/>
      <c r="I1416" s="308"/>
      <c r="J1416" s="30"/>
      <c r="K1416" s="31"/>
    </row>
    <row r="1417" spans="1:12" s="53" customFormat="1" ht="19.899999999999999" customHeight="1" x14ac:dyDescent="0.5">
      <c r="A1417" s="28"/>
      <c r="B1417" s="31"/>
      <c r="C1417" s="28"/>
      <c r="D1417" s="156" t="s">
        <v>752</v>
      </c>
      <c r="E1417" s="156"/>
      <c r="F1417" s="156"/>
      <c r="G1417" s="156"/>
      <c r="H1417" s="156"/>
      <c r="I1417" s="31"/>
      <c r="J1417" s="30"/>
      <c r="K1417" s="31"/>
      <c r="L1417" s="28"/>
    </row>
    <row r="1418" spans="1:12" s="51" customFormat="1" ht="19.899999999999999" customHeight="1" x14ac:dyDescent="0.5">
      <c r="A1418" s="28"/>
      <c r="B1418" s="31"/>
      <c r="C1418" s="28"/>
      <c r="D1418" s="308" t="s">
        <v>753</v>
      </c>
      <c r="E1418" s="308"/>
      <c r="F1418" s="308"/>
      <c r="G1418" s="308"/>
      <c r="H1418" s="308"/>
      <c r="I1418" s="31"/>
      <c r="J1418" s="30"/>
      <c r="K1418" s="31"/>
      <c r="L1418" s="28"/>
    </row>
    <row r="1419" spans="1:12" ht="19.899999999999999" customHeight="1" outlineLevel="1" x14ac:dyDescent="0.2">
      <c r="B1419" s="31"/>
      <c r="D1419" s="156"/>
      <c r="E1419" s="156"/>
      <c r="F1419" s="156"/>
      <c r="G1419" s="156"/>
      <c r="H1419" s="29"/>
      <c r="I1419" s="31"/>
      <c r="J1419" s="30"/>
      <c r="K1419" s="31"/>
    </row>
    <row r="1420" spans="1:12" ht="19.899999999999999" customHeight="1" outlineLevel="1" x14ac:dyDescent="0.2">
      <c r="B1420" s="31"/>
      <c r="D1420" s="163" t="s">
        <v>113</v>
      </c>
      <c r="E1420" s="163"/>
      <c r="F1420" s="163"/>
      <c r="G1420" s="163"/>
      <c r="H1420" s="29"/>
      <c r="I1420" s="31"/>
      <c r="J1420" s="30"/>
      <c r="K1420" s="31"/>
    </row>
    <row r="1421" spans="1:12" ht="19.899999999999999" customHeight="1" x14ac:dyDescent="0.2">
      <c r="B1421" s="31"/>
      <c r="D1421" s="308" t="s">
        <v>754</v>
      </c>
      <c r="E1421" s="308"/>
      <c r="F1421" s="308"/>
      <c r="G1421" s="308"/>
      <c r="H1421" s="308"/>
      <c r="I1421" s="308"/>
      <c r="J1421" s="30"/>
      <c r="K1421" s="31"/>
    </row>
    <row r="1422" spans="1:12" ht="19.899999999999999" customHeight="1" outlineLevel="1" x14ac:dyDescent="0.2">
      <c r="B1422" s="31"/>
      <c r="D1422" s="308" t="s">
        <v>755</v>
      </c>
      <c r="E1422" s="308"/>
      <c r="F1422" s="308"/>
      <c r="G1422" s="308"/>
      <c r="H1422" s="308"/>
      <c r="I1422" s="31"/>
      <c r="J1422" s="30"/>
      <c r="K1422" s="31"/>
    </row>
    <row r="1423" spans="1:12" ht="19.899999999999999" customHeight="1" outlineLevel="1" x14ac:dyDescent="0.2">
      <c r="B1423" s="31"/>
      <c r="D1423" s="308" t="s">
        <v>756</v>
      </c>
      <c r="E1423" s="308"/>
      <c r="F1423" s="308"/>
      <c r="G1423" s="308"/>
      <c r="H1423" s="308"/>
      <c r="I1423" s="31"/>
      <c r="J1423" s="30"/>
      <c r="K1423" s="31"/>
    </row>
    <row r="1424" spans="1:12" ht="19.899999999999999" customHeight="1" outlineLevel="1" x14ac:dyDescent="0.2">
      <c r="C1424" s="156"/>
      <c r="D1424" s="156"/>
      <c r="E1424" s="156"/>
      <c r="F1424" s="156"/>
      <c r="G1424" s="156"/>
      <c r="H1424" s="152"/>
      <c r="I1424" s="36"/>
      <c r="J1424" s="33"/>
    </row>
    <row r="1425" spans="1:12" s="53" customFormat="1" ht="19.899999999999999" customHeight="1" x14ac:dyDescent="0.5">
      <c r="A1425" s="28"/>
      <c r="B1425" s="28"/>
      <c r="C1425" s="38" t="s">
        <v>1516</v>
      </c>
      <c r="D1425" s="311" t="s">
        <v>176</v>
      </c>
      <c r="E1425" s="311"/>
      <c r="F1425" s="311"/>
      <c r="G1425" s="311"/>
      <c r="H1425" s="311"/>
      <c r="I1425" s="311"/>
      <c r="J1425" s="28"/>
      <c r="K1425" s="28"/>
      <c r="L1425" s="28"/>
    </row>
    <row r="1426" spans="1:12" ht="19.899999999999999" customHeight="1" outlineLevel="1" x14ac:dyDescent="0.2">
      <c r="C1426" s="38"/>
      <c r="D1426" s="313" t="s">
        <v>303</v>
      </c>
      <c r="E1426" s="313"/>
      <c r="F1426" s="313"/>
      <c r="G1426" s="313"/>
      <c r="H1426" s="313"/>
      <c r="I1426" s="28"/>
      <c r="J1426" s="40"/>
      <c r="K1426" s="161"/>
    </row>
    <row r="1427" spans="1:12" ht="19.899999999999999" customHeight="1" x14ac:dyDescent="0.2">
      <c r="C1427" s="38"/>
      <c r="D1427" s="313" t="s">
        <v>302</v>
      </c>
      <c r="E1427" s="313"/>
      <c r="F1427" s="313"/>
      <c r="G1427" s="313"/>
      <c r="H1427" s="313"/>
      <c r="I1427" s="28"/>
      <c r="J1427" s="36">
        <f>I1434</f>
        <v>25448500</v>
      </c>
      <c r="K1427" s="161" t="s">
        <v>13</v>
      </c>
    </row>
    <row r="1428" spans="1:12" ht="19.899999999999999" customHeight="1" x14ac:dyDescent="0.2">
      <c r="C1428" s="38"/>
      <c r="D1428" s="38"/>
      <c r="E1428" s="38"/>
      <c r="F1428" s="38"/>
      <c r="G1428" s="38"/>
      <c r="I1428" s="28"/>
      <c r="J1428" s="40"/>
      <c r="K1428" s="161"/>
    </row>
    <row r="1429" spans="1:12" ht="19.899999999999999" customHeight="1" x14ac:dyDescent="0.2">
      <c r="B1429" s="152"/>
      <c r="I1429" s="42" t="s">
        <v>114</v>
      </c>
      <c r="J1429" s="42" t="s">
        <v>115</v>
      </c>
      <c r="K1429" s="36"/>
    </row>
    <row r="1430" spans="1:12" ht="19.899999999999999" customHeight="1" outlineLevel="1" x14ac:dyDescent="0.2">
      <c r="B1430" s="152"/>
      <c r="I1430" s="154" t="s">
        <v>116</v>
      </c>
      <c r="J1430" s="154" t="s">
        <v>116</v>
      </c>
      <c r="K1430" s="36"/>
    </row>
    <row r="1431" spans="1:12" ht="19.899999999999999" customHeight="1" outlineLevel="1" x14ac:dyDescent="0.2">
      <c r="D1431" s="156" t="s">
        <v>128</v>
      </c>
      <c r="E1431" s="156"/>
      <c r="F1431" s="156"/>
      <c r="G1431" s="156"/>
      <c r="H1431" s="152"/>
      <c r="I1431" s="36">
        <v>210903000</v>
      </c>
      <c r="J1431" s="33">
        <v>0</v>
      </c>
      <c r="K1431" s="152" t="s">
        <v>13</v>
      </c>
    </row>
    <row r="1432" spans="1:12" ht="19.899999999999999" customHeight="1" outlineLevel="1" x14ac:dyDescent="0.2">
      <c r="D1432" s="156" t="s">
        <v>193</v>
      </c>
      <c r="E1432" s="156"/>
      <c r="F1432" s="156"/>
      <c r="G1432" s="156"/>
      <c r="H1432" s="152"/>
      <c r="I1432" s="36">
        <v>1000000</v>
      </c>
      <c r="J1432" s="33">
        <v>0</v>
      </c>
      <c r="K1432" s="152" t="s">
        <v>13</v>
      </c>
    </row>
    <row r="1433" spans="1:12" s="53" customFormat="1" ht="19.899999999999999" customHeight="1" x14ac:dyDescent="0.5">
      <c r="A1433" s="28"/>
      <c r="B1433" s="28"/>
      <c r="C1433" s="28"/>
      <c r="D1433" s="156" t="s">
        <v>314</v>
      </c>
      <c r="E1433" s="156"/>
      <c r="F1433" s="156"/>
      <c r="G1433" s="156"/>
      <c r="H1433" s="152"/>
      <c r="I1433" s="36">
        <v>19328000</v>
      </c>
      <c r="J1433" s="33">
        <v>0</v>
      </c>
      <c r="K1433" s="152" t="s">
        <v>13</v>
      </c>
      <c r="L1433" s="28"/>
    </row>
    <row r="1434" spans="1:12" ht="19.899999999999999" customHeight="1" outlineLevel="1" x14ac:dyDescent="0.2">
      <c r="D1434" s="156" t="s">
        <v>826</v>
      </c>
      <c r="E1434" s="156"/>
      <c r="F1434" s="156"/>
      <c r="G1434" s="156"/>
      <c r="H1434" s="152"/>
      <c r="I1434" s="36">
        <v>25448500</v>
      </c>
      <c r="J1434" s="33">
        <v>0</v>
      </c>
      <c r="K1434" s="152" t="s">
        <v>13</v>
      </c>
    </row>
    <row r="1435" spans="1:12" s="33" customFormat="1" ht="19.899999999999999" customHeight="1" outlineLevel="1" x14ac:dyDescent="0.2">
      <c r="A1435" s="28"/>
      <c r="B1435" s="28"/>
      <c r="C1435" s="28"/>
      <c r="D1435" s="156" t="s">
        <v>162</v>
      </c>
      <c r="E1435" s="156"/>
      <c r="F1435" s="156"/>
      <c r="G1435" s="156"/>
      <c r="H1435" s="152"/>
      <c r="I1435" s="36">
        <v>42157500</v>
      </c>
      <c r="J1435" s="33">
        <v>0</v>
      </c>
      <c r="K1435" s="152" t="s">
        <v>13</v>
      </c>
      <c r="L1435" s="28"/>
    </row>
    <row r="1436" spans="1:12" s="33" customFormat="1" ht="19.899999999999999" customHeight="1" outlineLevel="1" x14ac:dyDescent="0.2">
      <c r="A1436" s="28"/>
      <c r="B1436" s="28"/>
      <c r="C1436" s="28"/>
      <c r="D1436" s="156" t="s">
        <v>260</v>
      </c>
      <c r="E1436" s="156"/>
      <c r="F1436" s="156"/>
      <c r="G1436" s="156"/>
      <c r="H1436" s="152"/>
      <c r="I1436" s="36">
        <v>42157500</v>
      </c>
      <c r="J1436" s="33">
        <v>0</v>
      </c>
      <c r="K1436" s="152" t="s">
        <v>13</v>
      </c>
      <c r="L1436" s="28"/>
    </row>
    <row r="1437" spans="1:12" ht="19.899999999999999" customHeight="1" outlineLevel="1" x14ac:dyDescent="0.2">
      <c r="D1437" s="156" t="s">
        <v>315</v>
      </c>
      <c r="E1437" s="156"/>
      <c r="F1437" s="156"/>
      <c r="G1437" s="156"/>
      <c r="H1437" s="152"/>
      <c r="I1437" s="36">
        <v>42273000</v>
      </c>
      <c r="J1437" s="33">
        <v>0</v>
      </c>
      <c r="K1437" s="152" t="s">
        <v>13</v>
      </c>
    </row>
    <row r="1438" spans="1:12" s="33" customFormat="1" ht="19.899999999999999" customHeight="1" outlineLevel="1" x14ac:dyDescent="0.2">
      <c r="A1438" s="28"/>
      <c r="B1438" s="28"/>
      <c r="C1438" s="28"/>
      <c r="D1438" s="156" t="s">
        <v>1065</v>
      </c>
      <c r="E1438" s="156"/>
      <c r="F1438" s="156"/>
      <c r="G1438" s="156"/>
      <c r="H1438" s="152"/>
      <c r="I1438" s="36">
        <f>I1431-I1432-I1433-I1434-I1435-I1436-I1437</f>
        <v>38538500</v>
      </c>
      <c r="J1438" s="33">
        <v>0</v>
      </c>
      <c r="K1438" s="152" t="s">
        <v>13</v>
      </c>
      <c r="L1438" s="28"/>
    </row>
    <row r="1439" spans="1:12" ht="19.899999999999999" customHeight="1" outlineLevel="1" x14ac:dyDescent="0.2">
      <c r="D1439" s="156"/>
      <c r="E1439" s="156"/>
      <c r="F1439" s="156"/>
      <c r="G1439" s="156"/>
      <c r="H1439" s="152"/>
      <c r="I1439" s="36"/>
      <c r="J1439" s="33"/>
    </row>
    <row r="1440" spans="1:12" ht="19.899999999999999" customHeight="1" outlineLevel="1" x14ac:dyDescent="0.2">
      <c r="D1440" s="156"/>
      <c r="E1440" s="156"/>
      <c r="F1440" s="156"/>
      <c r="G1440" s="156"/>
      <c r="H1440" s="152"/>
      <c r="I1440" s="36"/>
      <c r="J1440" s="33"/>
    </row>
    <row r="1441" spans="1:12" ht="19.899999999999999" customHeight="1" outlineLevel="1" x14ac:dyDescent="0.2">
      <c r="A1441" s="29"/>
      <c r="B1441" s="165" t="s">
        <v>757</v>
      </c>
      <c r="C1441" s="165"/>
      <c r="D1441" s="314" t="s">
        <v>735</v>
      </c>
      <c r="E1441" s="314"/>
      <c r="F1441" s="314"/>
      <c r="G1441" s="314"/>
      <c r="H1441" s="314"/>
      <c r="I1441" s="314"/>
      <c r="J1441" s="44"/>
      <c r="K1441" s="41"/>
      <c r="L1441" s="29"/>
    </row>
    <row r="1442" spans="1:12" ht="19.899999999999999" customHeight="1" outlineLevel="1" x14ac:dyDescent="0.2">
      <c r="A1442" s="29"/>
      <c r="B1442" s="165"/>
      <c r="C1442" s="165"/>
      <c r="D1442" s="314" t="s">
        <v>758</v>
      </c>
      <c r="E1442" s="314"/>
      <c r="F1442" s="314"/>
      <c r="G1442" s="314"/>
      <c r="H1442" s="314"/>
      <c r="I1442" s="29"/>
      <c r="J1442" s="44"/>
      <c r="K1442" s="41"/>
      <c r="L1442" s="29"/>
    </row>
    <row r="1443" spans="1:12" ht="19.899999999999999" customHeight="1" outlineLevel="1" x14ac:dyDescent="0.2">
      <c r="B1443" s="163"/>
      <c r="C1443" s="29"/>
      <c r="D1443" s="150"/>
      <c r="E1443" s="150"/>
      <c r="F1443" s="150"/>
      <c r="G1443" s="150"/>
      <c r="H1443" s="29"/>
      <c r="I1443" s="32"/>
      <c r="J1443" s="30"/>
      <c r="K1443" s="31"/>
    </row>
    <row r="1444" spans="1:12" ht="19.899999999999999" customHeight="1" outlineLevel="1" x14ac:dyDescent="0.2">
      <c r="B1444" s="31"/>
      <c r="D1444" s="150" t="s">
        <v>112</v>
      </c>
      <c r="E1444" s="150"/>
      <c r="F1444" s="150"/>
      <c r="G1444" s="150"/>
      <c r="H1444" s="29"/>
      <c r="I1444" s="31"/>
      <c r="J1444" s="30"/>
      <c r="K1444" s="31"/>
    </row>
    <row r="1445" spans="1:12" ht="19.899999999999999" customHeight="1" x14ac:dyDescent="0.2">
      <c r="B1445" s="31"/>
      <c r="D1445" s="312" t="s">
        <v>738</v>
      </c>
      <c r="E1445" s="312"/>
      <c r="F1445" s="312"/>
      <c r="G1445" s="312"/>
      <c r="H1445" s="312"/>
      <c r="I1445" s="31"/>
      <c r="J1445" s="30"/>
      <c r="K1445" s="31"/>
    </row>
    <row r="1446" spans="1:12" ht="19.899999999999999" customHeight="1" x14ac:dyDescent="0.2">
      <c r="B1446" s="31"/>
      <c r="D1446" s="308" t="s">
        <v>759</v>
      </c>
      <c r="E1446" s="308"/>
      <c r="F1446" s="308"/>
      <c r="G1446" s="308"/>
      <c r="H1446" s="308"/>
      <c r="I1446" s="308"/>
      <c r="J1446" s="30"/>
      <c r="K1446" s="31"/>
    </row>
    <row r="1447" spans="1:12" ht="19.899999999999999" customHeight="1" x14ac:dyDescent="0.2">
      <c r="B1447" s="31"/>
      <c r="D1447" s="312" t="s">
        <v>760</v>
      </c>
      <c r="E1447" s="312"/>
      <c r="F1447" s="312"/>
      <c r="G1447" s="312"/>
      <c r="H1447" s="312"/>
      <c r="I1447" s="312"/>
      <c r="J1447" s="30"/>
      <c r="K1447" s="31"/>
    </row>
    <row r="1448" spans="1:12" ht="19.899999999999999" customHeight="1" x14ac:dyDescent="0.2">
      <c r="B1448" s="31"/>
      <c r="D1448" s="156"/>
      <c r="E1448" s="156"/>
      <c r="F1448" s="156"/>
      <c r="G1448" s="156"/>
      <c r="H1448" s="29"/>
      <c r="I1448" s="31"/>
      <c r="J1448" s="30"/>
      <c r="K1448" s="31"/>
    </row>
    <row r="1449" spans="1:12" ht="19.899999999999999" customHeight="1" x14ac:dyDescent="0.5">
      <c r="A1449" s="53"/>
      <c r="B1449" s="31"/>
      <c r="D1449" s="150" t="s">
        <v>750</v>
      </c>
      <c r="E1449" s="150"/>
      <c r="F1449" s="150"/>
      <c r="G1449" s="150"/>
      <c r="H1449" s="29"/>
      <c r="I1449" s="31"/>
      <c r="J1449" s="30"/>
      <c r="K1449" s="31"/>
      <c r="L1449" s="53"/>
    </row>
    <row r="1450" spans="1:12" ht="19.899999999999999" customHeight="1" x14ac:dyDescent="0.5">
      <c r="A1450" s="51"/>
      <c r="B1450" s="31"/>
      <c r="D1450" s="29"/>
      <c r="E1450" s="29"/>
      <c r="F1450" s="29"/>
      <c r="G1450" s="29"/>
      <c r="H1450" s="29"/>
      <c r="I1450" s="31"/>
      <c r="J1450" s="30"/>
      <c r="K1450" s="31"/>
      <c r="L1450" s="51"/>
    </row>
    <row r="1451" spans="1:12" ht="19.899999999999999" customHeight="1" x14ac:dyDescent="0.5">
      <c r="A1451" s="51"/>
      <c r="B1451" s="31"/>
      <c r="D1451" s="150" t="s">
        <v>579</v>
      </c>
      <c r="E1451" s="150"/>
      <c r="F1451" s="150"/>
      <c r="G1451" s="150"/>
      <c r="H1451" s="29"/>
      <c r="I1451" s="31"/>
      <c r="J1451" s="30"/>
      <c r="K1451" s="31"/>
    </row>
    <row r="1452" spans="1:12" ht="19.899999999999999" customHeight="1" x14ac:dyDescent="0.2">
      <c r="B1452" s="31"/>
      <c r="D1452" s="312" t="s">
        <v>761</v>
      </c>
      <c r="E1452" s="312"/>
      <c r="F1452" s="312"/>
      <c r="G1452" s="312"/>
      <c r="H1452" s="312"/>
      <c r="I1452" s="312"/>
      <c r="J1452" s="30"/>
      <c r="K1452" s="31"/>
    </row>
    <row r="1453" spans="1:12" ht="19.899999999999999" customHeight="1" x14ac:dyDescent="0.2">
      <c r="B1453" s="31"/>
      <c r="D1453" s="312" t="s">
        <v>739</v>
      </c>
      <c r="E1453" s="312"/>
      <c r="F1453" s="312"/>
      <c r="G1453" s="312"/>
      <c r="H1453" s="312"/>
      <c r="I1453" s="31"/>
      <c r="J1453" s="30"/>
      <c r="K1453" s="31"/>
    </row>
    <row r="1454" spans="1:12" ht="19.899999999999999" customHeight="1" x14ac:dyDescent="0.2">
      <c r="B1454" s="31"/>
      <c r="D1454" s="156"/>
      <c r="E1454" s="156"/>
      <c r="F1454" s="156"/>
      <c r="G1454" s="156"/>
      <c r="H1454" s="29"/>
      <c r="I1454" s="31"/>
      <c r="J1454" s="30"/>
      <c r="K1454" s="31"/>
    </row>
    <row r="1455" spans="1:12" ht="19.899999999999999" customHeight="1" outlineLevel="1" x14ac:dyDescent="0.2">
      <c r="B1455" s="31"/>
      <c r="D1455" s="150" t="s">
        <v>113</v>
      </c>
      <c r="E1455" s="150"/>
      <c r="F1455" s="150"/>
      <c r="G1455" s="150"/>
      <c r="H1455" s="29"/>
      <c r="I1455" s="31"/>
      <c r="J1455" s="30"/>
      <c r="K1455" s="31"/>
    </row>
    <row r="1456" spans="1:12" ht="19.899999999999999" customHeight="1" outlineLevel="1" x14ac:dyDescent="0.2">
      <c r="B1456" s="31"/>
      <c r="D1456" s="312" t="s">
        <v>762</v>
      </c>
      <c r="E1456" s="312"/>
      <c r="F1456" s="312"/>
      <c r="G1456" s="312"/>
      <c r="H1456" s="312"/>
      <c r="I1456" s="312"/>
      <c r="J1456" s="30"/>
      <c r="K1456" s="31"/>
    </row>
    <row r="1457" spans="1:12" ht="19.899999999999999" customHeight="1" x14ac:dyDescent="0.5">
      <c r="A1457" s="53"/>
      <c r="B1457" s="31"/>
      <c r="D1457" s="312" t="s">
        <v>739</v>
      </c>
      <c r="E1457" s="312"/>
      <c r="F1457" s="312"/>
      <c r="G1457" s="312"/>
      <c r="H1457" s="312"/>
      <c r="I1457" s="31"/>
      <c r="J1457" s="30"/>
      <c r="K1457" s="31"/>
      <c r="L1457" s="53"/>
    </row>
    <row r="1458" spans="1:12" ht="19.899999999999999" customHeight="1" x14ac:dyDescent="0.5">
      <c r="A1458" s="51"/>
      <c r="B1458" s="31"/>
      <c r="D1458" s="156" t="s">
        <v>158</v>
      </c>
      <c r="E1458" s="156"/>
      <c r="F1458" s="156"/>
      <c r="G1458" s="156"/>
      <c r="H1458" s="29"/>
      <c r="I1458" s="31"/>
      <c r="J1458" s="30"/>
      <c r="K1458" s="31"/>
    </row>
    <row r="1459" spans="1:12" ht="19.899999999999999" customHeight="1" x14ac:dyDescent="0.2">
      <c r="C1459" s="38" t="s">
        <v>1517</v>
      </c>
      <c r="D1459" s="311" t="s">
        <v>304</v>
      </c>
      <c r="E1459" s="311"/>
      <c r="F1459" s="311"/>
      <c r="G1459" s="311"/>
      <c r="H1459" s="311"/>
      <c r="I1459" s="28"/>
      <c r="K1459" s="28"/>
    </row>
    <row r="1460" spans="1:12" ht="19.899999999999999" customHeight="1" x14ac:dyDescent="0.2">
      <c r="C1460" s="38"/>
      <c r="D1460" s="311" t="s">
        <v>130</v>
      </c>
      <c r="E1460" s="311"/>
      <c r="F1460" s="311"/>
      <c r="G1460" s="311"/>
      <c r="H1460" s="311"/>
      <c r="I1460" s="28"/>
      <c r="J1460" s="36">
        <f>I1467</f>
        <v>45790000</v>
      </c>
      <c r="K1460" s="161" t="s">
        <v>13</v>
      </c>
    </row>
    <row r="1461" spans="1:12" ht="19.899999999999999" customHeight="1" x14ac:dyDescent="0.2">
      <c r="C1461" s="38"/>
      <c r="D1461" s="38"/>
      <c r="E1461" s="38"/>
      <c r="F1461" s="38"/>
      <c r="G1461" s="38"/>
      <c r="I1461" s="28"/>
      <c r="J1461" s="40"/>
      <c r="K1461" s="161"/>
    </row>
    <row r="1462" spans="1:12" ht="19.899999999999999" customHeight="1" x14ac:dyDescent="0.2">
      <c r="B1462" s="152"/>
      <c r="I1462" s="42" t="s">
        <v>114</v>
      </c>
      <c r="J1462" s="42" t="s">
        <v>115</v>
      </c>
      <c r="K1462" s="36"/>
    </row>
    <row r="1463" spans="1:12" ht="19.899999999999999" customHeight="1" x14ac:dyDescent="0.2">
      <c r="B1463" s="152"/>
      <c r="I1463" s="154" t="s">
        <v>116</v>
      </c>
      <c r="J1463" s="154" t="s">
        <v>116</v>
      </c>
      <c r="K1463" s="36"/>
    </row>
    <row r="1464" spans="1:12" ht="19.899999999999999" customHeight="1" x14ac:dyDescent="0.2">
      <c r="D1464" s="156" t="s">
        <v>128</v>
      </c>
      <c r="E1464" s="156"/>
      <c r="F1464" s="156"/>
      <c r="G1464" s="156"/>
      <c r="H1464" s="152"/>
      <c r="I1464" s="36">
        <v>485716000</v>
      </c>
      <c r="J1464" s="33">
        <v>0</v>
      </c>
      <c r="K1464" s="152" t="s">
        <v>13</v>
      </c>
    </row>
    <row r="1465" spans="1:12" ht="19.899999999999999" customHeight="1" x14ac:dyDescent="0.5">
      <c r="A1465" s="53"/>
      <c r="D1465" s="156" t="s">
        <v>193</v>
      </c>
      <c r="E1465" s="156"/>
      <c r="F1465" s="156"/>
      <c r="G1465" s="156"/>
      <c r="H1465" s="152"/>
      <c r="I1465" s="36">
        <v>1000000</v>
      </c>
      <c r="J1465" s="33">
        <v>0</v>
      </c>
      <c r="K1465" s="152" t="s">
        <v>13</v>
      </c>
      <c r="L1465" s="53"/>
    </row>
    <row r="1466" spans="1:12" ht="19.899999999999999" customHeight="1" x14ac:dyDescent="0.2">
      <c r="D1466" s="156" t="s">
        <v>314</v>
      </c>
      <c r="E1466" s="156"/>
      <c r="F1466" s="156"/>
      <c r="G1466" s="156"/>
      <c r="H1466" s="152"/>
      <c r="I1466" s="36">
        <v>46082000</v>
      </c>
      <c r="J1466" s="33">
        <v>0</v>
      </c>
      <c r="K1466" s="152" t="s">
        <v>13</v>
      </c>
    </row>
    <row r="1467" spans="1:12" ht="19.899999999999999" customHeight="1" x14ac:dyDescent="0.2">
      <c r="A1467" s="33"/>
      <c r="B1467" s="33"/>
      <c r="D1467" s="156" t="s">
        <v>826</v>
      </c>
      <c r="E1467" s="156"/>
      <c r="F1467" s="156"/>
      <c r="G1467" s="156"/>
      <c r="H1467" s="37"/>
      <c r="I1467" s="153">
        <v>45790000</v>
      </c>
      <c r="J1467" s="33">
        <v>0</v>
      </c>
      <c r="K1467" s="152" t="s">
        <v>13</v>
      </c>
      <c r="L1467" s="33"/>
    </row>
    <row r="1468" spans="1:12" ht="19.899999999999999" customHeight="1" x14ac:dyDescent="0.2">
      <c r="A1468" s="33"/>
      <c r="B1468" s="33"/>
      <c r="D1468" s="156" t="s">
        <v>162</v>
      </c>
      <c r="E1468" s="156"/>
      <c r="F1468" s="156"/>
      <c r="G1468" s="156"/>
      <c r="H1468" s="37"/>
      <c r="I1468" s="153">
        <v>97090000</v>
      </c>
      <c r="J1468" s="33">
        <v>0</v>
      </c>
      <c r="K1468" s="152" t="s">
        <v>13</v>
      </c>
      <c r="L1468" s="33"/>
    </row>
    <row r="1469" spans="1:12" ht="19.899999999999999" customHeight="1" x14ac:dyDescent="0.2">
      <c r="A1469" s="33"/>
      <c r="B1469" s="33"/>
      <c r="D1469" s="156" t="s">
        <v>260</v>
      </c>
      <c r="E1469" s="156"/>
      <c r="F1469" s="156"/>
      <c r="G1469" s="156"/>
      <c r="H1469" s="37"/>
      <c r="I1469" s="153">
        <v>97090000</v>
      </c>
      <c r="J1469" s="33">
        <v>0</v>
      </c>
      <c r="K1469" s="152" t="s">
        <v>13</v>
      </c>
      <c r="L1469" s="33"/>
    </row>
    <row r="1470" spans="1:12" ht="19.899999999999999" customHeight="1" x14ac:dyDescent="0.2">
      <c r="D1470" s="156" t="s">
        <v>315</v>
      </c>
      <c r="E1470" s="156"/>
      <c r="F1470" s="156"/>
      <c r="G1470" s="156"/>
      <c r="H1470" s="37"/>
      <c r="I1470" s="153">
        <v>97356000</v>
      </c>
      <c r="J1470" s="33">
        <v>0</v>
      </c>
      <c r="K1470" s="152" t="s">
        <v>13</v>
      </c>
    </row>
    <row r="1471" spans="1:12" ht="19.899999999999999" customHeight="1" x14ac:dyDescent="0.2">
      <c r="D1471" s="156" t="s">
        <v>1065</v>
      </c>
      <c r="E1471" s="156"/>
      <c r="F1471" s="156"/>
      <c r="G1471" s="156"/>
      <c r="H1471" s="152"/>
      <c r="I1471" s="36">
        <f>I1464-I1465-I1466-I1467-I1468-I1469-I1470</f>
        <v>101308000</v>
      </c>
      <c r="J1471" s="33">
        <v>0</v>
      </c>
      <c r="K1471" s="152" t="s">
        <v>13</v>
      </c>
    </row>
    <row r="1472" spans="1:12" ht="19.899999999999999" customHeight="1" x14ac:dyDescent="0.2">
      <c r="D1472" s="156"/>
      <c r="E1472" s="156"/>
      <c r="F1472" s="156"/>
      <c r="G1472" s="156"/>
      <c r="H1472" s="152"/>
      <c r="I1472" s="36"/>
      <c r="J1472" s="33"/>
    </row>
    <row r="1473" spans="2:11" ht="19.899999999999999" customHeight="1" x14ac:dyDescent="0.2">
      <c r="D1473" s="156"/>
      <c r="E1473" s="156"/>
      <c r="F1473" s="156"/>
      <c r="G1473" s="156"/>
      <c r="H1473" s="152"/>
      <c r="I1473" s="36"/>
      <c r="J1473" s="33"/>
    </row>
    <row r="1474" spans="2:11" ht="19.899999999999999" customHeight="1" x14ac:dyDescent="0.2">
      <c r="D1474" s="156"/>
      <c r="E1474" s="156"/>
      <c r="F1474" s="156"/>
      <c r="G1474" s="156"/>
      <c r="H1474" s="152"/>
      <c r="I1474" s="36"/>
      <c r="J1474" s="33"/>
    </row>
    <row r="1475" spans="2:11" ht="19.899999999999999" customHeight="1" x14ac:dyDescent="0.2">
      <c r="D1475" s="156"/>
      <c r="E1475" s="156"/>
      <c r="F1475" s="156"/>
      <c r="G1475" s="156"/>
      <c r="H1475" s="152"/>
      <c r="I1475" s="36"/>
      <c r="J1475" s="33"/>
    </row>
    <row r="1476" spans="2:11" ht="19.899999999999999" customHeight="1" x14ac:dyDescent="0.2">
      <c r="D1476" s="156"/>
      <c r="E1476" s="156"/>
      <c r="F1476" s="156"/>
      <c r="G1476" s="156"/>
      <c r="H1476" s="152"/>
      <c r="I1476" s="36"/>
      <c r="J1476" s="33"/>
    </row>
    <row r="1477" spans="2:11" ht="19.899999999999999" customHeight="1" x14ac:dyDescent="0.2">
      <c r="B1477" s="150" t="s">
        <v>204</v>
      </c>
      <c r="C1477" s="29"/>
      <c r="D1477" s="29"/>
      <c r="E1477" s="29"/>
      <c r="F1477" s="29"/>
      <c r="G1477" s="29"/>
      <c r="H1477" s="305">
        <v>21583700</v>
      </c>
      <c r="I1477" s="305"/>
      <c r="J1477" s="31" t="s">
        <v>13</v>
      </c>
      <c r="K1477" s="31"/>
    </row>
    <row r="1478" spans="2:11" ht="19.899999999999999" customHeight="1" x14ac:dyDescent="0.2">
      <c r="D1478" s="28" t="s">
        <v>1124</v>
      </c>
      <c r="J1478" s="37"/>
    </row>
    <row r="1479" spans="2:11" ht="19.899999999999999" customHeight="1" x14ac:dyDescent="0.2">
      <c r="D1479" s="152" t="s">
        <v>1125</v>
      </c>
      <c r="E1479" s="152"/>
      <c r="F1479" s="152"/>
      <c r="G1479" s="152"/>
      <c r="H1479" s="152"/>
      <c r="J1479" s="37"/>
    </row>
    <row r="1480" spans="2:11" ht="19.899999999999999" customHeight="1" x14ac:dyDescent="0.2">
      <c r="D1480" s="152" t="s">
        <v>1126</v>
      </c>
      <c r="E1480" s="152"/>
      <c r="F1480" s="152"/>
      <c r="G1480" s="152"/>
      <c r="H1480" s="152"/>
      <c r="J1480" s="37"/>
    </row>
    <row r="1481" spans="2:11" ht="19.899999999999999" customHeight="1" x14ac:dyDescent="0.2">
      <c r="B1481" s="150" t="s">
        <v>206</v>
      </c>
      <c r="C1481" s="29"/>
      <c r="D1481" s="29"/>
      <c r="E1481" s="29"/>
      <c r="F1481" s="29"/>
      <c r="G1481" s="29"/>
      <c r="H1481" s="305">
        <v>3307600</v>
      </c>
      <c r="I1481" s="305"/>
      <c r="J1481" s="31" t="s">
        <v>13</v>
      </c>
      <c r="K1481" s="31"/>
    </row>
    <row r="1482" spans="2:11" ht="19.899999999999999" customHeight="1" x14ac:dyDescent="0.2">
      <c r="D1482" s="28" t="s">
        <v>174</v>
      </c>
      <c r="J1482" s="37"/>
    </row>
    <row r="1483" spans="2:11" ht="19.899999999999999" customHeight="1" x14ac:dyDescent="0.2">
      <c r="D1483" s="28" t="s">
        <v>175</v>
      </c>
      <c r="J1483" s="37"/>
    </row>
    <row r="1484" spans="2:11" ht="19.899999999999999" customHeight="1" x14ac:dyDescent="0.2">
      <c r="J1484" s="37"/>
    </row>
    <row r="1485" spans="2:11" ht="19.899999999999999" customHeight="1" outlineLevel="1" x14ac:dyDescent="0.2">
      <c r="B1485" s="29" t="s">
        <v>212</v>
      </c>
      <c r="C1485" s="29"/>
      <c r="D1485" s="29"/>
      <c r="E1485" s="29"/>
      <c r="F1485" s="29"/>
      <c r="G1485" s="29"/>
      <c r="H1485" s="306">
        <f>SUM(H1486)</f>
        <v>13200000</v>
      </c>
      <c r="I1485" s="306"/>
      <c r="J1485" s="31" t="s">
        <v>13</v>
      </c>
      <c r="K1485" s="31"/>
    </row>
    <row r="1486" spans="2:11" ht="19.899999999999999" customHeight="1" outlineLevel="1" x14ac:dyDescent="0.2">
      <c r="B1486" s="150" t="s">
        <v>411</v>
      </c>
      <c r="C1486" s="29"/>
      <c r="D1486" s="29"/>
      <c r="E1486" s="29"/>
      <c r="F1486" s="29"/>
      <c r="G1486" s="29"/>
      <c r="H1486" s="306">
        <f>SUM(H1487:H1487:I1490)</f>
        <v>13200000</v>
      </c>
      <c r="I1486" s="306"/>
      <c r="J1486" s="31" t="s">
        <v>13</v>
      </c>
      <c r="K1486" s="31"/>
    </row>
    <row r="1487" spans="2:11" ht="19.899999999999999" customHeight="1" outlineLevel="1" x14ac:dyDescent="0.2">
      <c r="B1487" s="150" t="s">
        <v>1167</v>
      </c>
      <c r="C1487" s="29"/>
      <c r="D1487" s="29"/>
      <c r="E1487" s="29"/>
      <c r="F1487" s="29"/>
      <c r="G1487" s="29"/>
      <c r="H1487" s="306">
        <f>SUM(J1488)</f>
        <v>9200000</v>
      </c>
      <c r="I1487" s="306"/>
      <c r="J1487" s="31" t="s">
        <v>13</v>
      </c>
      <c r="K1487" s="31"/>
    </row>
    <row r="1488" spans="2:11" ht="19.899999999999999" customHeight="1" outlineLevel="1" x14ac:dyDescent="0.2">
      <c r="C1488" s="28" t="s">
        <v>941</v>
      </c>
      <c r="D1488" s="156" t="s">
        <v>888</v>
      </c>
      <c r="E1488" s="156"/>
      <c r="F1488" s="156"/>
      <c r="G1488" s="156"/>
      <c r="H1488" s="156"/>
      <c r="J1488" s="37">
        <v>9200000</v>
      </c>
      <c r="K1488" s="152" t="s">
        <v>13</v>
      </c>
    </row>
    <row r="1489" spans="2:11" ht="19.899999999999999" customHeight="1" x14ac:dyDescent="0.2">
      <c r="B1489" s="29"/>
      <c r="C1489" s="29"/>
      <c r="D1489" s="29"/>
      <c r="E1489" s="29"/>
      <c r="F1489" s="29"/>
      <c r="G1489" s="29"/>
      <c r="H1489" s="39"/>
      <c r="I1489" s="39"/>
      <c r="J1489" s="31"/>
      <c r="K1489" s="31"/>
    </row>
    <row r="1490" spans="2:11" ht="19.899999999999999" customHeight="1" outlineLevel="1" x14ac:dyDescent="0.2">
      <c r="B1490" s="150" t="s">
        <v>1168</v>
      </c>
      <c r="C1490" s="29"/>
      <c r="D1490" s="150"/>
      <c r="E1490" s="29"/>
      <c r="F1490" s="29"/>
      <c r="G1490" s="29"/>
      <c r="H1490" s="306">
        <f>SUM(J1526)</f>
        <v>4000000</v>
      </c>
      <c r="I1490" s="306"/>
      <c r="J1490" s="31" t="s">
        <v>13</v>
      </c>
      <c r="K1490" s="31"/>
    </row>
    <row r="1491" spans="2:11" ht="19.899999999999999" customHeight="1" outlineLevel="1" x14ac:dyDescent="0.2">
      <c r="B1491" s="150" t="s">
        <v>1169</v>
      </c>
      <c r="C1491" s="29"/>
      <c r="D1491" s="29"/>
      <c r="E1491" s="29"/>
      <c r="F1491" s="29"/>
      <c r="G1491" s="29"/>
      <c r="H1491" s="35"/>
      <c r="I1491" s="35"/>
      <c r="J1491" s="31"/>
      <c r="K1491" s="31"/>
    </row>
    <row r="1492" spans="2:11" ht="19.899999999999999" customHeight="1" outlineLevel="1" x14ac:dyDescent="0.2">
      <c r="B1492" s="150" t="s">
        <v>1170</v>
      </c>
      <c r="C1492" s="29"/>
      <c r="E1492" s="29" t="s">
        <v>1230</v>
      </c>
      <c r="F1492" s="29"/>
      <c r="G1492" s="29"/>
      <c r="H1492" s="35"/>
      <c r="I1492" s="35"/>
      <c r="J1492" s="31"/>
      <c r="K1492" s="31"/>
    </row>
    <row r="1493" spans="2:11" ht="19.899999999999999" customHeight="1" outlineLevel="1" x14ac:dyDescent="0.2">
      <c r="B1493" s="150"/>
      <c r="C1493" s="29"/>
      <c r="E1493" s="29" t="s">
        <v>1231</v>
      </c>
      <c r="F1493" s="29"/>
      <c r="G1493" s="29"/>
      <c r="H1493" s="35"/>
      <c r="I1493" s="35"/>
      <c r="J1493" s="31"/>
      <c r="K1493" s="31"/>
    </row>
    <row r="1494" spans="2:11" ht="19.899999999999999" customHeight="1" outlineLevel="1" x14ac:dyDescent="0.2">
      <c r="B1494" s="150"/>
      <c r="C1494" s="29"/>
      <c r="E1494" s="29"/>
      <c r="F1494" s="29"/>
      <c r="G1494" s="29"/>
      <c r="H1494" s="35"/>
      <c r="I1494" s="35"/>
      <c r="J1494" s="31"/>
      <c r="K1494" s="31"/>
    </row>
    <row r="1495" spans="2:11" ht="19.899999999999999" customHeight="1" outlineLevel="1" x14ac:dyDescent="0.2">
      <c r="B1495" s="150"/>
      <c r="C1495" s="29"/>
      <c r="E1495" s="150" t="s">
        <v>112</v>
      </c>
      <c r="F1495" s="29"/>
      <c r="G1495" s="29"/>
      <c r="H1495" s="35"/>
      <c r="I1495" s="35"/>
      <c r="J1495" s="31"/>
      <c r="K1495" s="31"/>
    </row>
    <row r="1496" spans="2:11" ht="19.899999999999999" customHeight="1" outlineLevel="1" x14ac:dyDescent="0.2">
      <c r="B1496" s="150"/>
      <c r="C1496" s="29"/>
      <c r="E1496" s="156" t="s">
        <v>1238</v>
      </c>
      <c r="F1496" s="29"/>
      <c r="G1496" s="29"/>
      <c r="H1496" s="35"/>
      <c r="I1496" s="35"/>
      <c r="J1496" s="31"/>
      <c r="K1496" s="31"/>
    </row>
    <row r="1497" spans="2:11" ht="19.899999999999999" customHeight="1" outlineLevel="1" x14ac:dyDescent="0.2">
      <c r="B1497" s="150"/>
      <c r="C1497" s="29"/>
      <c r="E1497" s="156" t="s">
        <v>1239</v>
      </c>
      <c r="F1497" s="29"/>
      <c r="G1497" s="29"/>
      <c r="H1497" s="35"/>
      <c r="I1497" s="35"/>
      <c r="J1497" s="31"/>
      <c r="K1497" s="31"/>
    </row>
    <row r="1498" spans="2:11" ht="19.899999999999999" customHeight="1" outlineLevel="1" x14ac:dyDescent="0.2">
      <c r="B1498" s="150"/>
      <c r="C1498" s="29"/>
      <c r="E1498" s="156" t="s">
        <v>1240</v>
      </c>
      <c r="F1498" s="29"/>
      <c r="G1498" s="29"/>
      <c r="H1498" s="35"/>
      <c r="I1498" s="35"/>
      <c r="J1498" s="31"/>
      <c r="K1498" s="31"/>
    </row>
    <row r="1499" spans="2:11" ht="19.899999999999999" customHeight="1" outlineLevel="1" x14ac:dyDescent="0.2">
      <c r="B1499" s="150"/>
      <c r="C1499" s="29"/>
      <c r="E1499" s="156" t="s">
        <v>1518</v>
      </c>
      <c r="F1499" s="29"/>
      <c r="G1499" s="29"/>
      <c r="H1499" s="35"/>
      <c r="I1499" s="35"/>
      <c r="J1499" s="31"/>
      <c r="K1499" s="31"/>
    </row>
    <row r="1500" spans="2:11" ht="19.899999999999999" customHeight="1" outlineLevel="1" x14ac:dyDescent="0.2">
      <c r="B1500" s="150"/>
      <c r="C1500" s="29"/>
      <c r="E1500" s="156" t="s">
        <v>1519</v>
      </c>
      <c r="F1500" s="29"/>
      <c r="G1500" s="29"/>
      <c r="H1500" s="35"/>
      <c r="I1500" s="35"/>
      <c r="J1500" s="31"/>
      <c r="K1500" s="31"/>
    </row>
    <row r="1501" spans="2:11" ht="19.899999999999999" customHeight="1" outlineLevel="1" x14ac:dyDescent="0.2">
      <c r="B1501" s="150"/>
      <c r="C1501" s="29"/>
      <c r="E1501" s="156" t="s">
        <v>1520</v>
      </c>
      <c r="F1501" s="29"/>
      <c r="G1501" s="29"/>
      <c r="H1501" s="35"/>
      <c r="I1501" s="35"/>
      <c r="J1501" s="31"/>
      <c r="K1501" s="31"/>
    </row>
    <row r="1502" spans="2:11" ht="19.899999999999999" customHeight="1" outlineLevel="1" x14ac:dyDescent="0.2">
      <c r="B1502" s="150"/>
      <c r="C1502" s="29"/>
      <c r="E1502" s="156"/>
      <c r="F1502" s="29"/>
      <c r="G1502" s="29"/>
      <c r="H1502" s="35"/>
      <c r="I1502" s="35"/>
      <c r="J1502" s="31"/>
      <c r="K1502" s="31"/>
    </row>
    <row r="1503" spans="2:11" ht="19.899999999999999" customHeight="1" outlineLevel="1" x14ac:dyDescent="0.2">
      <c r="B1503" s="150"/>
      <c r="C1503" s="29"/>
      <c r="E1503" s="150" t="s">
        <v>1129</v>
      </c>
      <c r="F1503" s="29"/>
      <c r="G1503" s="29"/>
      <c r="H1503" s="35"/>
      <c r="I1503" s="35"/>
      <c r="J1503" s="31"/>
      <c r="K1503" s="31"/>
    </row>
    <row r="1504" spans="2:11" ht="19.899999999999999" customHeight="1" outlineLevel="1" x14ac:dyDescent="0.2">
      <c r="B1504" s="150"/>
      <c r="C1504" s="29"/>
      <c r="F1504" s="29"/>
      <c r="G1504" s="29"/>
      <c r="H1504" s="35"/>
      <c r="I1504" s="35"/>
      <c r="J1504" s="31"/>
      <c r="K1504" s="31"/>
    </row>
    <row r="1505" spans="2:11" ht="19.899999999999999" customHeight="1" outlineLevel="1" x14ac:dyDescent="0.2">
      <c r="B1505" s="150"/>
      <c r="C1505" s="29"/>
      <c r="E1505" s="150" t="s">
        <v>1130</v>
      </c>
      <c r="F1505" s="29"/>
      <c r="G1505" s="29"/>
      <c r="H1505" s="35"/>
      <c r="I1505" s="35"/>
      <c r="J1505" s="31"/>
      <c r="K1505" s="31"/>
    </row>
    <row r="1506" spans="2:11" ht="19.899999999999999" customHeight="1" outlineLevel="1" x14ac:dyDescent="0.2">
      <c r="B1506" s="150"/>
      <c r="C1506" s="29"/>
      <c r="E1506" s="156" t="s">
        <v>1132</v>
      </c>
      <c r="F1506" s="29"/>
      <c r="G1506" s="29"/>
      <c r="H1506" s="35"/>
      <c r="I1506" s="35"/>
      <c r="J1506" s="31"/>
      <c r="K1506" s="31"/>
    </row>
    <row r="1507" spans="2:11" ht="19.899999999999999" customHeight="1" outlineLevel="1" x14ac:dyDescent="0.2">
      <c r="B1507" s="150"/>
      <c r="C1507" s="29"/>
      <c r="E1507" s="156" t="s">
        <v>967</v>
      </c>
      <c r="F1507" s="29"/>
      <c r="G1507" s="29"/>
      <c r="H1507" s="35"/>
      <c r="I1507" s="35"/>
      <c r="J1507" s="31"/>
      <c r="K1507" s="31"/>
    </row>
    <row r="1508" spans="2:11" ht="19.899999999999999" customHeight="1" outlineLevel="1" x14ac:dyDescent="0.2">
      <c r="B1508" s="150"/>
      <c r="C1508" s="29"/>
      <c r="F1508" s="29"/>
      <c r="G1508" s="29"/>
      <c r="H1508" s="35"/>
      <c r="I1508" s="35"/>
      <c r="J1508" s="31"/>
      <c r="K1508" s="31"/>
    </row>
    <row r="1509" spans="2:11" ht="19.899999999999999" customHeight="1" outlineLevel="1" x14ac:dyDescent="0.2">
      <c r="B1509" s="150"/>
      <c r="C1509" s="29"/>
      <c r="F1509" s="29"/>
      <c r="G1509" s="29"/>
      <c r="H1509" s="35"/>
      <c r="I1509" s="35"/>
      <c r="J1509" s="31"/>
      <c r="K1509" s="31"/>
    </row>
    <row r="1510" spans="2:11" ht="19.899999999999999" customHeight="1" outlineLevel="1" x14ac:dyDescent="0.2">
      <c r="B1510" s="150"/>
      <c r="C1510" s="29"/>
      <c r="F1510" s="29"/>
      <c r="G1510" s="29"/>
      <c r="H1510" s="35"/>
      <c r="I1510" s="35"/>
      <c r="J1510" s="31"/>
      <c r="K1510" s="31"/>
    </row>
    <row r="1511" spans="2:11" ht="19.899999999999999" customHeight="1" outlineLevel="1" x14ac:dyDescent="0.2">
      <c r="B1511" s="150"/>
      <c r="C1511" s="29"/>
      <c r="F1511" s="29"/>
      <c r="G1511" s="29"/>
      <c r="H1511" s="35"/>
      <c r="I1511" s="35"/>
      <c r="J1511" s="31"/>
      <c r="K1511" s="31"/>
    </row>
    <row r="1512" spans="2:11" ht="19.899999999999999" customHeight="1" outlineLevel="1" x14ac:dyDescent="0.2">
      <c r="B1512" s="150"/>
      <c r="C1512" s="29"/>
      <c r="F1512" s="29"/>
      <c r="G1512" s="29"/>
      <c r="H1512" s="35"/>
      <c r="I1512" s="35"/>
      <c r="J1512" s="31"/>
      <c r="K1512" s="31"/>
    </row>
    <row r="1513" spans="2:11" ht="19.899999999999999" customHeight="1" outlineLevel="1" x14ac:dyDescent="0.2">
      <c r="B1513" s="150"/>
      <c r="C1513" s="29"/>
      <c r="D1513" s="150" t="s">
        <v>113</v>
      </c>
      <c r="E1513" s="29"/>
      <c r="F1513" s="29"/>
      <c r="G1513" s="29"/>
      <c r="H1513" s="35"/>
      <c r="I1513" s="35"/>
      <c r="J1513" s="31"/>
      <c r="K1513" s="31"/>
    </row>
    <row r="1514" spans="2:11" ht="19.899999999999999" customHeight="1" outlineLevel="1" x14ac:dyDescent="0.2">
      <c r="B1514" s="156"/>
      <c r="D1514" s="156" t="s">
        <v>1192</v>
      </c>
      <c r="F1514" s="29"/>
      <c r="G1514" s="29"/>
      <c r="H1514" s="35"/>
      <c r="I1514" s="35"/>
      <c r="J1514" s="31"/>
      <c r="K1514" s="31"/>
    </row>
    <row r="1515" spans="2:11" ht="19.899999999999999" customHeight="1" outlineLevel="1" x14ac:dyDescent="0.2">
      <c r="B1515" s="156"/>
      <c r="D1515" s="156" t="s">
        <v>1521</v>
      </c>
      <c r="E1515" s="156"/>
      <c r="F1515" s="29"/>
      <c r="G1515" s="29"/>
      <c r="H1515" s="35"/>
      <c r="I1515" s="35"/>
      <c r="J1515" s="31"/>
      <c r="K1515" s="31"/>
    </row>
    <row r="1516" spans="2:11" ht="19.149999999999999" customHeight="1" outlineLevel="1" x14ac:dyDescent="0.2">
      <c r="B1516" s="150"/>
      <c r="C1516" s="29"/>
      <c r="D1516" s="156" t="s">
        <v>1193</v>
      </c>
      <c r="E1516" s="29"/>
      <c r="F1516" s="29"/>
      <c r="G1516" s="29"/>
      <c r="H1516" s="35"/>
      <c r="I1516" s="35"/>
      <c r="J1516" s="31"/>
      <c r="K1516" s="31"/>
    </row>
    <row r="1517" spans="2:11" ht="19.899999999999999" customHeight="1" outlineLevel="1" x14ac:dyDescent="0.2">
      <c r="B1517" s="150"/>
      <c r="C1517" s="29"/>
      <c r="D1517" s="156" t="s">
        <v>1194</v>
      </c>
      <c r="E1517" s="29"/>
      <c r="F1517" s="29"/>
      <c r="G1517" s="29"/>
      <c r="H1517" s="35"/>
      <c r="I1517" s="35"/>
      <c r="J1517" s="31"/>
      <c r="K1517" s="31"/>
    </row>
    <row r="1518" spans="2:11" ht="19.899999999999999" customHeight="1" outlineLevel="1" x14ac:dyDescent="0.2">
      <c r="B1518" s="150"/>
      <c r="C1518" s="29"/>
      <c r="D1518" s="156" t="s">
        <v>1195</v>
      </c>
      <c r="E1518" s="29"/>
      <c r="F1518" s="29"/>
      <c r="G1518" s="29"/>
      <c r="H1518" s="39"/>
      <c r="I1518" s="39"/>
      <c r="J1518" s="31"/>
      <c r="K1518" s="31"/>
    </row>
    <row r="1519" spans="2:11" ht="19.899999999999999" customHeight="1" outlineLevel="1" x14ac:dyDescent="0.2">
      <c r="B1519" s="150"/>
      <c r="C1519" s="29"/>
      <c r="D1519" s="156" t="s">
        <v>1196</v>
      </c>
      <c r="E1519" s="29"/>
      <c r="F1519" s="29"/>
      <c r="G1519" s="29"/>
      <c r="H1519" s="35"/>
      <c r="I1519" s="35"/>
      <c r="J1519" s="31"/>
      <c r="K1519" s="31"/>
    </row>
    <row r="1520" spans="2:11" ht="19.899999999999999" customHeight="1" outlineLevel="1" x14ac:dyDescent="0.2">
      <c r="B1520" s="150"/>
      <c r="C1520" s="29"/>
      <c r="D1520" s="156" t="s">
        <v>1197</v>
      </c>
      <c r="E1520" s="29"/>
      <c r="F1520" s="29"/>
      <c r="G1520" s="29"/>
      <c r="H1520" s="35"/>
      <c r="I1520" s="35"/>
      <c r="J1520" s="31"/>
      <c r="K1520" s="31"/>
    </row>
    <row r="1521" spans="2:11" ht="19.899999999999999" customHeight="1" outlineLevel="1" x14ac:dyDescent="0.2">
      <c r="B1521" s="150"/>
      <c r="C1521" s="29"/>
      <c r="D1521" s="156" t="s">
        <v>1198</v>
      </c>
      <c r="E1521" s="29"/>
      <c r="F1521" s="29"/>
      <c r="G1521" s="29"/>
      <c r="H1521" s="35"/>
      <c r="I1521" s="35"/>
      <c r="J1521" s="31"/>
      <c r="K1521" s="31"/>
    </row>
    <row r="1522" spans="2:11" ht="19.899999999999999" customHeight="1" x14ac:dyDescent="0.2">
      <c r="B1522" s="29"/>
      <c r="C1522" s="29"/>
      <c r="D1522" s="156" t="s">
        <v>1025</v>
      </c>
      <c r="E1522" s="29"/>
      <c r="F1522" s="29"/>
      <c r="G1522" s="29"/>
      <c r="H1522" s="35"/>
      <c r="I1522" s="35"/>
      <c r="J1522" s="31"/>
      <c r="K1522" s="31"/>
    </row>
    <row r="1523" spans="2:11" ht="19.899999999999999" customHeight="1" outlineLevel="1" x14ac:dyDescent="0.2">
      <c r="B1523" s="150"/>
      <c r="C1523" s="29"/>
      <c r="D1523" s="156" t="s">
        <v>910</v>
      </c>
      <c r="E1523" s="29"/>
      <c r="F1523" s="29"/>
      <c r="G1523" s="29"/>
      <c r="H1523" s="39"/>
      <c r="I1523" s="39"/>
      <c r="J1523" s="31"/>
      <c r="K1523" s="31"/>
    </row>
    <row r="1524" spans="2:11" ht="19.899999999999999" customHeight="1" outlineLevel="1" x14ac:dyDescent="0.2">
      <c r="B1524" s="150"/>
      <c r="C1524" s="29"/>
      <c r="D1524" s="156" t="s">
        <v>1199</v>
      </c>
      <c r="E1524" s="156"/>
      <c r="F1524" s="29"/>
      <c r="G1524" s="29"/>
      <c r="H1524" s="35"/>
      <c r="I1524" s="35"/>
      <c r="J1524" s="31"/>
      <c r="K1524" s="31"/>
    </row>
    <row r="1525" spans="2:11" ht="19.899999999999999" customHeight="1" outlineLevel="1" x14ac:dyDescent="0.2">
      <c r="B1525" s="150"/>
      <c r="C1525" s="29"/>
      <c r="D1525" s="156"/>
      <c r="E1525" s="29"/>
      <c r="F1525" s="29"/>
      <c r="G1525" s="29"/>
      <c r="H1525" s="35"/>
      <c r="I1525" s="35"/>
      <c r="J1525" s="31"/>
      <c r="K1525" s="31"/>
    </row>
    <row r="1526" spans="2:11" ht="19.899999999999999" customHeight="1" outlineLevel="1" x14ac:dyDescent="0.2">
      <c r="B1526" s="150"/>
      <c r="C1526" s="156" t="s">
        <v>1131</v>
      </c>
      <c r="D1526" s="156" t="s">
        <v>1132</v>
      </c>
      <c r="E1526" s="29"/>
      <c r="F1526" s="29"/>
      <c r="G1526" s="29"/>
      <c r="H1526" s="35"/>
      <c r="I1526" s="35"/>
      <c r="J1526" s="37">
        <f>I1544</f>
        <v>4000000</v>
      </c>
      <c r="K1526" s="158" t="s">
        <v>13</v>
      </c>
    </row>
    <row r="1527" spans="2:11" ht="19.899999999999999" customHeight="1" x14ac:dyDescent="0.2">
      <c r="B1527" s="29"/>
      <c r="C1527" s="29"/>
      <c r="D1527" s="156" t="s">
        <v>967</v>
      </c>
      <c r="H1527" s="33"/>
      <c r="I1527" s="33"/>
      <c r="J1527" s="152"/>
    </row>
    <row r="1528" spans="2:11" ht="19.899999999999999" customHeight="1" outlineLevel="1" x14ac:dyDescent="0.2">
      <c r="B1528" s="150"/>
      <c r="C1528" s="29"/>
      <c r="D1528" s="156" t="s">
        <v>1192</v>
      </c>
      <c r="H1528" s="33"/>
      <c r="I1528" s="33"/>
      <c r="J1528" s="152"/>
    </row>
    <row r="1529" spans="2:11" ht="19.149999999999999" customHeight="1" outlineLevel="1" x14ac:dyDescent="0.2">
      <c r="B1529" s="150"/>
      <c r="C1529" s="29"/>
      <c r="D1529" s="156" t="s">
        <v>1521</v>
      </c>
      <c r="E1529" s="172"/>
      <c r="F1529" s="172"/>
      <c r="G1529" s="29"/>
      <c r="H1529" s="35"/>
      <c r="I1529" s="35"/>
      <c r="J1529" s="31"/>
      <c r="K1529" s="31"/>
    </row>
    <row r="1530" spans="2:11" ht="19.899999999999999" customHeight="1" outlineLevel="1" x14ac:dyDescent="0.2">
      <c r="B1530" s="150"/>
      <c r="D1530" s="156" t="s">
        <v>1193</v>
      </c>
      <c r="E1530" s="38"/>
      <c r="F1530" s="38"/>
      <c r="G1530" s="29"/>
      <c r="H1530" s="35"/>
      <c r="I1530" s="35"/>
      <c r="J1530" s="31"/>
      <c r="K1530" s="31"/>
    </row>
    <row r="1531" spans="2:11" ht="19.899999999999999" customHeight="1" outlineLevel="1" x14ac:dyDescent="0.2">
      <c r="B1531" s="156"/>
      <c r="D1531" s="156" t="s">
        <v>1194</v>
      </c>
      <c r="E1531" s="38"/>
      <c r="F1531" s="38"/>
      <c r="G1531" s="29"/>
      <c r="H1531" s="35"/>
      <c r="I1531" s="35"/>
      <c r="J1531" s="31"/>
      <c r="K1531" s="31"/>
    </row>
    <row r="1532" spans="2:11" ht="19.899999999999999" customHeight="1" outlineLevel="1" x14ac:dyDescent="0.2">
      <c r="B1532" s="156"/>
      <c r="D1532" s="156" t="s">
        <v>1195</v>
      </c>
      <c r="E1532" s="38"/>
      <c r="F1532" s="38"/>
      <c r="G1532" s="29"/>
      <c r="H1532" s="35"/>
      <c r="I1532" s="35"/>
      <c r="J1532" s="31"/>
      <c r="K1532" s="31"/>
    </row>
    <row r="1533" spans="2:11" ht="19.899999999999999" customHeight="1" outlineLevel="1" x14ac:dyDescent="0.2">
      <c r="B1533" s="150"/>
      <c r="C1533" s="29"/>
      <c r="D1533" s="156" t="s">
        <v>1196</v>
      </c>
      <c r="E1533" s="172"/>
      <c r="F1533" s="172"/>
      <c r="G1533" s="29"/>
      <c r="H1533" s="35"/>
      <c r="I1533" s="35"/>
      <c r="J1533" s="31"/>
      <c r="K1533" s="31"/>
    </row>
    <row r="1534" spans="2:11" ht="19.899999999999999" customHeight="1" outlineLevel="1" x14ac:dyDescent="0.2">
      <c r="B1534" s="150"/>
      <c r="C1534" s="29"/>
      <c r="D1534" s="156" t="s">
        <v>1197</v>
      </c>
      <c r="E1534" s="29"/>
      <c r="F1534" s="29"/>
      <c r="G1534" s="29"/>
      <c r="H1534" s="35"/>
      <c r="I1534" s="35"/>
      <c r="J1534" s="31"/>
      <c r="K1534" s="31"/>
    </row>
    <row r="1535" spans="2:11" ht="19.899999999999999" customHeight="1" outlineLevel="1" x14ac:dyDescent="0.2">
      <c r="B1535" s="150"/>
      <c r="C1535" s="29"/>
      <c r="D1535" s="156" t="s">
        <v>1198</v>
      </c>
      <c r="E1535" s="29"/>
      <c r="F1535" s="29"/>
      <c r="G1535" s="29"/>
      <c r="H1535" s="35"/>
      <c r="I1535" s="35"/>
      <c r="J1535" s="31"/>
      <c r="K1535" s="31"/>
    </row>
    <row r="1536" spans="2:11" ht="19.899999999999999" customHeight="1" outlineLevel="1" x14ac:dyDescent="0.2">
      <c r="B1536" s="150"/>
      <c r="C1536" s="29"/>
      <c r="D1536" s="156" t="s">
        <v>1025</v>
      </c>
      <c r="E1536" s="29"/>
      <c r="F1536" s="29"/>
      <c r="G1536" s="29"/>
      <c r="H1536" s="35"/>
      <c r="I1536" s="35"/>
      <c r="J1536" s="31"/>
      <c r="K1536" s="31"/>
    </row>
    <row r="1537" spans="2:11" ht="19.899999999999999" customHeight="1" outlineLevel="1" x14ac:dyDescent="0.2">
      <c r="B1537" s="150"/>
      <c r="C1537" s="29"/>
      <c r="D1537" s="156" t="s">
        <v>910</v>
      </c>
      <c r="E1537" s="29"/>
      <c r="F1537" s="29"/>
      <c r="G1537" s="29"/>
      <c r="H1537" s="39"/>
      <c r="I1537" s="39"/>
      <c r="J1537" s="31"/>
      <c r="K1537" s="31"/>
    </row>
    <row r="1538" spans="2:11" ht="19.899999999999999" customHeight="1" outlineLevel="1" x14ac:dyDescent="0.2">
      <c r="B1538" s="150"/>
      <c r="C1538" s="29"/>
      <c r="D1538" s="156" t="s">
        <v>1199</v>
      </c>
      <c r="E1538" s="29"/>
      <c r="F1538" s="29"/>
      <c r="G1538" s="29"/>
      <c r="H1538" s="39"/>
      <c r="I1538" s="39"/>
      <c r="J1538" s="31"/>
      <c r="K1538" s="31"/>
    </row>
    <row r="1539" spans="2:11" ht="19.899999999999999" customHeight="1" outlineLevel="1" x14ac:dyDescent="0.2">
      <c r="B1539" s="150"/>
      <c r="C1539" s="29"/>
      <c r="D1539" s="156" t="s">
        <v>1580</v>
      </c>
      <c r="E1539" s="29"/>
      <c r="F1539" s="29"/>
      <c r="G1539" s="29"/>
      <c r="H1539" s="39"/>
      <c r="I1539" s="39"/>
      <c r="J1539" s="31"/>
      <c r="K1539" s="31"/>
    </row>
    <row r="1540" spans="2:11" ht="19.899999999999999" customHeight="1" outlineLevel="1" x14ac:dyDescent="0.2">
      <c r="B1540" s="150"/>
      <c r="C1540" s="29"/>
      <c r="D1540" s="150"/>
      <c r="E1540" s="29"/>
      <c r="F1540" s="29"/>
      <c r="G1540" s="29"/>
      <c r="H1540" s="35"/>
      <c r="I1540" s="35"/>
      <c r="J1540" s="31"/>
      <c r="K1540" s="31"/>
    </row>
    <row r="1541" spans="2:11" ht="19.899999999999999" customHeight="1" x14ac:dyDescent="0.2">
      <c r="B1541" s="29"/>
      <c r="C1541" s="29"/>
      <c r="I1541" s="42" t="s">
        <v>114</v>
      </c>
      <c r="J1541" s="42" t="s">
        <v>115</v>
      </c>
      <c r="K1541" s="36"/>
    </row>
    <row r="1542" spans="2:11" ht="19.899999999999999" customHeight="1" x14ac:dyDescent="0.2">
      <c r="B1542" s="29"/>
      <c r="C1542" s="29"/>
      <c r="I1542" s="154" t="s">
        <v>116</v>
      </c>
      <c r="J1542" s="154" t="s">
        <v>116</v>
      </c>
      <c r="K1542" s="36"/>
    </row>
    <row r="1543" spans="2:11" ht="19.899999999999999" customHeight="1" x14ac:dyDescent="0.2">
      <c r="B1543" s="29"/>
      <c r="C1543" s="29"/>
      <c r="D1543" s="156" t="s">
        <v>128</v>
      </c>
      <c r="E1543" s="156"/>
      <c r="F1543" s="156"/>
      <c r="G1543" s="156"/>
      <c r="H1543" s="152"/>
      <c r="I1543" s="36">
        <v>60000000</v>
      </c>
      <c r="J1543" s="33">
        <v>0</v>
      </c>
      <c r="K1543" s="152" t="s">
        <v>13</v>
      </c>
    </row>
    <row r="1544" spans="2:11" ht="19.149999999999999" customHeight="1" outlineLevel="1" x14ac:dyDescent="0.2">
      <c r="B1544" s="150"/>
      <c r="C1544" s="29"/>
      <c r="D1544" s="156" t="s">
        <v>826</v>
      </c>
      <c r="E1544" s="156"/>
      <c r="F1544" s="156"/>
      <c r="G1544" s="156"/>
      <c r="H1544" s="152"/>
      <c r="I1544" s="36">
        <v>4000000</v>
      </c>
      <c r="J1544" s="33">
        <v>0</v>
      </c>
      <c r="K1544" s="152" t="s">
        <v>13</v>
      </c>
    </row>
    <row r="1545" spans="2:11" ht="19.899999999999999" customHeight="1" x14ac:dyDescent="0.2">
      <c r="B1545" s="152"/>
      <c r="D1545" s="156" t="s">
        <v>162</v>
      </c>
      <c r="E1545" s="156"/>
      <c r="F1545" s="156"/>
      <c r="G1545" s="156"/>
      <c r="H1545" s="152"/>
      <c r="I1545" s="36">
        <f>I1543-I1544</f>
        <v>56000000</v>
      </c>
      <c r="J1545" s="33">
        <v>0</v>
      </c>
      <c r="K1545" s="152" t="s">
        <v>13</v>
      </c>
    </row>
    <row r="1546" spans="2:11" ht="19.899999999999999" customHeight="1" x14ac:dyDescent="0.2">
      <c r="B1546" s="152"/>
      <c r="I1546" s="154"/>
      <c r="J1546" s="154"/>
      <c r="K1546" s="36"/>
    </row>
    <row r="1547" spans="2:11" ht="19.899999999999999" customHeight="1" x14ac:dyDescent="0.2">
      <c r="D1547" s="156"/>
      <c r="E1547" s="156"/>
      <c r="F1547" s="156"/>
      <c r="G1547" s="156"/>
      <c r="H1547" s="152"/>
      <c r="I1547" s="36"/>
      <c r="J1547" s="33"/>
    </row>
    <row r="1548" spans="2:11" ht="19.899999999999999" customHeight="1" x14ac:dyDescent="0.2">
      <c r="B1548" s="29"/>
      <c r="C1548" s="29"/>
      <c r="D1548" s="156"/>
      <c r="E1548" s="156"/>
      <c r="F1548" s="156"/>
      <c r="G1548" s="156"/>
      <c r="H1548" s="152"/>
      <c r="I1548" s="36"/>
      <c r="J1548" s="33"/>
    </row>
    <row r="1549" spans="2:11" ht="19.899999999999999" customHeight="1" x14ac:dyDescent="0.2">
      <c r="B1549" s="29" t="s">
        <v>189</v>
      </c>
      <c r="C1549" s="29"/>
      <c r="D1549" s="29"/>
      <c r="E1549" s="29"/>
      <c r="F1549" s="29"/>
      <c r="G1549" s="29"/>
      <c r="H1549" s="306">
        <f>SUM(J1551:J1609)</f>
        <v>43646900</v>
      </c>
      <c r="I1549" s="306"/>
      <c r="J1549" s="31" t="s">
        <v>13</v>
      </c>
      <c r="K1549" s="31"/>
    </row>
    <row r="1550" spans="2:11" ht="19.899999999999999" customHeight="1" x14ac:dyDescent="0.2">
      <c r="B1550" s="158"/>
      <c r="C1550" s="28" t="s">
        <v>84</v>
      </c>
      <c r="D1550" s="151" t="s">
        <v>708</v>
      </c>
      <c r="E1550" s="156" t="s">
        <v>1173</v>
      </c>
      <c r="F1550" s="156"/>
      <c r="G1550" s="156"/>
      <c r="H1550" s="156"/>
      <c r="J1550" s="37"/>
    </row>
    <row r="1551" spans="2:11" ht="19.899999999999999" customHeight="1" x14ac:dyDescent="0.2">
      <c r="B1551" s="29"/>
      <c r="C1551" s="29"/>
      <c r="E1551" s="158" t="s">
        <v>1174</v>
      </c>
      <c r="F1551" s="158"/>
      <c r="G1551" s="158"/>
      <c r="I1551" s="39"/>
      <c r="J1551" s="36">
        <v>95600</v>
      </c>
      <c r="K1551" s="152" t="s">
        <v>13</v>
      </c>
    </row>
    <row r="1552" spans="2:11" ht="19.899999999999999" customHeight="1" x14ac:dyDescent="0.2">
      <c r="B1552" s="29"/>
      <c r="C1552" s="28" t="s">
        <v>225</v>
      </c>
      <c r="D1552" s="151" t="s">
        <v>714</v>
      </c>
      <c r="E1552" s="28" t="s">
        <v>1127</v>
      </c>
      <c r="H1552" s="39"/>
      <c r="I1552" s="39"/>
      <c r="J1552" s="31"/>
      <c r="K1552" s="31"/>
    </row>
    <row r="1553" spans="2:11" ht="19.899999999999999" customHeight="1" x14ac:dyDescent="0.2">
      <c r="B1553" s="29"/>
      <c r="C1553" s="29"/>
      <c r="E1553" s="152" t="s">
        <v>1128</v>
      </c>
      <c r="F1553" s="152"/>
      <c r="G1553" s="152"/>
      <c r="H1553" s="39"/>
      <c r="I1553" s="39"/>
      <c r="J1553" s="36">
        <v>584100</v>
      </c>
      <c r="K1553" s="152" t="s">
        <v>13</v>
      </c>
    </row>
    <row r="1554" spans="2:11" ht="19.899999999999999" customHeight="1" x14ac:dyDescent="0.2">
      <c r="B1554" s="29"/>
      <c r="C1554" s="28" t="s">
        <v>208</v>
      </c>
      <c r="D1554" s="151" t="s">
        <v>715</v>
      </c>
      <c r="E1554" s="28" t="s">
        <v>1523</v>
      </c>
      <c r="H1554" s="39"/>
      <c r="I1554" s="39"/>
      <c r="J1554" s="36"/>
    </row>
    <row r="1555" spans="2:11" ht="19.899999999999999" customHeight="1" x14ac:dyDescent="0.2">
      <c r="B1555" s="29"/>
      <c r="C1555" s="29"/>
      <c r="E1555" s="152" t="s">
        <v>1522</v>
      </c>
      <c r="F1555" s="152"/>
      <c r="G1555" s="152"/>
      <c r="H1555" s="39"/>
      <c r="I1555" s="39"/>
      <c r="J1555" s="36">
        <v>1672000</v>
      </c>
      <c r="K1555" s="152" t="s">
        <v>13</v>
      </c>
    </row>
    <row r="1556" spans="2:11" ht="19.899999999999999" customHeight="1" x14ac:dyDescent="0.2">
      <c r="B1556" s="158"/>
      <c r="E1556" s="156"/>
      <c r="F1556" s="156"/>
      <c r="G1556" s="156"/>
      <c r="H1556" s="156"/>
      <c r="J1556" s="37"/>
    </row>
    <row r="1557" spans="2:11" ht="19.899999999999999" customHeight="1" outlineLevel="1" x14ac:dyDescent="0.2">
      <c r="B1557" s="150"/>
      <c r="C1557" s="29"/>
      <c r="D1557" s="150"/>
      <c r="E1557" s="29"/>
      <c r="F1557" s="29"/>
      <c r="G1557" s="29"/>
      <c r="H1557" s="35"/>
      <c r="I1557" s="35"/>
      <c r="J1557" s="31"/>
      <c r="K1557" s="31"/>
    </row>
    <row r="1558" spans="2:11" ht="19.899999999999999" customHeight="1" outlineLevel="1" x14ac:dyDescent="0.2">
      <c r="B1558" s="150"/>
      <c r="C1558" s="29"/>
      <c r="D1558" s="150"/>
      <c r="E1558" s="29"/>
      <c r="F1558" s="29"/>
      <c r="G1558" s="29"/>
      <c r="H1558" s="35"/>
      <c r="I1558" s="35"/>
      <c r="J1558" s="31"/>
      <c r="K1558" s="31"/>
    </row>
    <row r="1559" spans="2:11" ht="19.899999999999999" customHeight="1" outlineLevel="1" x14ac:dyDescent="0.2">
      <c r="B1559" s="150"/>
      <c r="C1559" s="29"/>
      <c r="D1559" s="150"/>
      <c r="E1559" s="29"/>
      <c r="F1559" s="29"/>
      <c r="G1559" s="29"/>
      <c r="H1559" s="35"/>
      <c r="I1559" s="35"/>
      <c r="J1559" s="31"/>
      <c r="K1559" s="31"/>
    </row>
    <row r="1560" spans="2:11" ht="19.899999999999999" customHeight="1" x14ac:dyDescent="0.2">
      <c r="B1560" s="29"/>
      <c r="C1560" s="29"/>
      <c r="D1560" s="29"/>
      <c r="E1560" s="29"/>
      <c r="F1560" s="29"/>
      <c r="G1560" s="29"/>
      <c r="H1560" s="39"/>
      <c r="I1560" s="39"/>
      <c r="J1560" s="31"/>
      <c r="K1560" s="31"/>
    </row>
    <row r="1561" spans="2:11" ht="19.899999999999999" customHeight="1" x14ac:dyDescent="0.2">
      <c r="B1561" s="29"/>
      <c r="C1561" s="29"/>
      <c r="D1561" s="29"/>
      <c r="E1561" s="29"/>
      <c r="F1561" s="29"/>
      <c r="G1561" s="29"/>
      <c r="H1561" s="39"/>
      <c r="I1561" s="39"/>
      <c r="J1561" s="31"/>
      <c r="K1561" s="31"/>
    </row>
    <row r="1562" spans="2:11" ht="19.899999999999999" customHeight="1" x14ac:dyDescent="0.2">
      <c r="B1562" s="29"/>
      <c r="C1562" s="29"/>
      <c r="D1562" s="29"/>
      <c r="E1562" s="29"/>
      <c r="F1562" s="29"/>
      <c r="G1562" s="29"/>
      <c r="H1562" s="39"/>
      <c r="I1562" s="39"/>
      <c r="J1562" s="31"/>
      <c r="K1562" s="31"/>
    </row>
    <row r="1563" spans="2:11" ht="19.899999999999999" customHeight="1" x14ac:dyDescent="0.2">
      <c r="B1563" s="29"/>
      <c r="C1563" s="29"/>
      <c r="E1563" s="152"/>
      <c r="F1563" s="152"/>
      <c r="G1563" s="152"/>
      <c r="H1563" s="39"/>
      <c r="I1563" s="39"/>
      <c r="J1563" s="31"/>
      <c r="K1563" s="31"/>
    </row>
    <row r="1564" spans="2:11" ht="19.899999999999999" customHeight="1" x14ac:dyDescent="0.2">
      <c r="B1564" s="29"/>
      <c r="C1564" s="29"/>
      <c r="E1564" s="152"/>
      <c r="F1564" s="152"/>
      <c r="G1564" s="152"/>
      <c r="H1564" s="39"/>
      <c r="I1564" s="39"/>
      <c r="J1564" s="36"/>
    </row>
    <row r="1565" spans="2:11" ht="19.899999999999999" customHeight="1" x14ac:dyDescent="0.2">
      <c r="B1565" s="29"/>
      <c r="D1565" s="151"/>
      <c r="H1565" s="39"/>
      <c r="I1565" s="39"/>
      <c r="J1565" s="36"/>
      <c r="K1565" s="31"/>
    </row>
    <row r="1566" spans="2:11" ht="19.899999999999999" customHeight="1" x14ac:dyDescent="0.2">
      <c r="B1566" s="29"/>
      <c r="C1566" s="29"/>
      <c r="E1566" s="152"/>
      <c r="F1566" s="152"/>
      <c r="G1566" s="152"/>
      <c r="H1566" s="39"/>
      <c r="I1566" s="39"/>
      <c r="J1566" s="36"/>
    </row>
    <row r="1567" spans="2:11" ht="19.899999999999999" customHeight="1" x14ac:dyDescent="0.2">
      <c r="B1567" s="29"/>
      <c r="D1567" s="151"/>
      <c r="H1567" s="39"/>
      <c r="I1567" s="39"/>
      <c r="J1567" s="36"/>
    </row>
    <row r="1568" spans="2:11" ht="19.899999999999999" customHeight="1" x14ac:dyDescent="0.2">
      <c r="B1568" s="29"/>
      <c r="C1568" s="29"/>
      <c r="E1568" s="152"/>
      <c r="F1568" s="152"/>
      <c r="G1568" s="152"/>
      <c r="H1568" s="39"/>
      <c r="I1568" s="39"/>
      <c r="J1568" s="36"/>
    </row>
    <row r="1569" spans="2:11" ht="19.899999999999999" customHeight="1" x14ac:dyDescent="0.2">
      <c r="B1569" s="29"/>
      <c r="D1569" s="151"/>
      <c r="H1569" s="39"/>
      <c r="I1569" s="39"/>
      <c r="J1569" s="36"/>
      <c r="K1569" s="31"/>
    </row>
    <row r="1570" spans="2:11" ht="19.899999999999999" customHeight="1" x14ac:dyDescent="0.2">
      <c r="B1570" s="29"/>
      <c r="C1570" s="29"/>
      <c r="E1570" s="152"/>
      <c r="F1570" s="152"/>
      <c r="G1570" s="152"/>
      <c r="H1570" s="39"/>
      <c r="I1570" s="39"/>
      <c r="J1570" s="36"/>
      <c r="K1570" s="31"/>
    </row>
    <row r="1571" spans="2:11" ht="19.899999999999999" customHeight="1" x14ac:dyDescent="0.2">
      <c r="B1571" s="29"/>
      <c r="C1571" s="29"/>
      <c r="E1571" s="152"/>
      <c r="F1571" s="152"/>
      <c r="G1571" s="152"/>
      <c r="H1571" s="39"/>
      <c r="I1571" s="39"/>
      <c r="J1571" s="36"/>
    </row>
    <row r="1572" spans="2:11" ht="19.899999999999999" customHeight="1" x14ac:dyDescent="0.2">
      <c r="B1572" s="29"/>
      <c r="C1572" s="29"/>
      <c r="D1572" s="29"/>
      <c r="E1572" s="29"/>
      <c r="F1572" s="29"/>
      <c r="G1572" s="29"/>
      <c r="H1572" s="39"/>
      <c r="I1572" s="39"/>
      <c r="J1572" s="31"/>
      <c r="K1572" s="31"/>
    </row>
    <row r="1573" spans="2:11" ht="19.899999999999999" customHeight="1" x14ac:dyDescent="0.2">
      <c r="B1573" s="29"/>
      <c r="C1573" s="29"/>
      <c r="D1573" s="29"/>
      <c r="E1573" s="29"/>
      <c r="F1573" s="29"/>
      <c r="G1573" s="29"/>
      <c r="H1573" s="39"/>
      <c r="I1573" s="39"/>
      <c r="J1573" s="31"/>
      <c r="K1573" s="31"/>
    </row>
    <row r="1574" spans="2:11" ht="19.899999999999999" customHeight="1" x14ac:dyDescent="0.2">
      <c r="B1574" s="29"/>
      <c r="C1574" s="29"/>
      <c r="D1574" s="29"/>
      <c r="E1574" s="29"/>
      <c r="F1574" s="29"/>
      <c r="G1574" s="29"/>
      <c r="H1574" s="39"/>
      <c r="I1574" s="39"/>
      <c r="J1574" s="31"/>
      <c r="K1574" s="31"/>
    </row>
    <row r="1575" spans="2:11" ht="19.899999999999999" customHeight="1" x14ac:dyDescent="0.2">
      <c r="B1575" s="29"/>
      <c r="C1575" s="29"/>
      <c r="D1575" s="29"/>
      <c r="E1575" s="29"/>
      <c r="F1575" s="29"/>
      <c r="G1575" s="29"/>
      <c r="H1575" s="39"/>
      <c r="I1575" s="39"/>
      <c r="J1575" s="31"/>
      <c r="K1575" s="31"/>
    </row>
    <row r="1576" spans="2:11" ht="19.899999999999999" customHeight="1" x14ac:dyDescent="0.2">
      <c r="B1576" s="29"/>
      <c r="C1576" s="29"/>
      <c r="D1576" s="29"/>
      <c r="E1576" s="29"/>
      <c r="F1576" s="29"/>
      <c r="G1576" s="29"/>
      <c r="H1576" s="39"/>
      <c r="I1576" s="39"/>
      <c r="J1576" s="31"/>
      <c r="K1576" s="31"/>
    </row>
    <row r="1577" spans="2:11" ht="19.899999999999999" customHeight="1" x14ac:dyDescent="0.2">
      <c r="B1577" s="29"/>
      <c r="C1577" s="29"/>
      <c r="D1577" s="29"/>
      <c r="E1577" s="29"/>
      <c r="F1577" s="29"/>
      <c r="G1577" s="29"/>
      <c r="H1577" s="39"/>
      <c r="I1577" s="39"/>
      <c r="J1577" s="31"/>
      <c r="K1577" s="31"/>
    </row>
    <row r="1578" spans="2:11" ht="19.899999999999999" customHeight="1" x14ac:dyDescent="0.2">
      <c r="B1578" s="29"/>
      <c r="C1578" s="29"/>
      <c r="D1578" s="29"/>
      <c r="E1578" s="29"/>
      <c r="F1578" s="29"/>
      <c r="G1578" s="29"/>
      <c r="H1578" s="39"/>
      <c r="I1578" s="39"/>
      <c r="J1578" s="31"/>
      <c r="K1578" s="31"/>
    </row>
    <row r="1579" spans="2:11" ht="19.899999999999999" customHeight="1" x14ac:dyDescent="0.2">
      <c r="B1579" s="29"/>
      <c r="C1579" s="29"/>
      <c r="D1579" s="29"/>
      <c r="E1579" s="29"/>
      <c r="F1579" s="29"/>
      <c r="G1579" s="29"/>
      <c r="H1579" s="39"/>
      <c r="I1579" s="39"/>
      <c r="J1579" s="31"/>
      <c r="K1579" s="31"/>
    </row>
    <row r="1580" spans="2:11" ht="19.899999999999999" customHeight="1" x14ac:dyDescent="0.2">
      <c r="B1580" s="29"/>
      <c r="C1580" s="29"/>
      <c r="D1580" s="29"/>
      <c r="E1580" s="29"/>
      <c r="F1580" s="29"/>
      <c r="G1580" s="29"/>
      <c r="H1580" s="39"/>
      <c r="I1580" s="39"/>
      <c r="J1580" s="31"/>
      <c r="K1580" s="31"/>
    </row>
    <row r="1581" spans="2:11" ht="19.899999999999999" customHeight="1" x14ac:dyDescent="0.2">
      <c r="B1581" s="29"/>
      <c r="C1581" s="29"/>
      <c r="D1581" s="29"/>
      <c r="E1581" s="29"/>
      <c r="F1581" s="29"/>
      <c r="G1581" s="29"/>
      <c r="H1581" s="39"/>
      <c r="I1581" s="39"/>
      <c r="J1581" s="31"/>
      <c r="K1581" s="31"/>
    </row>
    <row r="1582" spans="2:11" ht="19.899999999999999" customHeight="1" x14ac:dyDescent="0.2">
      <c r="B1582" s="29"/>
      <c r="C1582" s="29"/>
      <c r="D1582" s="29"/>
      <c r="E1582" s="29"/>
      <c r="F1582" s="29"/>
      <c r="G1582" s="29"/>
      <c r="H1582" s="39"/>
      <c r="I1582" s="39"/>
      <c r="J1582" s="31"/>
      <c r="K1582" s="31"/>
    </row>
    <row r="1583" spans="2:11" ht="19.899999999999999" customHeight="1" x14ac:dyDescent="0.2">
      <c r="B1583" s="29"/>
      <c r="C1583" s="29"/>
      <c r="D1583" s="29"/>
      <c r="E1583" s="29"/>
      <c r="F1583" s="29"/>
      <c r="G1583" s="29"/>
      <c r="H1583" s="39"/>
      <c r="I1583" s="39"/>
      <c r="J1583" s="31"/>
      <c r="K1583" s="31"/>
    </row>
    <row r="1584" spans="2:11" ht="19.899999999999999" customHeight="1" x14ac:dyDescent="0.2">
      <c r="B1584" s="29"/>
      <c r="C1584" s="29"/>
      <c r="D1584" s="29"/>
      <c r="E1584" s="29"/>
      <c r="F1584" s="29"/>
      <c r="G1584" s="29"/>
      <c r="H1584" s="39"/>
      <c r="I1584" s="39"/>
      <c r="J1584" s="31"/>
      <c r="K1584" s="31"/>
    </row>
    <row r="1585" spans="2:11" ht="19.899999999999999" customHeight="1" x14ac:dyDescent="0.2">
      <c r="B1585" s="150" t="s">
        <v>119</v>
      </c>
      <c r="I1585" s="36"/>
      <c r="J1585" s="37"/>
    </row>
    <row r="1586" spans="2:11" ht="19.899999999999999" customHeight="1" x14ac:dyDescent="0.2">
      <c r="B1586" s="163" t="s">
        <v>1524</v>
      </c>
      <c r="C1586" s="29"/>
      <c r="D1586" s="150" t="s">
        <v>763</v>
      </c>
      <c r="E1586" s="150"/>
      <c r="F1586" s="150"/>
      <c r="G1586" s="150"/>
      <c r="H1586" s="29"/>
      <c r="I1586" s="32"/>
    </row>
    <row r="1587" spans="2:11" ht="19.899999999999999" customHeight="1" x14ac:dyDescent="0.2">
      <c r="B1587" s="163"/>
      <c r="C1587" s="29"/>
      <c r="D1587" s="150" t="s">
        <v>764</v>
      </c>
      <c r="E1587" s="150"/>
      <c r="F1587" s="150"/>
      <c r="G1587" s="150"/>
      <c r="H1587" s="29"/>
      <c r="I1587" s="32"/>
      <c r="J1587" s="30"/>
      <c r="K1587" s="31"/>
    </row>
    <row r="1588" spans="2:11" ht="19.899999999999999" customHeight="1" x14ac:dyDescent="0.2">
      <c r="B1588" s="163"/>
      <c r="C1588" s="29"/>
      <c r="D1588" s="150"/>
      <c r="E1588" s="150"/>
      <c r="F1588" s="150"/>
      <c r="G1588" s="150"/>
      <c r="H1588" s="29"/>
      <c r="I1588" s="32"/>
      <c r="J1588" s="30"/>
      <c r="K1588" s="31"/>
    </row>
    <row r="1589" spans="2:11" ht="19.899999999999999" customHeight="1" x14ac:dyDescent="0.2">
      <c r="B1589" s="31"/>
      <c r="D1589" s="150" t="s">
        <v>112</v>
      </c>
      <c r="E1589" s="150"/>
      <c r="F1589" s="150"/>
      <c r="G1589" s="150"/>
      <c r="H1589" s="29"/>
      <c r="I1589" s="31"/>
      <c r="J1589" s="30"/>
      <c r="K1589" s="31"/>
    </row>
    <row r="1590" spans="2:11" ht="19.899999999999999" customHeight="1" x14ac:dyDescent="0.2">
      <c r="B1590" s="31"/>
      <c r="D1590" s="156" t="s">
        <v>765</v>
      </c>
      <c r="E1590" s="156"/>
      <c r="F1590" s="156"/>
      <c r="G1590" s="156"/>
      <c r="I1590" s="31"/>
      <c r="J1590" s="30"/>
      <c r="K1590" s="31"/>
    </row>
    <row r="1591" spans="2:11" ht="19.899999999999999" customHeight="1" x14ac:dyDescent="0.2">
      <c r="B1591" s="31"/>
      <c r="D1591" s="156" t="s">
        <v>766</v>
      </c>
      <c r="E1591" s="156"/>
      <c r="F1591" s="156"/>
      <c r="G1591" s="156"/>
      <c r="I1591" s="31"/>
      <c r="J1591" s="30"/>
      <c r="K1591" s="31"/>
    </row>
    <row r="1592" spans="2:11" ht="19.899999999999999" customHeight="1" x14ac:dyDescent="0.2">
      <c r="B1592" s="31"/>
      <c r="D1592" s="156" t="s">
        <v>767</v>
      </c>
      <c r="E1592" s="156"/>
      <c r="F1592" s="156"/>
      <c r="G1592" s="156"/>
      <c r="I1592" s="31"/>
      <c r="J1592" s="30"/>
      <c r="K1592" s="31"/>
    </row>
    <row r="1593" spans="2:11" ht="19.899999999999999" customHeight="1" x14ac:dyDescent="0.2">
      <c r="B1593" s="31"/>
      <c r="D1593" s="156" t="s">
        <v>749</v>
      </c>
      <c r="E1593" s="156"/>
      <c r="F1593" s="156"/>
      <c r="G1593" s="156"/>
      <c r="I1593" s="31"/>
      <c r="J1593" s="30"/>
      <c r="K1593" s="31"/>
    </row>
    <row r="1594" spans="2:11" ht="19.899999999999999" customHeight="1" x14ac:dyDescent="0.2">
      <c r="B1594" s="31"/>
      <c r="D1594" s="156"/>
      <c r="E1594" s="156"/>
      <c r="F1594" s="156"/>
      <c r="G1594" s="156"/>
      <c r="H1594" s="29"/>
      <c r="I1594" s="31"/>
      <c r="J1594" s="30"/>
      <c r="K1594" s="31"/>
    </row>
    <row r="1595" spans="2:11" ht="19.899999999999999" customHeight="1" x14ac:dyDescent="0.2">
      <c r="B1595" s="31"/>
      <c r="D1595" s="150" t="s">
        <v>768</v>
      </c>
      <c r="E1595" s="150"/>
      <c r="F1595" s="150"/>
      <c r="G1595" s="150"/>
      <c r="H1595" s="29"/>
      <c r="I1595" s="31"/>
      <c r="J1595" s="30"/>
      <c r="K1595" s="31"/>
    </row>
    <row r="1596" spans="2:11" ht="19.899999999999999" customHeight="1" x14ac:dyDescent="0.2">
      <c r="B1596" s="31"/>
      <c r="D1596" s="29"/>
      <c r="E1596" s="29"/>
      <c r="F1596" s="29"/>
      <c r="G1596" s="29"/>
      <c r="H1596" s="29"/>
      <c r="I1596" s="31"/>
      <c r="J1596" s="30"/>
      <c r="K1596" s="31"/>
    </row>
    <row r="1597" spans="2:11" ht="19.899999999999999" customHeight="1" x14ac:dyDescent="0.2">
      <c r="B1597" s="31"/>
      <c r="D1597" s="150" t="s">
        <v>579</v>
      </c>
      <c r="E1597" s="150"/>
      <c r="F1597" s="150"/>
      <c r="G1597" s="150"/>
      <c r="H1597" s="29"/>
      <c r="I1597" s="31"/>
      <c r="J1597" s="30"/>
      <c r="K1597" s="31"/>
    </row>
    <row r="1598" spans="2:11" ht="19.899999999999999" customHeight="1" x14ac:dyDescent="0.2">
      <c r="B1598" s="31"/>
      <c r="D1598" s="156" t="s">
        <v>769</v>
      </c>
      <c r="E1598" s="156"/>
      <c r="F1598" s="156"/>
      <c r="G1598" s="156"/>
      <c r="I1598" s="31"/>
      <c r="J1598" s="30"/>
      <c r="K1598" s="31"/>
    </row>
    <row r="1599" spans="2:11" ht="19.899999999999999" customHeight="1" x14ac:dyDescent="0.2">
      <c r="B1599" s="31"/>
      <c r="D1599" s="156" t="s">
        <v>770</v>
      </c>
      <c r="E1599" s="156"/>
      <c r="F1599" s="156"/>
      <c r="G1599" s="156"/>
      <c r="I1599" s="31"/>
      <c r="J1599" s="30"/>
      <c r="K1599" s="31"/>
    </row>
    <row r="1600" spans="2:11" ht="19.899999999999999" customHeight="1" x14ac:dyDescent="0.2">
      <c r="B1600" s="31"/>
      <c r="D1600" s="156" t="s">
        <v>771</v>
      </c>
      <c r="E1600" s="156"/>
      <c r="F1600" s="156"/>
      <c r="G1600" s="156"/>
      <c r="I1600" s="31"/>
      <c r="J1600" s="30"/>
      <c r="K1600" s="31"/>
    </row>
    <row r="1601" spans="2:11" ht="19.899999999999999" customHeight="1" x14ac:dyDescent="0.2">
      <c r="B1601" s="31"/>
      <c r="D1601" s="156" t="s">
        <v>158</v>
      </c>
      <c r="E1601" s="156"/>
      <c r="F1601" s="156"/>
      <c r="G1601" s="156"/>
      <c r="H1601" s="28" t="s">
        <v>157</v>
      </c>
      <c r="I1601" s="31"/>
      <c r="J1601" s="30"/>
      <c r="K1601" s="31"/>
    </row>
    <row r="1602" spans="2:11" ht="19.899999999999999" customHeight="1" x14ac:dyDescent="0.2">
      <c r="B1602" s="31"/>
      <c r="D1602" s="150" t="s">
        <v>113</v>
      </c>
      <c r="E1602" s="150"/>
      <c r="F1602" s="150"/>
      <c r="G1602" s="150"/>
      <c r="H1602" s="29"/>
      <c r="I1602" s="31"/>
      <c r="J1602" s="30"/>
      <c r="K1602" s="31"/>
    </row>
    <row r="1603" spans="2:11" ht="19.899999999999999" customHeight="1" x14ac:dyDescent="0.2">
      <c r="B1603" s="31"/>
      <c r="D1603" s="156" t="s">
        <v>754</v>
      </c>
      <c r="E1603" s="156"/>
      <c r="F1603" s="156"/>
      <c r="G1603" s="156"/>
      <c r="I1603" s="31"/>
      <c r="J1603" s="30"/>
      <c r="K1603" s="31"/>
    </row>
    <row r="1604" spans="2:11" ht="19.899999999999999" customHeight="1" x14ac:dyDescent="0.2">
      <c r="B1604" s="31"/>
      <c r="D1604" s="156" t="s">
        <v>772</v>
      </c>
      <c r="E1604" s="156"/>
      <c r="F1604" s="156"/>
      <c r="G1604" s="156"/>
      <c r="I1604" s="31"/>
      <c r="J1604" s="30"/>
      <c r="K1604" s="31"/>
    </row>
    <row r="1605" spans="2:11" ht="19.899999999999999" customHeight="1" x14ac:dyDescent="0.2">
      <c r="B1605" s="31"/>
      <c r="D1605" s="156" t="s">
        <v>773</v>
      </c>
      <c r="E1605" s="156"/>
      <c r="F1605" s="156"/>
      <c r="G1605" s="156"/>
      <c r="I1605" s="31"/>
      <c r="J1605" s="30"/>
      <c r="K1605" s="31"/>
    </row>
    <row r="1606" spans="2:11" ht="19.899999999999999" customHeight="1" x14ac:dyDescent="0.2">
      <c r="B1606" s="31"/>
      <c r="D1606" s="156" t="s">
        <v>158</v>
      </c>
      <c r="E1606" s="156"/>
      <c r="F1606" s="156"/>
      <c r="G1606" s="156"/>
      <c r="H1606" s="28" t="s">
        <v>157</v>
      </c>
      <c r="I1606" s="31"/>
      <c r="J1606" s="30"/>
      <c r="K1606" s="31"/>
    </row>
    <row r="1607" spans="2:11" ht="19.899999999999999" customHeight="1" x14ac:dyDescent="0.2">
      <c r="B1607" s="31"/>
      <c r="C1607" s="156" t="s">
        <v>96</v>
      </c>
      <c r="D1607" s="156" t="s">
        <v>177</v>
      </c>
      <c r="E1607" s="156"/>
      <c r="F1607" s="156"/>
      <c r="G1607" s="156"/>
      <c r="I1607" s="31"/>
      <c r="J1607" s="30"/>
      <c r="K1607" s="31"/>
    </row>
    <row r="1608" spans="2:11" ht="19.899999999999999" customHeight="1" x14ac:dyDescent="0.2">
      <c r="B1608" s="31"/>
      <c r="C1608" s="156"/>
      <c r="D1608" s="156" t="s">
        <v>178</v>
      </c>
      <c r="E1608" s="156"/>
      <c r="F1608" s="156"/>
      <c r="G1608" s="156"/>
      <c r="I1608" s="31"/>
      <c r="J1608" s="30"/>
      <c r="K1608" s="31"/>
    </row>
    <row r="1609" spans="2:11" ht="19.899999999999999" customHeight="1" x14ac:dyDescent="0.2">
      <c r="B1609" s="31"/>
      <c r="D1609" s="156" t="s">
        <v>129</v>
      </c>
      <c r="E1609" s="156"/>
      <c r="F1609" s="156"/>
      <c r="G1609" s="156"/>
      <c r="I1609" s="31"/>
      <c r="J1609" s="37">
        <f>I1616</f>
        <v>41295200</v>
      </c>
      <c r="K1609" s="158" t="s">
        <v>13</v>
      </c>
    </row>
    <row r="1610" spans="2:11" ht="19.899999999999999" customHeight="1" x14ac:dyDescent="0.2">
      <c r="B1610" s="31"/>
      <c r="I1610" s="31"/>
      <c r="J1610" s="37"/>
    </row>
    <row r="1611" spans="2:11" ht="19.899999999999999" customHeight="1" x14ac:dyDescent="0.2">
      <c r="B1611" s="152"/>
      <c r="I1611" s="42" t="s">
        <v>114</v>
      </c>
      <c r="J1611" s="42" t="s">
        <v>115</v>
      </c>
      <c r="K1611" s="36"/>
    </row>
    <row r="1612" spans="2:11" ht="19.899999999999999" customHeight="1" x14ac:dyDescent="0.2">
      <c r="B1612" s="152"/>
      <c r="I1612" s="154" t="s">
        <v>116</v>
      </c>
      <c r="J1612" s="154" t="s">
        <v>116</v>
      </c>
      <c r="K1612" s="36"/>
    </row>
    <row r="1613" spans="2:11" ht="19.899999999999999" customHeight="1" x14ac:dyDescent="0.2">
      <c r="D1613" s="156" t="s">
        <v>128</v>
      </c>
      <c r="E1613" s="156"/>
      <c r="F1613" s="156"/>
      <c r="G1613" s="156"/>
      <c r="H1613" s="152"/>
      <c r="I1613" s="36">
        <v>206589075</v>
      </c>
      <c r="J1613" s="33">
        <f>SUM(J1614:J1616)</f>
        <v>0</v>
      </c>
      <c r="K1613" s="152" t="s">
        <v>13</v>
      </c>
    </row>
    <row r="1614" spans="2:11" ht="19.899999999999999" customHeight="1" x14ac:dyDescent="0.2">
      <c r="D1614" s="156" t="s">
        <v>1200</v>
      </c>
      <c r="E1614" s="156"/>
      <c r="F1614" s="156"/>
      <c r="G1614" s="156"/>
      <c r="H1614" s="152"/>
      <c r="I1614" s="36">
        <v>47710084</v>
      </c>
      <c r="J1614" s="33">
        <f>SUM(J1615:J1617)</f>
        <v>0</v>
      </c>
      <c r="K1614" s="152" t="s">
        <v>13</v>
      </c>
    </row>
    <row r="1615" spans="2:11" ht="19.899999999999999" customHeight="1" x14ac:dyDescent="0.2">
      <c r="D1615" s="156" t="s">
        <v>314</v>
      </c>
      <c r="E1615" s="156"/>
      <c r="F1615" s="156"/>
      <c r="G1615" s="156"/>
      <c r="H1615" s="152"/>
      <c r="I1615" s="36">
        <v>38647900</v>
      </c>
      <c r="J1615" s="33">
        <f>SUM(J1616:J1619)</f>
        <v>0</v>
      </c>
      <c r="K1615" s="152" t="s">
        <v>13</v>
      </c>
    </row>
    <row r="1616" spans="2:11" ht="19.899999999999999" customHeight="1" x14ac:dyDescent="0.2">
      <c r="D1616" s="156" t="s">
        <v>826</v>
      </c>
      <c r="E1616" s="156"/>
      <c r="F1616" s="156"/>
      <c r="G1616" s="156"/>
      <c r="H1616" s="152"/>
      <c r="I1616" s="36">
        <v>41295200</v>
      </c>
      <c r="J1616" s="33">
        <f>SUM(J1617:J1619)</f>
        <v>0</v>
      </c>
      <c r="K1616" s="152" t="s">
        <v>13</v>
      </c>
    </row>
    <row r="1617" spans="2:11" ht="19.899999999999999" customHeight="1" x14ac:dyDescent="0.2">
      <c r="D1617" s="156" t="s">
        <v>162</v>
      </c>
      <c r="E1617" s="156"/>
      <c r="F1617" s="156"/>
      <c r="G1617" s="156"/>
      <c r="H1617" s="152"/>
      <c r="I1617" s="36">
        <v>41336250</v>
      </c>
      <c r="J1617" s="33">
        <f>SUM(J1618:J1619)</f>
        <v>0</v>
      </c>
      <c r="K1617" s="152" t="s">
        <v>13</v>
      </c>
    </row>
    <row r="1618" spans="2:11" ht="19.899999999999999" customHeight="1" x14ac:dyDescent="0.2">
      <c r="B1618" s="29"/>
      <c r="C1618" s="29"/>
      <c r="D1618" s="156" t="s">
        <v>260</v>
      </c>
      <c r="E1618" s="156"/>
      <c r="F1618" s="156"/>
      <c r="G1618" s="156"/>
      <c r="H1618" s="152"/>
      <c r="I1618" s="36">
        <f>I1613-I1614-I1619-I1615-I1616-I1617</f>
        <v>37599641</v>
      </c>
      <c r="J1618" s="33">
        <f>SUM(J1620:J1620)</f>
        <v>0</v>
      </c>
      <c r="K1618" s="152" t="s">
        <v>13</v>
      </c>
    </row>
    <row r="1619" spans="2:11" ht="19.899999999999999" customHeight="1" x14ac:dyDescent="0.2">
      <c r="D1619" s="156"/>
      <c r="E1619" s="156"/>
      <c r="F1619" s="156"/>
      <c r="G1619" s="156"/>
      <c r="H1619" s="152"/>
      <c r="I1619" s="36"/>
      <c r="J1619" s="33"/>
    </row>
    <row r="1620" spans="2:11" ht="19.899999999999999" customHeight="1" x14ac:dyDescent="0.2">
      <c r="B1620" s="29"/>
      <c r="C1620" s="29"/>
      <c r="D1620" s="29"/>
      <c r="E1620" s="29"/>
      <c r="F1620" s="29"/>
      <c r="G1620" s="29"/>
      <c r="H1620" s="39"/>
      <c r="I1620" s="32"/>
      <c r="J1620" s="27"/>
      <c r="K1620" s="173"/>
    </row>
    <row r="1621" spans="2:11" ht="19.899999999999999" customHeight="1" x14ac:dyDescent="0.2">
      <c r="B1621" s="150" t="s">
        <v>234</v>
      </c>
      <c r="C1621" s="29"/>
      <c r="D1621" s="29"/>
      <c r="E1621" s="29"/>
      <c r="F1621" s="29"/>
      <c r="G1621" s="29"/>
      <c r="H1621" s="29"/>
      <c r="I1621" s="307"/>
      <c r="J1621" s="307"/>
      <c r="K1621" s="31"/>
    </row>
    <row r="1622" spans="2:11" ht="19.899999999999999" customHeight="1" x14ac:dyDescent="0.2">
      <c r="B1622" s="309" t="s">
        <v>237</v>
      </c>
      <c r="C1622" s="310"/>
      <c r="D1622" s="310"/>
      <c r="E1622" s="310"/>
      <c r="F1622" s="310"/>
      <c r="G1622" s="310"/>
      <c r="H1622" s="310"/>
      <c r="I1622" s="307">
        <f>SUM(H1623,H1765,H1801)</f>
        <v>1577671612</v>
      </c>
      <c r="J1622" s="307"/>
      <c r="K1622" s="31" t="s">
        <v>13</v>
      </c>
    </row>
    <row r="1623" spans="2:11" ht="19.899999999999999" customHeight="1" x14ac:dyDescent="0.2">
      <c r="B1623" s="29" t="s">
        <v>200</v>
      </c>
      <c r="C1623" s="29"/>
      <c r="D1623" s="29"/>
      <c r="E1623" s="29"/>
      <c r="F1623" s="29"/>
      <c r="G1623" s="29"/>
      <c r="H1623" s="306">
        <f>SUM(H1624)</f>
        <v>216721300</v>
      </c>
      <c r="I1623" s="306"/>
      <c r="J1623" s="31" t="s">
        <v>13</v>
      </c>
      <c r="K1623" s="31"/>
    </row>
    <row r="1624" spans="2:11" ht="19.899999999999999" customHeight="1" x14ac:dyDescent="0.2">
      <c r="B1624" s="150" t="s">
        <v>236</v>
      </c>
      <c r="C1624" s="29"/>
      <c r="D1624" s="29"/>
      <c r="E1624" s="29"/>
      <c r="F1624" s="29"/>
      <c r="G1624" s="29"/>
      <c r="H1624" s="306">
        <f>SUM(H1625)</f>
        <v>216721300</v>
      </c>
      <c r="I1624" s="306"/>
      <c r="J1624" s="31" t="s">
        <v>13</v>
      </c>
      <c r="K1624" s="31"/>
    </row>
    <row r="1625" spans="2:11" ht="19.899999999999999" customHeight="1" x14ac:dyDescent="0.2">
      <c r="B1625" s="150" t="s">
        <v>261</v>
      </c>
      <c r="C1625" s="29"/>
      <c r="D1625" s="29"/>
      <c r="E1625" s="29"/>
      <c r="F1625" s="29"/>
      <c r="G1625" s="29"/>
      <c r="H1625" s="306">
        <f>210828800+J1658+J1716+J1755</f>
        <v>216721300</v>
      </c>
      <c r="I1625" s="306"/>
      <c r="J1625" s="31" t="s">
        <v>13</v>
      </c>
      <c r="K1625" s="31"/>
    </row>
    <row r="1626" spans="2:11" ht="19.899999999999999" customHeight="1" x14ac:dyDescent="0.2">
      <c r="B1626" s="156"/>
      <c r="D1626" s="28" t="s">
        <v>1133</v>
      </c>
      <c r="H1626" s="42"/>
      <c r="I1626" s="42"/>
      <c r="J1626" s="152"/>
    </row>
    <row r="1627" spans="2:11" ht="19.899999999999999" customHeight="1" x14ac:dyDescent="0.2">
      <c r="B1627" s="156"/>
      <c r="D1627" s="28" t="s">
        <v>1525</v>
      </c>
      <c r="H1627" s="42"/>
      <c r="I1627" s="42"/>
      <c r="J1627" s="152"/>
    </row>
    <row r="1628" spans="2:11" ht="19.899999999999999" customHeight="1" x14ac:dyDescent="0.2">
      <c r="B1628" s="163" t="s">
        <v>586</v>
      </c>
      <c r="C1628" s="163"/>
      <c r="D1628" s="29"/>
      <c r="E1628" s="29"/>
      <c r="F1628" s="29"/>
      <c r="G1628" s="29"/>
      <c r="H1628" s="39"/>
      <c r="I1628" s="39"/>
      <c r="J1628" s="31"/>
      <c r="K1628" s="31"/>
    </row>
    <row r="1629" spans="2:11" ht="19.899999999999999" customHeight="1" x14ac:dyDescent="0.2">
      <c r="B1629" s="163" t="s">
        <v>1526</v>
      </c>
      <c r="C1629" s="29"/>
      <c r="D1629" s="150" t="s">
        <v>1135</v>
      </c>
      <c r="E1629" s="150"/>
      <c r="F1629" s="150"/>
      <c r="G1629" s="150"/>
      <c r="H1629" s="29"/>
      <c r="I1629" s="32"/>
    </row>
    <row r="1630" spans="2:11" ht="19.899999999999999" customHeight="1" x14ac:dyDescent="0.2">
      <c r="B1630" s="163"/>
      <c r="C1630" s="29"/>
      <c r="D1630" s="150"/>
      <c r="E1630" s="150"/>
      <c r="F1630" s="150"/>
      <c r="G1630" s="150"/>
      <c r="H1630" s="29"/>
      <c r="I1630" s="32"/>
      <c r="J1630" s="30"/>
      <c r="K1630" s="31"/>
    </row>
    <row r="1631" spans="2:11" ht="19.899999999999999" customHeight="1" x14ac:dyDescent="0.2">
      <c r="B1631" s="31"/>
      <c r="D1631" s="150" t="s">
        <v>112</v>
      </c>
      <c r="E1631" s="150"/>
      <c r="F1631" s="150"/>
      <c r="G1631" s="150"/>
      <c r="H1631" s="29"/>
      <c r="I1631" s="31"/>
      <c r="J1631" s="30"/>
      <c r="K1631" s="31"/>
    </row>
    <row r="1632" spans="2:11" ht="19.899999999999999" customHeight="1" x14ac:dyDescent="0.2">
      <c r="B1632" s="31"/>
      <c r="D1632" s="156" t="s">
        <v>1136</v>
      </c>
      <c r="E1632" s="156"/>
      <c r="F1632" s="156"/>
      <c r="G1632" s="156"/>
      <c r="H1632" s="29"/>
      <c r="I1632" s="31"/>
      <c r="J1632" s="156"/>
      <c r="K1632" s="31"/>
    </row>
    <row r="1633" spans="2:11" ht="19.899999999999999" customHeight="1" x14ac:dyDescent="0.2">
      <c r="B1633" s="31"/>
      <c r="D1633" s="156" t="s">
        <v>1587</v>
      </c>
      <c r="E1633" s="156"/>
      <c r="F1633" s="156"/>
      <c r="G1633" s="156"/>
      <c r="H1633" s="29"/>
      <c r="I1633" s="31"/>
      <c r="J1633" s="156"/>
      <c r="K1633" s="31"/>
    </row>
    <row r="1634" spans="2:11" ht="19.899999999999999" customHeight="1" x14ac:dyDescent="0.2">
      <c r="B1634" s="31"/>
      <c r="D1634" s="156" t="s">
        <v>1529</v>
      </c>
      <c r="E1634" s="156"/>
      <c r="F1634" s="156"/>
      <c r="G1634" s="156"/>
      <c r="H1634" s="29"/>
      <c r="I1634" s="31"/>
      <c r="J1634" s="158"/>
      <c r="K1634" s="31"/>
    </row>
    <row r="1635" spans="2:11" ht="19.899999999999999" customHeight="1" x14ac:dyDescent="0.2">
      <c r="B1635" s="31"/>
      <c r="D1635" s="156" t="s">
        <v>1528</v>
      </c>
      <c r="E1635" s="156"/>
      <c r="F1635" s="156"/>
      <c r="G1635" s="156"/>
      <c r="H1635" s="29"/>
      <c r="I1635" s="31"/>
      <c r="J1635" s="156"/>
      <c r="K1635" s="31"/>
    </row>
    <row r="1636" spans="2:11" ht="19.899999999999999" customHeight="1" x14ac:dyDescent="0.2">
      <c r="D1636" s="156" t="s">
        <v>1137</v>
      </c>
      <c r="E1636" s="156"/>
      <c r="F1636" s="156"/>
      <c r="G1636" s="156"/>
      <c r="H1636" s="152"/>
      <c r="I1636" s="36"/>
      <c r="J1636" s="33"/>
    </row>
    <row r="1637" spans="2:11" ht="19.899999999999999" customHeight="1" x14ac:dyDescent="0.2">
      <c r="B1637" s="31"/>
      <c r="D1637" s="156" t="s">
        <v>1138</v>
      </c>
      <c r="E1637" s="156"/>
      <c r="F1637" s="156"/>
      <c r="G1637" s="156"/>
      <c r="H1637" s="29"/>
      <c r="I1637" s="31"/>
      <c r="J1637" s="30"/>
      <c r="K1637" s="31"/>
    </row>
    <row r="1638" spans="2:11" ht="19.899999999999999" customHeight="1" x14ac:dyDescent="0.2">
      <c r="B1638" s="31"/>
      <c r="D1638" s="156" t="s">
        <v>1139</v>
      </c>
      <c r="E1638" s="163"/>
      <c r="F1638" s="163"/>
      <c r="G1638" s="163"/>
      <c r="H1638" s="29"/>
      <c r="I1638" s="156"/>
      <c r="J1638" s="30"/>
      <c r="K1638" s="31"/>
    </row>
    <row r="1639" spans="2:11" ht="19.899999999999999" customHeight="1" x14ac:dyDescent="0.2">
      <c r="B1639" s="31"/>
      <c r="D1639" s="156" t="s">
        <v>1140</v>
      </c>
      <c r="E1639" s="29"/>
      <c r="F1639" s="29"/>
      <c r="G1639" s="29"/>
      <c r="H1639" s="29"/>
      <c r="I1639" s="156"/>
      <c r="J1639" s="30"/>
      <c r="K1639" s="31"/>
    </row>
    <row r="1640" spans="2:11" ht="19.899999999999999" customHeight="1" x14ac:dyDescent="0.2">
      <c r="B1640" s="31"/>
      <c r="D1640" s="156"/>
      <c r="E1640" s="150"/>
      <c r="F1640" s="150"/>
      <c r="G1640" s="150"/>
      <c r="H1640" s="29"/>
      <c r="I1640" s="158"/>
      <c r="J1640" s="30"/>
      <c r="K1640" s="31"/>
    </row>
    <row r="1641" spans="2:11" ht="19.899999999999999" customHeight="1" x14ac:dyDescent="0.2">
      <c r="B1641" s="31"/>
      <c r="D1641" s="150" t="s">
        <v>1141</v>
      </c>
      <c r="E1641" s="156"/>
      <c r="F1641" s="156"/>
      <c r="G1641" s="156"/>
      <c r="H1641" s="29"/>
      <c r="I1641" s="31"/>
      <c r="J1641" s="30"/>
      <c r="K1641" s="31"/>
    </row>
    <row r="1642" spans="2:11" ht="19.899999999999999" customHeight="1" x14ac:dyDescent="0.2">
      <c r="B1642" s="31"/>
      <c r="D1642" s="29"/>
      <c r="E1642" s="156"/>
      <c r="F1642" s="156"/>
      <c r="G1642" s="156"/>
      <c r="H1642" s="29"/>
      <c r="I1642" s="31"/>
      <c r="J1642" s="30"/>
      <c r="K1642" s="31"/>
    </row>
    <row r="1643" spans="2:11" ht="19.899999999999999" customHeight="1" x14ac:dyDescent="0.2">
      <c r="B1643" s="31"/>
      <c r="D1643" s="150" t="s">
        <v>117</v>
      </c>
      <c r="E1643" s="156"/>
      <c r="F1643" s="156"/>
      <c r="G1643" s="156"/>
      <c r="H1643" s="156"/>
      <c r="I1643" s="31"/>
      <c r="J1643" s="30"/>
      <c r="K1643" s="31"/>
    </row>
    <row r="1644" spans="2:11" ht="19.899999999999999" customHeight="1" x14ac:dyDescent="0.2">
      <c r="B1644" s="31"/>
      <c r="D1644" s="156" t="s">
        <v>1142</v>
      </c>
      <c r="E1644" s="150"/>
      <c r="F1644" s="150"/>
      <c r="G1644" s="150"/>
      <c r="H1644" s="29"/>
      <c r="I1644" s="31"/>
      <c r="J1644" s="30"/>
      <c r="K1644" s="31"/>
    </row>
    <row r="1645" spans="2:11" ht="19.899999999999999" customHeight="1" x14ac:dyDescent="0.2">
      <c r="B1645" s="31"/>
      <c r="D1645" s="156" t="s">
        <v>1143</v>
      </c>
      <c r="E1645" s="156"/>
      <c r="F1645" s="156"/>
      <c r="G1645" s="156"/>
      <c r="H1645" s="29"/>
      <c r="I1645" s="31"/>
      <c r="J1645" s="30"/>
      <c r="K1645" s="31"/>
    </row>
    <row r="1646" spans="2:11" ht="19.899999999999999" customHeight="1" x14ac:dyDescent="0.2">
      <c r="B1646" s="31"/>
      <c r="D1646" s="156"/>
      <c r="E1646" s="156"/>
      <c r="F1646" s="156"/>
      <c r="G1646" s="156"/>
      <c r="H1646" s="29"/>
      <c r="I1646" s="31"/>
      <c r="J1646" s="30"/>
      <c r="K1646" s="31"/>
    </row>
    <row r="1647" spans="2:11" ht="19.899999999999999" customHeight="1" x14ac:dyDescent="0.2">
      <c r="B1647" s="31"/>
      <c r="D1647" s="150" t="s">
        <v>113</v>
      </c>
      <c r="E1647" s="156"/>
      <c r="F1647" s="156"/>
      <c r="G1647" s="156"/>
      <c r="H1647" s="29"/>
      <c r="I1647" s="31"/>
      <c r="J1647" s="30"/>
      <c r="K1647" s="31"/>
    </row>
    <row r="1648" spans="2:11" ht="19.899999999999999" customHeight="1" x14ac:dyDescent="0.2">
      <c r="B1648" s="31"/>
      <c r="D1648" s="156" t="s">
        <v>1144</v>
      </c>
      <c r="E1648" s="156"/>
      <c r="F1648" s="156"/>
      <c r="G1648" s="156"/>
      <c r="H1648" s="29"/>
      <c r="I1648" s="31"/>
      <c r="J1648" s="30"/>
      <c r="K1648" s="31"/>
    </row>
    <row r="1649" spans="2:11" ht="19.899999999999999" customHeight="1" x14ac:dyDescent="0.2">
      <c r="B1649" s="31"/>
      <c r="D1649" s="156" t="s">
        <v>1143</v>
      </c>
      <c r="E1649" s="156"/>
      <c r="F1649" s="156"/>
      <c r="G1649" s="156"/>
      <c r="H1649" s="29"/>
      <c r="I1649" s="31"/>
      <c r="J1649" s="30"/>
      <c r="K1649" s="31"/>
    </row>
    <row r="1650" spans="2:11" ht="19.899999999999999" customHeight="1" x14ac:dyDescent="0.2">
      <c r="B1650" s="31"/>
      <c r="D1650" s="156"/>
      <c r="E1650" s="156"/>
      <c r="F1650" s="156"/>
      <c r="G1650" s="156"/>
      <c r="H1650" s="29"/>
      <c r="I1650" s="31"/>
      <c r="J1650" s="30"/>
      <c r="K1650" s="31"/>
    </row>
    <row r="1651" spans="2:11" ht="19.899999999999999" customHeight="1" x14ac:dyDescent="0.2">
      <c r="B1651" s="31"/>
      <c r="D1651" s="156"/>
      <c r="E1651" s="156"/>
      <c r="F1651" s="156"/>
      <c r="G1651" s="156"/>
      <c r="H1651" s="29"/>
      <c r="I1651" s="31"/>
      <c r="J1651" s="30"/>
      <c r="K1651" s="31"/>
    </row>
    <row r="1652" spans="2:11" ht="19.899999999999999" customHeight="1" x14ac:dyDescent="0.2">
      <c r="B1652" s="31"/>
      <c r="D1652" s="156"/>
      <c r="E1652" s="156"/>
      <c r="F1652" s="156"/>
      <c r="G1652" s="156"/>
      <c r="H1652" s="29"/>
      <c r="I1652" s="31"/>
      <c r="J1652" s="30"/>
      <c r="K1652" s="31"/>
    </row>
    <row r="1653" spans="2:11" ht="19.899999999999999" customHeight="1" x14ac:dyDescent="0.2">
      <c r="B1653" s="31"/>
      <c r="D1653" s="156"/>
      <c r="E1653" s="156"/>
      <c r="F1653" s="156"/>
      <c r="G1653" s="156"/>
      <c r="H1653" s="29"/>
      <c r="I1653" s="31"/>
      <c r="J1653" s="30"/>
      <c r="K1653" s="31"/>
    </row>
    <row r="1654" spans="2:11" ht="19.899999999999999" customHeight="1" x14ac:dyDescent="0.2">
      <c r="B1654" s="31"/>
      <c r="D1654" s="156"/>
      <c r="E1654" s="156"/>
      <c r="F1654" s="156"/>
      <c r="G1654" s="156"/>
      <c r="H1654" s="29"/>
      <c r="I1654" s="31"/>
      <c r="J1654" s="30"/>
      <c r="K1654" s="31"/>
    </row>
    <row r="1655" spans="2:11" ht="19.899999999999999" customHeight="1" x14ac:dyDescent="0.2">
      <c r="B1655" s="31"/>
      <c r="D1655" s="156"/>
      <c r="E1655" s="156"/>
      <c r="F1655" s="156"/>
      <c r="G1655" s="156"/>
      <c r="H1655" s="29"/>
      <c r="I1655" s="31"/>
      <c r="J1655" s="30"/>
      <c r="K1655" s="31"/>
    </row>
    <row r="1656" spans="2:11" ht="19.899999999999999" customHeight="1" x14ac:dyDescent="0.2">
      <c r="B1656" s="31"/>
      <c r="D1656" s="156"/>
      <c r="E1656" s="156"/>
      <c r="F1656" s="156"/>
      <c r="G1656" s="156"/>
      <c r="H1656" s="29"/>
      <c r="I1656" s="31"/>
      <c r="J1656" s="30"/>
      <c r="K1656" s="31"/>
    </row>
    <row r="1657" spans="2:11" ht="19.899999999999999" customHeight="1" x14ac:dyDescent="0.2">
      <c r="B1657" s="31"/>
      <c r="C1657" s="156" t="s">
        <v>1530</v>
      </c>
      <c r="D1657" s="156" t="s">
        <v>1202</v>
      </c>
      <c r="E1657" s="156"/>
      <c r="F1657" s="156"/>
      <c r="G1657" s="156"/>
      <c r="I1657" s="163"/>
      <c r="J1657" s="30"/>
      <c r="K1657" s="31"/>
    </row>
    <row r="1658" spans="2:11" ht="19.899999999999999" customHeight="1" x14ac:dyDescent="0.2">
      <c r="B1658" s="31"/>
      <c r="D1658" s="156" t="s">
        <v>1145</v>
      </c>
      <c r="E1658" s="156"/>
      <c r="F1658" s="156"/>
      <c r="G1658" s="156"/>
      <c r="I1658" s="31"/>
      <c r="J1658" s="36">
        <f>I1663</f>
        <v>3892500</v>
      </c>
      <c r="K1658" s="158" t="s">
        <v>13</v>
      </c>
    </row>
    <row r="1659" spans="2:11" ht="19.899999999999999" customHeight="1" x14ac:dyDescent="0.2">
      <c r="B1659" s="31"/>
      <c r="D1659" s="156"/>
      <c r="E1659" s="156"/>
      <c r="F1659" s="156"/>
      <c r="G1659" s="156"/>
      <c r="I1659" s="31"/>
      <c r="J1659" s="37"/>
    </row>
    <row r="1660" spans="2:11" ht="19.899999999999999" customHeight="1" x14ac:dyDescent="0.2">
      <c r="B1660" s="152"/>
      <c r="I1660" s="42" t="s">
        <v>114</v>
      </c>
      <c r="J1660" s="42" t="s">
        <v>115</v>
      </c>
      <c r="K1660" s="36"/>
    </row>
    <row r="1661" spans="2:11" ht="19.899999999999999" customHeight="1" x14ac:dyDescent="0.2">
      <c r="B1661" s="152"/>
      <c r="I1661" s="154" t="s">
        <v>116</v>
      </c>
      <c r="J1661" s="154" t="s">
        <v>116</v>
      </c>
      <c r="K1661" s="36"/>
    </row>
    <row r="1662" spans="2:11" ht="19.899999999999999" customHeight="1" x14ac:dyDescent="0.2">
      <c r="B1662" s="156"/>
      <c r="D1662" s="28" t="s">
        <v>128</v>
      </c>
      <c r="H1662" s="152"/>
      <c r="I1662" s="36">
        <v>1554776916</v>
      </c>
      <c r="J1662" s="33">
        <v>0</v>
      </c>
      <c r="K1662" s="152" t="s">
        <v>13</v>
      </c>
    </row>
    <row r="1663" spans="2:11" ht="19.899999999999999" customHeight="1" x14ac:dyDescent="0.2">
      <c r="B1663" s="156"/>
      <c r="D1663" s="28" t="s">
        <v>826</v>
      </c>
      <c r="H1663" s="152"/>
      <c r="I1663" s="36">
        <v>3892500</v>
      </c>
      <c r="J1663" s="33">
        <v>0</v>
      </c>
      <c r="K1663" s="152" t="s">
        <v>13</v>
      </c>
    </row>
    <row r="1664" spans="2:11" ht="19.899999999999999" customHeight="1" x14ac:dyDescent="0.2">
      <c r="B1664" s="156"/>
      <c r="C1664" s="156"/>
      <c r="D1664" s="28" t="s">
        <v>162</v>
      </c>
      <c r="H1664" s="152"/>
      <c r="I1664" s="36">
        <v>133763388</v>
      </c>
      <c r="J1664" s="33">
        <v>0</v>
      </c>
      <c r="K1664" s="152" t="s">
        <v>13</v>
      </c>
    </row>
    <row r="1665" spans="2:11" ht="19.899999999999999" customHeight="1" x14ac:dyDescent="0.2">
      <c r="B1665" s="156"/>
      <c r="C1665" s="156"/>
      <c r="D1665" s="28" t="s">
        <v>260</v>
      </c>
      <c r="H1665" s="152"/>
      <c r="I1665" s="36">
        <v>275051260</v>
      </c>
      <c r="J1665" s="33">
        <v>0</v>
      </c>
      <c r="K1665" s="152" t="s">
        <v>13</v>
      </c>
    </row>
    <row r="1666" spans="2:11" ht="19.899999999999999" customHeight="1" x14ac:dyDescent="0.2">
      <c r="B1666" s="158"/>
      <c r="C1666" s="152"/>
      <c r="D1666" s="28" t="s">
        <v>315</v>
      </c>
      <c r="E1666" s="152"/>
      <c r="F1666" s="152"/>
      <c r="G1666" s="152"/>
      <c r="H1666" s="152"/>
      <c r="I1666" s="36">
        <v>311636556</v>
      </c>
      <c r="J1666" s="33">
        <v>0</v>
      </c>
      <c r="K1666" s="152" t="s">
        <v>13</v>
      </c>
    </row>
    <row r="1667" spans="2:11" ht="19.899999999999999" customHeight="1" x14ac:dyDescent="0.2">
      <c r="B1667" s="158"/>
      <c r="C1667" s="152"/>
      <c r="D1667" s="28" t="s">
        <v>1146</v>
      </c>
      <c r="E1667" s="152"/>
      <c r="F1667" s="152"/>
      <c r="G1667" s="152"/>
      <c r="H1667" s="152"/>
      <c r="I1667" s="36">
        <f>I1662-I1663-I1664-I1665-I1666</f>
        <v>830433212</v>
      </c>
      <c r="J1667" s="33">
        <v>0</v>
      </c>
      <c r="K1667" s="152" t="s">
        <v>13</v>
      </c>
    </row>
    <row r="1668" spans="2:11" ht="19.899999999999999" customHeight="1" x14ac:dyDescent="0.2">
      <c r="D1668" s="156"/>
      <c r="E1668" s="156"/>
      <c r="F1668" s="156"/>
      <c r="G1668" s="156"/>
      <c r="H1668" s="152"/>
      <c r="I1668" s="36"/>
      <c r="J1668" s="33"/>
    </row>
    <row r="1669" spans="2:11" ht="19.899999999999999" customHeight="1" x14ac:dyDescent="0.2">
      <c r="B1669" s="31"/>
      <c r="C1669" s="150"/>
      <c r="D1669" s="150"/>
      <c r="E1669" s="150"/>
      <c r="F1669" s="150"/>
      <c r="G1669" s="150"/>
      <c r="I1669" s="31"/>
      <c r="J1669" s="30"/>
      <c r="K1669" s="31"/>
    </row>
    <row r="1670" spans="2:11" ht="19.899999999999999" customHeight="1" x14ac:dyDescent="0.2">
      <c r="D1670" s="156"/>
      <c r="E1670" s="156"/>
      <c r="F1670" s="156"/>
      <c r="G1670" s="156"/>
      <c r="H1670" s="152"/>
      <c r="I1670" s="36"/>
      <c r="J1670" s="33"/>
    </row>
    <row r="1671" spans="2:11" ht="19.899999999999999" customHeight="1" x14ac:dyDescent="0.2">
      <c r="D1671" s="156"/>
      <c r="E1671" s="156"/>
      <c r="F1671" s="156"/>
      <c r="G1671" s="156"/>
      <c r="H1671" s="152"/>
      <c r="I1671" s="36"/>
      <c r="J1671" s="33"/>
    </row>
    <row r="1672" spans="2:11" ht="19.899999999999999" customHeight="1" x14ac:dyDescent="0.2">
      <c r="D1672" s="156"/>
      <c r="E1672" s="156"/>
      <c r="F1672" s="156"/>
      <c r="G1672" s="156"/>
      <c r="H1672" s="152"/>
      <c r="I1672" s="36"/>
      <c r="J1672" s="33"/>
    </row>
    <row r="1673" spans="2:11" ht="19.899999999999999" customHeight="1" x14ac:dyDescent="0.2">
      <c r="D1673" s="156"/>
      <c r="E1673" s="156"/>
      <c r="F1673" s="156"/>
      <c r="G1673" s="156"/>
      <c r="H1673" s="152"/>
      <c r="I1673" s="36"/>
      <c r="J1673" s="33"/>
    </row>
    <row r="1674" spans="2:11" ht="19.899999999999999" customHeight="1" x14ac:dyDescent="0.2">
      <c r="D1674" s="156"/>
      <c r="E1674" s="156"/>
      <c r="F1674" s="156"/>
      <c r="G1674" s="156"/>
      <c r="H1674" s="152"/>
      <c r="I1674" s="36"/>
      <c r="J1674" s="33"/>
    </row>
    <row r="1675" spans="2:11" ht="19.899999999999999" customHeight="1" x14ac:dyDescent="0.2">
      <c r="D1675" s="156"/>
      <c r="E1675" s="156"/>
      <c r="F1675" s="156"/>
      <c r="G1675" s="156"/>
      <c r="H1675" s="152"/>
      <c r="I1675" s="36"/>
      <c r="J1675" s="33"/>
    </row>
    <row r="1676" spans="2:11" ht="19.899999999999999" customHeight="1" x14ac:dyDescent="0.2">
      <c r="D1676" s="156"/>
      <c r="E1676" s="156"/>
      <c r="F1676" s="156"/>
      <c r="G1676" s="156"/>
      <c r="H1676" s="152"/>
      <c r="I1676" s="36"/>
      <c r="J1676" s="33"/>
    </row>
    <row r="1677" spans="2:11" ht="19.899999999999999" customHeight="1" x14ac:dyDescent="0.2">
      <c r="D1677" s="156"/>
      <c r="E1677" s="156"/>
      <c r="F1677" s="156"/>
      <c r="G1677" s="156"/>
      <c r="H1677" s="152"/>
      <c r="I1677" s="36"/>
      <c r="J1677" s="33"/>
    </row>
    <row r="1678" spans="2:11" ht="19.899999999999999" customHeight="1" x14ac:dyDescent="0.2">
      <c r="D1678" s="156"/>
      <c r="E1678" s="156"/>
      <c r="F1678" s="156"/>
      <c r="G1678" s="156"/>
      <c r="H1678" s="152"/>
      <c r="I1678" s="36"/>
      <c r="J1678" s="33"/>
    </row>
    <row r="1679" spans="2:11" ht="19.899999999999999" customHeight="1" x14ac:dyDescent="0.2">
      <c r="D1679" s="156"/>
      <c r="E1679" s="156"/>
      <c r="F1679" s="156"/>
      <c r="G1679" s="156"/>
      <c r="H1679" s="152"/>
      <c r="I1679" s="36"/>
      <c r="J1679" s="33"/>
    </row>
    <row r="1680" spans="2:11" ht="19.899999999999999" customHeight="1" x14ac:dyDescent="0.2">
      <c r="D1680" s="156"/>
      <c r="E1680" s="156"/>
      <c r="F1680" s="156"/>
      <c r="G1680" s="156"/>
      <c r="H1680" s="152"/>
      <c r="I1680" s="36"/>
      <c r="J1680" s="33"/>
    </row>
    <row r="1681" spans="2:11" ht="19.899999999999999" customHeight="1" x14ac:dyDescent="0.2">
      <c r="D1681" s="156"/>
      <c r="E1681" s="156"/>
      <c r="F1681" s="156"/>
      <c r="G1681" s="156"/>
      <c r="H1681" s="152"/>
      <c r="I1681" s="36"/>
      <c r="J1681" s="33"/>
    </row>
    <row r="1682" spans="2:11" ht="19.899999999999999" customHeight="1" x14ac:dyDescent="0.2">
      <c r="D1682" s="156"/>
      <c r="E1682" s="156"/>
      <c r="F1682" s="156"/>
      <c r="G1682" s="156"/>
      <c r="H1682" s="152"/>
      <c r="I1682" s="36"/>
      <c r="J1682" s="33"/>
    </row>
    <row r="1683" spans="2:11" ht="19.899999999999999" customHeight="1" x14ac:dyDescent="0.2">
      <c r="D1683" s="156"/>
      <c r="E1683" s="156"/>
      <c r="F1683" s="156"/>
      <c r="G1683" s="156"/>
      <c r="H1683" s="152"/>
      <c r="I1683" s="36"/>
      <c r="J1683" s="33"/>
    </row>
    <row r="1684" spans="2:11" ht="19.899999999999999" customHeight="1" x14ac:dyDescent="0.2">
      <c r="D1684" s="156"/>
      <c r="E1684" s="156"/>
      <c r="F1684" s="156"/>
      <c r="G1684" s="156"/>
      <c r="H1684" s="152"/>
      <c r="I1684" s="36"/>
      <c r="J1684" s="33"/>
    </row>
    <row r="1685" spans="2:11" ht="19.899999999999999" customHeight="1" x14ac:dyDescent="0.2">
      <c r="D1685" s="156"/>
      <c r="E1685" s="156"/>
      <c r="F1685" s="156"/>
      <c r="G1685" s="156"/>
      <c r="H1685" s="152"/>
      <c r="I1685" s="36"/>
      <c r="J1685" s="33"/>
    </row>
    <row r="1686" spans="2:11" ht="19.899999999999999" customHeight="1" x14ac:dyDescent="0.2">
      <c r="D1686" s="156"/>
      <c r="E1686" s="156"/>
      <c r="F1686" s="156"/>
      <c r="G1686" s="156"/>
      <c r="H1686" s="152"/>
      <c r="I1686" s="36"/>
      <c r="J1686" s="33"/>
    </row>
    <row r="1687" spans="2:11" ht="19.899999999999999" customHeight="1" x14ac:dyDescent="0.2">
      <c r="D1687" s="156"/>
      <c r="E1687" s="156"/>
      <c r="F1687" s="156"/>
      <c r="G1687" s="156"/>
      <c r="H1687" s="152"/>
      <c r="I1687" s="36"/>
      <c r="J1687" s="33"/>
    </row>
    <row r="1688" spans="2:11" ht="19.899999999999999" customHeight="1" x14ac:dyDescent="0.2">
      <c r="D1688" s="156"/>
      <c r="E1688" s="156"/>
      <c r="F1688" s="156"/>
      <c r="G1688" s="156"/>
      <c r="H1688" s="152"/>
      <c r="I1688" s="36"/>
      <c r="J1688" s="33"/>
    </row>
    <row r="1689" spans="2:11" ht="19.899999999999999" customHeight="1" x14ac:dyDescent="0.2">
      <c r="D1689" s="156"/>
      <c r="E1689" s="156"/>
      <c r="F1689" s="156"/>
      <c r="G1689" s="156"/>
      <c r="H1689" s="152"/>
      <c r="I1689" s="36"/>
      <c r="J1689" s="33"/>
    </row>
    <row r="1690" spans="2:11" ht="19.899999999999999" customHeight="1" x14ac:dyDescent="0.2">
      <c r="D1690" s="156"/>
      <c r="E1690" s="156"/>
      <c r="F1690" s="156"/>
      <c r="G1690" s="156"/>
      <c r="H1690" s="152"/>
      <c r="I1690" s="36"/>
      <c r="J1690" s="33"/>
    </row>
    <row r="1691" spans="2:11" ht="19.899999999999999" customHeight="1" x14ac:dyDescent="0.2">
      <c r="D1691" s="156"/>
      <c r="E1691" s="156"/>
      <c r="F1691" s="156"/>
      <c r="G1691" s="156"/>
      <c r="H1691" s="152"/>
      <c r="I1691" s="36"/>
      <c r="J1691" s="33"/>
    </row>
    <row r="1692" spans="2:11" ht="19.899999999999999" customHeight="1" x14ac:dyDescent="0.2">
      <c r="D1692" s="156"/>
      <c r="E1692" s="156"/>
      <c r="F1692" s="156"/>
      <c r="G1692" s="156"/>
      <c r="H1692" s="152"/>
      <c r="I1692" s="36"/>
      <c r="J1692" s="33"/>
    </row>
    <row r="1693" spans="2:11" ht="19.899999999999999" customHeight="1" x14ac:dyDescent="0.2">
      <c r="B1693" s="163" t="s">
        <v>1147</v>
      </c>
      <c r="C1693" s="29"/>
      <c r="D1693" s="174" t="s">
        <v>775</v>
      </c>
      <c r="E1693" s="150" t="s">
        <v>1148</v>
      </c>
      <c r="F1693" s="150"/>
      <c r="G1693" s="150"/>
      <c r="H1693" s="29"/>
      <c r="I1693" s="32"/>
    </row>
    <row r="1694" spans="2:11" ht="19.899999999999999" customHeight="1" x14ac:dyDescent="0.2">
      <c r="B1694" s="31"/>
      <c r="C1694" s="29"/>
      <c r="D1694" s="150"/>
      <c r="E1694" s="150"/>
      <c r="F1694" s="150"/>
      <c r="G1694" s="150"/>
      <c r="H1694" s="29"/>
      <c r="I1694" s="32"/>
      <c r="J1694" s="30"/>
      <c r="K1694" s="31"/>
    </row>
    <row r="1695" spans="2:11" ht="19.899999999999999" customHeight="1" x14ac:dyDescent="0.2">
      <c r="B1695" s="31"/>
      <c r="E1695" s="150" t="s">
        <v>112</v>
      </c>
      <c r="F1695" s="150"/>
      <c r="G1695" s="150"/>
      <c r="H1695" s="29"/>
      <c r="I1695" s="31"/>
      <c r="J1695" s="30"/>
      <c r="K1695" s="31"/>
    </row>
    <row r="1696" spans="2:11" ht="19.899999999999999" customHeight="1" x14ac:dyDescent="0.2">
      <c r="B1696" s="31"/>
      <c r="E1696" s="156" t="s">
        <v>1136</v>
      </c>
      <c r="F1696" s="156"/>
      <c r="G1696" s="156"/>
      <c r="H1696" s="29"/>
      <c r="I1696" s="31"/>
      <c r="J1696" s="30"/>
      <c r="K1696" s="31"/>
    </row>
    <row r="1697" spans="2:11" ht="19.899999999999999" customHeight="1" x14ac:dyDescent="0.2">
      <c r="B1697" s="31"/>
      <c r="E1697" s="156" t="s">
        <v>1532</v>
      </c>
      <c r="F1697" s="156"/>
      <c r="G1697" s="156"/>
      <c r="H1697" s="29"/>
      <c r="I1697" s="31"/>
      <c r="J1697" s="30"/>
      <c r="K1697" s="31"/>
    </row>
    <row r="1698" spans="2:11" ht="19.899999999999999" customHeight="1" x14ac:dyDescent="0.2">
      <c r="B1698" s="31"/>
      <c r="E1698" s="156" t="s">
        <v>1529</v>
      </c>
      <c r="F1698" s="156"/>
      <c r="G1698" s="156"/>
      <c r="H1698" s="29"/>
      <c r="I1698" s="31"/>
      <c r="J1698" s="30"/>
      <c r="K1698" s="31"/>
    </row>
    <row r="1699" spans="2:11" ht="19.899999999999999" customHeight="1" x14ac:dyDescent="0.2">
      <c r="B1699" s="31"/>
      <c r="E1699" s="156" t="s">
        <v>1528</v>
      </c>
      <c r="F1699" s="156"/>
      <c r="G1699" s="156"/>
      <c r="H1699" s="29"/>
      <c r="I1699" s="31"/>
      <c r="J1699" s="30"/>
      <c r="K1699" s="31"/>
    </row>
    <row r="1700" spans="2:11" ht="19.899999999999999" customHeight="1" x14ac:dyDescent="0.2">
      <c r="B1700" s="31"/>
      <c r="E1700" s="156" t="s">
        <v>1137</v>
      </c>
      <c r="F1700" s="156"/>
      <c r="G1700" s="156"/>
      <c r="H1700" s="29"/>
      <c r="I1700" s="31"/>
      <c r="J1700" s="30"/>
      <c r="K1700" s="31"/>
    </row>
    <row r="1701" spans="2:11" ht="19.899999999999999" customHeight="1" x14ac:dyDescent="0.2">
      <c r="B1701" s="31"/>
      <c r="E1701" s="156" t="s">
        <v>1138</v>
      </c>
      <c r="F1701" s="156"/>
      <c r="G1701" s="156"/>
      <c r="H1701" s="29"/>
      <c r="I1701" s="31"/>
      <c r="J1701" s="30"/>
      <c r="K1701" s="31"/>
    </row>
    <row r="1702" spans="2:11" ht="19.899999999999999" customHeight="1" x14ac:dyDescent="0.2">
      <c r="B1702" s="31"/>
      <c r="E1702" s="156" t="s">
        <v>1139</v>
      </c>
      <c r="F1702" s="156"/>
      <c r="G1702" s="156"/>
      <c r="H1702" s="29"/>
      <c r="I1702" s="31"/>
      <c r="J1702" s="30"/>
      <c r="K1702" s="31"/>
    </row>
    <row r="1703" spans="2:11" ht="19.899999999999999" customHeight="1" x14ac:dyDescent="0.2">
      <c r="B1703" s="31"/>
      <c r="E1703" s="156" t="s">
        <v>1140</v>
      </c>
      <c r="F1703" s="156"/>
      <c r="G1703" s="156"/>
      <c r="H1703" s="29"/>
      <c r="I1703" s="31"/>
      <c r="J1703" s="30"/>
      <c r="K1703" s="31"/>
    </row>
    <row r="1704" spans="2:11" ht="19.899999999999999" customHeight="1" x14ac:dyDescent="0.2">
      <c r="B1704" s="31"/>
      <c r="E1704" s="156"/>
      <c r="F1704" s="156"/>
      <c r="G1704" s="156"/>
      <c r="H1704" s="29"/>
      <c r="I1704" s="31"/>
      <c r="J1704" s="30"/>
      <c r="K1704" s="31"/>
    </row>
    <row r="1705" spans="2:11" ht="19.899999999999999" customHeight="1" x14ac:dyDescent="0.2">
      <c r="B1705" s="31"/>
      <c r="E1705" s="150" t="s">
        <v>1141</v>
      </c>
      <c r="F1705" s="150"/>
      <c r="G1705" s="150"/>
      <c r="H1705" s="29"/>
      <c r="I1705" s="31"/>
      <c r="J1705" s="30"/>
      <c r="K1705" s="31"/>
    </row>
    <row r="1706" spans="2:11" ht="19.899999999999999" customHeight="1" x14ac:dyDescent="0.2">
      <c r="B1706" s="31"/>
      <c r="E1706" s="29"/>
      <c r="F1706" s="29"/>
      <c r="G1706" s="29"/>
      <c r="H1706" s="29"/>
      <c r="I1706" s="31"/>
      <c r="J1706" s="30"/>
      <c r="K1706" s="31"/>
    </row>
    <row r="1707" spans="2:11" ht="19.899999999999999" customHeight="1" x14ac:dyDescent="0.2">
      <c r="B1707" s="31"/>
      <c r="E1707" s="150" t="s">
        <v>117</v>
      </c>
      <c r="F1707" s="150"/>
      <c r="G1707" s="150"/>
      <c r="H1707" s="29"/>
      <c r="I1707" s="31"/>
      <c r="J1707" s="30"/>
      <c r="K1707" s="31"/>
    </row>
    <row r="1708" spans="2:11" ht="19.899999999999999" customHeight="1" x14ac:dyDescent="0.2">
      <c r="B1708" s="31"/>
      <c r="E1708" s="156" t="s">
        <v>1149</v>
      </c>
      <c r="F1708" s="156"/>
      <c r="G1708" s="156"/>
      <c r="H1708" s="29"/>
      <c r="I1708" s="31"/>
      <c r="J1708" s="30"/>
      <c r="K1708" s="31"/>
    </row>
    <row r="1709" spans="2:11" ht="19.899999999999999" customHeight="1" x14ac:dyDescent="0.2">
      <c r="B1709" s="31"/>
      <c r="E1709" s="156" t="s">
        <v>1150</v>
      </c>
      <c r="F1709" s="156"/>
      <c r="G1709" s="156"/>
      <c r="H1709" s="29"/>
      <c r="I1709" s="31"/>
      <c r="J1709" s="30"/>
      <c r="K1709" s="31"/>
    </row>
    <row r="1710" spans="2:11" ht="19.899999999999999" customHeight="1" x14ac:dyDescent="0.2">
      <c r="B1710" s="31"/>
      <c r="E1710" s="156"/>
      <c r="F1710" s="156"/>
      <c r="G1710" s="156"/>
      <c r="H1710" s="29"/>
      <c r="I1710" s="31"/>
      <c r="J1710" s="30"/>
      <c r="K1710" s="31"/>
    </row>
    <row r="1711" spans="2:11" ht="19.899999999999999" customHeight="1" x14ac:dyDescent="0.2">
      <c r="B1711" s="31"/>
      <c r="E1711" s="150" t="s">
        <v>113</v>
      </c>
      <c r="F1711" s="150"/>
      <c r="G1711" s="150"/>
      <c r="H1711" s="29"/>
      <c r="I1711" s="31"/>
      <c r="J1711" s="30"/>
      <c r="K1711" s="31"/>
    </row>
    <row r="1712" spans="2:11" ht="19.899999999999999" customHeight="1" x14ac:dyDescent="0.2">
      <c r="B1712" s="31"/>
      <c r="E1712" s="156" t="s">
        <v>1151</v>
      </c>
      <c r="F1712" s="156"/>
      <c r="G1712" s="156"/>
      <c r="H1712" s="29"/>
      <c r="I1712" s="31"/>
      <c r="J1712" s="30"/>
      <c r="K1712" s="31"/>
    </row>
    <row r="1713" spans="2:11" ht="19.899999999999999" customHeight="1" x14ac:dyDescent="0.2">
      <c r="B1713" s="31"/>
      <c r="E1713" s="156" t="s">
        <v>1150</v>
      </c>
      <c r="F1713" s="156"/>
      <c r="G1713" s="156"/>
      <c r="H1713" s="29"/>
      <c r="I1713" s="31"/>
      <c r="J1713" s="30"/>
      <c r="K1713" s="31"/>
    </row>
    <row r="1714" spans="2:11" ht="19.899999999999999" customHeight="1" x14ac:dyDescent="0.2">
      <c r="B1714" s="31"/>
      <c r="D1714" s="156"/>
      <c r="E1714" s="156"/>
      <c r="F1714" s="156"/>
      <c r="G1714" s="156"/>
      <c r="H1714" s="29"/>
      <c r="I1714" s="31"/>
      <c r="J1714" s="30"/>
      <c r="K1714" s="31"/>
    </row>
    <row r="1715" spans="2:11" ht="19.899999999999999" customHeight="1" x14ac:dyDescent="0.2">
      <c r="B1715" s="31"/>
      <c r="C1715" s="156" t="s">
        <v>1531</v>
      </c>
      <c r="D1715" s="156" t="s">
        <v>1201</v>
      </c>
      <c r="E1715" s="156"/>
      <c r="F1715" s="156"/>
      <c r="G1715" s="156"/>
      <c r="I1715" s="163"/>
      <c r="J1715" s="30"/>
      <c r="K1715" s="31"/>
    </row>
    <row r="1716" spans="2:11" ht="19.899999999999999" customHeight="1" x14ac:dyDescent="0.2">
      <c r="B1716" s="31"/>
      <c r="D1716" s="156" t="s">
        <v>1134</v>
      </c>
      <c r="E1716" s="156"/>
      <c r="F1716" s="156"/>
      <c r="G1716" s="156"/>
      <c r="I1716" s="31"/>
      <c r="J1716" s="36">
        <f>I1721</f>
        <v>1000000</v>
      </c>
      <c r="K1716" s="158" t="s">
        <v>13</v>
      </c>
    </row>
    <row r="1717" spans="2:11" ht="19.899999999999999" customHeight="1" x14ac:dyDescent="0.2">
      <c r="B1717" s="31"/>
      <c r="D1717" s="156"/>
      <c r="E1717" s="156"/>
      <c r="F1717" s="156"/>
      <c r="G1717" s="156"/>
      <c r="I1717" s="31"/>
      <c r="J1717" s="37"/>
    </row>
    <row r="1718" spans="2:11" ht="19.899999999999999" customHeight="1" x14ac:dyDescent="0.2">
      <c r="B1718" s="152"/>
      <c r="I1718" s="42" t="s">
        <v>114</v>
      </c>
      <c r="J1718" s="42" t="s">
        <v>115</v>
      </c>
      <c r="K1718" s="36"/>
    </row>
    <row r="1719" spans="2:11" ht="19.899999999999999" customHeight="1" x14ac:dyDescent="0.2">
      <c r="B1719" s="152"/>
      <c r="I1719" s="154" t="s">
        <v>116</v>
      </c>
      <c r="J1719" s="154" t="s">
        <v>116</v>
      </c>
      <c r="K1719" s="36"/>
    </row>
    <row r="1720" spans="2:11" ht="19.899999999999999" customHeight="1" x14ac:dyDescent="0.2">
      <c r="B1720" s="156"/>
      <c r="D1720" s="28" t="s">
        <v>128</v>
      </c>
      <c r="H1720" s="152"/>
      <c r="I1720" s="36">
        <v>4021728480</v>
      </c>
      <c r="J1720" s="33">
        <v>0</v>
      </c>
      <c r="K1720" s="152" t="s">
        <v>13</v>
      </c>
    </row>
    <row r="1721" spans="2:11" ht="19.899999999999999" customHeight="1" x14ac:dyDescent="0.2">
      <c r="B1721" s="156"/>
      <c r="D1721" s="28" t="s">
        <v>826</v>
      </c>
      <c r="H1721" s="152"/>
      <c r="I1721" s="36">
        <v>1000000</v>
      </c>
      <c r="J1721" s="33">
        <v>0</v>
      </c>
      <c r="K1721" s="152" t="s">
        <v>13</v>
      </c>
    </row>
    <row r="1722" spans="2:11" ht="19.899999999999999" customHeight="1" x14ac:dyDescent="0.2">
      <c r="B1722" s="156"/>
      <c r="C1722" s="156"/>
      <c r="D1722" s="28" t="s">
        <v>162</v>
      </c>
      <c r="H1722" s="152"/>
      <c r="I1722" s="36">
        <v>388478160</v>
      </c>
      <c r="J1722" s="33">
        <v>0</v>
      </c>
      <c r="K1722" s="152" t="s">
        <v>13</v>
      </c>
    </row>
    <row r="1723" spans="2:11" ht="19.899999999999999" customHeight="1" x14ac:dyDescent="0.2">
      <c r="B1723" s="156"/>
      <c r="C1723" s="156"/>
      <c r="D1723" s="28" t="s">
        <v>260</v>
      </c>
      <c r="H1723" s="152"/>
      <c r="I1723" s="36">
        <v>724512600</v>
      </c>
      <c r="J1723" s="33">
        <v>0</v>
      </c>
      <c r="K1723" s="152" t="s">
        <v>13</v>
      </c>
    </row>
    <row r="1724" spans="2:11" ht="19.899999999999999" customHeight="1" x14ac:dyDescent="0.2">
      <c r="B1724" s="158"/>
      <c r="C1724" s="152"/>
      <c r="D1724" s="28" t="s">
        <v>315</v>
      </c>
      <c r="E1724" s="152"/>
      <c r="F1724" s="152"/>
      <c r="G1724" s="152"/>
      <c r="H1724" s="152"/>
      <c r="I1724" s="36">
        <v>806107680</v>
      </c>
      <c r="J1724" s="33">
        <v>0</v>
      </c>
      <c r="K1724" s="152" t="s">
        <v>13</v>
      </c>
    </row>
    <row r="1725" spans="2:11" ht="19.899999999999999" customHeight="1" x14ac:dyDescent="0.2">
      <c r="B1725" s="158"/>
      <c r="C1725" s="152"/>
      <c r="D1725" s="28" t="s">
        <v>1146</v>
      </c>
      <c r="E1725" s="152"/>
      <c r="F1725" s="152"/>
      <c r="G1725" s="152"/>
      <c r="H1725" s="152"/>
      <c r="I1725" s="36">
        <f>I1720-I1721-I1722-I1723-I1724</f>
        <v>2101630040</v>
      </c>
      <c r="J1725" s="33">
        <v>0</v>
      </c>
      <c r="K1725" s="152" t="s">
        <v>13</v>
      </c>
    </row>
    <row r="1726" spans="2:11" ht="19.899999999999999" customHeight="1" x14ac:dyDescent="0.2">
      <c r="B1726" s="158"/>
      <c r="C1726" s="152"/>
      <c r="D1726" s="152"/>
      <c r="E1726" s="152"/>
      <c r="F1726" s="152"/>
      <c r="G1726" s="152"/>
      <c r="H1726" s="152"/>
      <c r="I1726" s="36"/>
      <c r="J1726" s="33"/>
    </row>
    <row r="1727" spans="2:11" ht="19.899999999999999" customHeight="1" x14ac:dyDescent="0.2">
      <c r="B1727" s="158"/>
      <c r="C1727" s="152"/>
      <c r="D1727" s="152"/>
      <c r="E1727" s="152"/>
      <c r="F1727" s="152"/>
      <c r="G1727" s="152"/>
      <c r="H1727" s="152"/>
      <c r="I1727" s="36"/>
      <c r="J1727" s="33"/>
    </row>
    <row r="1728" spans="2:11" ht="19.899999999999999" customHeight="1" x14ac:dyDescent="0.2">
      <c r="B1728" s="158"/>
      <c r="C1728" s="152"/>
      <c r="D1728" s="152"/>
      <c r="E1728" s="152"/>
      <c r="F1728" s="152"/>
      <c r="G1728" s="152"/>
      <c r="H1728" s="152"/>
      <c r="I1728" s="36"/>
      <c r="J1728" s="33"/>
    </row>
    <row r="1729" spans="2:11" ht="19.899999999999999" customHeight="1" x14ac:dyDescent="0.2">
      <c r="B1729" s="163" t="s">
        <v>1152</v>
      </c>
      <c r="C1729" s="29"/>
      <c r="D1729" s="174" t="s">
        <v>776</v>
      </c>
      <c r="E1729" s="150" t="s">
        <v>1588</v>
      </c>
      <c r="F1729" s="150"/>
      <c r="G1729" s="150"/>
      <c r="H1729" s="29"/>
      <c r="I1729" s="32"/>
    </row>
    <row r="1730" spans="2:11" ht="19.899999999999999" customHeight="1" x14ac:dyDescent="0.2">
      <c r="B1730" s="163"/>
      <c r="C1730" s="29"/>
      <c r="D1730" s="174"/>
      <c r="E1730" s="150" t="s">
        <v>1589</v>
      </c>
      <c r="F1730" s="150"/>
      <c r="G1730" s="150"/>
      <c r="H1730" s="29"/>
      <c r="I1730" s="32"/>
    </row>
    <row r="1731" spans="2:11" ht="19.899999999999999" customHeight="1" x14ac:dyDescent="0.2">
      <c r="B1731" s="31"/>
      <c r="C1731" s="29"/>
      <c r="D1731" s="150"/>
      <c r="E1731" s="150"/>
      <c r="F1731" s="150"/>
      <c r="G1731" s="150"/>
      <c r="H1731" s="29"/>
      <c r="I1731" s="32"/>
      <c r="J1731" s="30"/>
      <c r="K1731" s="31"/>
    </row>
    <row r="1732" spans="2:11" ht="19.899999999999999" customHeight="1" x14ac:dyDescent="0.2">
      <c r="B1732" s="31"/>
      <c r="E1732" s="150" t="s">
        <v>112</v>
      </c>
      <c r="F1732" s="150"/>
      <c r="G1732" s="150"/>
      <c r="H1732" s="29"/>
      <c r="I1732" s="31"/>
      <c r="J1732" s="30"/>
      <c r="K1732" s="31"/>
    </row>
    <row r="1733" spans="2:11" ht="19.899999999999999" customHeight="1" x14ac:dyDescent="0.2">
      <c r="B1733" s="31"/>
      <c r="E1733" s="156" t="s">
        <v>1136</v>
      </c>
      <c r="F1733" s="156"/>
      <c r="G1733" s="156"/>
      <c r="H1733" s="29"/>
      <c r="I1733" s="31"/>
      <c r="J1733" s="30"/>
      <c r="K1733" s="31"/>
    </row>
    <row r="1734" spans="2:11" ht="19.899999999999999" customHeight="1" x14ac:dyDescent="0.2">
      <c r="B1734" s="31"/>
      <c r="E1734" s="156" t="s">
        <v>1527</v>
      </c>
      <c r="F1734" s="156"/>
      <c r="G1734" s="156"/>
      <c r="H1734" s="29"/>
      <c r="I1734" s="31"/>
      <c r="J1734" s="30"/>
      <c r="K1734" s="31"/>
    </row>
    <row r="1735" spans="2:11" ht="19.899999999999999" customHeight="1" x14ac:dyDescent="0.2">
      <c r="B1735" s="31"/>
      <c r="E1735" s="156" t="s">
        <v>1537</v>
      </c>
      <c r="F1735" s="156"/>
      <c r="G1735" s="156"/>
      <c r="H1735" s="29"/>
      <c r="I1735" s="31"/>
      <c r="J1735" s="30"/>
      <c r="K1735" s="31"/>
    </row>
    <row r="1736" spans="2:11" ht="19.899999999999999" customHeight="1" x14ac:dyDescent="0.2">
      <c r="B1736" s="31"/>
      <c r="E1736" s="156" t="s">
        <v>1137</v>
      </c>
      <c r="F1736" s="156"/>
      <c r="G1736" s="156"/>
      <c r="H1736" s="29"/>
      <c r="I1736" s="31"/>
      <c r="J1736" s="30"/>
      <c r="K1736" s="31"/>
    </row>
    <row r="1737" spans="2:11" ht="19.899999999999999" customHeight="1" x14ac:dyDescent="0.2">
      <c r="B1737" s="31"/>
      <c r="E1737" s="156" t="s">
        <v>1138</v>
      </c>
      <c r="F1737" s="156"/>
      <c r="G1737" s="156"/>
      <c r="H1737" s="29"/>
      <c r="I1737" s="31"/>
      <c r="J1737" s="30"/>
      <c r="K1737" s="31"/>
    </row>
    <row r="1738" spans="2:11" ht="19.899999999999999" customHeight="1" x14ac:dyDescent="0.2">
      <c r="B1738" s="31"/>
      <c r="E1738" s="156" t="s">
        <v>1139</v>
      </c>
      <c r="F1738" s="156"/>
      <c r="G1738" s="156"/>
      <c r="H1738" s="29"/>
      <c r="I1738" s="31"/>
      <c r="J1738" s="30"/>
      <c r="K1738" s="31"/>
    </row>
    <row r="1739" spans="2:11" ht="19.899999999999999" customHeight="1" x14ac:dyDescent="0.2">
      <c r="B1739" s="31"/>
      <c r="E1739" s="156" t="s">
        <v>1140</v>
      </c>
      <c r="F1739" s="156"/>
      <c r="G1739" s="156"/>
      <c r="H1739" s="29"/>
      <c r="I1739" s="31"/>
      <c r="J1739" s="30"/>
      <c r="K1739" s="31"/>
    </row>
    <row r="1740" spans="2:11" ht="19.899999999999999" customHeight="1" x14ac:dyDescent="0.2">
      <c r="B1740" s="31"/>
      <c r="E1740" s="156"/>
      <c r="F1740" s="156"/>
      <c r="G1740" s="156"/>
      <c r="H1740" s="29"/>
      <c r="I1740" s="31"/>
      <c r="J1740" s="30"/>
      <c r="K1740" s="31"/>
    </row>
    <row r="1741" spans="2:11" ht="19.899999999999999" customHeight="1" x14ac:dyDescent="0.2">
      <c r="B1741" s="31"/>
      <c r="E1741" s="150" t="s">
        <v>1153</v>
      </c>
      <c r="F1741" s="150"/>
      <c r="G1741" s="150"/>
      <c r="H1741" s="29"/>
      <c r="I1741" s="31"/>
      <c r="J1741" s="30"/>
      <c r="K1741" s="31"/>
    </row>
    <row r="1742" spans="2:11" ht="19.899999999999999" customHeight="1" x14ac:dyDescent="0.2">
      <c r="B1742" s="31"/>
      <c r="E1742" s="29"/>
      <c r="F1742" s="29"/>
      <c r="G1742" s="29"/>
      <c r="H1742" s="29"/>
      <c r="I1742" s="31"/>
      <c r="J1742" s="30"/>
      <c r="K1742" s="31"/>
    </row>
    <row r="1743" spans="2:11" ht="19.899999999999999" customHeight="1" x14ac:dyDescent="0.2">
      <c r="B1743" s="31"/>
      <c r="E1743" s="150" t="s">
        <v>117</v>
      </c>
      <c r="F1743" s="150"/>
      <c r="G1743" s="150"/>
      <c r="H1743" s="29"/>
      <c r="I1743" s="31"/>
      <c r="J1743" s="30"/>
      <c r="K1743" s="31"/>
    </row>
    <row r="1744" spans="2:11" ht="19.899999999999999" customHeight="1" x14ac:dyDescent="0.2">
      <c r="B1744" s="31"/>
      <c r="E1744" s="156" t="s">
        <v>1590</v>
      </c>
      <c r="F1744" s="156"/>
      <c r="G1744" s="156"/>
      <c r="H1744" s="29"/>
      <c r="I1744" s="31"/>
      <c r="J1744" s="30"/>
      <c r="K1744" s="31"/>
    </row>
    <row r="1745" spans="2:11" ht="19.899999999999999" customHeight="1" x14ac:dyDescent="0.2">
      <c r="B1745" s="31"/>
      <c r="E1745" s="156" t="s">
        <v>1535</v>
      </c>
      <c r="F1745" s="156"/>
      <c r="G1745" s="156"/>
      <c r="H1745" s="29"/>
      <c r="I1745" s="31"/>
      <c r="J1745" s="30"/>
      <c r="K1745" s="31"/>
    </row>
    <row r="1746" spans="2:11" ht="19.899999999999999" customHeight="1" x14ac:dyDescent="0.2">
      <c r="B1746" s="31"/>
      <c r="E1746" s="156" t="s">
        <v>1533</v>
      </c>
      <c r="F1746" s="156"/>
      <c r="G1746" s="156"/>
      <c r="H1746" s="29"/>
      <c r="I1746" s="31"/>
      <c r="J1746" s="30"/>
      <c r="K1746" s="31"/>
    </row>
    <row r="1747" spans="2:11" ht="19.899999999999999" customHeight="1" x14ac:dyDescent="0.2">
      <c r="B1747" s="31"/>
      <c r="E1747" s="156"/>
      <c r="F1747" s="156"/>
      <c r="G1747" s="156"/>
      <c r="H1747" s="29"/>
      <c r="I1747" s="31"/>
      <c r="J1747" s="30"/>
      <c r="K1747" s="31"/>
    </row>
    <row r="1748" spans="2:11" ht="19.899999999999999" customHeight="1" x14ac:dyDescent="0.2">
      <c r="B1748" s="31"/>
      <c r="E1748" s="150" t="s">
        <v>113</v>
      </c>
      <c r="F1748" s="150"/>
      <c r="G1748" s="150"/>
      <c r="H1748" s="29"/>
      <c r="I1748" s="31"/>
      <c r="J1748" s="30"/>
      <c r="K1748" s="31"/>
    </row>
    <row r="1749" spans="2:11" ht="19.899999999999999" customHeight="1" x14ac:dyDescent="0.2">
      <c r="B1749" s="31"/>
      <c r="E1749" s="156" t="s">
        <v>1534</v>
      </c>
      <c r="F1749" s="156"/>
      <c r="G1749" s="156"/>
      <c r="H1749" s="29"/>
      <c r="I1749" s="31"/>
      <c r="J1749" s="30"/>
      <c r="K1749" s="31"/>
    </row>
    <row r="1750" spans="2:11" ht="19.899999999999999" customHeight="1" x14ac:dyDescent="0.2">
      <c r="B1750" s="31"/>
      <c r="E1750" s="156" t="s">
        <v>1535</v>
      </c>
      <c r="F1750" s="156"/>
      <c r="G1750" s="156"/>
      <c r="H1750" s="29"/>
      <c r="I1750" s="31"/>
      <c r="J1750" s="30"/>
      <c r="K1750" s="31"/>
    </row>
    <row r="1751" spans="2:11" ht="19.899999999999999" customHeight="1" x14ac:dyDescent="0.2">
      <c r="B1751" s="31"/>
      <c r="E1751" s="156" t="s">
        <v>1533</v>
      </c>
      <c r="F1751" s="156"/>
      <c r="G1751" s="156"/>
      <c r="H1751" s="29"/>
      <c r="I1751" s="31"/>
      <c r="J1751" s="30"/>
      <c r="K1751" s="31"/>
    </row>
    <row r="1752" spans="2:11" ht="19.899999999999999" customHeight="1" x14ac:dyDescent="0.2">
      <c r="B1752" s="31"/>
      <c r="D1752" s="156"/>
      <c r="E1752" s="156"/>
      <c r="F1752" s="156"/>
      <c r="G1752" s="156"/>
      <c r="H1752" s="29"/>
      <c r="I1752" s="31"/>
      <c r="J1752" s="30"/>
      <c r="K1752" s="31"/>
    </row>
    <row r="1753" spans="2:11" ht="19.899999999999999" customHeight="1" x14ac:dyDescent="0.2">
      <c r="B1753" s="31"/>
      <c r="C1753" s="156" t="s">
        <v>1536</v>
      </c>
      <c r="D1753" s="156" t="s">
        <v>1538</v>
      </c>
      <c r="E1753" s="156"/>
      <c r="F1753" s="156"/>
      <c r="G1753" s="156"/>
      <c r="I1753" s="163"/>
      <c r="J1753" s="30"/>
      <c r="K1753" s="31"/>
    </row>
    <row r="1754" spans="2:11" ht="19.899999999999999" customHeight="1" x14ac:dyDescent="0.2">
      <c r="B1754" s="31"/>
      <c r="D1754" s="156" t="s">
        <v>1540</v>
      </c>
      <c r="E1754" s="156"/>
      <c r="F1754" s="156"/>
      <c r="G1754" s="156"/>
      <c r="H1754" s="29"/>
      <c r="I1754" s="31"/>
      <c r="J1754" s="30"/>
      <c r="K1754" s="31"/>
    </row>
    <row r="1755" spans="2:11" ht="19.899999999999999" customHeight="1" x14ac:dyDescent="0.2">
      <c r="B1755" s="31"/>
      <c r="D1755" s="156" t="s">
        <v>1539</v>
      </c>
      <c r="E1755" s="156"/>
      <c r="F1755" s="156"/>
      <c r="G1755" s="156"/>
      <c r="I1755" s="31"/>
      <c r="J1755" s="36">
        <f>I1760</f>
        <v>1000000</v>
      </c>
      <c r="K1755" s="158" t="s">
        <v>13</v>
      </c>
    </row>
    <row r="1756" spans="2:11" ht="19.899999999999999" customHeight="1" x14ac:dyDescent="0.2">
      <c r="B1756" s="31"/>
      <c r="D1756" s="156"/>
      <c r="E1756" s="156"/>
      <c r="F1756" s="156"/>
      <c r="G1756" s="156"/>
      <c r="I1756" s="31"/>
      <c r="J1756" s="37"/>
    </row>
    <row r="1757" spans="2:11" ht="19.899999999999999" customHeight="1" x14ac:dyDescent="0.2">
      <c r="B1757" s="152"/>
      <c r="I1757" s="42" t="s">
        <v>114</v>
      </c>
      <c r="J1757" s="42" t="s">
        <v>115</v>
      </c>
      <c r="K1757" s="36"/>
    </row>
    <row r="1758" spans="2:11" ht="19.899999999999999" customHeight="1" x14ac:dyDescent="0.2">
      <c r="B1758" s="152"/>
      <c r="I1758" s="154" t="s">
        <v>116</v>
      </c>
      <c r="J1758" s="154" t="s">
        <v>116</v>
      </c>
      <c r="K1758" s="36"/>
    </row>
    <row r="1759" spans="2:11" ht="19.899999999999999" customHeight="1" x14ac:dyDescent="0.2">
      <c r="B1759" s="156"/>
      <c r="D1759" s="28" t="s">
        <v>128</v>
      </c>
      <c r="H1759" s="152"/>
      <c r="I1759" s="36">
        <v>518058112</v>
      </c>
      <c r="J1759" s="33">
        <v>0</v>
      </c>
      <c r="K1759" s="152" t="s">
        <v>13</v>
      </c>
    </row>
    <row r="1760" spans="2:11" ht="19.899999999999999" customHeight="1" x14ac:dyDescent="0.2">
      <c r="B1760" s="156"/>
      <c r="D1760" s="28" t="s">
        <v>826</v>
      </c>
      <c r="H1760" s="152"/>
      <c r="I1760" s="36">
        <v>1000000</v>
      </c>
      <c r="J1760" s="33">
        <v>0</v>
      </c>
      <c r="K1760" s="152" t="s">
        <v>13</v>
      </c>
    </row>
    <row r="1761" spans="2:11" ht="19.899999999999999" customHeight="1" x14ac:dyDescent="0.2">
      <c r="B1761" s="156"/>
      <c r="C1761" s="156"/>
      <c r="D1761" s="28" t="s">
        <v>162</v>
      </c>
      <c r="H1761" s="152"/>
      <c r="I1761" s="36">
        <v>103554880</v>
      </c>
      <c r="J1761" s="33">
        <v>0</v>
      </c>
      <c r="K1761" s="152" t="s">
        <v>13</v>
      </c>
    </row>
    <row r="1762" spans="2:11" ht="19.899999999999999" customHeight="1" x14ac:dyDescent="0.2">
      <c r="B1762" s="156"/>
      <c r="C1762" s="156"/>
      <c r="D1762" s="28" t="s">
        <v>260</v>
      </c>
      <c r="H1762" s="152"/>
      <c r="I1762" s="36">
        <v>103554880</v>
      </c>
      <c r="J1762" s="33">
        <v>0</v>
      </c>
      <c r="K1762" s="152" t="s">
        <v>13</v>
      </c>
    </row>
    <row r="1763" spans="2:11" ht="19.899999999999999" customHeight="1" x14ac:dyDescent="0.2">
      <c r="B1763" s="158"/>
      <c r="C1763" s="152"/>
      <c r="D1763" s="28" t="s">
        <v>315</v>
      </c>
      <c r="E1763" s="152"/>
      <c r="F1763" s="152"/>
      <c r="G1763" s="152"/>
      <c r="H1763" s="152"/>
      <c r="I1763" s="36">
        <v>103838592</v>
      </c>
      <c r="J1763" s="33">
        <v>0</v>
      </c>
      <c r="K1763" s="152" t="s">
        <v>13</v>
      </c>
    </row>
    <row r="1764" spans="2:11" ht="19.899999999999999" customHeight="1" x14ac:dyDescent="0.2">
      <c r="B1764" s="158"/>
      <c r="C1764" s="152"/>
      <c r="D1764" s="28" t="s">
        <v>964</v>
      </c>
      <c r="E1764" s="152"/>
      <c r="F1764" s="152"/>
      <c r="G1764" s="152"/>
      <c r="H1764" s="152"/>
      <c r="I1764" s="36">
        <f>I1759-I1760-I1761-I1762-I1763</f>
        <v>206109760</v>
      </c>
      <c r="J1764" s="33">
        <v>0</v>
      </c>
      <c r="K1764" s="152" t="s">
        <v>13</v>
      </c>
    </row>
    <row r="1765" spans="2:11" ht="19.899999999999999" customHeight="1" x14ac:dyDescent="0.2">
      <c r="B1765" s="29" t="s">
        <v>212</v>
      </c>
      <c r="C1765" s="29"/>
      <c r="D1765" s="29"/>
      <c r="E1765" s="29"/>
      <c r="F1765" s="29"/>
      <c r="G1765" s="29"/>
      <c r="H1765" s="306">
        <f>SUM(H1766)</f>
        <v>155890000</v>
      </c>
      <c r="I1765" s="306"/>
      <c r="J1765" s="31" t="s">
        <v>13</v>
      </c>
      <c r="K1765" s="31"/>
    </row>
    <row r="1766" spans="2:11" ht="19.899999999999999" customHeight="1" x14ac:dyDescent="0.2">
      <c r="B1766" s="150" t="s">
        <v>152</v>
      </c>
      <c r="C1766" s="29"/>
      <c r="D1766" s="29"/>
      <c r="E1766" s="29"/>
      <c r="F1766" s="29"/>
      <c r="G1766" s="29"/>
      <c r="H1766" s="306">
        <f>SUM(H1767)</f>
        <v>155890000</v>
      </c>
      <c r="I1766" s="306"/>
      <c r="J1766" s="31" t="s">
        <v>13</v>
      </c>
      <c r="K1766" s="31"/>
    </row>
    <row r="1767" spans="2:11" ht="19.899999999999999" customHeight="1" x14ac:dyDescent="0.2">
      <c r="B1767" s="150" t="s">
        <v>153</v>
      </c>
      <c r="C1767" s="29"/>
      <c r="D1767" s="29"/>
      <c r="E1767" s="29"/>
      <c r="F1767" s="29"/>
      <c r="G1767" s="29"/>
      <c r="H1767" s="306">
        <f>SUM(J1768:J1790)</f>
        <v>155890000</v>
      </c>
      <c r="I1767" s="306"/>
      <c r="J1767" s="31" t="s">
        <v>13</v>
      </c>
      <c r="K1767" s="31"/>
    </row>
    <row r="1768" spans="2:11" ht="19.899999999999999" customHeight="1" x14ac:dyDescent="0.2">
      <c r="B1768" s="29"/>
      <c r="C1768" s="155" t="s">
        <v>220</v>
      </c>
      <c r="D1768" s="151" t="s">
        <v>708</v>
      </c>
      <c r="E1768" s="156" t="s">
        <v>890</v>
      </c>
      <c r="F1768" s="156"/>
      <c r="G1768" s="156"/>
      <c r="H1768" s="38"/>
      <c r="I1768" s="28"/>
      <c r="J1768" s="37"/>
    </row>
    <row r="1769" spans="2:11" ht="19.899999999999999" customHeight="1" x14ac:dyDescent="0.2">
      <c r="B1769" s="29"/>
      <c r="C1769" s="155"/>
      <c r="E1769" s="158" t="s">
        <v>892</v>
      </c>
      <c r="F1769" s="158"/>
      <c r="G1769" s="158"/>
      <c r="H1769" s="38"/>
      <c r="I1769" s="28"/>
      <c r="J1769" s="37"/>
    </row>
    <row r="1770" spans="2:11" ht="19.899999999999999" customHeight="1" x14ac:dyDescent="0.2">
      <c r="B1770" s="29"/>
      <c r="C1770" s="38"/>
      <c r="E1770" s="158" t="s">
        <v>893</v>
      </c>
      <c r="F1770" s="158"/>
      <c r="G1770" s="158"/>
      <c r="H1770" s="38"/>
      <c r="I1770" s="28"/>
      <c r="J1770" s="37"/>
    </row>
    <row r="1771" spans="2:11" ht="19.899999999999999" customHeight="1" x14ac:dyDescent="0.2">
      <c r="B1771" s="29"/>
      <c r="C1771" s="29"/>
      <c r="D1771" s="156"/>
      <c r="E1771" s="156" t="s">
        <v>891</v>
      </c>
      <c r="F1771" s="156"/>
      <c r="G1771" s="156"/>
      <c r="H1771" s="39"/>
      <c r="I1771" s="32"/>
      <c r="J1771" s="37">
        <v>27000000</v>
      </c>
      <c r="K1771" s="152" t="s">
        <v>13</v>
      </c>
    </row>
    <row r="1772" spans="2:11" ht="19.899999999999999" customHeight="1" x14ac:dyDescent="0.2">
      <c r="B1772" s="29"/>
      <c r="C1772" s="155" t="s">
        <v>330</v>
      </c>
      <c r="D1772" s="151" t="s">
        <v>714</v>
      </c>
      <c r="E1772" s="156" t="s">
        <v>894</v>
      </c>
      <c r="F1772" s="156"/>
      <c r="G1772" s="156"/>
      <c r="H1772" s="38"/>
      <c r="I1772" s="28"/>
      <c r="J1772" s="37"/>
    </row>
    <row r="1773" spans="2:11" ht="19.899999999999999" customHeight="1" x14ac:dyDescent="0.2">
      <c r="B1773" s="29"/>
      <c r="C1773" s="155"/>
      <c r="E1773" s="158" t="s">
        <v>895</v>
      </c>
      <c r="F1773" s="158"/>
      <c r="G1773" s="158"/>
      <c r="H1773" s="38"/>
      <c r="I1773" s="28"/>
      <c r="J1773" s="37"/>
    </row>
    <row r="1774" spans="2:11" ht="19.899999999999999" customHeight="1" x14ac:dyDescent="0.2">
      <c r="B1774" s="29"/>
      <c r="C1774" s="29"/>
      <c r="D1774" s="156"/>
      <c r="E1774" s="156" t="s">
        <v>893</v>
      </c>
      <c r="F1774" s="156"/>
      <c r="G1774" s="156"/>
      <c r="H1774" s="39"/>
      <c r="I1774" s="32"/>
      <c r="J1774" s="37"/>
    </row>
    <row r="1775" spans="2:11" ht="19.899999999999999" customHeight="1" x14ac:dyDescent="0.2">
      <c r="B1775" s="29"/>
      <c r="C1775" s="29"/>
      <c r="D1775" s="156"/>
      <c r="E1775" s="156" t="s">
        <v>1594</v>
      </c>
      <c r="F1775" s="156"/>
      <c r="G1775" s="156"/>
      <c r="H1775" s="39"/>
      <c r="I1775" s="32"/>
      <c r="J1775" s="37">
        <v>15000000</v>
      </c>
      <c r="K1775" s="152" t="s">
        <v>13</v>
      </c>
    </row>
    <row r="1776" spans="2:11" ht="19.899999999999999" customHeight="1" x14ac:dyDescent="0.2">
      <c r="B1776" s="29"/>
      <c r="C1776" s="155" t="s">
        <v>994</v>
      </c>
      <c r="D1776" s="151" t="s">
        <v>715</v>
      </c>
      <c r="E1776" s="156" t="s">
        <v>1155</v>
      </c>
      <c r="F1776" s="156"/>
      <c r="G1776" s="156"/>
      <c r="H1776" s="38"/>
      <c r="I1776" s="28"/>
      <c r="J1776" s="37"/>
    </row>
    <row r="1777" spans="2:11" ht="19.899999999999999" customHeight="1" x14ac:dyDescent="0.2">
      <c r="B1777" s="29"/>
      <c r="C1777" s="155"/>
      <c r="E1777" s="158" t="s">
        <v>1156</v>
      </c>
      <c r="F1777" s="158"/>
      <c r="G1777" s="158"/>
      <c r="H1777" s="38"/>
      <c r="I1777" s="28"/>
      <c r="J1777" s="37"/>
    </row>
    <row r="1778" spans="2:11" ht="19.899999999999999" customHeight="1" x14ac:dyDescent="0.2">
      <c r="B1778" s="29"/>
      <c r="C1778" s="155"/>
      <c r="D1778" s="151"/>
      <c r="E1778" s="158" t="s">
        <v>1157</v>
      </c>
      <c r="F1778" s="158"/>
      <c r="G1778" s="158"/>
      <c r="H1778" s="38"/>
      <c r="I1778" s="28"/>
      <c r="J1778" s="37"/>
    </row>
    <row r="1779" spans="2:11" ht="19.899999999999999" customHeight="1" x14ac:dyDescent="0.2">
      <c r="B1779" s="29"/>
      <c r="C1779" s="155"/>
      <c r="D1779" s="151"/>
      <c r="E1779" s="158" t="s">
        <v>1158</v>
      </c>
      <c r="F1779" s="158"/>
      <c r="G1779" s="158"/>
      <c r="H1779" s="38"/>
      <c r="I1779" s="28"/>
      <c r="J1779" s="37">
        <v>25500000</v>
      </c>
      <c r="K1779" s="152" t="s">
        <v>13</v>
      </c>
    </row>
    <row r="1780" spans="2:11" ht="19.899999999999999" customHeight="1" x14ac:dyDescent="0.2">
      <c r="B1780" s="29"/>
      <c r="C1780" s="155" t="s">
        <v>946</v>
      </c>
      <c r="D1780" s="151" t="s">
        <v>716</v>
      </c>
      <c r="E1780" s="156" t="s">
        <v>889</v>
      </c>
      <c r="F1780" s="156"/>
      <c r="G1780" s="156"/>
      <c r="H1780" s="38"/>
      <c r="I1780" s="28"/>
      <c r="J1780" s="37"/>
    </row>
    <row r="1781" spans="2:11" ht="19.899999999999999" customHeight="1" x14ac:dyDescent="0.2">
      <c r="B1781" s="29"/>
      <c r="C1781" s="38"/>
      <c r="E1781" s="158" t="s">
        <v>1579</v>
      </c>
      <c r="F1781" s="158"/>
      <c r="G1781" s="270"/>
      <c r="H1781" s="271"/>
      <c r="I1781" s="28"/>
      <c r="J1781" s="37">
        <v>62890000</v>
      </c>
      <c r="K1781" s="152" t="s">
        <v>13</v>
      </c>
    </row>
    <row r="1782" spans="2:11" ht="19.899999999999999" customHeight="1" x14ac:dyDescent="0.2">
      <c r="B1782" s="29"/>
      <c r="C1782" s="155" t="s">
        <v>332</v>
      </c>
      <c r="D1782" s="151" t="s">
        <v>717</v>
      </c>
      <c r="E1782" s="158" t="s">
        <v>1175</v>
      </c>
      <c r="F1782" s="158"/>
      <c r="G1782" s="158"/>
      <c r="H1782" s="38"/>
      <c r="I1782" s="28"/>
      <c r="J1782" s="37"/>
    </row>
    <row r="1783" spans="2:11" ht="19.899999999999999" customHeight="1" x14ac:dyDescent="0.2">
      <c r="B1783" s="29"/>
      <c r="C1783" s="155"/>
      <c r="E1783" s="158" t="s">
        <v>1154</v>
      </c>
      <c r="F1783" s="158"/>
      <c r="G1783" s="158"/>
      <c r="H1783" s="38"/>
      <c r="I1783" s="28"/>
      <c r="J1783" s="37">
        <v>25500000</v>
      </c>
      <c r="K1783" s="152" t="s">
        <v>13</v>
      </c>
    </row>
    <row r="1784" spans="2:11" ht="19.899999999999999" customHeight="1" x14ac:dyDescent="0.2">
      <c r="B1784" s="29"/>
      <c r="C1784" s="29"/>
      <c r="E1784" s="158"/>
      <c r="F1784" s="158"/>
      <c r="G1784" s="158"/>
      <c r="H1784" s="39"/>
      <c r="I1784" s="32"/>
      <c r="J1784" s="37"/>
    </row>
    <row r="1785" spans="2:11" ht="19.899999999999999" customHeight="1" x14ac:dyDescent="0.2">
      <c r="B1785" s="29"/>
      <c r="C1785" s="155"/>
      <c r="E1785" s="158"/>
      <c r="F1785" s="158"/>
      <c r="G1785" s="158"/>
      <c r="H1785" s="38"/>
      <c r="I1785" s="28"/>
      <c r="J1785" s="37"/>
    </row>
    <row r="1786" spans="2:11" ht="19.899999999999999" customHeight="1" x14ac:dyDescent="0.2">
      <c r="B1786" s="29"/>
      <c r="C1786" s="38"/>
      <c r="D1786" s="151"/>
      <c r="E1786" s="156"/>
      <c r="F1786" s="156"/>
      <c r="G1786" s="156"/>
      <c r="H1786" s="156"/>
      <c r="I1786" s="28"/>
      <c r="J1786" s="40"/>
      <c r="K1786" s="31"/>
    </row>
    <row r="1787" spans="2:11" ht="19.899999999999999" customHeight="1" x14ac:dyDescent="0.2">
      <c r="B1787" s="29"/>
      <c r="C1787" s="38"/>
      <c r="E1787" s="156"/>
      <c r="F1787" s="156"/>
      <c r="G1787" s="156"/>
      <c r="H1787" s="156"/>
      <c r="I1787" s="28"/>
      <c r="J1787" s="40"/>
    </row>
    <row r="1788" spans="2:11" ht="19.899999999999999" customHeight="1" x14ac:dyDescent="0.2">
      <c r="B1788" s="29"/>
      <c r="C1788" s="38"/>
      <c r="E1788" s="156"/>
      <c r="F1788" s="156"/>
      <c r="G1788" s="156"/>
      <c r="H1788" s="156"/>
      <c r="I1788" s="28"/>
      <c r="J1788" s="40"/>
    </row>
    <row r="1789" spans="2:11" ht="19.899999999999999" customHeight="1" x14ac:dyDescent="0.2">
      <c r="B1789" s="29"/>
      <c r="C1789" s="38"/>
      <c r="E1789" s="156"/>
      <c r="F1789" s="156"/>
      <c r="G1789" s="156"/>
      <c r="H1789" s="156"/>
      <c r="I1789" s="28"/>
      <c r="J1789" s="40"/>
    </row>
    <row r="1790" spans="2:11" ht="19.899999999999999" customHeight="1" x14ac:dyDescent="0.2">
      <c r="B1790" s="29"/>
      <c r="C1790" s="29"/>
      <c r="D1790" s="156"/>
      <c r="E1790" s="156"/>
      <c r="F1790" s="156"/>
      <c r="G1790" s="156"/>
      <c r="H1790" s="39"/>
      <c r="I1790" s="32"/>
      <c r="J1790" s="37"/>
    </row>
    <row r="1791" spans="2:11" ht="19.899999999999999" customHeight="1" x14ac:dyDescent="0.2">
      <c r="B1791" s="29"/>
      <c r="C1791" s="29"/>
      <c r="D1791" s="156"/>
      <c r="E1791" s="156"/>
      <c r="F1791" s="156"/>
      <c r="G1791" s="156"/>
      <c r="H1791" s="39"/>
      <c r="I1791" s="32"/>
      <c r="J1791" s="37"/>
    </row>
    <row r="1792" spans="2:11" ht="19.899999999999999" customHeight="1" x14ac:dyDescent="0.2">
      <c r="B1792" s="29"/>
      <c r="C1792" s="29"/>
      <c r="D1792" s="156"/>
      <c r="E1792" s="156"/>
      <c r="F1792" s="156"/>
      <c r="G1792" s="156"/>
      <c r="H1792" s="39"/>
      <c r="I1792" s="32"/>
      <c r="J1792" s="37"/>
    </row>
    <row r="1793" spans="2:11" ht="19.899999999999999" customHeight="1" x14ac:dyDescent="0.2">
      <c r="B1793" s="29"/>
      <c r="C1793" s="29"/>
      <c r="D1793" s="156"/>
      <c r="E1793" s="156"/>
      <c r="F1793" s="156"/>
      <c r="G1793" s="156"/>
      <c r="H1793" s="39"/>
      <c r="I1793" s="32"/>
      <c r="J1793" s="37"/>
    </row>
    <row r="1794" spans="2:11" ht="19.899999999999999" customHeight="1" x14ac:dyDescent="0.2">
      <c r="B1794" s="29"/>
      <c r="C1794" s="29"/>
      <c r="D1794" s="156"/>
      <c r="E1794" s="156"/>
      <c r="F1794" s="156"/>
      <c r="G1794" s="156"/>
      <c r="H1794" s="39"/>
      <c r="I1794" s="32"/>
      <c r="J1794" s="37"/>
    </row>
    <row r="1795" spans="2:11" ht="19.899999999999999" customHeight="1" x14ac:dyDescent="0.2">
      <c r="B1795" s="29"/>
      <c r="C1795" s="29"/>
      <c r="D1795" s="156"/>
      <c r="E1795" s="156"/>
      <c r="F1795" s="156"/>
      <c r="G1795" s="156"/>
      <c r="H1795" s="39"/>
      <c r="I1795" s="32"/>
      <c r="J1795" s="37"/>
    </row>
    <row r="1796" spans="2:11" ht="19.899999999999999" customHeight="1" x14ac:dyDescent="0.2">
      <c r="B1796" s="29"/>
      <c r="C1796" s="29"/>
      <c r="D1796" s="156"/>
      <c r="E1796" s="156"/>
      <c r="F1796" s="156"/>
      <c r="G1796" s="156"/>
      <c r="H1796" s="39"/>
      <c r="I1796" s="32"/>
      <c r="J1796" s="37"/>
    </row>
    <row r="1797" spans="2:11" ht="19.899999999999999" customHeight="1" x14ac:dyDescent="0.2">
      <c r="B1797" s="29"/>
      <c r="C1797" s="29"/>
      <c r="D1797" s="156"/>
      <c r="E1797" s="156"/>
      <c r="F1797" s="156"/>
      <c r="G1797" s="156"/>
      <c r="H1797" s="39"/>
      <c r="I1797" s="32"/>
      <c r="J1797" s="37"/>
    </row>
    <row r="1798" spans="2:11" ht="19.899999999999999" customHeight="1" x14ac:dyDescent="0.2">
      <c r="B1798" s="29"/>
      <c r="C1798" s="29"/>
      <c r="D1798" s="156"/>
      <c r="E1798" s="156"/>
      <c r="F1798" s="156"/>
      <c r="G1798" s="156"/>
      <c r="H1798" s="39"/>
      <c r="I1798" s="32"/>
      <c r="J1798" s="37"/>
    </row>
    <row r="1799" spans="2:11" ht="19.899999999999999" customHeight="1" x14ac:dyDescent="0.2">
      <c r="B1799" s="29"/>
      <c r="C1799" s="29"/>
      <c r="D1799" s="156"/>
      <c r="E1799" s="156"/>
      <c r="F1799" s="156"/>
      <c r="G1799" s="156"/>
      <c r="H1799" s="39"/>
      <c r="I1799" s="32"/>
      <c r="J1799" s="37"/>
    </row>
    <row r="1800" spans="2:11" ht="19.899999999999999" customHeight="1" x14ac:dyDescent="0.2">
      <c r="B1800" s="29"/>
      <c r="C1800" s="29"/>
      <c r="D1800" s="156"/>
      <c r="E1800" s="156"/>
      <c r="F1800" s="156"/>
      <c r="G1800" s="156"/>
      <c r="H1800" s="39"/>
      <c r="I1800" s="32"/>
      <c r="J1800" s="37"/>
    </row>
    <row r="1801" spans="2:11" ht="19.899999999999999" customHeight="1" x14ac:dyDescent="0.2">
      <c r="B1801" s="29" t="s">
        <v>189</v>
      </c>
      <c r="C1801" s="29"/>
      <c r="D1801" s="29"/>
      <c r="E1801" s="29"/>
      <c r="F1801" s="29"/>
      <c r="G1801" s="29"/>
      <c r="H1801" s="306">
        <f>SUM(J1821:J1999)</f>
        <v>1205060312</v>
      </c>
      <c r="I1801" s="306"/>
      <c r="J1801" s="31" t="s">
        <v>13</v>
      </c>
      <c r="K1801" s="31"/>
    </row>
    <row r="1802" spans="2:11" ht="19.899999999999999" customHeight="1" x14ac:dyDescent="0.2">
      <c r="B1802" s="150" t="s">
        <v>412</v>
      </c>
      <c r="I1802" s="36"/>
      <c r="J1802" s="37"/>
    </row>
    <row r="1803" spans="2:11" ht="19.899999999999999" customHeight="1" x14ac:dyDescent="0.2">
      <c r="B1803" s="163" t="s">
        <v>1159</v>
      </c>
      <c r="C1803" s="29"/>
      <c r="D1803" s="174" t="s">
        <v>1177</v>
      </c>
      <c r="E1803" s="150" t="s">
        <v>777</v>
      </c>
      <c r="F1803" s="150"/>
      <c r="G1803" s="150"/>
      <c r="H1803" s="29"/>
      <c r="I1803" s="32"/>
    </row>
    <row r="1804" spans="2:11" ht="19.899999999999999" customHeight="1" x14ac:dyDescent="0.2">
      <c r="B1804" s="163"/>
      <c r="C1804" s="29"/>
      <c r="D1804" s="150"/>
      <c r="E1804" s="150"/>
      <c r="F1804" s="150"/>
      <c r="G1804" s="150"/>
      <c r="H1804" s="29"/>
      <c r="I1804" s="32"/>
      <c r="J1804" s="30"/>
      <c r="K1804" s="31"/>
    </row>
    <row r="1805" spans="2:11" ht="19.899999999999999" customHeight="1" x14ac:dyDescent="0.2">
      <c r="B1805" s="31"/>
      <c r="E1805" s="150" t="s">
        <v>112</v>
      </c>
      <c r="F1805" s="150"/>
      <c r="G1805" s="150"/>
      <c r="H1805" s="29"/>
      <c r="I1805" s="31"/>
      <c r="J1805" s="30"/>
      <c r="K1805" s="31"/>
    </row>
    <row r="1806" spans="2:11" ht="19.899999999999999" customHeight="1" x14ac:dyDescent="0.2">
      <c r="B1806" s="31"/>
      <c r="E1806" s="156" t="s">
        <v>785</v>
      </c>
      <c r="F1806" s="156"/>
      <c r="G1806" s="156"/>
      <c r="I1806" s="31"/>
      <c r="J1806" s="30"/>
      <c r="K1806" s="31"/>
    </row>
    <row r="1807" spans="2:11" ht="19.899999999999999" customHeight="1" x14ac:dyDescent="0.2">
      <c r="B1807" s="31"/>
      <c r="E1807" s="156" t="s">
        <v>779</v>
      </c>
      <c r="F1807" s="156"/>
      <c r="G1807" s="156"/>
      <c r="I1807" s="31"/>
      <c r="J1807" s="30"/>
      <c r="K1807" s="31"/>
    </row>
    <row r="1808" spans="2:11" ht="19.899999999999999" customHeight="1" x14ac:dyDescent="0.2">
      <c r="B1808" s="31"/>
      <c r="E1808" s="156" t="s">
        <v>780</v>
      </c>
      <c r="F1808" s="156"/>
      <c r="G1808" s="156"/>
      <c r="I1808" s="31"/>
      <c r="J1808" s="30"/>
      <c r="K1808" s="31"/>
    </row>
    <row r="1809" spans="2:11" ht="19.899999999999999" customHeight="1" x14ac:dyDescent="0.2">
      <c r="B1809" s="31"/>
      <c r="E1809" s="156" t="s">
        <v>784</v>
      </c>
      <c r="F1809" s="156"/>
      <c r="G1809" s="156"/>
      <c r="I1809" s="31"/>
      <c r="J1809" s="30"/>
      <c r="K1809" s="31"/>
    </row>
    <row r="1810" spans="2:11" ht="19.899999999999999" customHeight="1" x14ac:dyDescent="0.2">
      <c r="B1810" s="31"/>
      <c r="E1810" s="156"/>
      <c r="F1810" s="156"/>
      <c r="G1810" s="156"/>
      <c r="I1810" s="31"/>
      <c r="J1810" s="30"/>
      <c r="K1810" s="31"/>
    </row>
    <row r="1811" spans="2:11" ht="19.899999999999999" customHeight="1" x14ac:dyDescent="0.2">
      <c r="B1811" s="31"/>
      <c r="E1811" s="150" t="s">
        <v>778</v>
      </c>
      <c r="F1811" s="156"/>
      <c r="G1811" s="156"/>
      <c r="I1811" s="31"/>
      <c r="J1811" s="30"/>
      <c r="K1811" s="31"/>
    </row>
    <row r="1812" spans="2:11" ht="19.899999999999999" customHeight="1" x14ac:dyDescent="0.2">
      <c r="B1812" s="31"/>
      <c r="E1812" s="29"/>
      <c r="F1812" s="156"/>
      <c r="G1812" s="156"/>
      <c r="I1812" s="31"/>
      <c r="J1812" s="30"/>
      <c r="K1812" s="31"/>
    </row>
    <row r="1813" spans="2:11" ht="19.899999999999999" customHeight="1" x14ac:dyDescent="0.2">
      <c r="B1813" s="31"/>
      <c r="E1813" s="31" t="s">
        <v>117</v>
      </c>
      <c r="F1813" s="150"/>
      <c r="G1813" s="150"/>
      <c r="H1813" s="29"/>
      <c r="I1813" s="31"/>
      <c r="J1813" s="30"/>
      <c r="K1813" s="31"/>
    </row>
    <row r="1814" spans="2:11" ht="19.899999999999999" customHeight="1" x14ac:dyDescent="0.2">
      <c r="B1814" s="31"/>
      <c r="E1814" s="156" t="s">
        <v>783</v>
      </c>
      <c r="F1814" s="29"/>
      <c r="G1814" s="29"/>
      <c r="H1814" s="29"/>
      <c r="I1814" s="31"/>
      <c r="J1814" s="30"/>
      <c r="K1814" s="31"/>
    </row>
    <row r="1815" spans="2:11" ht="19.899999999999999" customHeight="1" x14ac:dyDescent="0.2">
      <c r="B1815" s="31"/>
      <c r="E1815" s="156" t="s">
        <v>781</v>
      </c>
      <c r="F1815" s="150"/>
      <c r="G1815" s="150"/>
      <c r="H1815" s="29"/>
      <c r="I1815" s="31"/>
      <c r="J1815" s="30"/>
      <c r="K1815" s="31"/>
    </row>
    <row r="1816" spans="2:11" ht="19.899999999999999" customHeight="1" x14ac:dyDescent="0.2">
      <c r="B1816" s="31"/>
      <c r="E1816" s="156"/>
      <c r="F1816" s="156"/>
      <c r="G1816" s="156"/>
      <c r="H1816" s="29"/>
      <c r="I1816" s="31"/>
      <c r="J1816" s="30"/>
      <c r="K1816" s="31"/>
    </row>
    <row r="1817" spans="2:11" ht="19.899999999999999" customHeight="1" x14ac:dyDescent="0.2">
      <c r="B1817" s="31"/>
      <c r="E1817" s="163" t="s">
        <v>113</v>
      </c>
      <c r="F1817" s="156"/>
      <c r="G1817" s="156"/>
      <c r="H1817" s="29"/>
      <c r="I1817" s="31"/>
      <c r="J1817" s="30"/>
      <c r="K1817" s="31"/>
    </row>
    <row r="1818" spans="2:11" ht="19.899999999999999" customHeight="1" x14ac:dyDescent="0.2">
      <c r="B1818" s="31"/>
      <c r="E1818" s="156" t="s">
        <v>782</v>
      </c>
      <c r="F1818" s="156"/>
      <c r="G1818" s="156"/>
      <c r="H1818" s="29"/>
      <c r="I1818" s="31"/>
      <c r="J1818" s="30"/>
      <c r="K1818" s="31"/>
    </row>
    <row r="1819" spans="2:11" ht="19.899999999999999" customHeight="1" x14ac:dyDescent="0.2">
      <c r="B1819" s="31"/>
      <c r="E1819" s="156" t="s">
        <v>781</v>
      </c>
      <c r="F1819" s="156"/>
      <c r="G1819" s="156"/>
      <c r="H1819" s="29"/>
      <c r="I1819" s="31"/>
      <c r="J1819" s="30"/>
      <c r="K1819" s="31"/>
    </row>
    <row r="1820" spans="2:11" ht="19.899999999999999" customHeight="1" x14ac:dyDescent="0.2">
      <c r="B1820" s="31"/>
      <c r="C1820" s="150"/>
      <c r="D1820" s="150"/>
      <c r="E1820" s="150"/>
      <c r="F1820" s="150"/>
      <c r="G1820" s="150"/>
      <c r="I1820" s="163"/>
      <c r="J1820" s="30"/>
      <c r="K1820" s="31"/>
    </row>
    <row r="1821" spans="2:11" ht="19.899999999999999" customHeight="1" x14ac:dyDescent="0.2">
      <c r="B1821" s="31"/>
      <c r="C1821" s="156" t="s">
        <v>97</v>
      </c>
      <c r="D1821" s="156" t="s">
        <v>179</v>
      </c>
      <c r="E1821" s="156"/>
      <c r="F1821" s="156"/>
      <c r="G1821" s="156"/>
      <c r="I1821" s="31"/>
      <c r="J1821" s="36">
        <f>I1830</f>
        <v>69043492</v>
      </c>
      <c r="K1821" s="158" t="s">
        <v>13</v>
      </c>
    </row>
    <row r="1822" spans="2:11" ht="19.899999999999999" customHeight="1" x14ac:dyDescent="0.2">
      <c r="B1822" s="31"/>
      <c r="C1822" s="156"/>
      <c r="D1822" s="156" t="s">
        <v>123</v>
      </c>
      <c r="E1822" s="156"/>
      <c r="F1822" s="156"/>
      <c r="G1822" s="156"/>
      <c r="I1822" s="31"/>
      <c r="J1822" s="37"/>
    </row>
    <row r="1823" spans="2:11" ht="19.899999999999999" customHeight="1" x14ac:dyDescent="0.2">
      <c r="B1823" s="152"/>
      <c r="I1823" s="42" t="s">
        <v>114</v>
      </c>
      <c r="J1823" s="42" t="s">
        <v>115</v>
      </c>
      <c r="K1823" s="36"/>
    </row>
    <row r="1824" spans="2:11" ht="19.899999999999999" customHeight="1" x14ac:dyDescent="0.2">
      <c r="B1824" s="152"/>
      <c r="I1824" s="154" t="s">
        <v>116</v>
      </c>
      <c r="J1824" s="154" t="s">
        <v>116</v>
      </c>
      <c r="K1824" s="36"/>
    </row>
    <row r="1825" spans="2:11" ht="19.899999999999999" customHeight="1" x14ac:dyDescent="0.2">
      <c r="D1825" s="28" t="s">
        <v>128</v>
      </c>
      <c r="H1825" s="152"/>
      <c r="I1825" s="36">
        <v>658436184</v>
      </c>
      <c r="J1825" s="33">
        <v>0</v>
      </c>
      <c r="K1825" s="152" t="s">
        <v>13</v>
      </c>
    </row>
    <row r="1826" spans="2:11" ht="19.899999999999999" customHeight="1" x14ac:dyDescent="0.2">
      <c r="D1826" s="28" t="s">
        <v>830</v>
      </c>
      <c r="H1826" s="152"/>
      <c r="I1826" s="36">
        <v>457489192</v>
      </c>
      <c r="J1826" s="33">
        <v>0</v>
      </c>
      <c r="K1826" s="152" t="s">
        <v>13</v>
      </c>
    </row>
    <row r="1827" spans="2:11" ht="19.899999999999999" customHeight="1" x14ac:dyDescent="0.2">
      <c r="D1827" s="158" t="s">
        <v>133</v>
      </c>
      <c r="E1827" s="158"/>
      <c r="F1827" s="158"/>
      <c r="G1827" s="158"/>
      <c r="H1827" s="171">
        <f>I1826-H1828</f>
        <v>424333128</v>
      </c>
      <c r="I1827" s="36"/>
      <c r="J1827" s="33"/>
    </row>
    <row r="1828" spans="2:11" ht="19.899999999999999" customHeight="1" x14ac:dyDescent="0.2">
      <c r="D1828" s="158" t="s">
        <v>154</v>
      </c>
      <c r="E1828" s="158"/>
      <c r="F1828" s="158"/>
      <c r="G1828" s="158"/>
      <c r="H1828" s="37">
        <v>33156064</v>
      </c>
      <c r="I1828" s="36"/>
      <c r="J1828" s="33"/>
    </row>
    <row r="1829" spans="2:11" ht="19.899999999999999" customHeight="1" x14ac:dyDescent="0.2">
      <c r="D1829" s="28" t="s">
        <v>314</v>
      </c>
      <c r="H1829" s="152"/>
      <c r="I1829" s="36">
        <v>131903500</v>
      </c>
      <c r="J1829" s="33">
        <v>0</v>
      </c>
      <c r="K1829" s="152" t="s">
        <v>13</v>
      </c>
    </row>
    <row r="1830" spans="2:11" ht="19.899999999999999" customHeight="1" x14ac:dyDescent="0.2">
      <c r="D1830" s="28" t="s">
        <v>826</v>
      </c>
      <c r="H1830" s="152"/>
      <c r="I1830" s="36">
        <f>I1825-I1826-I1829</f>
        <v>69043492</v>
      </c>
      <c r="J1830" s="33">
        <v>0</v>
      </c>
      <c r="K1830" s="152" t="s">
        <v>13</v>
      </c>
    </row>
    <row r="1831" spans="2:11" ht="19.899999999999999" customHeight="1" x14ac:dyDescent="0.2">
      <c r="H1831" s="152"/>
      <c r="I1831" s="36"/>
      <c r="J1831" s="33"/>
    </row>
    <row r="1832" spans="2:11" ht="19.899999999999999" customHeight="1" x14ac:dyDescent="0.2">
      <c r="B1832" s="31"/>
      <c r="E1832" s="150"/>
      <c r="F1832" s="150"/>
      <c r="G1832" s="150"/>
      <c r="H1832" s="29"/>
      <c r="I1832" s="31"/>
      <c r="J1832" s="30"/>
      <c r="K1832" s="31"/>
    </row>
    <row r="1833" spans="2:11" ht="19.899999999999999" customHeight="1" x14ac:dyDescent="0.2">
      <c r="B1833" s="31"/>
      <c r="E1833" s="156"/>
      <c r="F1833" s="156"/>
      <c r="G1833" s="156"/>
      <c r="H1833" s="29"/>
      <c r="I1833" s="31"/>
      <c r="J1833" s="30"/>
      <c r="K1833" s="31"/>
    </row>
    <row r="1834" spans="2:11" ht="19.899999999999999" customHeight="1" x14ac:dyDescent="0.2">
      <c r="B1834" s="31"/>
      <c r="E1834" s="156"/>
      <c r="F1834" s="156"/>
      <c r="G1834" s="156"/>
      <c r="H1834" s="29"/>
      <c r="I1834" s="31"/>
      <c r="J1834" s="30"/>
      <c r="K1834" s="31"/>
    </row>
    <row r="1835" spans="2:11" ht="19.899999999999999" customHeight="1" x14ac:dyDescent="0.2">
      <c r="B1835" s="31"/>
      <c r="E1835" s="156"/>
      <c r="F1835" s="156"/>
      <c r="G1835" s="156"/>
      <c r="H1835" s="29"/>
      <c r="I1835" s="31"/>
      <c r="J1835" s="30"/>
      <c r="K1835" s="31"/>
    </row>
    <row r="1836" spans="2:11" ht="19.899999999999999" customHeight="1" x14ac:dyDescent="0.2">
      <c r="B1836" s="156"/>
      <c r="H1836" s="152"/>
      <c r="I1836" s="36"/>
      <c r="J1836" s="33"/>
    </row>
    <row r="1837" spans="2:11" ht="19.899999999999999" customHeight="1" x14ac:dyDescent="0.2">
      <c r="B1837" s="163" t="s">
        <v>139</v>
      </c>
      <c r="C1837" s="29"/>
      <c r="D1837" s="174" t="s">
        <v>793</v>
      </c>
      <c r="E1837" s="150" t="s">
        <v>794</v>
      </c>
      <c r="F1837" s="150"/>
      <c r="G1837" s="150"/>
      <c r="H1837" s="29"/>
      <c r="I1837" s="32"/>
    </row>
    <row r="1838" spans="2:11" ht="19.899999999999999" customHeight="1" x14ac:dyDescent="0.2">
      <c r="B1838" s="163"/>
      <c r="C1838" s="29"/>
      <c r="E1838" s="150" t="s">
        <v>786</v>
      </c>
      <c r="F1838" s="150"/>
      <c r="G1838" s="150"/>
      <c r="H1838" s="29"/>
      <c r="I1838" s="32"/>
    </row>
    <row r="1839" spans="2:11" ht="19.899999999999999" customHeight="1" x14ac:dyDescent="0.2">
      <c r="B1839" s="163"/>
      <c r="C1839" s="29"/>
      <c r="E1839" s="150"/>
      <c r="F1839" s="150"/>
      <c r="G1839" s="150"/>
      <c r="H1839" s="29"/>
      <c r="I1839" s="32"/>
      <c r="J1839" s="30"/>
      <c r="K1839" s="31"/>
    </row>
    <row r="1840" spans="2:11" ht="19.899999999999999" customHeight="1" x14ac:dyDescent="0.2">
      <c r="B1840" s="31"/>
      <c r="E1840" s="150" t="s">
        <v>333</v>
      </c>
      <c r="F1840" s="150"/>
      <c r="G1840" s="150"/>
      <c r="H1840" s="29"/>
      <c r="I1840" s="31"/>
      <c r="J1840" s="30"/>
      <c r="K1840" s="31"/>
    </row>
    <row r="1841" spans="2:11" ht="19.899999999999999" customHeight="1" x14ac:dyDescent="0.2">
      <c r="B1841" s="31"/>
      <c r="E1841" s="156" t="s">
        <v>787</v>
      </c>
      <c r="F1841" s="156"/>
      <c r="G1841" s="156"/>
      <c r="H1841" s="29"/>
      <c r="I1841" s="31"/>
      <c r="J1841" s="30"/>
      <c r="K1841" s="31"/>
    </row>
    <row r="1842" spans="2:11" ht="19.899999999999999" customHeight="1" x14ac:dyDescent="0.2">
      <c r="B1842" s="31"/>
      <c r="E1842" s="156" t="s">
        <v>788</v>
      </c>
      <c r="F1842" s="156"/>
      <c r="G1842" s="156"/>
      <c r="H1842" s="29"/>
      <c r="I1842" s="31"/>
      <c r="J1842" s="30"/>
      <c r="K1842" s="31"/>
    </row>
    <row r="1843" spans="2:11" ht="19.899999999999999" customHeight="1" x14ac:dyDescent="0.2">
      <c r="B1843" s="31"/>
      <c r="E1843" s="156" t="s">
        <v>789</v>
      </c>
      <c r="F1843" s="156"/>
      <c r="G1843" s="156"/>
      <c r="H1843" s="29"/>
      <c r="I1843" s="31"/>
      <c r="J1843" s="30"/>
      <c r="K1843" s="31"/>
    </row>
    <row r="1844" spans="2:11" ht="19.899999999999999" customHeight="1" x14ac:dyDescent="0.2">
      <c r="B1844" s="31"/>
      <c r="E1844" s="156" t="s">
        <v>784</v>
      </c>
      <c r="F1844" s="156"/>
      <c r="G1844" s="156"/>
      <c r="H1844" s="29"/>
      <c r="I1844" s="31"/>
      <c r="J1844" s="30"/>
      <c r="K1844" s="31"/>
    </row>
    <row r="1845" spans="2:11" ht="19.899999999999999" customHeight="1" x14ac:dyDescent="0.2">
      <c r="B1845" s="31"/>
      <c r="E1845" s="156"/>
      <c r="F1845" s="156"/>
      <c r="G1845" s="156"/>
      <c r="H1845" s="29"/>
      <c r="I1845" s="31"/>
      <c r="J1845" s="30"/>
      <c r="K1845" s="31"/>
    </row>
    <row r="1846" spans="2:11" ht="19.899999999999999" customHeight="1" x14ac:dyDescent="0.2">
      <c r="B1846" s="31"/>
      <c r="E1846" s="150" t="s">
        <v>778</v>
      </c>
      <c r="F1846" s="150"/>
      <c r="G1846" s="150"/>
      <c r="H1846" s="29"/>
      <c r="I1846" s="31"/>
      <c r="J1846" s="30"/>
      <c r="K1846" s="31"/>
    </row>
    <row r="1847" spans="2:11" ht="19.899999999999999" customHeight="1" x14ac:dyDescent="0.2">
      <c r="B1847" s="31"/>
      <c r="E1847" s="29"/>
      <c r="F1847" s="29"/>
      <c r="G1847" s="29"/>
      <c r="H1847" s="29"/>
      <c r="I1847" s="31"/>
      <c r="J1847" s="30"/>
      <c r="K1847" s="31"/>
    </row>
    <row r="1848" spans="2:11" ht="19.899999999999999" customHeight="1" x14ac:dyDescent="0.2">
      <c r="B1848" s="31"/>
      <c r="E1848" s="150" t="s">
        <v>117</v>
      </c>
      <c r="F1848" s="150"/>
      <c r="G1848" s="150"/>
      <c r="H1848" s="29"/>
      <c r="I1848" s="31"/>
      <c r="J1848" s="30"/>
      <c r="K1848" s="31"/>
    </row>
    <row r="1849" spans="2:11" ht="19.899999999999999" customHeight="1" x14ac:dyDescent="0.2">
      <c r="B1849" s="31"/>
      <c r="E1849" s="156" t="s">
        <v>792</v>
      </c>
      <c r="F1849" s="156"/>
      <c r="G1849" s="156"/>
      <c r="H1849" s="29"/>
      <c r="I1849" s="31"/>
      <c r="J1849" s="30"/>
      <c r="K1849" s="31"/>
    </row>
    <row r="1850" spans="2:11" ht="19.899999999999999" customHeight="1" x14ac:dyDescent="0.2">
      <c r="B1850" s="31"/>
      <c r="E1850" s="156" t="s">
        <v>790</v>
      </c>
      <c r="F1850" s="156"/>
      <c r="G1850" s="156"/>
      <c r="H1850" s="29"/>
      <c r="I1850" s="31"/>
      <c r="J1850" s="30"/>
      <c r="K1850" s="31"/>
    </row>
    <row r="1851" spans="2:11" ht="19.899999999999999" customHeight="1" x14ac:dyDescent="0.2">
      <c r="B1851" s="31"/>
      <c r="E1851" s="156"/>
      <c r="F1851" s="156"/>
      <c r="G1851" s="156"/>
      <c r="H1851" s="29"/>
      <c r="I1851" s="31"/>
      <c r="J1851" s="30"/>
      <c r="K1851" s="31"/>
    </row>
    <row r="1852" spans="2:11" ht="19.899999999999999" customHeight="1" x14ac:dyDescent="0.2">
      <c r="B1852" s="31"/>
      <c r="E1852" s="150" t="s">
        <v>113</v>
      </c>
      <c r="F1852" s="150"/>
      <c r="G1852" s="150"/>
      <c r="H1852" s="29"/>
      <c r="I1852" s="31"/>
      <c r="J1852" s="30"/>
      <c r="K1852" s="31"/>
    </row>
    <row r="1853" spans="2:11" ht="19.899999999999999" customHeight="1" x14ac:dyDescent="0.2">
      <c r="B1853" s="31"/>
      <c r="E1853" s="156" t="s">
        <v>791</v>
      </c>
      <c r="F1853" s="156"/>
      <c r="G1853" s="156"/>
      <c r="H1853" s="29"/>
      <c r="I1853" s="31"/>
      <c r="J1853" s="30"/>
      <c r="K1853" s="31"/>
    </row>
    <row r="1854" spans="2:11" ht="19.899999999999999" customHeight="1" x14ac:dyDescent="0.2">
      <c r="B1854" s="31"/>
      <c r="E1854" s="156" t="s">
        <v>790</v>
      </c>
      <c r="F1854" s="156"/>
      <c r="G1854" s="156"/>
      <c r="H1854" s="29"/>
      <c r="I1854" s="31"/>
      <c r="J1854" s="30"/>
      <c r="K1854" s="31"/>
    </row>
    <row r="1855" spans="2:11" ht="19.899999999999999" customHeight="1" x14ac:dyDescent="0.2">
      <c r="B1855" s="31"/>
      <c r="D1855" s="156"/>
      <c r="E1855" s="156"/>
      <c r="F1855" s="156"/>
      <c r="G1855" s="156"/>
      <c r="H1855" s="29"/>
      <c r="I1855" s="31"/>
      <c r="J1855" s="30"/>
      <c r="K1855" s="31"/>
    </row>
    <row r="1856" spans="2:11" ht="19.899999999999999" customHeight="1" x14ac:dyDescent="0.2">
      <c r="B1856" s="31"/>
      <c r="C1856" s="156" t="s">
        <v>96</v>
      </c>
      <c r="D1856" s="156" t="s">
        <v>180</v>
      </c>
      <c r="E1856" s="156"/>
      <c r="F1856" s="156"/>
      <c r="G1856" s="156"/>
      <c r="I1856" s="163"/>
      <c r="J1856" s="30"/>
      <c r="K1856" s="31"/>
    </row>
    <row r="1857" spans="2:11" ht="19.899999999999999" customHeight="1" x14ac:dyDescent="0.2">
      <c r="B1857" s="31"/>
      <c r="C1857" s="156"/>
      <c r="D1857" s="156" t="s">
        <v>140</v>
      </c>
      <c r="E1857" s="156"/>
      <c r="F1857" s="156"/>
      <c r="G1857" s="156"/>
      <c r="I1857" s="31"/>
      <c r="J1857" s="36">
        <f>I1866</f>
        <v>65014120</v>
      </c>
      <c r="K1857" s="158" t="s">
        <v>13</v>
      </c>
    </row>
    <row r="1858" spans="2:11" ht="19.899999999999999" customHeight="1" x14ac:dyDescent="0.2">
      <c r="B1858" s="31"/>
      <c r="C1858" s="156"/>
      <c r="D1858" s="156"/>
      <c r="E1858" s="156"/>
      <c r="F1858" s="156"/>
      <c r="G1858" s="156"/>
      <c r="I1858" s="31"/>
      <c r="J1858" s="37"/>
    </row>
    <row r="1859" spans="2:11" ht="19.899999999999999" customHeight="1" x14ac:dyDescent="0.2">
      <c r="B1859" s="152"/>
      <c r="I1859" s="42" t="s">
        <v>114</v>
      </c>
      <c r="J1859" s="42" t="s">
        <v>115</v>
      </c>
      <c r="K1859" s="36"/>
    </row>
    <row r="1860" spans="2:11" ht="19.899999999999999" customHeight="1" x14ac:dyDescent="0.2">
      <c r="B1860" s="152"/>
      <c r="I1860" s="154" t="s">
        <v>116</v>
      </c>
      <c r="J1860" s="154" t="s">
        <v>116</v>
      </c>
      <c r="K1860" s="36"/>
    </row>
    <row r="1861" spans="2:11" ht="19.899999999999999" customHeight="1" x14ac:dyDescent="0.2">
      <c r="D1861" s="156" t="s">
        <v>128</v>
      </c>
      <c r="E1861" s="156"/>
      <c r="F1861" s="156"/>
      <c r="G1861" s="156"/>
      <c r="H1861" s="152"/>
      <c r="I1861" s="36">
        <v>575885016</v>
      </c>
      <c r="J1861" s="33">
        <v>0</v>
      </c>
      <c r="K1861" s="152" t="s">
        <v>13</v>
      </c>
    </row>
    <row r="1862" spans="2:11" ht="19.899999999999999" customHeight="1" x14ac:dyDescent="0.2">
      <c r="D1862" s="156" t="s">
        <v>830</v>
      </c>
      <c r="E1862" s="156"/>
      <c r="F1862" s="156"/>
      <c r="G1862" s="156"/>
      <c r="H1862" s="152"/>
      <c r="I1862" s="36">
        <v>395504696</v>
      </c>
      <c r="J1862" s="33">
        <v>0</v>
      </c>
      <c r="K1862" s="152" t="s">
        <v>13</v>
      </c>
    </row>
    <row r="1863" spans="2:11" ht="19.899999999999999" customHeight="1" x14ac:dyDescent="0.2">
      <c r="D1863" s="158" t="s">
        <v>133</v>
      </c>
      <c r="E1863" s="158"/>
      <c r="F1863" s="158"/>
      <c r="G1863" s="158"/>
      <c r="H1863" s="171">
        <f>I1862-H1864</f>
        <v>366505560</v>
      </c>
      <c r="I1863" s="36"/>
      <c r="J1863" s="33"/>
    </row>
    <row r="1864" spans="2:11" ht="19.899999999999999" customHeight="1" x14ac:dyDescent="0.2">
      <c r="D1864" s="158" t="s">
        <v>154</v>
      </c>
      <c r="E1864" s="158"/>
      <c r="F1864" s="158"/>
      <c r="G1864" s="158"/>
      <c r="H1864" s="37">
        <v>28999136</v>
      </c>
      <c r="I1864" s="36"/>
      <c r="J1864" s="33"/>
    </row>
    <row r="1865" spans="2:11" ht="19.899999999999999" customHeight="1" x14ac:dyDescent="0.2">
      <c r="D1865" s="156" t="s">
        <v>314</v>
      </c>
      <c r="E1865" s="156"/>
      <c r="F1865" s="156"/>
      <c r="G1865" s="156"/>
      <c r="H1865" s="152"/>
      <c r="I1865" s="36">
        <v>115366200</v>
      </c>
      <c r="J1865" s="33">
        <v>0</v>
      </c>
      <c r="K1865" s="152" t="s">
        <v>13</v>
      </c>
    </row>
    <row r="1866" spans="2:11" ht="19.899999999999999" customHeight="1" x14ac:dyDescent="0.2">
      <c r="D1866" s="156" t="s">
        <v>826</v>
      </c>
      <c r="E1866" s="156"/>
      <c r="F1866" s="156"/>
      <c r="G1866" s="156"/>
      <c r="H1866" s="152"/>
      <c r="I1866" s="36">
        <v>65014120</v>
      </c>
      <c r="J1866" s="33">
        <v>0</v>
      </c>
      <c r="K1866" s="152" t="s">
        <v>13</v>
      </c>
    </row>
    <row r="1867" spans="2:11" ht="19.899999999999999" customHeight="1" x14ac:dyDescent="0.2">
      <c r="H1867" s="152"/>
      <c r="I1867" s="36"/>
      <c r="J1867" s="33"/>
    </row>
    <row r="1868" spans="2:11" ht="19.899999999999999" customHeight="1" x14ac:dyDescent="0.2">
      <c r="H1868" s="152"/>
      <c r="I1868" s="36"/>
      <c r="J1868" s="33"/>
    </row>
    <row r="1869" spans="2:11" ht="19.899999999999999" customHeight="1" x14ac:dyDescent="0.2">
      <c r="H1869" s="152"/>
      <c r="I1869" s="36"/>
      <c r="J1869" s="33"/>
    </row>
    <row r="1870" spans="2:11" ht="19.899999999999999" customHeight="1" x14ac:dyDescent="0.2">
      <c r="H1870" s="152"/>
      <c r="I1870" s="36"/>
      <c r="J1870" s="33"/>
    </row>
    <row r="1871" spans="2:11" ht="19.899999999999999" customHeight="1" x14ac:dyDescent="0.2">
      <c r="H1871" s="152"/>
      <c r="I1871" s="36"/>
      <c r="J1871" s="33"/>
    </row>
    <row r="1872" spans="2:11" ht="19.899999999999999" customHeight="1" x14ac:dyDescent="0.2">
      <c r="B1872" s="158"/>
      <c r="C1872" s="152"/>
      <c r="D1872" s="152"/>
      <c r="E1872" s="152"/>
      <c r="F1872" s="152"/>
      <c r="G1872" s="152"/>
      <c r="H1872" s="152"/>
      <c r="I1872" s="36"/>
      <c r="J1872" s="33"/>
    </row>
    <row r="1873" spans="2:11" ht="19.899999999999999" customHeight="1" x14ac:dyDescent="0.2">
      <c r="B1873" s="163" t="s">
        <v>138</v>
      </c>
      <c r="C1873" s="29"/>
      <c r="D1873" s="174" t="s">
        <v>795</v>
      </c>
      <c r="E1873" s="150" t="s">
        <v>796</v>
      </c>
      <c r="F1873" s="150"/>
      <c r="G1873" s="150"/>
      <c r="H1873" s="29"/>
      <c r="I1873" s="32"/>
    </row>
    <row r="1874" spans="2:11" ht="19.899999999999999" customHeight="1" x14ac:dyDescent="0.2">
      <c r="B1874" s="163"/>
      <c r="C1874" s="29"/>
      <c r="D1874" s="150"/>
      <c r="E1874" s="150"/>
      <c r="F1874" s="150"/>
      <c r="G1874" s="150"/>
      <c r="H1874" s="29"/>
      <c r="I1874" s="32"/>
    </row>
    <row r="1875" spans="2:11" ht="19.899999999999999" customHeight="1" x14ac:dyDescent="0.2">
      <c r="B1875" s="31"/>
      <c r="E1875" s="150" t="s">
        <v>333</v>
      </c>
      <c r="F1875" s="150"/>
      <c r="G1875" s="150"/>
      <c r="H1875" s="29"/>
      <c r="I1875" s="31"/>
      <c r="J1875" s="30"/>
      <c r="K1875" s="31"/>
    </row>
    <row r="1876" spans="2:11" ht="19.899999999999999" customHeight="1" x14ac:dyDescent="0.2">
      <c r="B1876" s="31"/>
      <c r="E1876" s="156" t="s">
        <v>799</v>
      </c>
      <c r="F1876" s="156"/>
      <c r="G1876" s="156"/>
      <c r="I1876" s="31"/>
      <c r="J1876" s="30"/>
      <c r="K1876" s="31"/>
    </row>
    <row r="1877" spans="2:11" ht="19.899999999999999" customHeight="1" x14ac:dyDescent="0.2">
      <c r="B1877" s="31"/>
      <c r="E1877" s="156" t="s">
        <v>800</v>
      </c>
      <c r="F1877" s="156"/>
      <c r="G1877" s="156"/>
      <c r="I1877" s="31"/>
      <c r="J1877" s="30"/>
      <c r="K1877" s="31"/>
    </row>
    <row r="1878" spans="2:11" ht="19.899999999999999" customHeight="1" x14ac:dyDescent="0.2">
      <c r="B1878" s="31"/>
      <c r="E1878" s="156" t="s">
        <v>780</v>
      </c>
      <c r="F1878" s="156"/>
      <c r="G1878" s="156"/>
      <c r="I1878" s="31"/>
      <c r="J1878" s="30"/>
      <c r="K1878" s="31"/>
    </row>
    <row r="1879" spans="2:11" ht="19.899999999999999" customHeight="1" x14ac:dyDescent="0.2">
      <c r="B1879" s="31"/>
      <c r="E1879" s="156" t="s">
        <v>784</v>
      </c>
      <c r="F1879" s="156"/>
      <c r="G1879" s="156"/>
      <c r="I1879" s="31"/>
      <c r="J1879" s="30"/>
      <c r="K1879" s="31"/>
    </row>
    <row r="1880" spans="2:11" ht="19.899999999999999" customHeight="1" x14ac:dyDescent="0.2">
      <c r="B1880" s="31"/>
      <c r="E1880" s="156"/>
      <c r="F1880" s="156"/>
      <c r="G1880" s="156"/>
      <c r="I1880" s="31"/>
      <c r="J1880" s="30"/>
      <c r="K1880" s="31"/>
    </row>
    <row r="1881" spans="2:11" ht="19.899999999999999" customHeight="1" x14ac:dyDescent="0.2">
      <c r="B1881" s="31"/>
      <c r="E1881" s="150" t="s">
        <v>778</v>
      </c>
      <c r="F1881" s="150"/>
      <c r="G1881" s="150"/>
      <c r="H1881" s="29"/>
      <c r="I1881" s="31"/>
      <c r="J1881" s="30"/>
      <c r="K1881" s="31"/>
    </row>
    <row r="1882" spans="2:11" ht="19.899999999999999" customHeight="1" x14ac:dyDescent="0.2">
      <c r="B1882" s="31"/>
      <c r="E1882" s="29"/>
      <c r="F1882" s="29"/>
      <c r="G1882" s="29"/>
      <c r="H1882" s="29"/>
      <c r="I1882" s="31"/>
      <c r="J1882" s="30"/>
      <c r="K1882" s="31"/>
    </row>
    <row r="1883" spans="2:11" ht="19.899999999999999" customHeight="1" x14ac:dyDescent="0.2">
      <c r="B1883" s="31"/>
      <c r="E1883" s="150" t="s">
        <v>117</v>
      </c>
      <c r="F1883" s="150"/>
      <c r="G1883" s="150"/>
      <c r="H1883" s="29"/>
      <c r="I1883" s="31"/>
      <c r="J1883" s="30"/>
      <c r="K1883" s="31"/>
    </row>
    <row r="1884" spans="2:11" ht="19.899999999999999" customHeight="1" x14ac:dyDescent="0.2">
      <c r="B1884" s="31"/>
      <c r="E1884" s="156" t="s">
        <v>798</v>
      </c>
      <c r="F1884" s="156"/>
      <c r="G1884" s="156"/>
      <c r="H1884" s="29"/>
      <c r="I1884" s="31"/>
      <c r="J1884" s="30"/>
      <c r="K1884" s="31"/>
    </row>
    <row r="1885" spans="2:11" ht="19.899999999999999" customHeight="1" x14ac:dyDescent="0.2">
      <c r="B1885" s="31"/>
      <c r="E1885" s="156" t="s">
        <v>801</v>
      </c>
      <c r="F1885" s="156"/>
      <c r="G1885" s="156"/>
      <c r="H1885" s="29"/>
      <c r="I1885" s="31"/>
      <c r="J1885" s="30"/>
      <c r="K1885" s="31"/>
    </row>
    <row r="1886" spans="2:11" ht="19.899999999999999" customHeight="1" x14ac:dyDescent="0.2">
      <c r="B1886" s="31"/>
      <c r="E1886" s="156"/>
      <c r="F1886" s="156"/>
      <c r="G1886" s="156"/>
      <c r="H1886" s="29"/>
      <c r="I1886" s="31"/>
      <c r="J1886" s="30"/>
      <c r="K1886" s="31"/>
    </row>
    <row r="1887" spans="2:11" ht="19.899999999999999" customHeight="1" x14ac:dyDescent="0.2">
      <c r="B1887" s="31"/>
      <c r="E1887" s="150" t="s">
        <v>113</v>
      </c>
      <c r="F1887" s="150"/>
      <c r="G1887" s="150"/>
      <c r="H1887" s="29"/>
      <c r="I1887" s="31"/>
      <c r="J1887" s="30"/>
      <c r="K1887" s="31"/>
    </row>
    <row r="1888" spans="2:11" ht="19.899999999999999" customHeight="1" x14ac:dyDescent="0.2">
      <c r="B1888" s="31"/>
      <c r="E1888" s="156" t="s">
        <v>797</v>
      </c>
      <c r="F1888" s="156"/>
      <c r="G1888" s="156"/>
      <c r="H1888" s="29"/>
      <c r="I1888" s="31"/>
      <c r="J1888" s="30"/>
      <c r="K1888" s="31"/>
    </row>
    <row r="1889" spans="2:11" ht="19.899999999999999" customHeight="1" x14ac:dyDescent="0.2">
      <c r="B1889" s="31"/>
      <c r="E1889" s="156" t="s">
        <v>801</v>
      </c>
      <c r="F1889" s="156"/>
      <c r="G1889" s="156"/>
      <c r="H1889" s="29"/>
      <c r="I1889" s="31"/>
      <c r="J1889" s="30"/>
      <c r="K1889" s="31"/>
    </row>
    <row r="1890" spans="2:11" ht="19.899999999999999" customHeight="1" x14ac:dyDescent="0.2">
      <c r="B1890" s="31"/>
      <c r="D1890" s="156" t="s">
        <v>132</v>
      </c>
      <c r="E1890" s="156"/>
      <c r="F1890" s="156"/>
      <c r="G1890" s="156"/>
      <c r="H1890" s="29"/>
      <c r="I1890" s="31"/>
      <c r="J1890" s="30"/>
      <c r="K1890" s="31"/>
    </row>
    <row r="1891" spans="2:11" ht="19.899999999999999" customHeight="1" x14ac:dyDescent="0.2">
      <c r="B1891" s="31"/>
      <c r="C1891" s="156" t="s">
        <v>100</v>
      </c>
      <c r="D1891" s="156" t="s">
        <v>181</v>
      </c>
      <c r="E1891" s="156"/>
      <c r="F1891" s="156"/>
      <c r="G1891" s="156"/>
      <c r="I1891" s="31"/>
      <c r="J1891" s="36">
        <f>I1900</f>
        <v>374651200</v>
      </c>
      <c r="K1891" s="158" t="s">
        <v>13</v>
      </c>
    </row>
    <row r="1892" spans="2:11" ht="19.899999999999999" customHeight="1" x14ac:dyDescent="0.2">
      <c r="B1892" s="31"/>
      <c r="D1892" s="156" t="s">
        <v>123</v>
      </c>
      <c r="E1892" s="156"/>
      <c r="F1892" s="156"/>
      <c r="G1892" s="156"/>
      <c r="I1892" s="31"/>
      <c r="J1892" s="37"/>
    </row>
    <row r="1893" spans="2:11" ht="19.899999999999999" customHeight="1" x14ac:dyDescent="0.2">
      <c r="B1893" s="152"/>
      <c r="I1893" s="42" t="s">
        <v>114</v>
      </c>
      <c r="J1893" s="42" t="s">
        <v>115</v>
      </c>
      <c r="K1893" s="36"/>
    </row>
    <row r="1894" spans="2:11" ht="19.899999999999999" customHeight="1" x14ac:dyDescent="0.2">
      <c r="B1894" s="152"/>
      <c r="I1894" s="154" t="s">
        <v>116</v>
      </c>
      <c r="J1894" s="154" t="s">
        <v>116</v>
      </c>
      <c r="K1894" s="36"/>
    </row>
    <row r="1895" spans="2:11" ht="19.899999999999999" customHeight="1" x14ac:dyDescent="0.2">
      <c r="D1895" s="156" t="s">
        <v>128</v>
      </c>
      <c r="E1895" s="156"/>
      <c r="F1895" s="156"/>
      <c r="G1895" s="156"/>
      <c r="H1895" s="152"/>
      <c r="I1895" s="36">
        <v>2372596800</v>
      </c>
      <c r="J1895" s="33">
        <v>0</v>
      </c>
      <c r="K1895" s="152" t="s">
        <v>13</v>
      </c>
    </row>
    <row r="1896" spans="2:11" ht="19.899999999999999" customHeight="1" x14ac:dyDescent="0.2">
      <c r="D1896" s="156" t="s">
        <v>830</v>
      </c>
      <c r="E1896" s="156"/>
      <c r="F1896" s="156"/>
      <c r="G1896" s="156"/>
      <c r="H1896" s="152"/>
      <c r="I1896" s="36">
        <v>1522438400</v>
      </c>
      <c r="J1896" s="33">
        <v>0</v>
      </c>
      <c r="K1896" s="152" t="s">
        <v>13</v>
      </c>
    </row>
    <row r="1897" spans="2:11" ht="19.899999999999999" customHeight="1" x14ac:dyDescent="0.2">
      <c r="D1897" s="158" t="s">
        <v>133</v>
      </c>
      <c r="E1897" s="158"/>
      <c r="F1897" s="158"/>
      <c r="G1897" s="158"/>
      <c r="H1897" s="171">
        <f>I1896-H1898</f>
        <v>1402912000</v>
      </c>
      <c r="I1897" s="36"/>
      <c r="J1897" s="33"/>
    </row>
    <row r="1898" spans="2:11" ht="19.899999999999999" customHeight="1" x14ac:dyDescent="0.2">
      <c r="D1898" s="158" t="s">
        <v>154</v>
      </c>
      <c r="E1898" s="158"/>
      <c r="F1898" s="158"/>
      <c r="G1898" s="158"/>
      <c r="H1898" s="37">
        <v>119526400</v>
      </c>
      <c r="I1898" s="36"/>
      <c r="J1898" s="33"/>
    </row>
    <row r="1899" spans="2:11" ht="19.899999999999999" customHeight="1" x14ac:dyDescent="0.2">
      <c r="D1899" s="28" t="s">
        <v>314</v>
      </c>
      <c r="H1899" s="152"/>
      <c r="I1899" s="36">
        <v>475507200</v>
      </c>
      <c r="J1899" s="33">
        <v>0</v>
      </c>
      <c r="K1899" s="152" t="s">
        <v>13</v>
      </c>
    </row>
    <row r="1900" spans="2:11" ht="19.899999999999999" customHeight="1" x14ac:dyDescent="0.2">
      <c r="D1900" s="28" t="s">
        <v>826</v>
      </c>
      <c r="H1900" s="152"/>
      <c r="I1900" s="36">
        <v>374651200</v>
      </c>
      <c r="J1900" s="33">
        <v>0</v>
      </c>
      <c r="K1900" s="152" t="s">
        <v>13</v>
      </c>
    </row>
    <row r="1901" spans="2:11" ht="19.899999999999999" customHeight="1" x14ac:dyDescent="0.2">
      <c r="I1901" s="153"/>
      <c r="J1901" s="154"/>
    </row>
    <row r="1902" spans="2:11" ht="19.899999999999999" customHeight="1" x14ac:dyDescent="0.2">
      <c r="I1902" s="153"/>
      <c r="J1902" s="154"/>
    </row>
    <row r="1903" spans="2:11" ht="19.899999999999999" customHeight="1" x14ac:dyDescent="0.2">
      <c r="I1903" s="153"/>
      <c r="J1903" s="154"/>
    </row>
    <row r="1904" spans="2:11" ht="19.899999999999999" customHeight="1" x14ac:dyDescent="0.2">
      <c r="I1904" s="153"/>
      <c r="J1904" s="154"/>
    </row>
    <row r="1905" spans="2:11" ht="19.899999999999999" customHeight="1" x14ac:dyDescent="0.2">
      <c r="I1905" s="153"/>
      <c r="J1905" s="154"/>
    </row>
    <row r="1906" spans="2:11" ht="19.899999999999999" customHeight="1" x14ac:dyDescent="0.2">
      <c r="I1906" s="153"/>
      <c r="J1906" s="154"/>
    </row>
    <row r="1907" spans="2:11" ht="19.899999999999999" customHeight="1" x14ac:dyDescent="0.2">
      <c r="I1907" s="153"/>
      <c r="J1907" s="154"/>
    </row>
    <row r="1908" spans="2:11" ht="19.899999999999999" customHeight="1" x14ac:dyDescent="0.2">
      <c r="I1908" s="153"/>
      <c r="J1908" s="154"/>
    </row>
    <row r="1909" spans="2:11" ht="19.899999999999999" customHeight="1" x14ac:dyDescent="0.2">
      <c r="B1909" s="163" t="s">
        <v>137</v>
      </c>
      <c r="C1909" s="29"/>
      <c r="D1909" s="174" t="s">
        <v>805</v>
      </c>
      <c r="E1909" s="150" t="s">
        <v>796</v>
      </c>
      <c r="F1909" s="150"/>
      <c r="G1909" s="150"/>
      <c r="H1909" s="29"/>
      <c r="I1909" s="32"/>
    </row>
    <row r="1910" spans="2:11" ht="19.899999999999999" customHeight="1" x14ac:dyDescent="0.2">
      <c r="B1910" s="163"/>
      <c r="C1910" s="29"/>
      <c r="E1910" s="150" t="s">
        <v>804</v>
      </c>
      <c r="F1910" s="150"/>
      <c r="G1910" s="150"/>
      <c r="H1910" s="29"/>
      <c r="I1910" s="32"/>
    </row>
    <row r="1911" spans="2:11" ht="19.899999999999999" customHeight="1" x14ac:dyDescent="0.2">
      <c r="B1911" s="163"/>
      <c r="C1911" s="29"/>
      <c r="E1911" s="150"/>
      <c r="F1911" s="150"/>
      <c r="G1911" s="150"/>
      <c r="H1911" s="29"/>
      <c r="I1911" s="32"/>
      <c r="J1911" s="30"/>
      <c r="K1911" s="31"/>
    </row>
    <row r="1912" spans="2:11" ht="19.899999999999999" customHeight="1" x14ac:dyDescent="0.2">
      <c r="B1912" s="31"/>
      <c r="E1912" s="150" t="s">
        <v>112</v>
      </c>
      <c r="F1912" s="150"/>
      <c r="G1912" s="150"/>
      <c r="H1912" s="29"/>
      <c r="I1912" s="31"/>
      <c r="J1912" s="30"/>
      <c r="K1912" s="31"/>
    </row>
    <row r="1913" spans="2:11" ht="19.899999999999999" customHeight="1" x14ac:dyDescent="0.2">
      <c r="B1913" s="31"/>
      <c r="E1913" s="156" t="s">
        <v>799</v>
      </c>
      <c r="F1913" s="156"/>
      <c r="G1913" s="156"/>
      <c r="H1913" s="29"/>
      <c r="I1913" s="31"/>
      <c r="J1913" s="30"/>
      <c r="K1913" s="31"/>
    </row>
    <row r="1914" spans="2:11" ht="19.899999999999999" customHeight="1" x14ac:dyDescent="0.2">
      <c r="B1914" s="31"/>
      <c r="E1914" s="156" t="s">
        <v>800</v>
      </c>
      <c r="F1914" s="156"/>
      <c r="G1914" s="156"/>
      <c r="H1914" s="29"/>
      <c r="I1914" s="31"/>
      <c r="J1914" s="30"/>
      <c r="K1914" s="31"/>
    </row>
    <row r="1915" spans="2:11" ht="19.899999999999999" customHeight="1" x14ac:dyDescent="0.2">
      <c r="B1915" s="31"/>
      <c r="E1915" s="156" t="s">
        <v>780</v>
      </c>
      <c r="F1915" s="156"/>
      <c r="G1915" s="156"/>
      <c r="H1915" s="29"/>
      <c r="I1915" s="31"/>
      <c r="J1915" s="30"/>
      <c r="K1915" s="31"/>
    </row>
    <row r="1916" spans="2:11" ht="19.899999999999999" customHeight="1" x14ac:dyDescent="0.2">
      <c r="B1916" s="31"/>
      <c r="E1916" s="156" t="s">
        <v>784</v>
      </c>
      <c r="F1916" s="156"/>
      <c r="G1916" s="156"/>
      <c r="H1916" s="29"/>
      <c r="I1916" s="31"/>
      <c r="J1916" s="30"/>
      <c r="K1916" s="31"/>
    </row>
    <row r="1917" spans="2:11" ht="19.899999999999999" customHeight="1" x14ac:dyDescent="0.2">
      <c r="B1917" s="31"/>
      <c r="E1917" s="156"/>
      <c r="F1917" s="156"/>
      <c r="G1917" s="156"/>
      <c r="H1917" s="29"/>
      <c r="I1917" s="31"/>
      <c r="J1917" s="30"/>
      <c r="K1917" s="31"/>
    </row>
    <row r="1918" spans="2:11" ht="19.899999999999999" customHeight="1" x14ac:dyDescent="0.2">
      <c r="B1918" s="31"/>
      <c r="E1918" s="150" t="s">
        <v>688</v>
      </c>
      <c r="F1918" s="150"/>
      <c r="G1918" s="150"/>
      <c r="H1918" s="29"/>
      <c r="I1918" s="31"/>
      <c r="J1918" s="30"/>
      <c r="K1918" s="31"/>
    </row>
    <row r="1919" spans="2:11" ht="19.899999999999999" customHeight="1" x14ac:dyDescent="0.2">
      <c r="B1919" s="31"/>
      <c r="E1919" s="29"/>
      <c r="F1919" s="29"/>
      <c r="G1919" s="29"/>
      <c r="H1919" s="29"/>
      <c r="I1919" s="31"/>
      <c r="J1919" s="30"/>
      <c r="K1919" s="31"/>
    </row>
    <row r="1920" spans="2:11" ht="19.899999999999999" customHeight="1" x14ac:dyDescent="0.2">
      <c r="B1920" s="31"/>
      <c r="E1920" s="150" t="s">
        <v>579</v>
      </c>
      <c r="F1920" s="150"/>
      <c r="G1920" s="150"/>
      <c r="H1920" s="29"/>
      <c r="I1920" s="31"/>
      <c r="J1920" s="30"/>
      <c r="K1920" s="31"/>
    </row>
    <row r="1921" spans="2:11" ht="19.899999999999999" customHeight="1" x14ac:dyDescent="0.2">
      <c r="B1921" s="31"/>
      <c r="E1921" s="156" t="s">
        <v>798</v>
      </c>
      <c r="F1921" s="156"/>
      <c r="G1921" s="156"/>
      <c r="H1921" s="29"/>
      <c r="I1921" s="31"/>
      <c r="J1921" s="30"/>
      <c r="K1921" s="31"/>
    </row>
    <row r="1922" spans="2:11" ht="19.899999999999999" customHeight="1" x14ac:dyDescent="0.2">
      <c r="B1922" s="31"/>
      <c r="E1922" s="156" t="s">
        <v>803</v>
      </c>
      <c r="F1922" s="156"/>
      <c r="G1922" s="156"/>
      <c r="H1922" s="29"/>
      <c r="I1922" s="31"/>
      <c r="J1922" s="30"/>
      <c r="K1922" s="31"/>
    </row>
    <row r="1923" spans="2:11" ht="19.899999999999999" customHeight="1" x14ac:dyDescent="0.2">
      <c r="B1923" s="31"/>
      <c r="E1923" s="156"/>
      <c r="F1923" s="156"/>
      <c r="G1923" s="156"/>
      <c r="H1923" s="29"/>
      <c r="I1923" s="31"/>
      <c r="J1923" s="30"/>
      <c r="K1923" s="31"/>
    </row>
    <row r="1924" spans="2:11" ht="19.899999999999999" customHeight="1" x14ac:dyDescent="0.2">
      <c r="B1924" s="31"/>
      <c r="E1924" s="150" t="s">
        <v>113</v>
      </c>
      <c r="F1924" s="150"/>
      <c r="G1924" s="150"/>
      <c r="H1924" s="29"/>
      <c r="I1924" s="31"/>
      <c r="J1924" s="30"/>
      <c r="K1924" s="31"/>
    </row>
    <row r="1925" spans="2:11" ht="19.899999999999999" customHeight="1" x14ac:dyDescent="0.2">
      <c r="B1925" s="31"/>
      <c r="E1925" s="156" t="s">
        <v>802</v>
      </c>
      <c r="F1925" s="156"/>
      <c r="G1925" s="156"/>
      <c r="H1925" s="29"/>
      <c r="I1925" s="31"/>
      <c r="J1925" s="30"/>
      <c r="K1925" s="31"/>
    </row>
    <row r="1926" spans="2:11" ht="19.899999999999999" customHeight="1" x14ac:dyDescent="0.2">
      <c r="B1926" s="31"/>
      <c r="E1926" s="156" t="s">
        <v>803</v>
      </c>
      <c r="F1926" s="156"/>
      <c r="G1926" s="156"/>
      <c r="H1926" s="29"/>
      <c r="I1926" s="31"/>
      <c r="J1926" s="30"/>
      <c r="K1926" s="31"/>
    </row>
    <row r="1927" spans="2:11" ht="19.899999999999999" customHeight="1" x14ac:dyDescent="0.2">
      <c r="B1927" s="31"/>
      <c r="C1927" s="150"/>
      <c r="D1927" s="150"/>
      <c r="E1927" s="150"/>
      <c r="F1927" s="150"/>
      <c r="G1927" s="150"/>
      <c r="I1927" s="163"/>
      <c r="J1927" s="30"/>
      <c r="K1927" s="31"/>
    </row>
    <row r="1928" spans="2:11" ht="19.899999999999999" customHeight="1" x14ac:dyDescent="0.2">
      <c r="B1928" s="31"/>
      <c r="C1928" s="156" t="s">
        <v>101</v>
      </c>
      <c r="D1928" s="156" t="s">
        <v>182</v>
      </c>
      <c r="E1928" s="156"/>
      <c r="F1928" s="156"/>
      <c r="G1928" s="156"/>
      <c r="I1928" s="31"/>
      <c r="J1928" s="36">
        <f>I1935</f>
        <v>286839700</v>
      </c>
      <c r="K1928" s="158" t="s">
        <v>13</v>
      </c>
    </row>
    <row r="1929" spans="2:11" ht="19.899999999999999" customHeight="1" x14ac:dyDescent="0.2">
      <c r="B1929" s="31"/>
      <c r="D1929" s="156" t="s">
        <v>123</v>
      </c>
      <c r="E1929" s="156"/>
      <c r="F1929" s="156"/>
      <c r="G1929" s="156"/>
      <c r="I1929" s="31"/>
      <c r="J1929" s="37"/>
    </row>
    <row r="1930" spans="2:11" ht="19.899999999999999" customHeight="1" x14ac:dyDescent="0.2">
      <c r="B1930" s="152"/>
      <c r="I1930" s="42" t="s">
        <v>114</v>
      </c>
      <c r="J1930" s="42" t="s">
        <v>115</v>
      </c>
      <c r="K1930" s="36"/>
    </row>
    <row r="1931" spans="2:11" ht="19.899999999999999" customHeight="1" x14ac:dyDescent="0.2">
      <c r="B1931" s="152"/>
      <c r="I1931" s="154" t="s">
        <v>116</v>
      </c>
      <c r="J1931" s="154" t="s">
        <v>116</v>
      </c>
      <c r="K1931" s="36"/>
    </row>
    <row r="1932" spans="2:11" ht="19.899999999999999" customHeight="1" x14ac:dyDescent="0.2">
      <c r="D1932" s="156" t="s">
        <v>128</v>
      </c>
      <c r="E1932" s="156"/>
      <c r="F1932" s="156"/>
      <c r="G1932" s="156"/>
      <c r="H1932" s="152"/>
      <c r="I1932" s="36">
        <v>1434984012</v>
      </c>
      <c r="J1932" s="33">
        <v>0</v>
      </c>
      <c r="K1932" s="152" t="s">
        <v>13</v>
      </c>
    </row>
    <row r="1933" spans="2:11" ht="19.899999999999999" customHeight="1" x14ac:dyDescent="0.2">
      <c r="D1933" s="156" t="s">
        <v>831</v>
      </c>
      <c r="E1933" s="156"/>
      <c r="F1933" s="156"/>
      <c r="G1933" s="156"/>
      <c r="H1933" s="152"/>
      <c r="I1933" s="36">
        <v>394441866</v>
      </c>
      <c r="J1933" s="33">
        <v>0</v>
      </c>
      <c r="K1933" s="152" t="s">
        <v>13</v>
      </c>
    </row>
    <row r="1934" spans="2:11" ht="19.899999999999999" customHeight="1" x14ac:dyDescent="0.2">
      <c r="D1934" s="28" t="s">
        <v>314</v>
      </c>
      <c r="H1934" s="152"/>
      <c r="I1934" s="36">
        <v>287625500</v>
      </c>
      <c r="J1934" s="33">
        <v>0</v>
      </c>
      <c r="K1934" s="152" t="s">
        <v>13</v>
      </c>
    </row>
    <row r="1935" spans="2:11" ht="19.899999999999999" customHeight="1" x14ac:dyDescent="0.2">
      <c r="D1935" s="28" t="s">
        <v>826</v>
      </c>
      <c r="H1935" s="152"/>
      <c r="I1935" s="36">
        <v>286839700</v>
      </c>
      <c r="J1935" s="33">
        <v>0</v>
      </c>
      <c r="K1935" s="152" t="s">
        <v>13</v>
      </c>
    </row>
    <row r="1936" spans="2:11" ht="19.899999999999999" customHeight="1" x14ac:dyDescent="0.2">
      <c r="D1936" s="156" t="s">
        <v>162</v>
      </c>
      <c r="E1936" s="156"/>
      <c r="F1936" s="156"/>
      <c r="G1936" s="156"/>
      <c r="H1936" s="152"/>
      <c r="I1936" s="36">
        <v>286839630</v>
      </c>
      <c r="J1936" s="33">
        <v>0</v>
      </c>
      <c r="K1936" s="152" t="s">
        <v>13</v>
      </c>
    </row>
    <row r="1937" spans="2:11" ht="19.899999999999999" customHeight="1" x14ac:dyDescent="0.2">
      <c r="B1937" s="158"/>
      <c r="C1937" s="152"/>
      <c r="D1937" s="156" t="s">
        <v>260</v>
      </c>
      <c r="E1937" s="156"/>
      <c r="F1937" s="156"/>
      <c r="G1937" s="156"/>
      <c r="H1937" s="152"/>
      <c r="I1937" s="36">
        <f>I1932-I1933-I1934-I1935-I1936</f>
        <v>179237316</v>
      </c>
      <c r="J1937" s="33">
        <v>0</v>
      </c>
      <c r="K1937" s="152" t="s">
        <v>13</v>
      </c>
    </row>
    <row r="1938" spans="2:11" ht="19.899999999999999" customHeight="1" x14ac:dyDescent="0.2">
      <c r="B1938" s="158"/>
      <c r="C1938" s="152"/>
      <c r="D1938" s="152"/>
      <c r="E1938" s="152"/>
      <c r="F1938" s="152"/>
      <c r="G1938" s="152"/>
      <c r="H1938" s="152"/>
      <c r="I1938" s="36"/>
      <c r="J1938" s="33"/>
    </row>
    <row r="1939" spans="2:11" ht="19.899999999999999" customHeight="1" x14ac:dyDescent="0.2">
      <c r="B1939" s="158"/>
      <c r="C1939" s="152"/>
      <c r="D1939" s="152"/>
      <c r="E1939" s="152"/>
      <c r="F1939" s="152"/>
      <c r="G1939" s="152"/>
      <c r="H1939" s="152"/>
      <c r="I1939" s="36"/>
      <c r="J1939" s="33"/>
    </row>
    <row r="1940" spans="2:11" ht="19.899999999999999" customHeight="1" x14ac:dyDescent="0.2">
      <c r="B1940" s="158"/>
      <c r="C1940" s="152"/>
      <c r="D1940" s="152"/>
      <c r="E1940" s="152"/>
      <c r="F1940" s="152"/>
      <c r="G1940" s="152"/>
      <c r="H1940" s="152"/>
      <c r="I1940" s="36"/>
      <c r="J1940" s="33"/>
    </row>
    <row r="1941" spans="2:11" ht="19.899999999999999" customHeight="1" x14ac:dyDescent="0.2">
      <c r="B1941" s="158"/>
      <c r="C1941" s="152"/>
      <c r="D1941" s="152"/>
      <c r="E1941" s="152"/>
      <c r="F1941" s="152"/>
      <c r="G1941" s="152"/>
      <c r="H1941" s="152"/>
      <c r="I1941" s="36"/>
      <c r="J1941" s="33"/>
    </row>
    <row r="1942" spans="2:11" ht="19.899999999999999" customHeight="1" x14ac:dyDescent="0.2">
      <c r="B1942" s="158"/>
      <c r="C1942" s="152"/>
      <c r="D1942" s="152"/>
      <c r="E1942" s="152"/>
      <c r="F1942" s="152"/>
      <c r="G1942" s="152"/>
      <c r="H1942" s="152"/>
      <c r="I1942" s="36"/>
      <c r="J1942" s="33"/>
    </row>
    <row r="1943" spans="2:11" ht="19.899999999999999" customHeight="1" x14ac:dyDescent="0.2">
      <c r="B1943" s="158"/>
      <c r="C1943" s="152"/>
      <c r="D1943" s="152"/>
      <c r="E1943" s="152"/>
      <c r="F1943" s="152"/>
      <c r="G1943" s="152"/>
      <c r="H1943" s="152"/>
      <c r="I1943" s="36"/>
      <c r="J1943" s="33"/>
    </row>
    <row r="1944" spans="2:11" ht="19.899999999999999" customHeight="1" x14ac:dyDescent="0.2">
      <c r="B1944" s="158"/>
      <c r="C1944" s="152"/>
      <c r="D1944" s="152"/>
      <c r="E1944" s="152"/>
      <c r="F1944" s="152"/>
      <c r="G1944" s="152"/>
      <c r="H1944" s="152"/>
      <c r="I1944" s="36"/>
      <c r="J1944" s="33"/>
    </row>
    <row r="1945" spans="2:11" ht="19.899999999999999" customHeight="1" x14ac:dyDescent="0.2">
      <c r="B1945" s="163" t="s">
        <v>135</v>
      </c>
      <c r="C1945" s="29"/>
      <c r="D1945" s="174" t="s">
        <v>806</v>
      </c>
      <c r="E1945" s="150" t="s">
        <v>807</v>
      </c>
      <c r="F1945" s="150"/>
      <c r="G1945" s="150"/>
      <c r="H1945" s="29"/>
      <c r="I1945" s="32"/>
    </row>
    <row r="1946" spans="2:11" ht="19.899999999999999" customHeight="1" x14ac:dyDescent="0.2">
      <c r="B1946" s="163"/>
      <c r="C1946" s="29"/>
      <c r="D1946" s="150"/>
      <c r="E1946" s="150"/>
      <c r="F1946" s="150"/>
      <c r="G1946" s="150"/>
      <c r="H1946" s="29"/>
      <c r="I1946" s="32"/>
    </row>
    <row r="1947" spans="2:11" ht="19.899999999999999" customHeight="1" x14ac:dyDescent="0.2">
      <c r="B1947" s="31"/>
      <c r="E1947" s="150" t="s">
        <v>112</v>
      </c>
      <c r="F1947" s="150"/>
      <c r="G1947" s="150"/>
      <c r="H1947" s="29"/>
      <c r="I1947" s="31"/>
      <c r="J1947" s="30"/>
      <c r="K1947" s="31"/>
    </row>
    <row r="1948" spans="2:11" ht="19.899999999999999" customHeight="1" x14ac:dyDescent="0.2">
      <c r="B1948" s="31"/>
      <c r="E1948" s="156" t="s">
        <v>810</v>
      </c>
      <c r="F1948" s="156"/>
      <c r="G1948" s="156"/>
      <c r="H1948" s="29"/>
      <c r="I1948" s="31"/>
      <c r="J1948" s="30"/>
      <c r="K1948" s="31"/>
    </row>
    <row r="1949" spans="2:11" ht="19.899999999999999" customHeight="1" x14ac:dyDescent="0.2">
      <c r="B1949" s="31"/>
      <c r="E1949" s="156" t="s">
        <v>812</v>
      </c>
      <c r="F1949" s="156"/>
      <c r="G1949" s="156"/>
      <c r="H1949" s="29"/>
      <c r="I1949" s="31"/>
      <c r="J1949" s="30"/>
      <c r="K1949" s="31"/>
    </row>
    <row r="1950" spans="2:11" ht="19.899999999999999" customHeight="1" x14ac:dyDescent="0.2">
      <c r="B1950" s="31"/>
      <c r="E1950" s="156" t="s">
        <v>813</v>
      </c>
      <c r="F1950" s="156"/>
      <c r="G1950" s="156"/>
      <c r="H1950" s="29"/>
      <c r="I1950" s="31"/>
      <c r="J1950" s="30"/>
      <c r="K1950" s="31"/>
    </row>
    <row r="1951" spans="2:11" ht="19.899999999999999" customHeight="1" x14ac:dyDescent="0.2">
      <c r="B1951" s="31"/>
      <c r="E1951" s="156" t="s">
        <v>811</v>
      </c>
      <c r="F1951" s="156"/>
      <c r="G1951" s="156"/>
      <c r="H1951" s="29"/>
      <c r="I1951" s="31"/>
      <c r="J1951" s="30"/>
      <c r="K1951" s="31"/>
    </row>
    <row r="1952" spans="2:11" ht="19.899999999999999" customHeight="1" x14ac:dyDescent="0.2">
      <c r="B1952" s="31"/>
      <c r="E1952" s="156"/>
      <c r="F1952" s="156"/>
      <c r="G1952" s="156"/>
      <c r="H1952" s="29"/>
      <c r="I1952" s="31"/>
      <c r="J1952" s="30"/>
      <c r="K1952" s="31"/>
    </row>
    <row r="1953" spans="2:11" ht="19.899999999999999" customHeight="1" x14ac:dyDescent="0.2">
      <c r="B1953" s="31"/>
      <c r="E1953" s="150" t="s">
        <v>701</v>
      </c>
      <c r="F1953" s="150"/>
      <c r="G1953" s="150"/>
      <c r="H1953" s="29"/>
      <c r="I1953" s="31"/>
      <c r="J1953" s="30"/>
      <c r="K1953" s="31"/>
    </row>
    <row r="1954" spans="2:11" ht="19.899999999999999" customHeight="1" x14ac:dyDescent="0.2">
      <c r="B1954" s="31"/>
      <c r="E1954" s="29"/>
      <c r="F1954" s="29"/>
      <c r="G1954" s="29"/>
      <c r="H1954" s="29"/>
      <c r="I1954" s="31"/>
      <c r="J1954" s="30"/>
      <c r="K1954" s="31"/>
    </row>
    <row r="1955" spans="2:11" ht="19.899999999999999" customHeight="1" x14ac:dyDescent="0.2">
      <c r="B1955" s="31"/>
      <c r="E1955" s="150" t="s">
        <v>117</v>
      </c>
      <c r="F1955" s="150"/>
      <c r="G1955" s="150"/>
      <c r="H1955" s="29"/>
      <c r="I1955" s="31"/>
      <c r="J1955" s="30"/>
      <c r="K1955" s="31"/>
    </row>
    <row r="1956" spans="2:11" ht="19.899999999999999" customHeight="1" x14ac:dyDescent="0.2">
      <c r="B1956" s="31"/>
      <c r="E1956" s="156" t="s">
        <v>809</v>
      </c>
      <c r="F1956" s="156"/>
      <c r="G1956" s="156"/>
      <c r="H1956" s="29"/>
      <c r="I1956" s="31"/>
      <c r="J1956" s="30"/>
      <c r="K1956" s="31"/>
    </row>
    <row r="1957" spans="2:11" ht="19.899999999999999" customHeight="1" x14ac:dyDescent="0.2">
      <c r="B1957" s="31"/>
      <c r="E1957" s="156" t="s">
        <v>814</v>
      </c>
      <c r="F1957" s="156"/>
      <c r="G1957" s="156"/>
      <c r="H1957" s="29"/>
      <c r="I1957" s="31"/>
      <c r="J1957" s="30"/>
      <c r="K1957" s="31"/>
    </row>
    <row r="1958" spans="2:11" ht="19.899999999999999" customHeight="1" x14ac:dyDescent="0.2">
      <c r="B1958" s="31"/>
      <c r="E1958" s="156" t="s">
        <v>815</v>
      </c>
      <c r="F1958" s="156"/>
      <c r="G1958" s="156"/>
      <c r="H1958" s="29"/>
      <c r="I1958" s="31"/>
      <c r="J1958" s="30"/>
      <c r="K1958" s="31"/>
    </row>
    <row r="1959" spans="2:11" ht="19.899999999999999" customHeight="1" x14ac:dyDescent="0.2">
      <c r="B1959" s="31"/>
      <c r="E1959" s="156"/>
      <c r="F1959" s="156"/>
      <c r="G1959" s="156"/>
      <c r="H1959" s="29"/>
      <c r="I1959" s="31"/>
      <c r="J1959" s="30"/>
      <c r="K1959" s="31"/>
    </row>
    <row r="1960" spans="2:11" ht="19.899999999999999" customHeight="1" x14ac:dyDescent="0.2">
      <c r="B1960" s="31"/>
      <c r="E1960" s="150" t="s">
        <v>113</v>
      </c>
      <c r="F1960" s="150"/>
      <c r="G1960" s="150"/>
      <c r="H1960" s="29"/>
      <c r="I1960" s="31"/>
      <c r="J1960" s="30"/>
      <c r="K1960" s="31"/>
    </row>
    <row r="1961" spans="2:11" ht="19.899999999999999" customHeight="1" x14ac:dyDescent="0.2">
      <c r="B1961" s="31"/>
      <c r="E1961" s="156" t="s">
        <v>808</v>
      </c>
      <c r="F1961" s="156"/>
      <c r="G1961" s="156"/>
      <c r="H1961" s="29"/>
      <c r="I1961" s="31"/>
      <c r="J1961" s="30"/>
      <c r="K1961" s="31"/>
    </row>
    <row r="1962" spans="2:11" ht="19.899999999999999" customHeight="1" x14ac:dyDescent="0.2">
      <c r="B1962" s="31"/>
      <c r="E1962" s="156" t="s">
        <v>814</v>
      </c>
      <c r="F1962" s="156"/>
      <c r="G1962" s="156"/>
      <c r="H1962" s="29"/>
      <c r="I1962" s="31"/>
      <c r="J1962" s="30"/>
      <c r="K1962" s="31"/>
    </row>
    <row r="1963" spans="2:11" ht="19.899999999999999" customHeight="1" x14ac:dyDescent="0.2">
      <c r="B1963" s="31"/>
      <c r="E1963" s="156" t="s">
        <v>815</v>
      </c>
      <c r="F1963" s="156"/>
      <c r="G1963" s="156"/>
      <c r="H1963" s="29"/>
      <c r="I1963" s="31"/>
      <c r="J1963" s="30"/>
      <c r="K1963" s="31"/>
    </row>
    <row r="1964" spans="2:11" ht="19.899999999999999" customHeight="1" x14ac:dyDescent="0.2">
      <c r="B1964" s="31"/>
      <c r="D1964" s="156"/>
      <c r="E1964" s="156"/>
      <c r="F1964" s="156"/>
      <c r="G1964" s="156"/>
      <c r="H1964" s="29"/>
      <c r="I1964" s="31"/>
      <c r="J1964" s="30"/>
      <c r="K1964" s="31"/>
    </row>
    <row r="1965" spans="2:11" ht="19.899999999999999" customHeight="1" x14ac:dyDescent="0.2">
      <c r="B1965" s="31"/>
      <c r="C1965" s="156" t="s">
        <v>329</v>
      </c>
      <c r="D1965" s="156" t="s">
        <v>183</v>
      </c>
      <c r="E1965" s="156"/>
      <c r="F1965" s="156"/>
      <c r="G1965" s="156"/>
      <c r="H1965" s="29"/>
      <c r="I1965" s="31"/>
      <c r="J1965" s="30"/>
      <c r="K1965" s="31"/>
    </row>
    <row r="1966" spans="2:11" ht="19.899999999999999" customHeight="1" x14ac:dyDescent="0.2">
      <c r="B1966" s="31"/>
      <c r="C1966" s="156"/>
      <c r="D1966" s="156" t="s">
        <v>184</v>
      </c>
      <c r="E1966" s="156"/>
      <c r="F1966" s="156"/>
      <c r="G1966" s="156"/>
      <c r="H1966" s="29"/>
      <c r="I1966" s="31"/>
      <c r="J1966" s="30"/>
      <c r="K1966" s="31"/>
    </row>
    <row r="1967" spans="2:11" ht="19.899999999999999" customHeight="1" x14ac:dyDescent="0.2">
      <c r="B1967" s="31"/>
      <c r="D1967" s="156" t="s">
        <v>136</v>
      </c>
      <c r="E1967" s="156"/>
      <c r="F1967" s="156"/>
      <c r="G1967" s="156"/>
      <c r="I1967" s="31"/>
      <c r="J1967" s="36">
        <f>I1974</f>
        <v>254541900</v>
      </c>
      <c r="K1967" s="158" t="s">
        <v>13</v>
      </c>
    </row>
    <row r="1968" spans="2:11" ht="19.899999999999999" customHeight="1" x14ac:dyDescent="0.2">
      <c r="B1968" s="31"/>
      <c r="I1968" s="31"/>
      <c r="J1968" s="37"/>
    </row>
    <row r="1969" spans="2:11" ht="19.899999999999999" customHeight="1" x14ac:dyDescent="0.2">
      <c r="B1969" s="152"/>
      <c r="I1969" s="42" t="s">
        <v>114</v>
      </c>
      <c r="J1969" s="42" t="s">
        <v>115</v>
      </c>
      <c r="K1969" s="36"/>
    </row>
    <row r="1970" spans="2:11" ht="19.899999999999999" customHeight="1" x14ac:dyDescent="0.2">
      <c r="B1970" s="152"/>
      <c r="I1970" s="154" t="s">
        <v>116</v>
      </c>
      <c r="J1970" s="154" t="s">
        <v>116</v>
      </c>
      <c r="K1970" s="36"/>
    </row>
    <row r="1971" spans="2:11" ht="19.899999999999999" customHeight="1" x14ac:dyDescent="0.2">
      <c r="D1971" s="156" t="s">
        <v>128</v>
      </c>
      <c r="E1971" s="156"/>
      <c r="F1971" s="156"/>
      <c r="G1971" s="156"/>
      <c r="H1971" s="152"/>
      <c r="I1971" s="36">
        <v>1273406750</v>
      </c>
      <c r="J1971" s="33">
        <v>0</v>
      </c>
      <c r="K1971" s="152" t="s">
        <v>13</v>
      </c>
    </row>
    <row r="1972" spans="2:11" ht="19.899999999999999" customHeight="1" x14ac:dyDescent="0.2">
      <c r="D1972" s="156" t="s">
        <v>831</v>
      </c>
      <c r="E1972" s="156"/>
      <c r="F1972" s="156"/>
      <c r="G1972" s="156"/>
      <c r="H1972" s="152"/>
      <c r="I1972" s="36">
        <v>507574200</v>
      </c>
      <c r="J1972" s="33">
        <v>0</v>
      </c>
      <c r="K1972" s="152" t="s">
        <v>13</v>
      </c>
    </row>
    <row r="1973" spans="2:11" ht="19.899999999999999" customHeight="1" x14ac:dyDescent="0.2">
      <c r="D1973" s="28" t="s">
        <v>314</v>
      </c>
      <c r="H1973" s="152"/>
      <c r="I1973" s="36">
        <v>255239300</v>
      </c>
      <c r="J1973" s="33">
        <v>0</v>
      </c>
      <c r="K1973" s="152" t="s">
        <v>13</v>
      </c>
    </row>
    <row r="1974" spans="2:11" ht="19.899999999999999" customHeight="1" x14ac:dyDescent="0.2">
      <c r="D1974" s="28" t="s">
        <v>826</v>
      </c>
      <c r="H1974" s="152"/>
      <c r="I1974" s="36">
        <v>254541900</v>
      </c>
      <c r="J1974" s="33">
        <v>0</v>
      </c>
      <c r="K1974" s="152" t="s">
        <v>13</v>
      </c>
    </row>
    <row r="1975" spans="2:11" ht="19.899999999999999" customHeight="1" x14ac:dyDescent="0.2">
      <c r="D1975" s="156" t="s">
        <v>162</v>
      </c>
      <c r="E1975" s="156"/>
      <c r="F1975" s="156"/>
      <c r="G1975" s="156"/>
      <c r="H1975" s="152"/>
      <c r="I1975" s="36">
        <f>I1971-I1972-I1973-I1974</f>
        <v>256051350</v>
      </c>
      <c r="J1975" s="33">
        <v>0</v>
      </c>
      <c r="K1975" s="152" t="s">
        <v>13</v>
      </c>
    </row>
    <row r="1976" spans="2:11" ht="19.899999999999999" customHeight="1" x14ac:dyDescent="0.2">
      <c r="B1976" s="152"/>
      <c r="C1976" s="152"/>
      <c r="D1976" s="152"/>
      <c r="E1976" s="152"/>
      <c r="F1976" s="152"/>
      <c r="G1976" s="152"/>
      <c r="H1976" s="152"/>
      <c r="I1976" s="36"/>
      <c r="J1976" s="37"/>
    </row>
    <row r="1977" spans="2:11" ht="19.899999999999999" customHeight="1" x14ac:dyDescent="0.2">
      <c r="B1977" s="152"/>
      <c r="C1977" s="152"/>
      <c r="D1977" s="152"/>
      <c r="E1977" s="152"/>
      <c r="F1977" s="152"/>
      <c r="G1977" s="152"/>
      <c r="H1977" s="152"/>
      <c r="I1977" s="36"/>
      <c r="J1977" s="37"/>
    </row>
    <row r="1978" spans="2:11" ht="19.899999999999999" customHeight="1" x14ac:dyDescent="0.2">
      <c r="B1978" s="152"/>
      <c r="C1978" s="152"/>
      <c r="D1978" s="152"/>
      <c r="E1978" s="152"/>
      <c r="F1978" s="152"/>
      <c r="G1978" s="152"/>
      <c r="H1978" s="152"/>
      <c r="I1978" s="36"/>
      <c r="J1978" s="37"/>
    </row>
    <row r="1979" spans="2:11" ht="19.899999999999999" customHeight="1" x14ac:dyDescent="0.2">
      <c r="B1979" s="152"/>
      <c r="C1979" s="152"/>
      <c r="D1979" s="152"/>
      <c r="E1979" s="152"/>
      <c r="F1979" s="152"/>
      <c r="G1979" s="152"/>
      <c r="H1979" s="152"/>
      <c r="I1979" s="36"/>
      <c r="J1979" s="37"/>
    </row>
    <row r="1980" spans="2:11" ht="19.899999999999999" customHeight="1" x14ac:dyDescent="0.2">
      <c r="B1980" s="152"/>
      <c r="C1980" s="152"/>
      <c r="D1980" s="152"/>
      <c r="E1980" s="152"/>
      <c r="F1980" s="152"/>
      <c r="G1980" s="152"/>
      <c r="H1980" s="152"/>
      <c r="I1980" s="36"/>
      <c r="J1980" s="37"/>
    </row>
    <row r="1981" spans="2:11" ht="19.899999999999999" customHeight="1" x14ac:dyDescent="0.2">
      <c r="B1981" s="163" t="s">
        <v>134</v>
      </c>
      <c r="C1981" s="29"/>
      <c r="D1981" s="174" t="s">
        <v>816</v>
      </c>
      <c r="E1981" s="150" t="s">
        <v>817</v>
      </c>
      <c r="F1981" s="150"/>
      <c r="G1981" s="150"/>
      <c r="H1981" s="29"/>
      <c r="I1981" s="32"/>
    </row>
    <row r="1982" spans="2:11" ht="19.899999999999999" customHeight="1" x14ac:dyDescent="0.2">
      <c r="B1982" s="163"/>
      <c r="C1982" s="29"/>
      <c r="D1982" s="150"/>
      <c r="E1982" s="150" t="s">
        <v>818</v>
      </c>
      <c r="F1982" s="150"/>
      <c r="G1982" s="150"/>
      <c r="H1982" s="29"/>
      <c r="I1982" s="32"/>
    </row>
    <row r="1983" spans="2:11" ht="19.899999999999999" customHeight="1" x14ac:dyDescent="0.2">
      <c r="B1983" s="163"/>
      <c r="C1983" s="29"/>
      <c r="D1983" s="174"/>
      <c r="E1983" s="150"/>
      <c r="F1983" s="150"/>
      <c r="G1983" s="150"/>
      <c r="H1983" s="29"/>
      <c r="I1983" s="32"/>
      <c r="J1983" s="30"/>
      <c r="K1983" s="31"/>
    </row>
    <row r="1984" spans="2:11" ht="19.899999999999999" customHeight="1" x14ac:dyDescent="0.2">
      <c r="B1984" s="31"/>
      <c r="E1984" s="150" t="s">
        <v>112</v>
      </c>
      <c r="F1984" s="150"/>
      <c r="G1984" s="150"/>
      <c r="H1984" s="29"/>
      <c r="I1984" s="31"/>
      <c r="J1984" s="30"/>
      <c r="K1984" s="31"/>
    </row>
    <row r="1985" spans="2:11" ht="19.899999999999999" customHeight="1" x14ac:dyDescent="0.2">
      <c r="B1985" s="31"/>
      <c r="E1985" s="156" t="s">
        <v>819</v>
      </c>
      <c r="F1985" s="156"/>
      <c r="G1985" s="156"/>
      <c r="H1985" s="29"/>
      <c r="I1985" s="31"/>
      <c r="J1985" s="30"/>
      <c r="K1985" s="31"/>
    </row>
    <row r="1986" spans="2:11" ht="19.899999999999999" customHeight="1" x14ac:dyDescent="0.2">
      <c r="B1986" s="31"/>
      <c r="E1986" s="156" t="s">
        <v>820</v>
      </c>
      <c r="F1986" s="156"/>
      <c r="G1986" s="156"/>
      <c r="H1986" s="29"/>
      <c r="I1986" s="31"/>
      <c r="J1986" s="30"/>
      <c r="K1986" s="31"/>
    </row>
    <row r="1987" spans="2:11" ht="19.899999999999999" customHeight="1" x14ac:dyDescent="0.2">
      <c r="B1987" s="31"/>
      <c r="E1987" s="156" t="s">
        <v>811</v>
      </c>
      <c r="F1987" s="156"/>
      <c r="G1987" s="156"/>
      <c r="H1987" s="29"/>
      <c r="I1987" s="31"/>
      <c r="J1987" s="30"/>
      <c r="K1987" s="31"/>
    </row>
    <row r="1988" spans="2:11" ht="19.899999999999999" customHeight="1" x14ac:dyDescent="0.2">
      <c r="B1988" s="31"/>
      <c r="E1988" s="156" t="s">
        <v>132</v>
      </c>
      <c r="F1988" s="156"/>
      <c r="G1988" s="156"/>
      <c r="H1988" s="29"/>
      <c r="I1988" s="31"/>
      <c r="J1988" s="30"/>
      <c r="K1988" s="31"/>
    </row>
    <row r="1989" spans="2:11" ht="19.899999999999999" customHeight="1" x14ac:dyDescent="0.2">
      <c r="B1989" s="31"/>
      <c r="E1989" s="150" t="s">
        <v>688</v>
      </c>
      <c r="F1989" s="150"/>
      <c r="G1989" s="150"/>
      <c r="H1989" s="29"/>
      <c r="I1989" s="31"/>
      <c r="J1989" s="30"/>
      <c r="K1989" s="31"/>
    </row>
    <row r="1990" spans="2:11" ht="19.899999999999999" customHeight="1" x14ac:dyDescent="0.2">
      <c r="B1990" s="31"/>
      <c r="E1990" s="29"/>
      <c r="F1990" s="29"/>
      <c r="G1990" s="29"/>
      <c r="H1990" s="29"/>
      <c r="I1990" s="31"/>
      <c r="J1990" s="30"/>
      <c r="K1990" s="31"/>
    </row>
    <row r="1991" spans="2:11" ht="19.899999999999999" customHeight="1" x14ac:dyDescent="0.2">
      <c r="B1991" s="31"/>
      <c r="E1991" s="150" t="s">
        <v>117</v>
      </c>
      <c r="F1991" s="150"/>
      <c r="G1991" s="150"/>
      <c r="H1991" s="29"/>
      <c r="I1991" s="31"/>
      <c r="J1991" s="30"/>
      <c r="K1991" s="31"/>
    </row>
    <row r="1992" spans="2:11" ht="19.899999999999999" customHeight="1" x14ac:dyDescent="0.2">
      <c r="B1992" s="31"/>
      <c r="E1992" s="156" t="s">
        <v>821</v>
      </c>
      <c r="F1992" s="156"/>
      <c r="G1992" s="156"/>
      <c r="H1992" s="29"/>
      <c r="I1992" s="31"/>
      <c r="J1992" s="30"/>
      <c r="K1992" s="31"/>
    </row>
    <row r="1993" spans="2:11" ht="19.899999999999999" customHeight="1" x14ac:dyDescent="0.2">
      <c r="B1993" s="31"/>
      <c r="E1993" s="156" t="s">
        <v>822</v>
      </c>
      <c r="F1993" s="156"/>
      <c r="G1993" s="156"/>
      <c r="H1993" s="29"/>
      <c r="I1993" s="31"/>
      <c r="J1993" s="30"/>
      <c r="K1993" s="31"/>
    </row>
    <row r="1994" spans="2:11" ht="19.899999999999999" customHeight="1" x14ac:dyDescent="0.2">
      <c r="B1994" s="31"/>
      <c r="E1994" s="156"/>
      <c r="F1994" s="156"/>
      <c r="G1994" s="156"/>
      <c r="H1994" s="29"/>
      <c r="I1994" s="31"/>
      <c r="J1994" s="30"/>
      <c r="K1994" s="31"/>
    </row>
    <row r="1995" spans="2:11" ht="19.899999999999999" customHeight="1" x14ac:dyDescent="0.2">
      <c r="B1995" s="31"/>
      <c r="E1995" s="150" t="s">
        <v>113</v>
      </c>
      <c r="F1995" s="150"/>
      <c r="G1995" s="150"/>
      <c r="H1995" s="29"/>
      <c r="I1995" s="31"/>
      <c r="J1995" s="30"/>
      <c r="K1995" s="31"/>
    </row>
    <row r="1996" spans="2:11" ht="19.899999999999999" customHeight="1" x14ac:dyDescent="0.2">
      <c r="B1996" s="31"/>
      <c r="E1996" s="156" t="s">
        <v>823</v>
      </c>
      <c r="F1996" s="156"/>
      <c r="G1996" s="156"/>
      <c r="H1996" s="29"/>
      <c r="I1996" s="31"/>
      <c r="J1996" s="30"/>
      <c r="K1996" s="31"/>
    </row>
    <row r="1997" spans="2:11" ht="19.899999999999999" customHeight="1" x14ac:dyDescent="0.2">
      <c r="B1997" s="31"/>
      <c r="E1997" s="156" t="s">
        <v>822</v>
      </c>
      <c r="F1997" s="156"/>
      <c r="G1997" s="156"/>
      <c r="H1997" s="29"/>
      <c r="I1997" s="31"/>
      <c r="J1997" s="30"/>
      <c r="K1997" s="31"/>
    </row>
    <row r="1998" spans="2:11" ht="19.899999999999999" customHeight="1" x14ac:dyDescent="0.2">
      <c r="B1998" s="31"/>
      <c r="C1998" s="150"/>
      <c r="D1998" s="150"/>
      <c r="E1998" s="150"/>
      <c r="F1998" s="150"/>
      <c r="G1998" s="150"/>
      <c r="I1998" s="31"/>
      <c r="J1998" s="30"/>
      <c r="K1998" s="31"/>
    </row>
    <row r="1999" spans="2:11" ht="19.899999999999999" customHeight="1" x14ac:dyDescent="0.2">
      <c r="B1999" s="31"/>
      <c r="C1999" s="156" t="s">
        <v>344</v>
      </c>
      <c r="D1999" s="156" t="s">
        <v>185</v>
      </c>
      <c r="E1999" s="156"/>
      <c r="F1999" s="156"/>
      <c r="G1999" s="156"/>
      <c r="I1999" s="31"/>
      <c r="J1999" s="36">
        <f>I2006</f>
        <v>154969900</v>
      </c>
      <c r="K1999" s="158" t="s">
        <v>13</v>
      </c>
    </row>
    <row r="2000" spans="2:11" ht="19.899999999999999" customHeight="1" x14ac:dyDescent="0.2">
      <c r="B2000" s="31"/>
      <c r="D2000" s="156"/>
      <c r="E2000" s="156"/>
      <c r="F2000" s="156"/>
      <c r="G2000" s="156"/>
      <c r="I2000" s="31"/>
      <c r="J2000" s="37"/>
    </row>
    <row r="2001" spans="2:11" ht="19.899999999999999" customHeight="1" x14ac:dyDescent="0.2">
      <c r="B2001" s="152"/>
      <c r="I2001" s="42" t="s">
        <v>114</v>
      </c>
      <c r="J2001" s="42" t="s">
        <v>115</v>
      </c>
      <c r="K2001" s="36"/>
    </row>
    <row r="2002" spans="2:11" ht="19.899999999999999" customHeight="1" x14ac:dyDescent="0.2">
      <c r="B2002" s="152"/>
      <c r="I2002" s="154" t="s">
        <v>116</v>
      </c>
      <c r="J2002" s="154" t="s">
        <v>116</v>
      </c>
      <c r="K2002" s="36"/>
    </row>
    <row r="2003" spans="2:11" ht="19.899999999999999" customHeight="1" x14ac:dyDescent="0.2">
      <c r="D2003" s="156" t="s">
        <v>128</v>
      </c>
      <c r="E2003" s="156"/>
      <c r="F2003" s="156"/>
      <c r="G2003" s="156"/>
      <c r="H2003" s="152"/>
      <c r="I2003" s="36">
        <v>775273950</v>
      </c>
      <c r="J2003" s="33">
        <v>0</v>
      </c>
      <c r="K2003" s="152" t="s">
        <v>13</v>
      </c>
    </row>
    <row r="2004" spans="2:11" ht="19.899999999999999" customHeight="1" x14ac:dyDescent="0.2">
      <c r="D2004" s="156" t="s">
        <v>831</v>
      </c>
      <c r="E2004" s="156"/>
      <c r="F2004" s="156"/>
      <c r="G2004" s="156"/>
      <c r="H2004" s="152"/>
      <c r="I2004" s="36">
        <v>219711825</v>
      </c>
      <c r="J2004" s="33">
        <v>0</v>
      </c>
      <c r="K2004" s="152" t="s">
        <v>13</v>
      </c>
    </row>
    <row r="2005" spans="2:11" ht="19.899999999999999" customHeight="1" x14ac:dyDescent="0.2">
      <c r="D2005" s="28" t="s">
        <v>314</v>
      </c>
      <c r="H2005" s="152"/>
      <c r="I2005" s="36">
        <v>155394500</v>
      </c>
      <c r="J2005" s="33">
        <v>0</v>
      </c>
      <c r="K2005" s="152" t="s">
        <v>13</v>
      </c>
    </row>
    <row r="2006" spans="2:11" ht="19.899999999999999" customHeight="1" x14ac:dyDescent="0.2">
      <c r="D2006" s="28" t="s">
        <v>826</v>
      </c>
      <c r="H2006" s="152"/>
      <c r="I2006" s="36">
        <v>154969900</v>
      </c>
      <c r="J2006" s="33">
        <v>0</v>
      </c>
      <c r="K2006" s="152" t="s">
        <v>13</v>
      </c>
    </row>
    <row r="2007" spans="2:11" ht="19.899999999999999" customHeight="1" x14ac:dyDescent="0.2">
      <c r="D2007" s="156" t="s">
        <v>162</v>
      </c>
      <c r="E2007" s="156"/>
      <c r="F2007" s="156"/>
      <c r="G2007" s="156"/>
      <c r="H2007" s="152"/>
      <c r="I2007" s="36">
        <v>154969875</v>
      </c>
      <c r="J2007" s="33">
        <v>0</v>
      </c>
      <c r="K2007" s="152" t="s">
        <v>13</v>
      </c>
    </row>
    <row r="2008" spans="2:11" ht="19.899999999999999" customHeight="1" x14ac:dyDescent="0.2">
      <c r="B2008" s="158"/>
      <c r="C2008" s="152"/>
      <c r="D2008" s="156" t="s">
        <v>260</v>
      </c>
      <c r="E2008" s="156"/>
      <c r="F2008" s="156"/>
      <c r="G2008" s="156"/>
      <c r="H2008" s="152"/>
      <c r="I2008" s="36">
        <f>I2003-I2004-I2005-I2006-I2007</f>
        <v>90227850</v>
      </c>
      <c r="J2008" s="33">
        <v>0</v>
      </c>
      <c r="K2008" s="152" t="s">
        <v>13</v>
      </c>
    </row>
    <row r="2009" spans="2:11" ht="19.899999999999999" customHeight="1" x14ac:dyDescent="0.2">
      <c r="B2009" s="158"/>
      <c r="C2009" s="152"/>
      <c r="D2009" s="152"/>
      <c r="E2009" s="152"/>
      <c r="F2009" s="152"/>
      <c r="G2009" s="152"/>
      <c r="H2009" s="152"/>
      <c r="I2009" s="36"/>
      <c r="J2009" s="33"/>
    </row>
    <row r="2010" spans="2:11" ht="19.899999999999999" customHeight="1" x14ac:dyDescent="0.2">
      <c r="B2010" s="158"/>
      <c r="C2010" s="152"/>
      <c r="D2010" s="152"/>
      <c r="E2010" s="152"/>
      <c r="F2010" s="152"/>
      <c r="G2010" s="152"/>
      <c r="H2010" s="152"/>
      <c r="I2010" s="36"/>
      <c r="J2010" s="33"/>
    </row>
    <row r="2011" spans="2:11" ht="19.899999999999999" customHeight="1" x14ac:dyDescent="0.2">
      <c r="B2011" s="158"/>
      <c r="C2011" s="152"/>
      <c r="D2011" s="152"/>
      <c r="E2011" s="152"/>
      <c r="F2011" s="152"/>
      <c r="G2011" s="152"/>
      <c r="H2011" s="152"/>
      <c r="I2011" s="36"/>
      <c r="J2011" s="33"/>
    </row>
    <row r="2012" spans="2:11" ht="19.899999999999999" customHeight="1" x14ac:dyDescent="0.2">
      <c r="B2012" s="158"/>
      <c r="C2012" s="152"/>
      <c r="D2012" s="152"/>
      <c r="E2012" s="152"/>
      <c r="F2012" s="152"/>
      <c r="G2012" s="152"/>
      <c r="H2012" s="152"/>
      <c r="I2012" s="36"/>
      <c r="J2012" s="33"/>
    </row>
    <row r="2013" spans="2:11" ht="19.899999999999999" customHeight="1" x14ac:dyDescent="0.2">
      <c r="B2013" s="158"/>
      <c r="C2013" s="152"/>
      <c r="D2013" s="152"/>
      <c r="E2013" s="152"/>
      <c r="F2013" s="152"/>
      <c r="G2013" s="152"/>
      <c r="H2013" s="152"/>
      <c r="I2013" s="36"/>
      <c r="J2013" s="33"/>
    </row>
    <row r="2014" spans="2:11" ht="19.899999999999999" customHeight="1" x14ac:dyDescent="0.2">
      <c r="B2014" s="158"/>
      <c r="C2014" s="152"/>
      <c r="D2014" s="152"/>
      <c r="E2014" s="152"/>
      <c r="F2014" s="152"/>
      <c r="G2014" s="152"/>
      <c r="H2014" s="152"/>
      <c r="I2014" s="36"/>
      <c r="J2014" s="33"/>
    </row>
    <row r="2015" spans="2:11" ht="19.899999999999999" customHeight="1" x14ac:dyDescent="0.2">
      <c r="B2015" s="158"/>
      <c r="C2015" s="152"/>
      <c r="D2015" s="152"/>
      <c r="E2015" s="152"/>
      <c r="F2015" s="152"/>
      <c r="G2015" s="152"/>
      <c r="H2015" s="152"/>
      <c r="I2015" s="36"/>
      <c r="J2015" s="33"/>
    </row>
    <row r="2016" spans="2:11" ht="19.899999999999999" customHeight="1" x14ac:dyDescent="0.2">
      <c r="B2016" s="158"/>
      <c r="C2016" s="152"/>
      <c r="D2016" s="152"/>
      <c r="E2016" s="152"/>
      <c r="F2016" s="152"/>
      <c r="G2016" s="152"/>
      <c r="H2016" s="152"/>
      <c r="I2016" s="36"/>
      <c r="J2016" s="33"/>
    </row>
    <row r="2017" spans="2:11" ht="19.899999999999999" customHeight="1" x14ac:dyDescent="0.2">
      <c r="B2017" s="163" t="s">
        <v>324</v>
      </c>
      <c r="C2017" s="152"/>
      <c r="D2017" s="152"/>
      <c r="E2017" s="152"/>
      <c r="F2017" s="152"/>
      <c r="G2017" s="152"/>
      <c r="H2017" s="152"/>
      <c r="I2017" s="36"/>
      <c r="J2017" s="37"/>
      <c r="K2017" s="158"/>
    </row>
    <row r="2018" spans="2:11" ht="19.899999999999999" customHeight="1" x14ac:dyDescent="0.2">
      <c r="B2018" s="29" t="s">
        <v>1160</v>
      </c>
      <c r="C2018" s="152"/>
      <c r="D2018" s="152"/>
      <c r="E2018" s="152"/>
      <c r="F2018" s="152"/>
      <c r="G2018" s="152"/>
      <c r="H2018" s="152"/>
      <c r="I2018" s="36"/>
      <c r="J2018" s="37"/>
      <c r="K2018" s="158"/>
    </row>
    <row r="2019" spans="2:11" ht="19.899999999999999" customHeight="1" x14ac:dyDescent="0.2">
      <c r="B2019" s="29" t="s">
        <v>1161</v>
      </c>
      <c r="C2019" s="152"/>
      <c r="D2019" s="152"/>
      <c r="E2019" s="152"/>
      <c r="F2019" s="152"/>
      <c r="G2019" s="152"/>
      <c r="H2019" s="152"/>
      <c r="I2019" s="36"/>
      <c r="J2019" s="37"/>
      <c r="K2019" s="158"/>
    </row>
    <row r="2020" spans="2:11" ht="19.899999999999999" customHeight="1" x14ac:dyDescent="0.2">
      <c r="B2020" s="29" t="s">
        <v>574</v>
      </c>
      <c r="I2020" s="307">
        <f>I2021</f>
        <v>191300</v>
      </c>
      <c r="J2020" s="307"/>
      <c r="K2020" s="31" t="s">
        <v>13</v>
      </c>
    </row>
    <row r="2021" spans="2:11" ht="19.899999999999999" customHeight="1" x14ac:dyDescent="0.2">
      <c r="B2021" s="150" t="s">
        <v>29</v>
      </c>
      <c r="C2021" s="29"/>
      <c r="D2021" s="29"/>
      <c r="E2021" s="29"/>
      <c r="F2021" s="29"/>
      <c r="G2021" s="29"/>
      <c r="I2021" s="164">
        <f>J2024</f>
        <v>191300</v>
      </c>
      <c r="J2021" s="31" t="s">
        <v>13</v>
      </c>
      <c r="K2021" s="31"/>
    </row>
    <row r="2022" spans="2:11" ht="19.899999999999999" customHeight="1" x14ac:dyDescent="0.2">
      <c r="B2022" s="152"/>
      <c r="C2022" s="28" t="s">
        <v>84</v>
      </c>
      <c r="D2022" s="308" t="s">
        <v>1162</v>
      </c>
      <c r="E2022" s="308"/>
      <c r="F2022" s="308"/>
      <c r="G2022" s="308"/>
      <c r="H2022" s="308"/>
      <c r="I2022" s="36"/>
      <c r="J2022" s="37"/>
    </row>
    <row r="2023" spans="2:11" ht="19.899999999999999" customHeight="1" x14ac:dyDescent="0.2">
      <c r="B2023" s="152"/>
      <c r="D2023" s="158" t="s">
        <v>1163</v>
      </c>
      <c r="E2023" s="158"/>
      <c r="F2023" s="158"/>
      <c r="G2023" s="158"/>
      <c r="H2023" s="158"/>
      <c r="I2023" s="36"/>
      <c r="J2023" s="37"/>
    </row>
    <row r="2024" spans="2:11" ht="19.899999999999999" customHeight="1" x14ac:dyDescent="0.2">
      <c r="D2024" s="308" t="s">
        <v>1164</v>
      </c>
      <c r="E2024" s="308"/>
      <c r="F2024" s="308"/>
      <c r="G2024" s="308"/>
      <c r="H2024" s="308"/>
      <c r="J2024" s="37">
        <v>191300</v>
      </c>
      <c r="K2024" s="152" t="s">
        <v>13</v>
      </c>
    </row>
    <row r="2025" spans="2:11" ht="19.899999999999999" customHeight="1" x14ac:dyDescent="0.2">
      <c r="D2025" s="158"/>
      <c r="E2025" s="158"/>
      <c r="F2025" s="158"/>
      <c r="G2025" s="158"/>
      <c r="H2025" s="158"/>
      <c r="J2025" s="37"/>
    </row>
    <row r="2026" spans="2:11" ht="19.899999999999999" customHeight="1" x14ac:dyDescent="0.2">
      <c r="D2026" s="158"/>
      <c r="E2026" s="158"/>
      <c r="F2026" s="158"/>
      <c r="G2026" s="158"/>
      <c r="H2026" s="158"/>
      <c r="J2026" s="37"/>
    </row>
    <row r="2027" spans="2:11" ht="19.899999999999999" customHeight="1" x14ac:dyDescent="0.2">
      <c r="B2027" s="29"/>
      <c r="I2027" s="307"/>
      <c r="J2027" s="307"/>
      <c r="K2027" s="31"/>
    </row>
    <row r="2028" spans="2:11" ht="19.899999999999999" customHeight="1" x14ac:dyDescent="0.2">
      <c r="B2028" s="150"/>
      <c r="C2028" s="29"/>
      <c r="D2028" s="29"/>
      <c r="E2028" s="29"/>
      <c r="F2028" s="29"/>
      <c r="G2028" s="29"/>
      <c r="I2028" s="164"/>
      <c r="J2028" s="31"/>
      <c r="K2028" s="31"/>
    </row>
    <row r="2029" spans="2:11" ht="19.899999999999999" customHeight="1" x14ac:dyDescent="0.2">
      <c r="D2029" s="156"/>
      <c r="E2029" s="156"/>
      <c r="F2029" s="156"/>
      <c r="G2029" s="156"/>
      <c r="H2029" s="156"/>
    </row>
    <row r="2030" spans="2:11" ht="19.899999999999999" customHeight="1" x14ac:dyDescent="0.2">
      <c r="D2030" s="156"/>
      <c r="E2030" s="156"/>
      <c r="F2030" s="156"/>
      <c r="G2030" s="156"/>
      <c r="H2030" s="156"/>
      <c r="J2030" s="37"/>
    </row>
    <row r="2031" spans="2:11" ht="19.899999999999999" customHeight="1" x14ac:dyDescent="0.2">
      <c r="B2031" s="158"/>
      <c r="C2031" s="152"/>
      <c r="D2031" s="152"/>
      <c r="E2031" s="152"/>
      <c r="F2031" s="152"/>
      <c r="G2031" s="152"/>
      <c r="H2031" s="152"/>
      <c r="I2031" s="36"/>
      <c r="J2031" s="33"/>
    </row>
    <row r="2032" spans="2:11" ht="19.899999999999999" customHeight="1" x14ac:dyDescent="0.2">
      <c r="B2032" s="152"/>
      <c r="C2032" s="152"/>
      <c r="D2032" s="152"/>
      <c r="E2032" s="152"/>
      <c r="F2032" s="152"/>
      <c r="G2032" s="152"/>
      <c r="H2032" s="152"/>
      <c r="I2032" s="36"/>
      <c r="J2032" s="37"/>
    </row>
    <row r="2033" spans="2:11" ht="19.899999999999999" customHeight="1" x14ac:dyDescent="0.2">
      <c r="B2033" s="31"/>
      <c r="C2033" s="150"/>
      <c r="D2033" s="150"/>
      <c r="E2033" s="150"/>
      <c r="F2033" s="150"/>
      <c r="G2033" s="150"/>
      <c r="H2033" s="29"/>
      <c r="I2033" s="32"/>
      <c r="J2033" s="27"/>
    </row>
    <row r="2034" spans="2:11" ht="19.899999999999999" customHeight="1" x14ac:dyDescent="0.2">
      <c r="B2034" s="31"/>
      <c r="C2034" s="29"/>
      <c r="D2034" s="150"/>
      <c r="E2034" s="150"/>
      <c r="F2034" s="150"/>
      <c r="G2034" s="150"/>
      <c r="H2034" s="29"/>
      <c r="I2034" s="32"/>
    </row>
    <row r="2035" spans="2:11" ht="19.899999999999999" customHeight="1" x14ac:dyDescent="0.2">
      <c r="B2035" s="31"/>
      <c r="C2035" s="29"/>
      <c r="D2035" s="150"/>
      <c r="E2035" s="150"/>
      <c r="F2035" s="150"/>
      <c r="G2035" s="150"/>
      <c r="H2035" s="29"/>
      <c r="I2035" s="32"/>
      <c r="J2035" s="30"/>
      <c r="K2035" s="31"/>
    </row>
    <row r="2036" spans="2:11" ht="19.899999999999999" customHeight="1" x14ac:dyDescent="0.2">
      <c r="B2036" s="31"/>
      <c r="C2036" s="150"/>
      <c r="D2036" s="150"/>
      <c r="E2036" s="150"/>
      <c r="F2036" s="150"/>
      <c r="G2036" s="150"/>
      <c r="H2036" s="29"/>
      <c r="I2036" s="32"/>
      <c r="J2036" s="27"/>
    </row>
    <row r="2037" spans="2:11" ht="19.899999999999999" customHeight="1" x14ac:dyDescent="0.2">
      <c r="B2037" s="31"/>
      <c r="C2037" s="150"/>
      <c r="D2037" s="150"/>
      <c r="E2037" s="150"/>
      <c r="F2037" s="150"/>
      <c r="G2037" s="150"/>
      <c r="H2037" s="29"/>
      <c r="I2037" s="32"/>
      <c r="J2037" s="27"/>
    </row>
    <row r="2038" spans="2:11" ht="19.899999999999999" customHeight="1" x14ac:dyDescent="0.2">
      <c r="B2038" s="31"/>
      <c r="C2038" s="150"/>
      <c r="D2038" s="150"/>
      <c r="E2038" s="150"/>
      <c r="F2038" s="150"/>
      <c r="G2038" s="150"/>
      <c r="H2038" s="29"/>
      <c r="I2038" s="32"/>
      <c r="J2038" s="27"/>
    </row>
    <row r="2039" spans="2:11" ht="19.899999999999999" customHeight="1" x14ac:dyDescent="0.2">
      <c r="B2039" s="31"/>
      <c r="C2039" s="150"/>
      <c r="D2039" s="150"/>
      <c r="E2039" s="150"/>
      <c r="F2039" s="150"/>
      <c r="G2039" s="150"/>
      <c r="H2039" s="29"/>
      <c r="I2039" s="32"/>
      <c r="J2039" s="27"/>
    </row>
    <row r="2040" spans="2:11" ht="19.899999999999999" customHeight="1" x14ac:dyDescent="0.2">
      <c r="B2040" s="31"/>
      <c r="C2040" s="150"/>
      <c r="D2040" s="150"/>
      <c r="E2040" s="150"/>
      <c r="F2040" s="150"/>
      <c r="G2040" s="150"/>
      <c r="H2040" s="29"/>
      <c r="I2040" s="32"/>
      <c r="J2040" s="27"/>
    </row>
    <row r="2041" spans="2:11" ht="19.899999999999999" customHeight="1" x14ac:dyDescent="0.2">
      <c r="B2041" s="31"/>
      <c r="C2041" s="150"/>
      <c r="D2041" s="150"/>
      <c r="E2041" s="150"/>
      <c r="F2041" s="150"/>
      <c r="G2041" s="150"/>
      <c r="H2041" s="29"/>
      <c r="I2041" s="32"/>
      <c r="J2041" s="27"/>
    </row>
    <row r="2042" spans="2:11" ht="19.899999999999999" customHeight="1" x14ac:dyDescent="0.2">
      <c r="B2042" s="31"/>
      <c r="C2042" s="150"/>
      <c r="D2042" s="150"/>
      <c r="E2042" s="150"/>
      <c r="F2042" s="150"/>
      <c r="G2042" s="150"/>
      <c r="H2042" s="29"/>
      <c r="I2042" s="32"/>
      <c r="J2042" s="27"/>
    </row>
    <row r="2043" spans="2:11" ht="19.899999999999999" customHeight="1" x14ac:dyDescent="0.2">
      <c r="B2043" s="31"/>
      <c r="C2043" s="150"/>
      <c r="D2043" s="150"/>
      <c r="E2043" s="150"/>
      <c r="F2043" s="150"/>
      <c r="G2043" s="150"/>
      <c r="H2043" s="29"/>
      <c r="I2043" s="32"/>
      <c r="J2043" s="27"/>
    </row>
    <row r="2044" spans="2:11" ht="19.899999999999999" customHeight="1" x14ac:dyDescent="0.2">
      <c r="B2044" s="31"/>
      <c r="C2044" s="150"/>
      <c r="D2044" s="150"/>
      <c r="E2044" s="150"/>
      <c r="F2044" s="150"/>
      <c r="G2044" s="150"/>
      <c r="H2044" s="29"/>
      <c r="I2044" s="32"/>
      <c r="J2044" s="27"/>
    </row>
    <row r="2045" spans="2:11" ht="19.899999999999999" customHeight="1" x14ac:dyDescent="0.2">
      <c r="B2045" s="31"/>
      <c r="C2045" s="150"/>
      <c r="D2045" s="150"/>
      <c r="E2045" s="150"/>
      <c r="F2045" s="150"/>
      <c r="G2045" s="150"/>
      <c r="H2045" s="29"/>
      <c r="I2045" s="32"/>
      <c r="J2045" s="27"/>
    </row>
    <row r="2046" spans="2:11" ht="19.899999999999999" customHeight="1" x14ac:dyDescent="0.2">
      <c r="B2046" s="31"/>
      <c r="C2046" s="150"/>
      <c r="D2046" s="150"/>
      <c r="E2046" s="150"/>
      <c r="F2046" s="150"/>
      <c r="G2046" s="150"/>
      <c r="H2046" s="29"/>
      <c r="I2046" s="32"/>
      <c r="J2046" s="27"/>
    </row>
    <row r="2047" spans="2:11" ht="19.899999999999999" customHeight="1" x14ac:dyDescent="0.2">
      <c r="B2047" s="31"/>
      <c r="C2047" s="150"/>
      <c r="D2047" s="150"/>
      <c r="E2047" s="150"/>
      <c r="F2047" s="150"/>
      <c r="G2047" s="150"/>
      <c r="H2047" s="29"/>
      <c r="I2047" s="32"/>
      <c r="J2047" s="27"/>
    </row>
    <row r="2048" spans="2:11" ht="19.899999999999999" customHeight="1" x14ac:dyDescent="0.2">
      <c r="B2048" s="31"/>
      <c r="C2048" s="150"/>
      <c r="D2048" s="150"/>
      <c r="E2048" s="150"/>
      <c r="F2048" s="150"/>
      <c r="G2048" s="150"/>
      <c r="H2048" s="29"/>
      <c r="I2048" s="32"/>
      <c r="J2048" s="27"/>
    </row>
    <row r="2049" spans="2:11" ht="19.899999999999999" customHeight="1" x14ac:dyDescent="0.2">
      <c r="B2049" s="31"/>
      <c r="C2049" s="150"/>
      <c r="D2049" s="150"/>
      <c r="E2049" s="150"/>
      <c r="F2049" s="150"/>
      <c r="G2049" s="150"/>
      <c r="H2049" s="29"/>
      <c r="I2049" s="32"/>
      <c r="J2049" s="27"/>
    </row>
    <row r="2050" spans="2:11" ht="19.899999999999999" customHeight="1" x14ac:dyDescent="0.2">
      <c r="B2050" s="31"/>
      <c r="C2050" s="150"/>
      <c r="D2050" s="150"/>
      <c r="E2050" s="150"/>
      <c r="F2050" s="150"/>
      <c r="G2050" s="150"/>
      <c r="H2050" s="29"/>
      <c r="I2050" s="32"/>
      <c r="J2050" s="27"/>
    </row>
    <row r="2051" spans="2:11" ht="19.899999999999999" customHeight="1" x14ac:dyDescent="0.2">
      <c r="B2051" s="31"/>
      <c r="C2051" s="150"/>
      <c r="D2051" s="150"/>
      <c r="E2051" s="150"/>
      <c r="F2051" s="150"/>
      <c r="G2051" s="150"/>
      <c r="H2051" s="29"/>
      <c r="I2051" s="32"/>
      <c r="J2051" s="27"/>
    </row>
    <row r="2052" spans="2:11" ht="19.899999999999999" customHeight="1" x14ac:dyDescent="0.2">
      <c r="B2052" s="31"/>
      <c r="C2052" s="150"/>
      <c r="D2052" s="150"/>
      <c r="E2052" s="150"/>
      <c r="F2052" s="150"/>
      <c r="G2052" s="150"/>
      <c r="H2052" s="29"/>
      <c r="I2052" s="32"/>
      <c r="J2052" s="27"/>
    </row>
    <row r="2053" spans="2:11" ht="19.899999999999999" customHeight="1" x14ac:dyDescent="0.2">
      <c r="B2053" s="150" t="s">
        <v>247</v>
      </c>
      <c r="C2053" s="150"/>
      <c r="D2053" s="150"/>
      <c r="E2053" s="163"/>
      <c r="F2053" s="163"/>
      <c r="G2053" s="163"/>
      <c r="H2053" s="152"/>
      <c r="I2053" s="36"/>
      <c r="J2053" s="33"/>
    </row>
    <row r="2054" spans="2:11" ht="19.899999999999999" customHeight="1" x14ac:dyDescent="0.2">
      <c r="B2054" s="29" t="s">
        <v>231</v>
      </c>
      <c r="I2054" s="307">
        <f>H2055+H2067</f>
        <v>9489900</v>
      </c>
      <c r="J2054" s="307"/>
      <c r="K2054" s="31" t="s">
        <v>13</v>
      </c>
    </row>
    <row r="2055" spans="2:11" ht="19.899999999999999" customHeight="1" x14ac:dyDescent="0.2">
      <c r="B2055" s="29" t="s">
        <v>200</v>
      </c>
      <c r="C2055" s="29"/>
      <c r="D2055" s="29"/>
      <c r="E2055" s="29"/>
      <c r="F2055" s="29"/>
      <c r="G2055" s="29"/>
      <c r="H2055" s="305">
        <f>SUM(H2056)</f>
        <v>9337700</v>
      </c>
      <c r="I2055" s="305"/>
      <c r="J2055" s="31" t="s">
        <v>13</v>
      </c>
      <c r="K2055" s="31"/>
    </row>
    <row r="2056" spans="2:11" ht="19.899999999999999" customHeight="1" x14ac:dyDescent="0.2">
      <c r="B2056" s="150" t="s">
        <v>1541</v>
      </c>
      <c r="C2056" s="29"/>
      <c r="D2056" s="29"/>
      <c r="E2056" s="29"/>
      <c r="F2056" s="29"/>
      <c r="G2056" s="29"/>
      <c r="H2056" s="305">
        <f>SUM(H2057,H2059,H2063)</f>
        <v>9337700</v>
      </c>
      <c r="I2056" s="305"/>
      <c r="J2056" s="31" t="s">
        <v>13</v>
      </c>
      <c r="K2056" s="31"/>
    </row>
    <row r="2057" spans="2:11" ht="19.899999999999999" customHeight="1" x14ac:dyDescent="0.2">
      <c r="B2057" s="150" t="s">
        <v>408</v>
      </c>
      <c r="C2057" s="29"/>
      <c r="D2057" s="29"/>
      <c r="E2057" s="29"/>
      <c r="F2057" s="29"/>
      <c r="G2057" s="29"/>
      <c r="H2057" s="305">
        <v>3651000</v>
      </c>
      <c r="I2057" s="305"/>
      <c r="J2057" s="31" t="s">
        <v>13</v>
      </c>
      <c r="K2057" s="31"/>
    </row>
    <row r="2058" spans="2:11" ht="19.899999999999999" customHeight="1" x14ac:dyDescent="0.2">
      <c r="D2058" s="156" t="s">
        <v>82</v>
      </c>
      <c r="E2058" s="156"/>
      <c r="F2058" s="156"/>
      <c r="G2058" s="156"/>
      <c r="J2058" s="37"/>
    </row>
    <row r="2059" spans="2:11" ht="19.899999999999999" customHeight="1" x14ac:dyDescent="0.2">
      <c r="B2059" s="150" t="s">
        <v>409</v>
      </c>
      <c r="C2059" s="29"/>
      <c r="D2059" s="29"/>
      <c r="E2059" s="29"/>
      <c r="F2059" s="29"/>
      <c r="G2059" s="29"/>
      <c r="H2059" s="305">
        <v>5486700</v>
      </c>
      <c r="I2059" s="305"/>
      <c r="J2059" s="31" t="s">
        <v>13</v>
      </c>
      <c r="K2059" s="31"/>
    </row>
    <row r="2060" spans="2:11" ht="19.899999999999999" customHeight="1" x14ac:dyDescent="0.2">
      <c r="D2060" s="156" t="s">
        <v>222</v>
      </c>
      <c r="E2060" s="156"/>
      <c r="F2060" s="156"/>
      <c r="G2060" s="156"/>
      <c r="H2060" s="156"/>
      <c r="J2060" s="37"/>
    </row>
    <row r="2061" spans="2:11" ht="19.899999999999999" customHeight="1" x14ac:dyDescent="0.2">
      <c r="D2061" s="156" t="s">
        <v>223</v>
      </c>
      <c r="E2061" s="156"/>
      <c r="F2061" s="156"/>
      <c r="G2061" s="156"/>
      <c r="H2061" s="156"/>
      <c r="J2061" s="37"/>
    </row>
    <row r="2062" spans="2:11" ht="19.899999999999999" customHeight="1" x14ac:dyDescent="0.2">
      <c r="D2062" s="156" t="s">
        <v>1084</v>
      </c>
      <c r="E2062" s="156"/>
      <c r="F2062" s="156"/>
      <c r="G2062" s="156"/>
      <c r="H2062" s="156"/>
      <c r="J2062" s="37"/>
    </row>
    <row r="2063" spans="2:11" ht="19.899999999999999" customHeight="1" x14ac:dyDescent="0.2">
      <c r="B2063" s="150" t="s">
        <v>410</v>
      </c>
      <c r="C2063" s="29"/>
      <c r="D2063" s="29"/>
      <c r="E2063" s="29"/>
      <c r="F2063" s="29"/>
      <c r="G2063" s="29"/>
      <c r="H2063" s="305">
        <v>200000</v>
      </c>
      <c r="I2063" s="305"/>
      <c r="J2063" s="31" t="s">
        <v>13</v>
      </c>
      <c r="K2063" s="31"/>
    </row>
    <row r="2064" spans="2:11" ht="19.899999999999999" customHeight="1" x14ac:dyDescent="0.2">
      <c r="D2064" s="156" t="s">
        <v>335</v>
      </c>
      <c r="E2064" s="156"/>
      <c r="F2064" s="156"/>
      <c r="G2064" s="156"/>
      <c r="J2064" s="37"/>
    </row>
    <row r="2065" spans="2:11" ht="19.899999999999999" customHeight="1" x14ac:dyDescent="0.2">
      <c r="D2065" s="156" t="s">
        <v>224</v>
      </c>
      <c r="E2065" s="156"/>
      <c r="F2065" s="156"/>
      <c r="G2065" s="156"/>
      <c r="J2065" s="37"/>
    </row>
    <row r="2066" spans="2:11" ht="19.899999999999999" customHeight="1" x14ac:dyDescent="0.2">
      <c r="D2066" s="156"/>
      <c r="E2066" s="156"/>
      <c r="F2066" s="156"/>
      <c r="G2066" s="156"/>
    </row>
    <row r="2067" spans="2:11" ht="19.899999999999999" customHeight="1" x14ac:dyDescent="0.2">
      <c r="B2067" s="29" t="s">
        <v>219</v>
      </c>
      <c r="C2067" s="29"/>
      <c r="D2067" s="29"/>
      <c r="E2067" s="29"/>
      <c r="F2067" s="29"/>
      <c r="G2067" s="29"/>
      <c r="H2067" s="305">
        <f>SUM(J2071)</f>
        <v>152200</v>
      </c>
      <c r="I2067" s="305"/>
      <c r="J2067" s="31" t="s">
        <v>13</v>
      </c>
      <c r="K2067" s="31"/>
    </row>
    <row r="2068" spans="2:11" ht="19.899999999999999" customHeight="1" x14ac:dyDescent="0.2">
      <c r="C2068" s="155" t="s">
        <v>100</v>
      </c>
      <c r="D2068" s="175" t="s">
        <v>588</v>
      </c>
      <c r="E2068" s="155" t="s">
        <v>920</v>
      </c>
      <c r="F2068" s="155"/>
      <c r="G2068" s="155"/>
    </row>
    <row r="2069" spans="2:11" ht="19.899999999999999" customHeight="1" x14ac:dyDescent="0.2">
      <c r="C2069" s="155"/>
      <c r="D2069" s="175"/>
      <c r="E2069" s="155" t="s">
        <v>921</v>
      </c>
      <c r="F2069" s="155"/>
      <c r="G2069" s="155"/>
    </row>
    <row r="2070" spans="2:11" ht="19.899999999999999" customHeight="1" x14ac:dyDescent="0.2">
      <c r="C2070" s="155"/>
      <c r="D2070" s="175"/>
      <c r="E2070" s="155" t="s">
        <v>922</v>
      </c>
      <c r="F2070" s="155"/>
      <c r="G2070" s="155"/>
    </row>
    <row r="2071" spans="2:11" ht="19.899999999999999" customHeight="1" x14ac:dyDescent="0.2">
      <c r="E2071" s="156" t="s">
        <v>923</v>
      </c>
      <c r="F2071" s="156"/>
      <c r="G2071" s="156"/>
      <c r="J2071" s="43">
        <v>152200</v>
      </c>
      <c r="K2071" s="152" t="s">
        <v>13</v>
      </c>
    </row>
    <row r="2072" spans="2:11" ht="19.899999999999999" customHeight="1" x14ac:dyDescent="0.2">
      <c r="E2072" s="156"/>
      <c r="F2072" s="156"/>
      <c r="G2072" s="156"/>
      <c r="J2072" s="43"/>
    </row>
    <row r="2073" spans="2:11" ht="19.899999999999999" customHeight="1" x14ac:dyDescent="0.2">
      <c r="E2073" s="156"/>
      <c r="F2073" s="156"/>
      <c r="G2073" s="156"/>
      <c r="J2073" s="43"/>
    </row>
    <row r="2074" spans="2:11" ht="19.899999999999999" customHeight="1" x14ac:dyDescent="0.2">
      <c r="E2074" s="156"/>
      <c r="F2074" s="156"/>
      <c r="G2074" s="156"/>
      <c r="J2074" s="43"/>
    </row>
    <row r="2075" spans="2:11" ht="19.899999999999999" customHeight="1" x14ac:dyDescent="0.2">
      <c r="E2075" s="156"/>
      <c r="F2075" s="156"/>
      <c r="G2075" s="156"/>
      <c r="J2075" s="43"/>
    </row>
    <row r="2076" spans="2:11" ht="19.899999999999999" customHeight="1" x14ac:dyDescent="0.2">
      <c r="E2076" s="156"/>
      <c r="F2076" s="156"/>
      <c r="G2076" s="156"/>
      <c r="J2076" s="43"/>
    </row>
    <row r="2077" spans="2:11" ht="19.899999999999999" customHeight="1" x14ac:dyDescent="0.2">
      <c r="E2077" s="156"/>
      <c r="F2077" s="156"/>
      <c r="G2077" s="156"/>
      <c r="J2077" s="43"/>
    </row>
    <row r="2078" spans="2:11" ht="19.899999999999999" customHeight="1" x14ac:dyDescent="0.2">
      <c r="E2078" s="156"/>
      <c r="F2078" s="156"/>
      <c r="G2078" s="156"/>
      <c r="J2078" s="43"/>
    </row>
    <row r="2079" spans="2:11" ht="19.899999999999999" customHeight="1" x14ac:dyDescent="0.2">
      <c r="E2079" s="156"/>
      <c r="F2079" s="156"/>
      <c r="G2079" s="156"/>
      <c r="J2079" s="43"/>
    </row>
    <row r="2080" spans="2:11" ht="19.899999999999999" customHeight="1" x14ac:dyDescent="0.2">
      <c r="E2080" s="156"/>
      <c r="F2080" s="156"/>
      <c r="G2080" s="156"/>
      <c r="J2080" s="43"/>
    </row>
    <row r="2081" spans="2:11" ht="19.899999999999999" customHeight="1" x14ac:dyDescent="0.2">
      <c r="E2081" s="156"/>
      <c r="F2081" s="156"/>
      <c r="G2081" s="156"/>
      <c r="J2081" s="43"/>
    </row>
    <row r="2082" spans="2:11" ht="19.899999999999999" customHeight="1" x14ac:dyDescent="0.2">
      <c r="E2082" s="156"/>
      <c r="F2082" s="156"/>
      <c r="G2082" s="156"/>
      <c r="J2082" s="43"/>
    </row>
    <row r="2083" spans="2:11" ht="19.899999999999999" customHeight="1" x14ac:dyDescent="0.2">
      <c r="E2083" s="156"/>
      <c r="F2083" s="156"/>
      <c r="G2083" s="156"/>
      <c r="J2083" s="43"/>
    </row>
    <row r="2084" spans="2:11" ht="19.899999999999999" customHeight="1" x14ac:dyDescent="0.2">
      <c r="E2084" s="156"/>
      <c r="F2084" s="156"/>
      <c r="G2084" s="156"/>
      <c r="J2084" s="43"/>
    </row>
    <row r="2085" spans="2:11" ht="19.899999999999999" customHeight="1" x14ac:dyDescent="0.2">
      <c r="E2085" s="156"/>
      <c r="F2085" s="156"/>
      <c r="G2085" s="156"/>
      <c r="J2085" s="43"/>
    </row>
    <row r="2086" spans="2:11" ht="19.899999999999999" customHeight="1" x14ac:dyDescent="0.2">
      <c r="E2086" s="156"/>
      <c r="F2086" s="156"/>
      <c r="G2086" s="156"/>
      <c r="J2086" s="43"/>
    </row>
    <row r="2087" spans="2:11" ht="19.899999999999999" customHeight="1" x14ac:dyDescent="0.2">
      <c r="E2087" s="156"/>
      <c r="F2087" s="156"/>
      <c r="G2087" s="156"/>
      <c r="J2087" s="43"/>
    </row>
    <row r="2088" spans="2:11" ht="19.899999999999999" customHeight="1" x14ac:dyDescent="0.2">
      <c r="E2088" s="156"/>
      <c r="F2088" s="156"/>
      <c r="G2088" s="156"/>
      <c r="J2088" s="43"/>
    </row>
    <row r="2089" spans="2:11" ht="19.899999999999999" customHeight="1" x14ac:dyDescent="0.2">
      <c r="B2089" s="29" t="s">
        <v>235</v>
      </c>
      <c r="I2089" s="307">
        <f>SUM(H2090)</f>
        <v>4212400</v>
      </c>
      <c r="J2089" s="307"/>
      <c r="K2089" s="31" t="s">
        <v>13</v>
      </c>
    </row>
    <row r="2090" spans="2:11" ht="19.899999999999999" customHeight="1" x14ac:dyDescent="0.2">
      <c r="B2090" s="29" t="s">
        <v>200</v>
      </c>
      <c r="C2090" s="29"/>
      <c r="D2090" s="29"/>
      <c r="E2090" s="29"/>
      <c r="F2090" s="29"/>
      <c r="G2090" s="29"/>
      <c r="H2090" s="305">
        <f>SUM(H2091,H2094)</f>
        <v>4212400</v>
      </c>
      <c r="I2090" s="305"/>
      <c r="J2090" s="31" t="s">
        <v>13</v>
      </c>
      <c r="K2090" s="31"/>
    </row>
    <row r="2091" spans="2:11" ht="19.899999999999999" customHeight="1" x14ac:dyDescent="0.2">
      <c r="B2091" s="150" t="s">
        <v>1085</v>
      </c>
      <c r="C2091" s="29"/>
      <c r="D2091" s="29"/>
      <c r="E2091" s="29"/>
      <c r="F2091" s="29"/>
      <c r="G2091" s="29"/>
      <c r="H2091" s="305">
        <f>SUM(H2092)</f>
        <v>1022400</v>
      </c>
      <c r="I2091" s="305"/>
      <c r="J2091" s="31" t="s">
        <v>13</v>
      </c>
      <c r="K2091" s="31"/>
    </row>
    <row r="2092" spans="2:11" ht="19.899999999999999" customHeight="1" x14ac:dyDescent="0.2">
      <c r="B2092" s="150" t="s">
        <v>1087</v>
      </c>
      <c r="C2092" s="29"/>
      <c r="D2092" s="29"/>
      <c r="E2092" s="29"/>
      <c r="F2092" s="29"/>
      <c r="G2092" s="29"/>
      <c r="H2092" s="305">
        <v>1022400</v>
      </c>
      <c r="I2092" s="305"/>
      <c r="J2092" s="31" t="s">
        <v>13</v>
      </c>
      <c r="K2092" s="31"/>
    </row>
    <row r="2093" spans="2:11" ht="19.899999999999999" customHeight="1" x14ac:dyDescent="0.2">
      <c r="D2093" s="156" t="s">
        <v>957</v>
      </c>
      <c r="E2093" s="156"/>
      <c r="F2093" s="156"/>
      <c r="G2093" s="156"/>
      <c r="H2093" s="156"/>
      <c r="J2093" s="37"/>
    </row>
    <row r="2094" spans="2:11" ht="19.899999999999999" customHeight="1" outlineLevel="1" x14ac:dyDescent="0.2">
      <c r="B2094" s="150" t="s">
        <v>1086</v>
      </c>
      <c r="C2094" s="29"/>
      <c r="D2094" s="29"/>
      <c r="E2094" s="29"/>
      <c r="F2094" s="29"/>
      <c r="G2094" s="29"/>
      <c r="H2094" s="305">
        <v>3190000</v>
      </c>
      <c r="I2094" s="305"/>
      <c r="J2094" s="31" t="s">
        <v>13</v>
      </c>
      <c r="K2094" s="31"/>
    </row>
    <row r="2095" spans="2:11" ht="19.899999999999999" customHeight="1" outlineLevel="1" x14ac:dyDescent="0.2">
      <c r="D2095" s="28" t="s">
        <v>342</v>
      </c>
      <c r="J2095" s="37"/>
    </row>
    <row r="2096" spans="2:11" ht="19.899999999999999" customHeight="1" outlineLevel="1" x14ac:dyDescent="0.2">
      <c r="D2096" s="156"/>
      <c r="E2096" s="156"/>
      <c r="F2096" s="156"/>
      <c r="G2096" s="156"/>
      <c r="J2096" s="37"/>
    </row>
    <row r="2097" spans="2:11" ht="19.899999999999999" customHeight="1" x14ac:dyDescent="0.2">
      <c r="B2097" s="163" t="s">
        <v>324</v>
      </c>
      <c r="C2097" s="152"/>
      <c r="D2097" s="152"/>
      <c r="E2097" s="152"/>
      <c r="F2097" s="152"/>
      <c r="G2097" s="152"/>
      <c r="H2097" s="152"/>
      <c r="I2097" s="36"/>
      <c r="J2097" s="37"/>
      <c r="K2097" s="158"/>
    </row>
    <row r="2098" spans="2:11" ht="19.899999999999999" customHeight="1" outlineLevel="1" x14ac:dyDescent="0.2">
      <c r="B2098" s="29" t="s">
        <v>339</v>
      </c>
      <c r="I2098" s="35"/>
      <c r="J2098" s="35"/>
      <c r="K2098" s="31"/>
    </row>
    <row r="2099" spans="2:11" ht="19.899999999999999" customHeight="1" outlineLevel="1" x14ac:dyDescent="0.2">
      <c r="B2099" s="29" t="s">
        <v>336</v>
      </c>
      <c r="I2099" s="35"/>
      <c r="J2099" s="35">
        <f>I2100</f>
        <v>162500</v>
      </c>
      <c r="K2099" s="31" t="s">
        <v>13</v>
      </c>
    </row>
    <row r="2100" spans="2:11" ht="19.899999999999999" customHeight="1" outlineLevel="1" x14ac:dyDescent="0.2">
      <c r="B2100" s="150" t="s">
        <v>29</v>
      </c>
      <c r="C2100" s="29"/>
      <c r="D2100" s="29"/>
      <c r="E2100" s="29"/>
      <c r="F2100" s="29"/>
      <c r="G2100" s="29"/>
      <c r="I2100" s="35">
        <f>J2102</f>
        <v>162500</v>
      </c>
      <c r="J2100" s="31" t="s">
        <v>13</v>
      </c>
      <c r="K2100" s="31"/>
    </row>
    <row r="2101" spans="2:11" ht="19.899999999999999" customHeight="1" x14ac:dyDescent="0.2">
      <c r="C2101" s="28" t="s">
        <v>84</v>
      </c>
      <c r="D2101" s="308" t="s">
        <v>337</v>
      </c>
      <c r="E2101" s="308"/>
      <c r="F2101" s="308"/>
      <c r="G2101" s="308"/>
      <c r="H2101" s="308"/>
    </row>
    <row r="2102" spans="2:11" ht="19.899999999999999" customHeight="1" x14ac:dyDescent="0.2">
      <c r="D2102" s="156" t="s">
        <v>338</v>
      </c>
      <c r="E2102" s="156"/>
      <c r="F2102" s="156"/>
      <c r="G2102" s="156"/>
      <c r="H2102" s="156"/>
      <c r="J2102" s="37">
        <v>162500</v>
      </c>
      <c r="K2102" s="152" t="s">
        <v>13</v>
      </c>
    </row>
    <row r="2103" spans="2:11" ht="19.899999999999999" customHeight="1" x14ac:dyDescent="0.2">
      <c r="D2103" s="158"/>
      <c r="E2103" s="158"/>
      <c r="F2103" s="158"/>
      <c r="G2103" s="158"/>
      <c r="H2103" s="158"/>
      <c r="K2103" s="28"/>
    </row>
    <row r="2104" spans="2:11" ht="19.899999999999999" customHeight="1" x14ac:dyDescent="0.2">
      <c r="D2104" s="158"/>
      <c r="E2104" s="158"/>
      <c r="F2104" s="158"/>
      <c r="G2104" s="158"/>
      <c r="H2104" s="158"/>
      <c r="K2104" s="28"/>
    </row>
    <row r="2105" spans="2:11" ht="19.899999999999999" customHeight="1" x14ac:dyDescent="0.2">
      <c r="B2105" s="29" t="s">
        <v>1014</v>
      </c>
      <c r="D2105" s="158"/>
      <c r="E2105" s="158"/>
      <c r="F2105" s="158"/>
      <c r="G2105" s="158"/>
      <c r="H2105" s="158"/>
      <c r="K2105" s="28"/>
    </row>
    <row r="2106" spans="2:11" ht="19.899999999999999" customHeight="1" outlineLevel="1" x14ac:dyDescent="0.2">
      <c r="B2106" s="29" t="s">
        <v>131</v>
      </c>
      <c r="I2106" s="35"/>
      <c r="J2106" s="35">
        <f>I2107</f>
        <v>138700</v>
      </c>
      <c r="K2106" s="31" t="s">
        <v>13</v>
      </c>
    </row>
    <row r="2107" spans="2:11" ht="19.899999999999999" customHeight="1" outlineLevel="1" x14ac:dyDescent="0.2">
      <c r="B2107" s="150" t="s">
        <v>29</v>
      </c>
      <c r="C2107" s="29"/>
      <c r="D2107" s="29"/>
      <c r="E2107" s="29"/>
      <c r="F2107" s="29"/>
      <c r="G2107" s="29"/>
      <c r="I2107" s="35">
        <f>J2109</f>
        <v>138700</v>
      </c>
      <c r="J2107" s="31" t="s">
        <v>13</v>
      </c>
      <c r="K2107" s="31"/>
    </row>
    <row r="2108" spans="2:11" ht="19.899999999999999" customHeight="1" outlineLevel="1" x14ac:dyDescent="0.2">
      <c r="C2108" s="155" t="s">
        <v>84</v>
      </c>
      <c r="D2108" s="308" t="s">
        <v>340</v>
      </c>
      <c r="E2108" s="308"/>
      <c r="F2108" s="308"/>
      <c r="G2108" s="308"/>
      <c r="H2108" s="308"/>
    </row>
    <row r="2109" spans="2:11" ht="19.899999999999999" customHeight="1" x14ac:dyDescent="0.2">
      <c r="D2109" s="156" t="s">
        <v>341</v>
      </c>
      <c r="E2109" s="156"/>
      <c r="F2109" s="156"/>
      <c r="G2109" s="156"/>
      <c r="H2109" s="156"/>
      <c r="J2109" s="37">
        <v>138700</v>
      </c>
      <c r="K2109" s="152" t="s">
        <v>13</v>
      </c>
    </row>
    <row r="2110" spans="2:11" ht="19.899999999999999" customHeight="1" x14ac:dyDescent="0.2">
      <c r="D2110" s="156"/>
      <c r="E2110" s="156"/>
      <c r="F2110" s="156"/>
      <c r="G2110" s="156"/>
      <c r="H2110" s="156"/>
      <c r="J2110" s="37"/>
    </row>
    <row r="2111" spans="2:11" ht="19.899999999999999" customHeight="1" x14ac:dyDescent="0.2">
      <c r="D2111" s="156"/>
      <c r="E2111" s="156"/>
      <c r="F2111" s="156"/>
      <c r="G2111" s="156"/>
      <c r="H2111" s="156"/>
      <c r="J2111" s="37"/>
    </row>
    <row r="2112" spans="2:11" ht="19.899999999999999" customHeight="1" x14ac:dyDescent="0.2">
      <c r="B2112" s="29" t="s">
        <v>1088</v>
      </c>
      <c r="D2112" s="156"/>
      <c r="E2112" s="156"/>
      <c r="F2112" s="156"/>
      <c r="G2112" s="156"/>
      <c r="H2112" s="156"/>
      <c r="J2112" s="37"/>
    </row>
    <row r="2113" spans="2:11" ht="19.899999999999999" customHeight="1" outlineLevel="1" x14ac:dyDescent="0.2">
      <c r="B2113" s="29" t="s">
        <v>1089</v>
      </c>
      <c r="I2113" s="35"/>
      <c r="J2113" s="35">
        <f>I2114</f>
        <v>95000</v>
      </c>
      <c r="K2113" s="31" t="s">
        <v>13</v>
      </c>
    </row>
    <row r="2114" spans="2:11" ht="19.899999999999999" customHeight="1" outlineLevel="1" x14ac:dyDescent="0.2">
      <c r="B2114" s="150" t="s">
        <v>29</v>
      </c>
      <c r="C2114" s="29"/>
      <c r="D2114" s="29"/>
      <c r="E2114" s="29"/>
      <c r="F2114" s="29"/>
      <c r="G2114" s="29"/>
      <c r="I2114" s="35">
        <f>J2117</f>
        <v>95000</v>
      </c>
      <c r="J2114" s="31" t="s">
        <v>13</v>
      </c>
      <c r="K2114" s="31"/>
    </row>
    <row r="2115" spans="2:11" ht="19.899999999999999" customHeight="1" outlineLevel="1" x14ac:dyDescent="0.2">
      <c r="C2115" s="28" t="s">
        <v>84</v>
      </c>
      <c r="D2115" s="308" t="s">
        <v>917</v>
      </c>
      <c r="E2115" s="308"/>
      <c r="F2115" s="308"/>
      <c r="G2115" s="308"/>
      <c r="H2115" s="308"/>
    </row>
    <row r="2116" spans="2:11" ht="19.899999999999999" customHeight="1" x14ac:dyDescent="0.2">
      <c r="D2116" s="156" t="s">
        <v>918</v>
      </c>
    </row>
    <row r="2117" spans="2:11" ht="19.899999999999999" customHeight="1" x14ac:dyDescent="0.2">
      <c r="D2117" s="156" t="s">
        <v>919</v>
      </c>
      <c r="E2117" s="156"/>
      <c r="F2117" s="156"/>
      <c r="G2117" s="156"/>
      <c r="H2117" s="156"/>
      <c r="J2117" s="37">
        <v>95000</v>
      </c>
      <c r="K2117" s="152" t="s">
        <v>13</v>
      </c>
    </row>
    <row r="2120" spans="2:11" ht="19.899999999999999" customHeight="1" outlineLevel="1" x14ac:dyDescent="0.2">
      <c r="D2120" s="156"/>
      <c r="E2120" s="156"/>
      <c r="F2120" s="156"/>
      <c r="G2120" s="156"/>
      <c r="J2120" s="37"/>
    </row>
    <row r="2121" spans="2:11" ht="19.899999999999999" customHeight="1" x14ac:dyDescent="0.2">
      <c r="C2121" s="155"/>
      <c r="D2121" s="175"/>
      <c r="E2121" s="155"/>
      <c r="F2121" s="155"/>
      <c r="G2121" s="155"/>
    </row>
    <row r="2122" spans="2:11" ht="19.899999999999999" customHeight="1" x14ac:dyDescent="0.2">
      <c r="D2122" s="156"/>
      <c r="E2122" s="156"/>
      <c r="F2122" s="156"/>
      <c r="G2122" s="156"/>
    </row>
    <row r="2123" spans="2:11" ht="19.899999999999999" customHeight="1" x14ac:dyDescent="0.2">
      <c r="D2123" s="156"/>
      <c r="E2123" s="156"/>
      <c r="F2123" s="156"/>
      <c r="G2123" s="156"/>
    </row>
    <row r="2124" spans="2:11" ht="19.899999999999999" customHeight="1" x14ac:dyDescent="0.2">
      <c r="D2124" s="156"/>
      <c r="E2124" s="156"/>
      <c r="F2124" s="156"/>
      <c r="G2124" s="156"/>
    </row>
    <row r="2125" spans="2:11" ht="19.899999999999999" customHeight="1" x14ac:dyDescent="0.2">
      <c r="B2125" s="31" t="s">
        <v>1091</v>
      </c>
      <c r="C2125" s="31"/>
      <c r="D2125" s="31"/>
      <c r="E2125" s="31"/>
      <c r="F2125" s="31"/>
      <c r="G2125" s="31"/>
      <c r="H2125" s="31"/>
      <c r="I2125" s="36"/>
      <c r="J2125" s="37"/>
    </row>
    <row r="2126" spans="2:11" ht="19.899999999999999" customHeight="1" x14ac:dyDescent="0.2">
      <c r="B2126" s="163" t="s">
        <v>1090</v>
      </c>
      <c r="C2126" s="29"/>
      <c r="D2126" s="150"/>
      <c r="E2126" s="150"/>
      <c r="F2126" s="150"/>
      <c r="G2126" s="150"/>
      <c r="H2126" s="29"/>
      <c r="I2126" s="32"/>
      <c r="J2126" s="30">
        <v>1000000</v>
      </c>
      <c r="K2126" s="163" t="s">
        <v>13</v>
      </c>
    </row>
    <row r="2127" spans="2:11" ht="19.899999999999999" customHeight="1" x14ac:dyDescent="0.2">
      <c r="B2127" s="31"/>
      <c r="C2127" s="29"/>
      <c r="D2127" s="150"/>
      <c r="E2127" s="150"/>
      <c r="F2127" s="150"/>
      <c r="G2127" s="150"/>
      <c r="H2127" s="29"/>
      <c r="I2127" s="32"/>
      <c r="J2127" s="30"/>
      <c r="K2127" s="31"/>
    </row>
    <row r="2128" spans="2:11" ht="19.899999999999999" customHeight="1" x14ac:dyDescent="0.2">
      <c r="B2128" s="31"/>
      <c r="D2128" s="150" t="s">
        <v>333</v>
      </c>
      <c r="E2128" s="150"/>
      <c r="F2128" s="150"/>
      <c r="G2128" s="150"/>
      <c r="H2128" s="29"/>
      <c r="I2128" s="31"/>
      <c r="J2128" s="30"/>
      <c r="K2128" s="31"/>
    </row>
    <row r="2129" spans="2:11" ht="19.899999999999999" customHeight="1" x14ac:dyDescent="0.2">
      <c r="B2129" s="31"/>
      <c r="D2129" s="156" t="s">
        <v>1542</v>
      </c>
      <c r="E2129" s="156"/>
      <c r="F2129" s="156"/>
      <c r="G2129" s="156"/>
      <c r="H2129" s="29"/>
      <c r="I2129" s="31"/>
      <c r="J2129" s="30"/>
      <c r="K2129" s="31"/>
    </row>
    <row r="2130" spans="2:11" ht="19.899999999999999" customHeight="1" x14ac:dyDescent="0.2">
      <c r="B2130" s="31"/>
      <c r="D2130" s="156" t="s">
        <v>1543</v>
      </c>
      <c r="E2130" s="156"/>
      <c r="F2130" s="156"/>
      <c r="G2130" s="156"/>
      <c r="H2130" s="29"/>
      <c r="I2130" s="31"/>
      <c r="J2130" s="30"/>
      <c r="K2130" s="31"/>
    </row>
    <row r="2131" spans="2:11" ht="19.899999999999999" customHeight="1" x14ac:dyDescent="0.2">
      <c r="B2131" s="31"/>
      <c r="D2131" s="156" t="s">
        <v>1544</v>
      </c>
      <c r="E2131" s="156"/>
      <c r="F2131" s="156"/>
      <c r="G2131" s="156"/>
      <c r="H2131" s="29"/>
      <c r="I2131" s="31"/>
      <c r="J2131" s="30"/>
      <c r="K2131" s="31"/>
    </row>
    <row r="2132" spans="2:11" ht="19.899999999999999" customHeight="1" x14ac:dyDescent="0.2">
      <c r="B2132" s="31"/>
      <c r="D2132" s="156" t="s">
        <v>1545</v>
      </c>
      <c r="E2132" s="156"/>
      <c r="F2132" s="156"/>
      <c r="G2132" s="156"/>
      <c r="H2132" s="29"/>
      <c r="I2132" s="31"/>
      <c r="J2132" s="30"/>
      <c r="K2132" s="31"/>
    </row>
    <row r="2133" spans="2:11" ht="19.899999999999999" customHeight="1" x14ac:dyDescent="0.2">
      <c r="B2133" s="31"/>
      <c r="D2133" s="156" t="s">
        <v>1546</v>
      </c>
      <c r="E2133" s="156"/>
      <c r="F2133" s="156"/>
      <c r="G2133" s="156"/>
      <c r="H2133" s="29"/>
      <c r="I2133" s="31"/>
      <c r="J2133" s="30"/>
      <c r="K2133" s="31"/>
    </row>
    <row r="2134" spans="2:11" ht="19.899999999999999" customHeight="1" x14ac:dyDescent="0.2">
      <c r="B2134" s="31"/>
      <c r="D2134" s="156" t="s">
        <v>1547</v>
      </c>
      <c r="E2134" s="156"/>
      <c r="F2134" s="156"/>
      <c r="G2134" s="156"/>
      <c r="H2134" s="29"/>
      <c r="I2134" s="31"/>
      <c r="J2134" s="30"/>
      <c r="K2134" s="31"/>
    </row>
    <row r="2135" spans="2:11" ht="19.899999999999999" customHeight="1" x14ac:dyDescent="0.2">
      <c r="B2135" s="31"/>
      <c r="D2135" s="156" t="s">
        <v>1548</v>
      </c>
      <c r="E2135" s="156"/>
      <c r="F2135" s="156"/>
      <c r="G2135" s="156"/>
      <c r="H2135" s="29"/>
      <c r="I2135" s="31"/>
      <c r="J2135" s="30"/>
      <c r="K2135" s="31"/>
    </row>
    <row r="2136" spans="2:11" ht="19.899999999999999" customHeight="1" x14ac:dyDescent="0.2">
      <c r="B2136" s="31"/>
      <c r="D2136" s="156" t="s">
        <v>1549</v>
      </c>
      <c r="E2136" s="156"/>
      <c r="F2136" s="156"/>
      <c r="G2136" s="156"/>
      <c r="H2136" s="29"/>
      <c r="I2136" s="31"/>
      <c r="J2136" s="30"/>
      <c r="K2136" s="31"/>
    </row>
    <row r="2137" spans="2:11" ht="19.899999999999999" customHeight="1" x14ac:dyDescent="0.2">
      <c r="B2137" s="31"/>
      <c r="D2137" s="156" t="s">
        <v>1550</v>
      </c>
      <c r="E2137" s="156"/>
      <c r="F2137" s="156"/>
      <c r="G2137" s="156"/>
      <c r="H2137" s="29"/>
      <c r="I2137" s="31"/>
      <c r="J2137" s="30"/>
      <c r="K2137" s="31"/>
    </row>
    <row r="2138" spans="2:11" ht="19.899999999999999" customHeight="1" x14ac:dyDescent="0.2">
      <c r="B2138" s="31"/>
      <c r="D2138" s="156" t="s">
        <v>1552</v>
      </c>
      <c r="E2138" s="156"/>
      <c r="F2138" s="156"/>
      <c r="G2138" s="156"/>
      <c r="H2138" s="29"/>
      <c r="I2138" s="31"/>
      <c r="J2138" s="30"/>
      <c r="K2138" s="31"/>
    </row>
    <row r="2139" spans="2:11" ht="19.899999999999999" customHeight="1" x14ac:dyDescent="0.2">
      <c r="B2139" s="31"/>
      <c r="D2139" s="156" t="s">
        <v>1551</v>
      </c>
      <c r="E2139" s="156"/>
      <c r="F2139" s="156"/>
      <c r="G2139" s="156"/>
      <c r="H2139" s="29"/>
      <c r="I2139" s="31"/>
      <c r="J2139" s="30"/>
      <c r="K2139" s="31"/>
    </row>
    <row r="2140" spans="2:11" ht="19.899999999999999" customHeight="1" x14ac:dyDescent="0.2">
      <c r="B2140" s="31"/>
      <c r="D2140" s="156"/>
      <c r="E2140" s="156"/>
      <c r="F2140" s="156"/>
      <c r="G2140" s="156"/>
      <c r="H2140" s="29"/>
      <c r="I2140" s="31"/>
      <c r="J2140" s="30"/>
      <c r="K2140" s="31"/>
    </row>
    <row r="2141" spans="2:11" ht="19.899999999999999" customHeight="1" x14ac:dyDescent="0.2">
      <c r="B2141" s="31"/>
      <c r="D2141" s="150" t="s">
        <v>1015</v>
      </c>
      <c r="E2141" s="150"/>
      <c r="F2141" s="150"/>
      <c r="G2141" s="150"/>
      <c r="H2141" s="29"/>
      <c r="I2141" s="31"/>
      <c r="J2141" s="30"/>
      <c r="K2141" s="31"/>
    </row>
    <row r="2142" spans="2:11" ht="19.899999999999999" customHeight="1" x14ac:dyDescent="0.2">
      <c r="B2142" s="31"/>
      <c r="D2142" s="29"/>
      <c r="E2142" s="29"/>
      <c r="F2142" s="29"/>
      <c r="G2142" s="29"/>
      <c r="H2142" s="29"/>
      <c r="I2142" s="31"/>
      <c r="J2142" s="30"/>
      <c r="K2142" s="31"/>
    </row>
    <row r="2143" spans="2:11" ht="19.899999999999999" customHeight="1" x14ac:dyDescent="0.2">
      <c r="B2143" s="31"/>
      <c r="D2143" s="150" t="s">
        <v>117</v>
      </c>
      <c r="E2143" s="150"/>
      <c r="F2143" s="150"/>
      <c r="G2143" s="150"/>
      <c r="H2143" s="29"/>
      <c r="I2143" s="31"/>
      <c r="J2143" s="30"/>
      <c r="K2143" s="31"/>
    </row>
    <row r="2144" spans="2:11" ht="19.899999999999999" customHeight="1" x14ac:dyDescent="0.2">
      <c r="B2144" s="31"/>
      <c r="D2144" s="156" t="s">
        <v>1179</v>
      </c>
      <c r="E2144" s="156"/>
      <c r="F2144" s="156"/>
      <c r="G2144" s="156"/>
      <c r="H2144" s="29"/>
      <c r="I2144" s="31"/>
      <c r="J2144" s="30"/>
      <c r="K2144" s="31"/>
    </row>
    <row r="2145" spans="2:11" ht="19.899999999999999" customHeight="1" x14ac:dyDescent="0.2">
      <c r="B2145" s="31"/>
      <c r="D2145" s="156" t="s">
        <v>1180</v>
      </c>
      <c r="E2145" s="156"/>
      <c r="F2145" s="156"/>
      <c r="G2145" s="156"/>
      <c r="H2145" s="29"/>
      <c r="I2145" s="31"/>
      <c r="J2145" s="30"/>
      <c r="K2145" s="31"/>
    </row>
    <row r="2146" spans="2:11" ht="19.899999999999999" customHeight="1" x14ac:dyDescent="0.2">
      <c r="B2146" s="31"/>
      <c r="D2146" s="156" t="s">
        <v>1181</v>
      </c>
      <c r="E2146" s="156"/>
      <c r="F2146" s="156"/>
      <c r="G2146" s="156"/>
      <c r="H2146" s="29"/>
      <c r="I2146" s="31"/>
      <c r="J2146" s="30"/>
      <c r="K2146" s="31"/>
    </row>
    <row r="2147" spans="2:11" ht="19.899999999999999" customHeight="1" x14ac:dyDescent="0.2">
      <c r="B2147" s="31"/>
      <c r="D2147" s="156" t="s">
        <v>1182</v>
      </c>
      <c r="E2147" s="156"/>
      <c r="F2147" s="156"/>
      <c r="G2147" s="156"/>
      <c r="H2147" s="29"/>
      <c r="I2147" s="31"/>
      <c r="J2147" s="30"/>
      <c r="K2147" s="31"/>
    </row>
    <row r="2148" spans="2:11" ht="19.899999999999999" customHeight="1" x14ac:dyDescent="0.2">
      <c r="B2148" s="31"/>
      <c r="D2148" s="156"/>
      <c r="E2148" s="156"/>
      <c r="F2148" s="156"/>
      <c r="G2148" s="156"/>
      <c r="H2148" s="29"/>
      <c r="I2148" s="31"/>
      <c r="J2148" s="30"/>
      <c r="K2148" s="31"/>
    </row>
    <row r="2149" spans="2:11" ht="19.899999999999999" customHeight="1" x14ac:dyDescent="0.2">
      <c r="B2149" s="31"/>
      <c r="D2149" s="150" t="s">
        <v>113</v>
      </c>
      <c r="E2149" s="150"/>
      <c r="F2149" s="150"/>
      <c r="G2149" s="150"/>
      <c r="H2149" s="29"/>
      <c r="I2149" s="31"/>
      <c r="J2149" s="30"/>
      <c r="K2149" s="31"/>
    </row>
    <row r="2150" spans="2:11" ht="19.899999999999999" customHeight="1" x14ac:dyDescent="0.2">
      <c r="B2150" s="31"/>
      <c r="D2150" s="156" t="s">
        <v>1183</v>
      </c>
      <c r="E2150" s="156"/>
      <c r="F2150" s="156"/>
      <c r="G2150" s="156"/>
      <c r="H2150" s="29"/>
      <c r="I2150" s="31"/>
      <c r="J2150" s="30"/>
      <c r="K2150" s="31"/>
    </row>
    <row r="2151" spans="2:11" ht="19.899999999999999" customHeight="1" x14ac:dyDescent="0.2">
      <c r="B2151" s="31"/>
      <c r="D2151" s="156" t="s">
        <v>1180</v>
      </c>
      <c r="E2151" s="156"/>
      <c r="F2151" s="156"/>
      <c r="G2151" s="156"/>
      <c r="H2151" s="29"/>
      <c r="I2151" s="31"/>
      <c r="J2151" s="30"/>
      <c r="K2151" s="31"/>
    </row>
    <row r="2152" spans="2:11" ht="19.899999999999999" customHeight="1" x14ac:dyDescent="0.2">
      <c r="B2152" s="31"/>
      <c r="D2152" s="156" t="s">
        <v>1181</v>
      </c>
      <c r="E2152" s="156"/>
      <c r="F2152" s="156"/>
      <c r="G2152" s="156"/>
      <c r="H2152" s="29"/>
      <c r="I2152" s="31"/>
      <c r="J2152" s="30"/>
      <c r="K2152" s="31"/>
    </row>
    <row r="2153" spans="2:11" ht="19.899999999999999" customHeight="1" x14ac:dyDescent="0.2">
      <c r="B2153" s="31"/>
      <c r="D2153" s="156" t="s">
        <v>1182</v>
      </c>
      <c r="E2153" s="156"/>
      <c r="F2153" s="156"/>
      <c r="G2153" s="156"/>
      <c r="H2153" s="29"/>
      <c r="I2153" s="31"/>
      <c r="J2153" s="30"/>
      <c r="K2153" s="31"/>
    </row>
    <row r="2154" spans="2:11" ht="19.899999999999999" customHeight="1" x14ac:dyDescent="0.2">
      <c r="B2154" s="31"/>
      <c r="D2154" s="156"/>
      <c r="E2154" s="156"/>
      <c r="F2154" s="156"/>
      <c r="G2154" s="156"/>
      <c r="H2154" s="29"/>
      <c r="I2154" s="31"/>
      <c r="J2154" s="30"/>
      <c r="K2154" s="31"/>
    </row>
    <row r="2155" spans="2:11" ht="19.899999999999999" customHeight="1" x14ac:dyDescent="0.2">
      <c r="B2155" s="31"/>
      <c r="D2155" s="156"/>
      <c r="E2155" s="156"/>
      <c r="F2155" s="156"/>
      <c r="G2155" s="156"/>
      <c r="H2155" s="29"/>
      <c r="I2155" s="31"/>
      <c r="J2155" s="30"/>
      <c r="K2155" s="31"/>
    </row>
    <row r="2156" spans="2:11" ht="19.899999999999999" customHeight="1" x14ac:dyDescent="0.2">
      <c r="B2156" s="31"/>
      <c r="D2156" s="156"/>
      <c r="E2156" s="156"/>
      <c r="F2156" s="156"/>
      <c r="G2156" s="156"/>
      <c r="H2156" s="29"/>
      <c r="I2156" s="31"/>
      <c r="J2156" s="30"/>
      <c r="K2156" s="31"/>
    </row>
    <row r="2157" spans="2:11" ht="19.899999999999999" customHeight="1" x14ac:dyDescent="0.2">
      <c r="B2157" s="31"/>
      <c r="D2157" s="156"/>
      <c r="E2157" s="156"/>
      <c r="F2157" s="156"/>
      <c r="G2157" s="156"/>
      <c r="H2157" s="29"/>
      <c r="I2157" s="31"/>
      <c r="J2157" s="30"/>
      <c r="K2157" s="31"/>
    </row>
    <row r="2158" spans="2:11" ht="19.899999999999999" customHeight="1" x14ac:dyDescent="0.2">
      <c r="B2158" s="31"/>
      <c r="D2158" s="156"/>
      <c r="E2158" s="156"/>
      <c r="F2158" s="156"/>
      <c r="G2158" s="156"/>
      <c r="H2158" s="29"/>
      <c r="I2158" s="31"/>
      <c r="J2158" s="30"/>
      <c r="K2158" s="31"/>
    </row>
    <row r="2159" spans="2:11" ht="19.899999999999999" customHeight="1" x14ac:dyDescent="0.2">
      <c r="B2159" s="31"/>
      <c r="D2159" s="156"/>
      <c r="E2159" s="156"/>
      <c r="F2159" s="156"/>
      <c r="G2159" s="156"/>
      <c r="H2159" s="29"/>
      <c r="I2159" s="31"/>
      <c r="J2159" s="30"/>
      <c r="K2159" s="31"/>
    </row>
    <row r="2160" spans="2:11" ht="19.899999999999999" customHeight="1" x14ac:dyDescent="0.2">
      <c r="B2160" s="31"/>
      <c r="D2160" s="156"/>
      <c r="E2160" s="156"/>
      <c r="F2160" s="156"/>
      <c r="G2160" s="156"/>
      <c r="H2160" s="29"/>
      <c r="I2160" s="31"/>
      <c r="J2160" s="30"/>
      <c r="K2160" s="31"/>
    </row>
    <row r="2161" spans="2:11" ht="19.899999999999999" customHeight="1" x14ac:dyDescent="0.2">
      <c r="C2161" s="29" t="s">
        <v>29</v>
      </c>
      <c r="D2161" s="156"/>
      <c r="E2161" s="156"/>
      <c r="F2161" s="156"/>
      <c r="G2161" s="156"/>
      <c r="H2161" s="29"/>
      <c r="I2161" s="32">
        <v>1000000</v>
      </c>
      <c r="J2161" s="32" t="s">
        <v>13</v>
      </c>
    </row>
    <row r="2162" spans="2:11" ht="19.899999999999999" customHeight="1" x14ac:dyDescent="0.2">
      <c r="C2162" s="29" t="s">
        <v>119</v>
      </c>
      <c r="D2162" s="156"/>
      <c r="E2162" s="156"/>
      <c r="F2162" s="156"/>
      <c r="G2162" s="156"/>
      <c r="H2162" s="29"/>
      <c r="I2162" s="32"/>
      <c r="J2162" s="32"/>
    </row>
    <row r="2163" spans="2:11" ht="19.899999999999999" customHeight="1" x14ac:dyDescent="0.2">
      <c r="B2163" s="31"/>
      <c r="C2163" s="156" t="s">
        <v>96</v>
      </c>
      <c r="D2163" s="156" t="s">
        <v>1016</v>
      </c>
      <c r="E2163" s="156"/>
      <c r="F2163" s="156"/>
      <c r="G2163" s="156"/>
      <c r="I2163" s="31"/>
      <c r="J2163" s="30"/>
      <c r="K2163" s="31"/>
    </row>
    <row r="2164" spans="2:11" ht="19.899999999999999" customHeight="1" x14ac:dyDescent="0.2">
      <c r="B2164" s="31"/>
      <c r="D2164" s="156" t="s">
        <v>1017</v>
      </c>
      <c r="E2164" s="156"/>
      <c r="F2164" s="156"/>
      <c r="G2164" s="156"/>
      <c r="I2164" s="31"/>
      <c r="J2164" s="37">
        <v>1000000</v>
      </c>
      <c r="K2164" s="158" t="s">
        <v>13</v>
      </c>
    </row>
    <row r="2165" spans="2:11" ht="19.899999999999999" customHeight="1" x14ac:dyDescent="0.2">
      <c r="D2165" s="156"/>
      <c r="E2165" s="156"/>
      <c r="F2165" s="156"/>
      <c r="G2165" s="156"/>
      <c r="H2165" s="152"/>
      <c r="I2165" s="36"/>
      <c r="J2165" s="33"/>
    </row>
    <row r="2166" spans="2:11" ht="19.899999999999999" customHeight="1" x14ac:dyDescent="0.2">
      <c r="B2166" s="152"/>
      <c r="I2166" s="42" t="s">
        <v>114</v>
      </c>
      <c r="J2166" s="42" t="s">
        <v>115</v>
      </c>
      <c r="K2166" s="36"/>
    </row>
    <row r="2167" spans="2:11" ht="19.899999999999999" customHeight="1" x14ac:dyDescent="0.2">
      <c r="B2167" s="152"/>
      <c r="I2167" s="154" t="s">
        <v>116</v>
      </c>
      <c r="J2167" s="154" t="s">
        <v>116</v>
      </c>
      <c r="K2167" s="36"/>
    </row>
    <row r="2168" spans="2:11" ht="19.899999999999999" customHeight="1" x14ac:dyDescent="0.2">
      <c r="D2168" s="156" t="s">
        <v>128</v>
      </c>
      <c r="E2168" s="156"/>
      <c r="F2168" s="156"/>
      <c r="G2168" s="156"/>
      <c r="H2168" s="48"/>
      <c r="I2168" s="153">
        <v>217229800</v>
      </c>
      <c r="J2168" s="33">
        <v>0</v>
      </c>
      <c r="K2168" s="152" t="s">
        <v>13</v>
      </c>
    </row>
    <row r="2169" spans="2:11" ht="19.899999999999999" customHeight="1" x14ac:dyDescent="0.2">
      <c r="C2169" s="156"/>
      <c r="D2169" s="156" t="s">
        <v>826</v>
      </c>
      <c r="E2169" s="156"/>
      <c r="F2169" s="156"/>
      <c r="G2169" s="156"/>
      <c r="H2169" s="152"/>
      <c r="I2169" s="36">
        <v>1000000</v>
      </c>
      <c r="J2169" s="33">
        <v>0</v>
      </c>
      <c r="K2169" s="152" t="s">
        <v>13</v>
      </c>
    </row>
    <row r="2170" spans="2:11" ht="19.899999999999999" customHeight="1" x14ac:dyDescent="0.2">
      <c r="D2170" s="156" t="s">
        <v>162</v>
      </c>
      <c r="E2170" s="156"/>
      <c r="F2170" s="156"/>
      <c r="G2170" s="156"/>
      <c r="H2170" s="152"/>
      <c r="I2170" s="36">
        <v>108470900</v>
      </c>
      <c r="J2170" s="33">
        <v>0</v>
      </c>
      <c r="K2170" s="152" t="s">
        <v>13</v>
      </c>
    </row>
    <row r="2171" spans="2:11" ht="19.899999999999999" customHeight="1" x14ac:dyDescent="0.2">
      <c r="B2171" s="31"/>
      <c r="C2171" s="156"/>
      <c r="D2171" s="156" t="s">
        <v>260</v>
      </c>
      <c r="E2171" s="156"/>
      <c r="F2171" s="156"/>
      <c r="G2171" s="156"/>
      <c r="I2171" s="153">
        <f>I2168-I2169-I2170</f>
        <v>107758900</v>
      </c>
      <c r="J2171" s="30">
        <v>0</v>
      </c>
      <c r="K2171" s="152" t="s">
        <v>13</v>
      </c>
    </row>
    <row r="2172" spans="2:11" ht="19.899999999999999" customHeight="1" x14ac:dyDescent="0.2">
      <c r="D2172" s="156"/>
      <c r="E2172" s="156"/>
      <c r="F2172" s="156"/>
      <c r="G2172" s="156"/>
      <c r="H2172" s="152"/>
      <c r="I2172" s="36"/>
      <c r="J2172" s="33"/>
    </row>
    <row r="2173" spans="2:11" ht="19.899999999999999" customHeight="1" outlineLevel="1" x14ac:dyDescent="0.2">
      <c r="B2173" s="29"/>
    </row>
    <row r="2174" spans="2:11" ht="19.899999999999999" customHeight="1" outlineLevel="1" x14ac:dyDescent="0.2">
      <c r="D2174" s="156"/>
      <c r="E2174" s="156"/>
      <c r="F2174" s="156"/>
      <c r="G2174" s="156"/>
      <c r="J2174" s="37"/>
    </row>
    <row r="2175" spans="2:11" ht="19.899999999999999" customHeight="1" outlineLevel="1" x14ac:dyDescent="0.2">
      <c r="D2175" s="156"/>
      <c r="E2175" s="156"/>
      <c r="F2175" s="156"/>
      <c r="G2175" s="156"/>
      <c r="J2175" s="37"/>
    </row>
    <row r="2176" spans="2:11" ht="19.899999999999999" customHeight="1" outlineLevel="1" x14ac:dyDescent="0.2">
      <c r="D2176" s="156"/>
      <c r="E2176" s="156"/>
      <c r="F2176" s="156"/>
      <c r="G2176" s="156"/>
      <c r="J2176" s="37"/>
    </row>
    <row r="2177" spans="4:10" ht="19.899999999999999" customHeight="1" outlineLevel="1" x14ac:dyDescent="0.2">
      <c r="D2177" s="156"/>
      <c r="E2177" s="156"/>
      <c r="F2177" s="156"/>
      <c r="G2177" s="156"/>
      <c r="J2177" s="37"/>
    </row>
    <row r="2178" spans="4:10" ht="19.899999999999999" customHeight="1" outlineLevel="1" x14ac:dyDescent="0.2">
      <c r="D2178" s="156"/>
      <c r="E2178" s="156"/>
      <c r="F2178" s="156"/>
      <c r="G2178" s="156"/>
      <c r="J2178" s="37"/>
    </row>
    <row r="2179" spans="4:10" ht="19.899999999999999" customHeight="1" outlineLevel="1" x14ac:dyDescent="0.2">
      <c r="D2179" s="156"/>
      <c r="E2179" s="156"/>
      <c r="F2179" s="156"/>
      <c r="G2179" s="156"/>
      <c r="J2179" s="37"/>
    </row>
    <row r="2180" spans="4:10" ht="19.899999999999999" customHeight="1" outlineLevel="1" x14ac:dyDescent="0.2">
      <c r="D2180" s="156"/>
      <c r="E2180" s="156"/>
      <c r="F2180" s="156"/>
      <c r="G2180" s="156"/>
      <c r="J2180" s="37"/>
    </row>
    <row r="2181" spans="4:10" ht="19.899999999999999" customHeight="1" outlineLevel="1" x14ac:dyDescent="0.2">
      <c r="D2181" s="156"/>
      <c r="E2181" s="156"/>
      <c r="F2181" s="156"/>
      <c r="G2181" s="156"/>
      <c r="J2181" s="37"/>
    </row>
    <row r="2182" spans="4:10" ht="19.899999999999999" customHeight="1" outlineLevel="1" x14ac:dyDescent="0.2">
      <c r="D2182" s="156"/>
      <c r="E2182" s="156"/>
      <c r="F2182" s="156"/>
      <c r="G2182" s="156"/>
      <c r="J2182" s="37"/>
    </row>
    <row r="2183" spans="4:10" ht="19.899999999999999" customHeight="1" outlineLevel="1" x14ac:dyDescent="0.2">
      <c r="D2183" s="156"/>
      <c r="E2183" s="156"/>
      <c r="F2183" s="156"/>
      <c r="G2183" s="156"/>
      <c r="J2183" s="37"/>
    </row>
    <row r="2184" spans="4:10" ht="19.899999999999999" customHeight="1" outlineLevel="1" x14ac:dyDescent="0.2">
      <c r="D2184" s="156"/>
      <c r="E2184" s="156"/>
      <c r="F2184" s="156"/>
      <c r="G2184" s="156"/>
      <c r="J2184" s="37"/>
    </row>
    <row r="2185" spans="4:10" ht="19.899999999999999" customHeight="1" outlineLevel="1" x14ac:dyDescent="0.2">
      <c r="D2185" s="156"/>
      <c r="E2185" s="156"/>
      <c r="F2185" s="156"/>
      <c r="G2185" s="156"/>
      <c r="J2185" s="37"/>
    </row>
    <row r="2186" spans="4:10" ht="19.899999999999999" customHeight="1" outlineLevel="1" x14ac:dyDescent="0.2">
      <c r="D2186" s="156"/>
      <c r="E2186" s="156"/>
      <c r="F2186" s="156"/>
      <c r="G2186" s="156"/>
      <c r="J2186" s="37"/>
    </row>
    <row r="2187" spans="4:10" ht="19.899999999999999" customHeight="1" outlineLevel="1" x14ac:dyDescent="0.2">
      <c r="D2187" s="156"/>
      <c r="E2187" s="156"/>
      <c r="F2187" s="156"/>
      <c r="G2187" s="156"/>
      <c r="J2187" s="37"/>
    </row>
    <row r="2188" spans="4:10" ht="19.899999999999999" customHeight="1" outlineLevel="1" x14ac:dyDescent="0.2">
      <c r="D2188" s="156"/>
      <c r="E2188" s="156"/>
      <c r="F2188" s="156"/>
      <c r="G2188" s="156"/>
      <c r="J2188" s="37"/>
    </row>
    <row r="2189" spans="4:10" ht="19.899999999999999" customHeight="1" outlineLevel="1" x14ac:dyDescent="0.2">
      <c r="D2189" s="156"/>
      <c r="E2189" s="156"/>
      <c r="F2189" s="156"/>
      <c r="G2189" s="156"/>
      <c r="J2189" s="37"/>
    </row>
    <row r="2190" spans="4:10" ht="19.899999999999999" customHeight="1" outlineLevel="1" x14ac:dyDescent="0.2">
      <c r="D2190" s="156"/>
      <c r="E2190" s="156"/>
      <c r="F2190" s="156"/>
      <c r="G2190" s="156"/>
      <c r="J2190" s="37"/>
    </row>
    <row r="2191" spans="4:10" ht="19.899999999999999" customHeight="1" outlineLevel="1" x14ac:dyDescent="0.2">
      <c r="D2191" s="156"/>
      <c r="E2191" s="156"/>
      <c r="F2191" s="156"/>
      <c r="G2191" s="156"/>
      <c r="J2191" s="37"/>
    </row>
    <row r="2192" spans="4:10" ht="19.899999999999999" customHeight="1" outlineLevel="1" x14ac:dyDescent="0.2">
      <c r="D2192" s="156"/>
      <c r="E2192" s="156"/>
      <c r="F2192" s="156"/>
      <c r="G2192" s="156"/>
      <c r="J2192" s="37"/>
    </row>
    <row r="2193" spans="2:11" ht="19.899999999999999" customHeight="1" outlineLevel="1" x14ac:dyDescent="0.2">
      <c r="D2193" s="156"/>
      <c r="E2193" s="156"/>
      <c r="F2193" s="156"/>
      <c r="G2193" s="156"/>
      <c r="J2193" s="37"/>
    </row>
    <row r="2194" spans="2:11" ht="19.899999999999999" customHeight="1" outlineLevel="1" x14ac:dyDescent="0.2">
      <c r="D2194" s="156"/>
      <c r="E2194" s="156"/>
      <c r="F2194" s="156"/>
      <c r="G2194" s="156"/>
      <c r="J2194" s="37"/>
    </row>
    <row r="2195" spans="2:11" ht="19.899999999999999" customHeight="1" outlineLevel="1" x14ac:dyDescent="0.2">
      <c r="D2195" s="156"/>
      <c r="E2195" s="156"/>
      <c r="F2195" s="156"/>
      <c r="G2195" s="156"/>
      <c r="J2195" s="37"/>
    </row>
    <row r="2196" spans="2:11" ht="19.899999999999999" customHeight="1" outlineLevel="1" x14ac:dyDescent="0.2">
      <c r="D2196" s="156"/>
      <c r="E2196" s="156"/>
      <c r="F2196" s="156"/>
      <c r="G2196" s="156"/>
      <c r="J2196" s="37"/>
    </row>
    <row r="2197" spans="2:11" ht="19.899999999999999" customHeight="1" x14ac:dyDescent="0.2">
      <c r="B2197" s="29" t="s">
        <v>251</v>
      </c>
      <c r="D2197" s="156"/>
      <c r="E2197" s="156"/>
      <c r="F2197" s="156"/>
      <c r="G2197" s="156"/>
      <c r="J2197" s="37"/>
    </row>
    <row r="2198" spans="2:11" ht="19.899999999999999" customHeight="1" x14ac:dyDescent="0.2">
      <c r="B2198" s="29" t="s">
        <v>226</v>
      </c>
      <c r="I2198" s="307">
        <f>SUM(H2199,H2215,H2413)</f>
        <v>803837412</v>
      </c>
      <c r="J2198" s="307"/>
      <c r="K2198" s="31" t="s">
        <v>13</v>
      </c>
    </row>
    <row r="2199" spans="2:11" ht="19.899999999999999" customHeight="1" x14ac:dyDescent="0.2">
      <c r="B2199" s="29" t="s">
        <v>200</v>
      </c>
      <c r="C2199" s="29"/>
      <c r="D2199" s="29"/>
      <c r="E2199" s="29"/>
      <c r="F2199" s="29"/>
      <c r="G2199" s="29"/>
      <c r="H2199" s="305">
        <f>SUM(H2200,H2212)</f>
        <v>614568302</v>
      </c>
      <c r="I2199" s="305"/>
      <c r="J2199" s="31" t="s">
        <v>13</v>
      </c>
      <c r="K2199" s="31"/>
    </row>
    <row r="2200" spans="2:11" ht="19.899999999999999" customHeight="1" x14ac:dyDescent="0.2">
      <c r="B2200" s="150" t="s">
        <v>201</v>
      </c>
      <c r="C2200" s="29"/>
      <c r="D2200" s="29"/>
      <c r="E2200" s="29"/>
      <c r="F2200" s="29"/>
      <c r="G2200" s="29"/>
      <c r="H2200" s="305">
        <f>SUM(H2201:I2208)</f>
        <v>564982102</v>
      </c>
      <c r="I2200" s="305"/>
      <c r="J2200" s="31" t="s">
        <v>13</v>
      </c>
      <c r="K2200" s="31"/>
    </row>
    <row r="2201" spans="2:11" ht="19.899999999999999" customHeight="1" x14ac:dyDescent="0.2">
      <c r="B2201" s="150" t="s">
        <v>202</v>
      </c>
      <c r="C2201" s="29"/>
      <c r="D2201" s="29"/>
      <c r="E2201" s="29"/>
      <c r="F2201" s="29"/>
      <c r="G2201" s="29"/>
      <c r="H2201" s="305">
        <v>23159900</v>
      </c>
      <c r="I2201" s="305"/>
      <c r="J2201" s="31" t="s">
        <v>13</v>
      </c>
      <c r="K2201" s="31"/>
    </row>
    <row r="2202" spans="2:11" ht="19.899999999999999" customHeight="1" x14ac:dyDescent="0.2">
      <c r="D2202" s="28" t="s">
        <v>81</v>
      </c>
      <c r="J2202" s="37"/>
    </row>
    <row r="2203" spans="2:11" ht="19.899999999999999" customHeight="1" x14ac:dyDescent="0.2">
      <c r="D2203" s="28" t="s">
        <v>82</v>
      </c>
      <c r="J2203" s="37"/>
    </row>
    <row r="2204" spans="2:11" ht="19.899999999999999" customHeight="1" x14ac:dyDescent="0.2">
      <c r="B2204" s="150" t="s">
        <v>203</v>
      </c>
      <c r="C2204" s="29"/>
      <c r="D2204" s="29"/>
      <c r="E2204" s="29"/>
      <c r="F2204" s="29"/>
      <c r="G2204" s="29"/>
      <c r="H2204" s="305">
        <v>521381100</v>
      </c>
      <c r="I2204" s="305"/>
      <c r="J2204" s="31" t="s">
        <v>13</v>
      </c>
      <c r="K2204" s="31"/>
    </row>
    <row r="2205" spans="2:11" ht="19.899999999999999" customHeight="1" x14ac:dyDescent="0.2">
      <c r="D2205" s="156" t="s">
        <v>227</v>
      </c>
      <c r="E2205" s="156"/>
      <c r="F2205" s="156"/>
      <c r="G2205" s="156"/>
      <c r="H2205" s="156"/>
      <c r="J2205" s="37"/>
    </row>
    <row r="2206" spans="2:11" ht="19.899999999999999" customHeight="1" x14ac:dyDescent="0.2">
      <c r="D2206" s="156" t="s">
        <v>228</v>
      </c>
      <c r="E2206" s="156"/>
      <c r="F2206" s="156"/>
      <c r="G2206" s="156"/>
      <c r="H2206" s="156"/>
      <c r="J2206" s="37"/>
    </row>
    <row r="2207" spans="2:11" ht="19.899999999999999" customHeight="1" x14ac:dyDescent="0.2">
      <c r="D2207" s="156" t="s">
        <v>229</v>
      </c>
      <c r="E2207" s="156"/>
      <c r="F2207" s="156"/>
      <c r="G2207" s="156"/>
      <c r="H2207" s="156"/>
      <c r="J2207" s="37"/>
    </row>
    <row r="2208" spans="2:11" ht="19.899999999999999" customHeight="1" x14ac:dyDescent="0.2">
      <c r="B2208" s="150" t="s">
        <v>204</v>
      </c>
      <c r="C2208" s="29"/>
      <c r="D2208" s="29"/>
      <c r="E2208" s="29"/>
      <c r="F2208" s="29"/>
      <c r="G2208" s="29"/>
      <c r="H2208" s="305">
        <v>20441102</v>
      </c>
      <c r="I2208" s="305"/>
      <c r="J2208" s="31" t="s">
        <v>13</v>
      </c>
      <c r="K2208" s="31"/>
    </row>
    <row r="2209" spans="2:11" ht="19.899999999999999" customHeight="1" x14ac:dyDescent="0.2">
      <c r="D2209" s="308" t="s">
        <v>1092</v>
      </c>
      <c r="E2209" s="308"/>
      <c r="F2209" s="308"/>
      <c r="G2209" s="308"/>
      <c r="H2209" s="308"/>
      <c r="J2209" s="37"/>
    </row>
    <row r="2210" spans="2:11" ht="19.899999999999999" customHeight="1" x14ac:dyDescent="0.2">
      <c r="D2210" s="28" t="s">
        <v>1094</v>
      </c>
      <c r="J2210" s="37"/>
    </row>
    <row r="2211" spans="2:11" ht="19.899999999999999" customHeight="1" x14ac:dyDescent="0.2">
      <c r="D2211" s="28" t="s">
        <v>1093</v>
      </c>
      <c r="J2211" s="37"/>
    </row>
    <row r="2212" spans="2:11" ht="19.899999999999999" customHeight="1" x14ac:dyDescent="0.2">
      <c r="B2212" s="150" t="s">
        <v>206</v>
      </c>
      <c r="C2212" s="29"/>
      <c r="D2212" s="29"/>
      <c r="E2212" s="29"/>
      <c r="F2212" s="29"/>
      <c r="G2212" s="29"/>
      <c r="H2212" s="305">
        <v>49586200</v>
      </c>
      <c r="I2212" s="305"/>
      <c r="J2212" s="31" t="s">
        <v>13</v>
      </c>
      <c r="K2212" s="31"/>
    </row>
    <row r="2213" spans="2:11" ht="19.899999999999999" customHeight="1" x14ac:dyDescent="0.2">
      <c r="D2213" s="28" t="s">
        <v>230</v>
      </c>
      <c r="J2213" s="37"/>
    </row>
    <row r="2214" spans="2:11" ht="19.899999999999999" customHeight="1" x14ac:dyDescent="0.2">
      <c r="J2214" s="37"/>
    </row>
    <row r="2215" spans="2:11" ht="19.899999999999999" customHeight="1" x14ac:dyDescent="0.2">
      <c r="B2215" s="29" t="s">
        <v>212</v>
      </c>
      <c r="C2215" s="29"/>
      <c r="D2215" s="29"/>
      <c r="E2215" s="29"/>
      <c r="F2215" s="29"/>
      <c r="G2215" s="29"/>
      <c r="H2215" s="305">
        <f>SUM(H2216)</f>
        <v>99689510</v>
      </c>
      <c r="I2215" s="305"/>
      <c r="J2215" s="31" t="s">
        <v>13</v>
      </c>
      <c r="K2215" s="31"/>
    </row>
    <row r="2216" spans="2:11" ht="19.899999999999999" customHeight="1" x14ac:dyDescent="0.2">
      <c r="B2216" s="150" t="s">
        <v>152</v>
      </c>
      <c r="C2216" s="29"/>
      <c r="D2216" s="29"/>
      <c r="E2216" s="29"/>
      <c r="F2216" s="29"/>
      <c r="G2216" s="29"/>
      <c r="H2216" s="305">
        <f>H2217+H2269</f>
        <v>99689510</v>
      </c>
      <c r="I2216" s="305"/>
      <c r="J2216" s="31" t="s">
        <v>13</v>
      </c>
      <c r="K2216" s="31"/>
    </row>
    <row r="2217" spans="2:11" ht="19.899999999999999" customHeight="1" x14ac:dyDescent="0.2">
      <c r="B2217" s="150" t="s">
        <v>238</v>
      </c>
      <c r="C2217" s="29"/>
      <c r="D2217" s="29"/>
      <c r="E2217" s="29"/>
      <c r="F2217" s="29"/>
      <c r="G2217" s="29"/>
      <c r="H2217" s="305">
        <f>SUM(J2221:J2267)</f>
        <v>48689510</v>
      </c>
      <c r="I2217" s="305"/>
      <c r="J2217" s="31" t="s">
        <v>13</v>
      </c>
      <c r="K2217" s="31"/>
    </row>
    <row r="2218" spans="2:11" ht="19.899999999999999" customHeight="1" x14ac:dyDescent="0.5">
      <c r="C2218" s="28" t="s">
        <v>931</v>
      </c>
      <c r="D2218" s="151" t="s">
        <v>708</v>
      </c>
      <c r="E2218" s="156" t="s">
        <v>591</v>
      </c>
      <c r="F2218" s="156"/>
      <c r="G2218" s="156"/>
      <c r="I2218" s="53"/>
    </row>
    <row r="2219" spans="2:11" ht="19.899999999999999" customHeight="1" x14ac:dyDescent="0.5">
      <c r="D2219" s="156"/>
      <c r="E2219" s="156" t="s">
        <v>590</v>
      </c>
      <c r="F2219" s="156"/>
      <c r="G2219" s="156"/>
      <c r="I2219" s="53"/>
    </row>
    <row r="2220" spans="2:11" ht="19.899999999999999" customHeight="1" x14ac:dyDescent="0.5">
      <c r="D2220" s="156"/>
      <c r="E2220" s="156" t="s">
        <v>884</v>
      </c>
      <c r="F2220" s="156"/>
      <c r="G2220" s="156"/>
      <c r="I2220" s="53"/>
    </row>
    <row r="2221" spans="2:11" ht="19.899999999999999" customHeight="1" x14ac:dyDescent="0.5">
      <c r="D2221" s="156"/>
      <c r="E2221" s="156" t="s">
        <v>896</v>
      </c>
      <c r="F2221" s="156"/>
      <c r="G2221" s="156"/>
      <c r="I2221" s="53"/>
      <c r="J2221" s="37">
        <v>175700</v>
      </c>
      <c r="K2221" s="152" t="s">
        <v>13</v>
      </c>
    </row>
    <row r="2222" spans="2:11" ht="19.899999999999999" customHeight="1" x14ac:dyDescent="0.2">
      <c r="C2222" s="28" t="s">
        <v>1178</v>
      </c>
      <c r="D2222" s="151" t="s">
        <v>714</v>
      </c>
      <c r="E2222" s="156" t="s">
        <v>1581</v>
      </c>
      <c r="F2222" s="156"/>
      <c r="G2222" s="156"/>
    </row>
    <row r="2223" spans="2:11" ht="19.899999999999999" customHeight="1" x14ac:dyDescent="0.2">
      <c r="E2223" s="156" t="s">
        <v>1047</v>
      </c>
      <c r="F2223" s="156"/>
      <c r="G2223" s="156"/>
    </row>
    <row r="2224" spans="2:11" ht="19.899999999999999" customHeight="1" x14ac:dyDescent="0.2">
      <c r="E2224" s="156" t="s">
        <v>1046</v>
      </c>
      <c r="F2224" s="156"/>
      <c r="G2224" s="156"/>
      <c r="J2224" s="37">
        <v>29100</v>
      </c>
      <c r="K2224" s="152" t="s">
        <v>13</v>
      </c>
    </row>
    <row r="2225" spans="3:11" ht="19.899999999999999" customHeight="1" x14ac:dyDescent="0.2">
      <c r="C2225" s="28" t="s">
        <v>989</v>
      </c>
      <c r="D2225" s="151" t="s">
        <v>715</v>
      </c>
      <c r="E2225" s="156" t="s">
        <v>897</v>
      </c>
      <c r="F2225" s="156"/>
      <c r="G2225" s="156"/>
      <c r="J2225" s="37">
        <v>14400</v>
      </c>
      <c r="K2225" s="152" t="s">
        <v>13</v>
      </c>
    </row>
    <row r="2226" spans="3:11" ht="19.899999999999999" customHeight="1" x14ac:dyDescent="0.2">
      <c r="C2226" s="28" t="s">
        <v>990</v>
      </c>
      <c r="D2226" s="151" t="s">
        <v>716</v>
      </c>
      <c r="E2226" s="156" t="s">
        <v>898</v>
      </c>
      <c r="F2226" s="156"/>
      <c r="G2226" s="156"/>
      <c r="J2226" s="37">
        <v>12500</v>
      </c>
      <c r="K2226" s="152" t="s">
        <v>13</v>
      </c>
    </row>
    <row r="2227" spans="3:11" ht="19.899999999999999" customHeight="1" x14ac:dyDescent="0.2">
      <c r="C2227" s="28" t="s">
        <v>991</v>
      </c>
      <c r="D2227" s="151" t="s">
        <v>717</v>
      </c>
      <c r="E2227" s="156" t="s">
        <v>982</v>
      </c>
      <c r="F2227" s="156"/>
      <c r="G2227" s="156"/>
      <c r="H2227" s="156"/>
      <c r="J2227" s="37"/>
    </row>
    <row r="2228" spans="3:11" ht="19.899999999999999" customHeight="1" x14ac:dyDescent="0.2">
      <c r="D2228" s="151"/>
      <c r="E2228" s="156" t="s">
        <v>1099</v>
      </c>
      <c r="F2228" s="156"/>
      <c r="G2228" s="156"/>
      <c r="H2228" s="156"/>
      <c r="J2228" s="37"/>
    </row>
    <row r="2229" spans="3:11" ht="19.899999999999999" customHeight="1" x14ac:dyDescent="0.2">
      <c r="E2229" s="156" t="s">
        <v>1100</v>
      </c>
      <c r="F2229" s="156"/>
      <c r="G2229" s="156"/>
      <c r="J2229" s="37">
        <v>16400</v>
      </c>
      <c r="K2229" s="152" t="s">
        <v>13</v>
      </c>
    </row>
    <row r="2230" spans="3:11" ht="19.899999999999999" customHeight="1" x14ac:dyDescent="0.2">
      <c r="C2230" s="28" t="s">
        <v>992</v>
      </c>
      <c r="D2230" s="151" t="s">
        <v>732</v>
      </c>
      <c r="E2230" s="156" t="s">
        <v>983</v>
      </c>
      <c r="F2230" s="156"/>
      <c r="G2230" s="156"/>
      <c r="H2230" s="156"/>
      <c r="J2230" s="37">
        <v>210000</v>
      </c>
      <c r="K2230" s="152" t="s">
        <v>13</v>
      </c>
    </row>
    <row r="2231" spans="3:11" ht="19.899999999999999" customHeight="1" x14ac:dyDescent="0.2">
      <c r="C2231" s="28" t="s">
        <v>993</v>
      </c>
      <c r="D2231" s="151" t="s">
        <v>733</v>
      </c>
      <c r="E2231" s="156" t="s">
        <v>984</v>
      </c>
      <c r="F2231" s="156"/>
      <c r="G2231" s="156"/>
      <c r="H2231" s="156"/>
      <c r="J2231" s="37"/>
    </row>
    <row r="2232" spans="3:11" ht="19.899999999999999" customHeight="1" x14ac:dyDescent="0.2">
      <c r="D2232" s="156"/>
      <c r="E2232" s="156" t="s">
        <v>985</v>
      </c>
      <c r="F2232" s="156"/>
      <c r="G2232" s="156"/>
      <c r="J2232" s="37">
        <v>22000</v>
      </c>
      <c r="K2232" s="152" t="s">
        <v>13</v>
      </c>
    </row>
    <row r="2233" spans="3:11" ht="19.899999999999999" customHeight="1" x14ac:dyDescent="0.2">
      <c r="C2233" s="28" t="s">
        <v>220</v>
      </c>
      <c r="D2233" s="156" t="s">
        <v>986</v>
      </c>
      <c r="E2233" s="156" t="s">
        <v>903</v>
      </c>
      <c r="F2233" s="156"/>
      <c r="G2233" s="156"/>
      <c r="J2233" s="37"/>
    </row>
    <row r="2234" spans="3:11" ht="19.899999999999999" customHeight="1" x14ac:dyDescent="0.2">
      <c r="D2234" s="151"/>
      <c r="E2234" s="156" t="s">
        <v>904</v>
      </c>
      <c r="F2234" s="156"/>
      <c r="G2234" s="156"/>
      <c r="J2234" s="37"/>
    </row>
    <row r="2235" spans="3:11" ht="19.899999999999999" customHeight="1" x14ac:dyDescent="0.2">
      <c r="D2235" s="151"/>
      <c r="E2235" s="156" t="s">
        <v>774</v>
      </c>
      <c r="F2235" s="156"/>
      <c r="G2235" s="156"/>
      <c r="J2235" s="37"/>
    </row>
    <row r="2236" spans="3:11" ht="19.899999999999999" customHeight="1" x14ac:dyDescent="0.2">
      <c r="D2236" s="151"/>
      <c r="E2236" s="156" t="s">
        <v>899</v>
      </c>
      <c r="F2236" s="156"/>
      <c r="G2236" s="156"/>
      <c r="J2236" s="37">
        <v>17872000</v>
      </c>
      <c r="K2236" s="152" t="s">
        <v>13</v>
      </c>
    </row>
    <row r="2237" spans="3:11" ht="19.899999999999999" customHeight="1" x14ac:dyDescent="0.2">
      <c r="C2237" s="28" t="s">
        <v>330</v>
      </c>
      <c r="D2237" s="151" t="s">
        <v>824</v>
      </c>
      <c r="E2237" s="156" t="s">
        <v>1172</v>
      </c>
      <c r="F2237" s="156"/>
      <c r="G2237" s="156"/>
      <c r="J2237" s="37">
        <v>3520000</v>
      </c>
      <c r="K2237" s="152" t="s">
        <v>13</v>
      </c>
    </row>
    <row r="2238" spans="3:11" ht="19.899999999999999" customHeight="1" x14ac:dyDescent="0.2">
      <c r="C2238" s="28" t="s">
        <v>994</v>
      </c>
      <c r="D2238" s="151" t="s">
        <v>902</v>
      </c>
      <c r="E2238" s="156"/>
      <c r="F2238" s="156"/>
      <c r="G2238" s="156"/>
      <c r="J2238" s="37"/>
    </row>
    <row r="2239" spans="3:11" ht="19.899999999999999" customHeight="1" x14ac:dyDescent="0.2">
      <c r="D2239" s="151"/>
      <c r="E2239" s="156" t="s">
        <v>1101</v>
      </c>
      <c r="F2239" s="156"/>
      <c r="G2239" s="156"/>
      <c r="J2239" s="37"/>
    </row>
    <row r="2240" spans="3:11" ht="19.899999999999999" customHeight="1" x14ac:dyDescent="0.2">
      <c r="D2240" s="151"/>
      <c r="E2240" s="156" t="s">
        <v>1102</v>
      </c>
      <c r="F2240" s="156"/>
      <c r="G2240" s="156"/>
      <c r="J2240" s="37"/>
    </row>
    <row r="2241" spans="3:11" ht="19.899999999999999" customHeight="1" x14ac:dyDescent="0.2">
      <c r="D2241" s="151"/>
      <c r="E2241" s="156" t="s">
        <v>1553</v>
      </c>
      <c r="F2241" s="156"/>
      <c r="G2241" s="156"/>
      <c r="J2241" s="37"/>
    </row>
    <row r="2242" spans="3:11" ht="19.899999999999999" customHeight="1" x14ac:dyDescent="0.2">
      <c r="D2242" s="151"/>
      <c r="E2242" s="156" t="s">
        <v>1103</v>
      </c>
      <c r="F2242" s="156"/>
      <c r="G2242" s="156"/>
      <c r="J2242" s="37"/>
    </row>
    <row r="2243" spans="3:11" ht="19.899999999999999" customHeight="1" x14ac:dyDescent="0.2">
      <c r="D2243" s="151"/>
      <c r="E2243" s="156" t="s">
        <v>1104</v>
      </c>
      <c r="F2243" s="156"/>
      <c r="G2243" s="156"/>
      <c r="J2243" s="37">
        <v>6206000</v>
      </c>
      <c r="K2243" s="152" t="s">
        <v>13</v>
      </c>
    </row>
    <row r="2244" spans="3:11" ht="19.899999999999999" customHeight="1" x14ac:dyDescent="0.2">
      <c r="C2244" s="28" t="s">
        <v>331</v>
      </c>
      <c r="D2244" s="151" t="s">
        <v>1095</v>
      </c>
      <c r="E2244" s="156"/>
      <c r="F2244" s="156"/>
      <c r="G2244" s="156"/>
      <c r="J2244" s="48"/>
    </row>
    <row r="2245" spans="3:11" ht="19.899999999999999" customHeight="1" x14ac:dyDescent="0.2">
      <c r="D2245" s="151"/>
      <c r="E2245" s="156" t="s">
        <v>1105</v>
      </c>
      <c r="F2245" s="156"/>
      <c r="G2245" s="156"/>
      <c r="J2245" s="37"/>
    </row>
    <row r="2246" spans="3:11" ht="19.899999999999999" customHeight="1" x14ac:dyDescent="0.2">
      <c r="D2246" s="151"/>
      <c r="E2246" s="156" t="s">
        <v>1102</v>
      </c>
      <c r="F2246" s="156"/>
      <c r="G2246" s="156"/>
      <c r="J2246" s="37"/>
    </row>
    <row r="2247" spans="3:11" ht="19.899999999999999" customHeight="1" x14ac:dyDescent="0.2">
      <c r="D2247" s="151"/>
      <c r="E2247" s="156" t="s">
        <v>1106</v>
      </c>
      <c r="F2247" s="156"/>
      <c r="G2247" s="156"/>
      <c r="J2247" s="37"/>
    </row>
    <row r="2248" spans="3:11" ht="19.899999999999999" customHeight="1" x14ac:dyDescent="0.2">
      <c r="D2248" s="151"/>
      <c r="E2248" s="156" t="s">
        <v>1554</v>
      </c>
      <c r="F2248" s="156"/>
      <c r="G2248" s="156"/>
      <c r="J2248" s="37"/>
    </row>
    <row r="2249" spans="3:11" ht="19.899999999999999" customHeight="1" x14ac:dyDescent="0.2">
      <c r="D2249" s="151"/>
      <c r="E2249" s="156" t="s">
        <v>1555</v>
      </c>
      <c r="F2249" s="156"/>
      <c r="G2249" s="156"/>
      <c r="J2249" s="37">
        <v>5885000</v>
      </c>
      <c r="K2249" s="152" t="s">
        <v>13</v>
      </c>
    </row>
    <row r="2250" spans="3:11" ht="19.899999999999999" customHeight="1" x14ac:dyDescent="0.2">
      <c r="C2250" s="28" t="s">
        <v>995</v>
      </c>
      <c r="D2250" s="156" t="s">
        <v>1096</v>
      </c>
      <c r="E2250" s="156"/>
      <c r="F2250" s="156"/>
      <c r="G2250" s="156"/>
      <c r="J2250" s="37">
        <v>79000</v>
      </c>
      <c r="K2250" s="152" t="s">
        <v>13</v>
      </c>
    </row>
    <row r="2251" spans="3:11" ht="19.899999999999999" customHeight="1" x14ac:dyDescent="0.2">
      <c r="C2251" s="28" t="s">
        <v>996</v>
      </c>
      <c r="D2251" s="156" t="s">
        <v>1402</v>
      </c>
      <c r="E2251" s="156"/>
      <c r="F2251" s="156"/>
      <c r="G2251" s="156"/>
      <c r="J2251" s="37">
        <v>1309000</v>
      </c>
      <c r="K2251" s="152" t="s">
        <v>13</v>
      </c>
    </row>
    <row r="2252" spans="3:11" ht="19.899999999999999" customHeight="1" x14ac:dyDescent="0.2">
      <c r="C2252" s="28" t="s">
        <v>997</v>
      </c>
      <c r="D2252" s="156" t="s">
        <v>1576</v>
      </c>
      <c r="E2252" s="156"/>
      <c r="F2252" s="156"/>
      <c r="G2252" s="156"/>
      <c r="J2252" s="37">
        <v>698710</v>
      </c>
      <c r="K2252" s="152" t="s">
        <v>13</v>
      </c>
    </row>
    <row r="2253" spans="3:11" ht="19.899999999999999" customHeight="1" x14ac:dyDescent="0.2">
      <c r="C2253" s="28" t="s">
        <v>998</v>
      </c>
      <c r="D2253" s="156" t="s">
        <v>1403</v>
      </c>
      <c r="E2253" s="156"/>
      <c r="F2253" s="156"/>
      <c r="G2253" s="156"/>
      <c r="H2253" s="156"/>
      <c r="I2253" s="156"/>
      <c r="J2253" s="37">
        <v>427000</v>
      </c>
      <c r="K2253" s="152" t="s">
        <v>13</v>
      </c>
    </row>
    <row r="2254" spans="3:11" ht="19.899999999999999" customHeight="1" x14ac:dyDescent="0.2">
      <c r="C2254" s="28" t="s">
        <v>999</v>
      </c>
      <c r="D2254" s="151" t="s">
        <v>1098</v>
      </c>
      <c r="E2254" s="156"/>
      <c r="F2254" s="156"/>
      <c r="G2254" s="156"/>
      <c r="H2254" s="156"/>
      <c r="J2254" s="37"/>
    </row>
    <row r="2255" spans="3:11" ht="19.899999999999999" customHeight="1" x14ac:dyDescent="0.2">
      <c r="D2255" s="156"/>
      <c r="E2255" s="156" t="s">
        <v>901</v>
      </c>
      <c r="F2255" s="156"/>
      <c r="G2255" s="156"/>
      <c r="J2255" s="37"/>
    </row>
    <row r="2256" spans="3:11" ht="19.899999999999999" customHeight="1" x14ac:dyDescent="0.2">
      <c r="D2256" s="156"/>
      <c r="E2256" s="156" t="s">
        <v>900</v>
      </c>
      <c r="F2256" s="156"/>
      <c r="G2256" s="156"/>
      <c r="H2256" s="156"/>
      <c r="J2256" s="37">
        <v>1127000</v>
      </c>
      <c r="K2256" s="152" t="s">
        <v>13</v>
      </c>
    </row>
    <row r="2257" spans="2:11" ht="19.899999999999999" customHeight="1" x14ac:dyDescent="0.2">
      <c r="C2257" s="28" t="s">
        <v>1558</v>
      </c>
      <c r="D2257" s="156" t="s">
        <v>1097</v>
      </c>
      <c r="E2257" s="156"/>
      <c r="F2257" s="156"/>
      <c r="G2257" s="156"/>
      <c r="J2257" s="33">
        <v>11000</v>
      </c>
      <c r="K2257" s="152" t="s">
        <v>13</v>
      </c>
    </row>
    <row r="2258" spans="2:11" ht="19.899999999999999" customHeight="1" x14ac:dyDescent="0.2">
      <c r="C2258" s="28" t="s">
        <v>1000</v>
      </c>
      <c r="D2258" s="156" t="s">
        <v>1575</v>
      </c>
      <c r="E2258" s="156"/>
      <c r="F2258" s="156"/>
      <c r="G2258" s="156"/>
      <c r="H2258" s="156"/>
      <c r="J2258" s="37">
        <v>14000</v>
      </c>
      <c r="K2258" s="152" t="s">
        <v>13</v>
      </c>
    </row>
    <row r="2259" spans="2:11" ht="19.899999999999999" customHeight="1" x14ac:dyDescent="0.2">
      <c r="C2259" s="28" t="s">
        <v>1001</v>
      </c>
      <c r="D2259" s="151" t="s">
        <v>987</v>
      </c>
      <c r="E2259" s="156"/>
      <c r="F2259" s="156"/>
      <c r="G2259" s="156"/>
      <c r="J2259" s="37"/>
    </row>
    <row r="2260" spans="2:11" ht="19.899999999999999" customHeight="1" x14ac:dyDescent="0.2">
      <c r="D2260" s="151"/>
      <c r="E2260" s="156" t="s">
        <v>1556</v>
      </c>
      <c r="F2260" s="156"/>
      <c r="G2260" s="156"/>
      <c r="J2260" s="37">
        <v>17800</v>
      </c>
      <c r="K2260" s="152" t="s">
        <v>13</v>
      </c>
    </row>
    <row r="2261" spans="2:11" ht="19.899999999999999" customHeight="1" x14ac:dyDescent="0.2">
      <c r="C2261" s="28" t="s">
        <v>1002</v>
      </c>
      <c r="D2261" s="151" t="s">
        <v>988</v>
      </c>
      <c r="E2261" s="156"/>
      <c r="F2261" s="156"/>
      <c r="G2261" s="156"/>
      <c r="J2261" s="37">
        <v>7000</v>
      </c>
      <c r="K2261" s="152" t="s">
        <v>13</v>
      </c>
    </row>
    <row r="2262" spans="2:11" ht="19.899999999999999" customHeight="1" x14ac:dyDescent="0.2">
      <c r="C2262" s="28" t="s">
        <v>1003</v>
      </c>
      <c r="D2262" s="151" t="s">
        <v>1515</v>
      </c>
      <c r="E2262" s="156"/>
      <c r="F2262" s="156"/>
      <c r="G2262" s="156"/>
      <c r="J2262" s="37">
        <v>16400</v>
      </c>
      <c r="K2262" s="152" t="s">
        <v>13</v>
      </c>
    </row>
    <row r="2263" spans="2:11" ht="19.899999999999999" customHeight="1" x14ac:dyDescent="0.2">
      <c r="C2263" s="28" t="s">
        <v>941</v>
      </c>
      <c r="D2263" s="151" t="s">
        <v>981</v>
      </c>
      <c r="E2263" s="156"/>
      <c r="F2263" s="156"/>
      <c r="G2263" s="156"/>
      <c r="J2263" s="37">
        <v>9591000</v>
      </c>
      <c r="K2263" s="152" t="s">
        <v>13</v>
      </c>
    </row>
    <row r="2264" spans="2:11" ht="19.899999999999999" customHeight="1" x14ac:dyDescent="0.2">
      <c r="C2264" s="28" t="s">
        <v>942</v>
      </c>
      <c r="D2264" s="156" t="s">
        <v>1557</v>
      </c>
      <c r="E2264" s="156"/>
      <c r="F2264" s="156"/>
      <c r="G2264" s="156"/>
      <c r="J2264" s="37">
        <v>1284000</v>
      </c>
      <c r="K2264" s="152" t="s">
        <v>13</v>
      </c>
    </row>
    <row r="2265" spans="2:11" ht="19.899999999999999" customHeight="1" x14ac:dyDescent="0.2">
      <c r="C2265" s="28" t="s">
        <v>328</v>
      </c>
      <c r="D2265" s="156" t="s">
        <v>980</v>
      </c>
      <c r="E2265" s="156"/>
      <c r="F2265" s="156"/>
      <c r="G2265" s="156"/>
      <c r="J2265" s="37">
        <v>38000</v>
      </c>
      <c r="K2265" s="152" t="s">
        <v>13</v>
      </c>
    </row>
    <row r="2266" spans="2:11" ht="19.899999999999999" customHeight="1" x14ac:dyDescent="0.2">
      <c r="C2266" s="28" t="s">
        <v>945</v>
      </c>
      <c r="D2266" s="156" t="s">
        <v>1573</v>
      </c>
      <c r="E2266" s="156"/>
      <c r="F2266" s="156"/>
      <c r="G2266" s="156"/>
      <c r="J2266" s="37">
        <v>16500</v>
      </c>
      <c r="K2266" s="152" t="s">
        <v>13</v>
      </c>
    </row>
    <row r="2267" spans="2:11" ht="19.899999999999999" customHeight="1" x14ac:dyDescent="0.2">
      <c r="C2267" s="28" t="s">
        <v>946</v>
      </c>
      <c r="D2267" s="156" t="s">
        <v>1574</v>
      </c>
      <c r="E2267" s="156"/>
      <c r="F2267" s="156"/>
      <c r="G2267" s="156"/>
      <c r="J2267" s="37">
        <v>90000</v>
      </c>
      <c r="K2267" s="152" t="s">
        <v>13</v>
      </c>
    </row>
    <row r="2268" spans="2:11" ht="19.899999999999999" customHeight="1" outlineLevel="1" x14ac:dyDescent="0.5">
      <c r="C2268" s="38"/>
      <c r="D2268" s="38"/>
      <c r="E2268" s="53"/>
      <c r="F2268" s="38"/>
      <c r="G2268" s="38"/>
      <c r="I2268" s="28"/>
      <c r="J2268" s="40"/>
      <c r="K2268" s="161"/>
    </row>
    <row r="2269" spans="2:11" ht="19.899999999999999" customHeight="1" outlineLevel="1" x14ac:dyDescent="0.2">
      <c r="B2269" s="150" t="s">
        <v>424</v>
      </c>
      <c r="C2269" s="29"/>
      <c r="D2269" s="29"/>
      <c r="E2269" s="29"/>
      <c r="F2269" s="29"/>
      <c r="G2269" s="29"/>
      <c r="H2269" s="306">
        <f>SUM(J2270:J2380)</f>
        <v>51000000</v>
      </c>
      <c r="I2269" s="306"/>
      <c r="J2269" s="31" t="s">
        <v>13</v>
      </c>
      <c r="K2269" s="31"/>
    </row>
    <row r="2270" spans="2:11" ht="19.899999999999999" customHeight="1" x14ac:dyDescent="0.5">
      <c r="C2270" s="28" t="s">
        <v>1013</v>
      </c>
      <c r="D2270" s="156" t="s">
        <v>588</v>
      </c>
      <c r="E2270" s="156" t="s">
        <v>911</v>
      </c>
      <c r="F2270" s="156"/>
      <c r="G2270" s="156"/>
      <c r="H2270" s="156"/>
      <c r="I2270" s="53"/>
      <c r="J2270" s="37">
        <v>21000000</v>
      </c>
      <c r="K2270" s="152" t="s">
        <v>13</v>
      </c>
    </row>
    <row r="2271" spans="2:11" ht="19.899999999999999" customHeight="1" x14ac:dyDescent="0.5">
      <c r="C2271" s="152"/>
      <c r="E2271" s="159" t="s">
        <v>1428</v>
      </c>
      <c r="F2271" s="159"/>
      <c r="G2271" s="53"/>
      <c r="H2271" s="152"/>
      <c r="I2271" s="36"/>
      <c r="J2271" s="33"/>
    </row>
    <row r="2272" spans="2:11" ht="19.899999999999999" customHeight="1" outlineLevel="1" x14ac:dyDescent="0.5">
      <c r="E2272" s="159" t="s">
        <v>1559</v>
      </c>
      <c r="F2272" s="159"/>
      <c r="G2272" s="53"/>
      <c r="H2272" s="38"/>
      <c r="I2272" s="38"/>
      <c r="J2272" s="37"/>
    </row>
    <row r="2273" spans="3:11" ht="19.899999999999999" customHeight="1" x14ac:dyDescent="0.5">
      <c r="E2273" s="159" t="s">
        <v>1491</v>
      </c>
      <c r="F2273" s="159"/>
      <c r="G2273" s="53"/>
      <c r="H2273" s="38"/>
      <c r="I2273" s="38"/>
      <c r="J2273" s="37"/>
    </row>
    <row r="2274" spans="3:11" ht="19.899999999999999" customHeight="1" outlineLevel="1" x14ac:dyDescent="0.5">
      <c r="E2274" s="159" t="s">
        <v>1429</v>
      </c>
      <c r="F2274" s="159"/>
      <c r="G2274" s="53"/>
      <c r="H2274" s="38"/>
      <c r="I2274" s="38"/>
      <c r="J2274" s="37"/>
    </row>
    <row r="2275" spans="3:11" ht="19.899999999999999" customHeight="1" outlineLevel="1" x14ac:dyDescent="0.5">
      <c r="E2275" s="159" t="s">
        <v>1434</v>
      </c>
      <c r="F2275" s="159"/>
      <c r="G2275" s="53"/>
      <c r="H2275" s="38"/>
      <c r="I2275" s="38"/>
      <c r="J2275" s="37"/>
    </row>
    <row r="2276" spans="3:11" ht="19.899999999999999" customHeight="1" outlineLevel="1" x14ac:dyDescent="0.5">
      <c r="E2276" s="159" t="s">
        <v>1430</v>
      </c>
      <c r="F2276" s="159"/>
      <c r="G2276" s="53"/>
      <c r="H2276" s="38"/>
      <c r="I2276" s="38"/>
      <c r="J2276" s="37"/>
    </row>
    <row r="2277" spans="3:11" ht="19.899999999999999" customHeight="1" outlineLevel="1" x14ac:dyDescent="0.5">
      <c r="E2277" s="159" t="s">
        <v>1431</v>
      </c>
      <c r="F2277" s="159"/>
      <c r="G2277" s="53"/>
      <c r="H2277" s="38"/>
      <c r="I2277" s="38"/>
      <c r="J2277" s="37"/>
    </row>
    <row r="2278" spans="3:11" ht="19.899999999999999" customHeight="1" outlineLevel="1" x14ac:dyDescent="0.5">
      <c r="E2278" s="159" t="s">
        <v>1432</v>
      </c>
      <c r="F2278" s="159"/>
      <c r="G2278" s="53"/>
      <c r="H2278" s="38"/>
      <c r="I2278" s="38"/>
      <c r="J2278" s="37"/>
    </row>
    <row r="2279" spans="3:11" ht="19.899999999999999" customHeight="1" outlineLevel="1" x14ac:dyDescent="0.5">
      <c r="E2279" s="159" t="s">
        <v>1433</v>
      </c>
      <c r="F2279" s="159"/>
      <c r="G2279" s="53"/>
      <c r="H2279" s="38"/>
      <c r="I2279" s="38"/>
      <c r="J2279" s="37"/>
    </row>
    <row r="2280" spans="3:11" ht="19.899999999999999" customHeight="1" outlineLevel="1" x14ac:dyDescent="0.5">
      <c r="E2280" s="159" t="s">
        <v>1435</v>
      </c>
      <c r="F2280" s="159"/>
      <c r="G2280" s="53"/>
      <c r="H2280" s="38"/>
      <c r="I2280" s="38"/>
      <c r="J2280" s="37"/>
    </row>
    <row r="2281" spans="3:11" ht="19.899999999999999" customHeight="1" outlineLevel="1" x14ac:dyDescent="0.5">
      <c r="E2281" s="159" t="s">
        <v>1427</v>
      </c>
      <c r="F2281" s="159"/>
      <c r="G2281" s="53"/>
      <c r="H2281" s="38"/>
      <c r="I2281" s="38"/>
      <c r="J2281" s="37"/>
    </row>
    <row r="2282" spans="3:11" ht="19.899999999999999" customHeight="1" outlineLevel="1" x14ac:dyDescent="0.5">
      <c r="E2282" s="159" t="s">
        <v>1436</v>
      </c>
      <c r="F2282" s="159"/>
      <c r="G2282" s="53"/>
      <c r="H2282" s="38"/>
      <c r="I2282" s="38"/>
      <c r="J2282" s="37"/>
    </row>
    <row r="2283" spans="3:11" ht="19.899999999999999" customHeight="1" outlineLevel="1" x14ac:dyDescent="0.5">
      <c r="E2283" s="159" t="s">
        <v>1413</v>
      </c>
      <c r="F2283" s="159"/>
      <c r="G2283" s="53"/>
      <c r="H2283" s="38"/>
      <c r="I2283" s="38"/>
      <c r="J2283" s="37"/>
    </row>
    <row r="2284" spans="3:11" ht="19.899999999999999" customHeight="1" outlineLevel="1" x14ac:dyDescent="0.5">
      <c r="E2284" s="159" t="s">
        <v>1199</v>
      </c>
      <c r="F2284" s="159"/>
      <c r="G2284" s="53"/>
      <c r="H2284" s="38"/>
      <c r="I2284" s="38"/>
      <c r="J2284" s="37"/>
    </row>
    <row r="2285" spans="3:11" ht="19.899999999999999" customHeight="1" x14ac:dyDescent="0.5">
      <c r="E2285" s="159" t="s">
        <v>1437</v>
      </c>
      <c r="F2285" s="159"/>
      <c r="G2285" s="53"/>
      <c r="H2285" s="53"/>
      <c r="I2285" s="53"/>
      <c r="J2285" s="37"/>
    </row>
    <row r="2286" spans="3:11" ht="19.899999999999999" customHeight="1" outlineLevel="1" x14ac:dyDescent="0.5">
      <c r="C2286" s="38"/>
      <c r="D2286" s="38"/>
      <c r="E2286" s="53"/>
      <c r="F2286" s="38"/>
      <c r="G2286" s="38"/>
      <c r="I2286" s="28"/>
      <c r="J2286" s="40"/>
      <c r="K2286" s="161"/>
    </row>
    <row r="2287" spans="3:11" ht="19.899999999999999" customHeight="1" x14ac:dyDescent="0.5">
      <c r="C2287" s="28" t="s">
        <v>1011</v>
      </c>
      <c r="D2287" s="156" t="s">
        <v>587</v>
      </c>
      <c r="E2287" s="156" t="s">
        <v>909</v>
      </c>
      <c r="F2287" s="156"/>
      <c r="G2287" s="156"/>
      <c r="I2287" s="53"/>
      <c r="J2287" s="33">
        <v>21000000</v>
      </c>
      <c r="K2287" s="152" t="s">
        <v>13</v>
      </c>
    </row>
    <row r="2288" spans="3:11" ht="19.899999999999999" customHeight="1" outlineLevel="1" x14ac:dyDescent="0.5">
      <c r="C2288" s="38"/>
      <c r="E2288" s="159" t="s">
        <v>1416</v>
      </c>
      <c r="F2288" s="159"/>
      <c r="G2288" s="53"/>
      <c r="I2288" s="28"/>
      <c r="J2288" s="40"/>
      <c r="K2288" s="161"/>
    </row>
    <row r="2289" spans="3:11" ht="19.899999999999999" customHeight="1" outlineLevel="1" x14ac:dyDescent="0.5">
      <c r="C2289" s="38"/>
      <c r="E2289" s="159" t="s">
        <v>1417</v>
      </c>
      <c r="F2289" s="159"/>
      <c r="G2289" s="53"/>
      <c r="I2289" s="28"/>
      <c r="J2289" s="40"/>
      <c r="K2289" s="161"/>
    </row>
    <row r="2290" spans="3:11" ht="19.899999999999999" customHeight="1" outlineLevel="1" x14ac:dyDescent="0.5">
      <c r="C2290" s="38"/>
      <c r="E2290" s="159" t="s">
        <v>1418</v>
      </c>
      <c r="F2290" s="159"/>
      <c r="G2290" s="53"/>
      <c r="I2290" s="28"/>
      <c r="J2290" s="40"/>
      <c r="K2290" s="161"/>
    </row>
    <row r="2291" spans="3:11" ht="19.899999999999999" customHeight="1" outlineLevel="1" x14ac:dyDescent="0.5">
      <c r="C2291" s="38"/>
      <c r="E2291" s="159" t="s">
        <v>1419</v>
      </c>
      <c r="F2291" s="159"/>
      <c r="G2291" s="53"/>
      <c r="I2291" s="28"/>
      <c r="J2291" s="40"/>
      <c r="K2291" s="161"/>
    </row>
    <row r="2292" spans="3:11" ht="19.899999999999999" customHeight="1" outlineLevel="1" x14ac:dyDescent="0.5">
      <c r="C2292" s="38"/>
      <c r="E2292" s="159" t="s">
        <v>1421</v>
      </c>
      <c r="F2292" s="159"/>
      <c r="G2292" s="53"/>
      <c r="I2292" s="28"/>
      <c r="J2292" s="40"/>
      <c r="K2292" s="161"/>
    </row>
    <row r="2293" spans="3:11" ht="19.899999999999999" customHeight="1" outlineLevel="1" x14ac:dyDescent="0.5">
      <c r="C2293" s="38"/>
      <c r="E2293" s="159" t="s">
        <v>1422</v>
      </c>
      <c r="F2293" s="159"/>
      <c r="G2293" s="53"/>
      <c r="I2293" s="28"/>
      <c r="J2293" s="40"/>
      <c r="K2293" s="161"/>
    </row>
    <row r="2294" spans="3:11" ht="19.899999999999999" customHeight="1" outlineLevel="1" x14ac:dyDescent="0.5">
      <c r="C2294" s="38"/>
      <c r="E2294" s="159" t="s">
        <v>1420</v>
      </c>
      <c r="F2294" s="159"/>
      <c r="G2294" s="53"/>
      <c r="I2294" s="28"/>
      <c r="J2294" s="40"/>
      <c r="K2294" s="161"/>
    </row>
    <row r="2295" spans="3:11" ht="19.899999999999999" customHeight="1" outlineLevel="1" x14ac:dyDescent="0.5">
      <c r="C2295" s="38"/>
      <c r="E2295" s="159" t="s">
        <v>1415</v>
      </c>
      <c r="F2295" s="159"/>
      <c r="G2295" s="53"/>
      <c r="I2295" s="28"/>
      <c r="J2295" s="40"/>
      <c r="K2295" s="161"/>
    </row>
    <row r="2296" spans="3:11" ht="19.899999999999999" customHeight="1" outlineLevel="1" x14ac:dyDescent="0.5">
      <c r="C2296" s="38"/>
      <c r="E2296" s="159" t="s">
        <v>1414</v>
      </c>
      <c r="F2296" s="159"/>
      <c r="G2296" s="53"/>
      <c r="I2296" s="28"/>
      <c r="J2296" s="40"/>
      <c r="K2296" s="161"/>
    </row>
    <row r="2297" spans="3:11" ht="19.899999999999999" customHeight="1" outlineLevel="1" x14ac:dyDescent="0.5">
      <c r="C2297" s="38"/>
      <c r="E2297" s="159" t="s">
        <v>1490</v>
      </c>
      <c r="F2297" s="159"/>
      <c r="G2297" s="53"/>
      <c r="I2297" s="28"/>
      <c r="J2297" s="40"/>
      <c r="K2297" s="161"/>
    </row>
    <row r="2298" spans="3:11" ht="19.899999999999999" customHeight="1" outlineLevel="1" x14ac:dyDescent="0.5">
      <c r="C2298" s="38"/>
      <c r="E2298" s="159" t="s">
        <v>1423</v>
      </c>
      <c r="F2298" s="159"/>
      <c r="G2298" s="53"/>
      <c r="I2298" s="28"/>
      <c r="J2298" s="40"/>
      <c r="K2298" s="161"/>
    </row>
    <row r="2299" spans="3:11" ht="19.899999999999999" customHeight="1" outlineLevel="1" x14ac:dyDescent="0.5">
      <c r="C2299" s="38"/>
      <c r="E2299" s="159" t="s">
        <v>1424</v>
      </c>
      <c r="F2299" s="159"/>
      <c r="G2299" s="53"/>
      <c r="I2299" s="28"/>
      <c r="J2299" s="40"/>
      <c r="K2299" s="161"/>
    </row>
    <row r="2300" spans="3:11" ht="19.899999999999999" customHeight="1" outlineLevel="1" x14ac:dyDescent="0.5">
      <c r="C2300" s="38"/>
      <c r="E2300" s="159" t="s">
        <v>1412</v>
      </c>
      <c r="F2300" s="159"/>
      <c r="G2300" s="53"/>
      <c r="I2300" s="28"/>
      <c r="J2300" s="40"/>
      <c r="K2300" s="161"/>
    </row>
    <row r="2301" spans="3:11" ht="19.899999999999999" customHeight="1" outlineLevel="1" x14ac:dyDescent="0.5">
      <c r="C2301" s="38"/>
      <c r="E2301" s="159" t="s">
        <v>1199</v>
      </c>
      <c r="F2301" s="159"/>
      <c r="G2301" s="53"/>
      <c r="I2301" s="28"/>
      <c r="J2301" s="40"/>
      <c r="K2301" s="161"/>
    </row>
    <row r="2302" spans="3:11" ht="19.899999999999999" customHeight="1" x14ac:dyDescent="0.5">
      <c r="D2302" s="156"/>
      <c r="E2302" s="159"/>
      <c r="F2302" s="156"/>
      <c r="G2302" s="156"/>
      <c r="I2302" s="53"/>
      <c r="J2302" s="33"/>
    </row>
    <row r="2303" spans="3:11" ht="19.899999999999999" customHeight="1" x14ac:dyDescent="0.5">
      <c r="E2303" s="159"/>
      <c r="F2303" s="159"/>
      <c r="G2303" s="53"/>
      <c r="I2303" s="53"/>
    </row>
    <row r="2304" spans="3:11" ht="19.899999999999999" customHeight="1" outlineLevel="1" x14ac:dyDescent="0.5">
      <c r="C2304" s="38"/>
      <c r="E2304" s="159"/>
      <c r="F2304" s="159"/>
      <c r="G2304" s="53"/>
      <c r="I2304" s="28"/>
      <c r="J2304" s="40"/>
      <c r="K2304" s="161"/>
    </row>
    <row r="2305" spans="2:11" ht="19.899999999999999" customHeight="1" outlineLevel="1" x14ac:dyDescent="0.5">
      <c r="C2305" s="38"/>
      <c r="D2305" s="38"/>
      <c r="E2305" s="53" t="s">
        <v>1582</v>
      </c>
      <c r="F2305" s="38"/>
      <c r="G2305" s="38"/>
      <c r="I2305" s="28"/>
      <c r="J2305" s="40"/>
      <c r="K2305" s="161"/>
    </row>
    <row r="2306" spans="2:11" ht="19.899999999999999" customHeight="1" outlineLevel="1" x14ac:dyDescent="0.5">
      <c r="C2306" s="38"/>
      <c r="D2306" s="38"/>
      <c r="E2306" s="53" t="s">
        <v>1399</v>
      </c>
      <c r="F2306" s="38"/>
      <c r="G2306" s="38"/>
      <c r="I2306" s="28"/>
      <c r="J2306" s="40"/>
      <c r="K2306" s="161"/>
    </row>
    <row r="2307" spans="2:11" ht="19.899999999999999" customHeight="1" outlineLevel="1" x14ac:dyDescent="0.5">
      <c r="C2307" s="38"/>
      <c r="E2307" s="53" t="s">
        <v>1400</v>
      </c>
      <c r="F2307" s="159"/>
      <c r="G2307" s="53"/>
      <c r="I2307" s="28"/>
      <c r="J2307" s="40"/>
      <c r="K2307" s="161"/>
    </row>
    <row r="2308" spans="2:11" ht="19.899999999999999" customHeight="1" outlineLevel="1" x14ac:dyDescent="0.5">
      <c r="C2308" s="38"/>
      <c r="D2308" s="38"/>
      <c r="E2308" s="53" t="s">
        <v>1583</v>
      </c>
      <c r="F2308" s="38"/>
      <c r="G2308" s="38"/>
      <c r="I2308" s="28"/>
      <c r="J2308" s="40"/>
      <c r="K2308" s="161"/>
    </row>
    <row r="2309" spans="2:11" ht="19.899999999999999" customHeight="1" outlineLevel="1" x14ac:dyDescent="0.5">
      <c r="C2309" s="38"/>
      <c r="D2309" s="38"/>
      <c r="E2309" s="53" t="s">
        <v>1401</v>
      </c>
      <c r="F2309" s="38"/>
      <c r="G2309" s="38"/>
      <c r="I2309" s="28"/>
      <c r="J2309" s="40"/>
      <c r="K2309" s="161"/>
    </row>
    <row r="2310" spans="2:11" ht="19.899999999999999" customHeight="1" outlineLevel="1" x14ac:dyDescent="0.5">
      <c r="C2310" s="38"/>
      <c r="D2310" s="38"/>
      <c r="E2310" s="53" t="s">
        <v>1572</v>
      </c>
      <c r="F2310" s="38"/>
      <c r="G2310" s="38"/>
      <c r="I2310" s="28"/>
      <c r="J2310" s="40"/>
      <c r="K2310" s="161"/>
    </row>
    <row r="2311" spans="2:11" ht="19.899999999999999" customHeight="1" outlineLevel="1" x14ac:dyDescent="0.5">
      <c r="C2311" s="38"/>
      <c r="D2311" s="38"/>
      <c r="E2311" s="53" t="s">
        <v>1591</v>
      </c>
      <c r="F2311" s="38"/>
      <c r="G2311" s="38"/>
      <c r="I2311" s="28"/>
      <c r="J2311" s="40"/>
      <c r="K2311" s="161"/>
    </row>
    <row r="2312" spans="2:11" ht="19.899999999999999" customHeight="1" x14ac:dyDescent="0.5">
      <c r="D2312" s="156"/>
      <c r="E2312" s="53" t="s">
        <v>1571</v>
      </c>
      <c r="F2312" s="156"/>
      <c r="G2312" s="156"/>
    </row>
    <row r="2313" spans="2:11" ht="19.899999999999999" customHeight="1" outlineLevel="1" x14ac:dyDescent="0.5">
      <c r="C2313" s="38"/>
      <c r="D2313" s="38"/>
      <c r="E2313" s="53" t="s">
        <v>1570</v>
      </c>
      <c r="F2313" s="38"/>
      <c r="G2313" s="38"/>
      <c r="I2313" s="28"/>
      <c r="J2313" s="40"/>
      <c r="K2313" s="161"/>
    </row>
    <row r="2314" spans="2:11" ht="19.899999999999999" customHeight="1" outlineLevel="1" x14ac:dyDescent="0.5">
      <c r="C2314" s="38"/>
      <c r="D2314" s="38"/>
      <c r="E2314" s="38"/>
      <c r="F2314" s="38"/>
      <c r="G2314" s="38"/>
      <c r="I2314" s="53"/>
      <c r="J2314" s="40"/>
      <c r="K2314" s="161"/>
    </row>
    <row r="2315" spans="2:11" ht="19.899999999999999" customHeight="1" outlineLevel="1" x14ac:dyDescent="0.2">
      <c r="C2315" s="28" t="s">
        <v>1012</v>
      </c>
      <c r="D2315" s="156" t="s">
        <v>589</v>
      </c>
      <c r="E2315" s="156" t="s">
        <v>908</v>
      </c>
      <c r="F2315" s="156"/>
      <c r="G2315" s="156"/>
      <c r="H2315" s="156"/>
      <c r="I2315" s="28"/>
      <c r="J2315" s="37">
        <v>6000000</v>
      </c>
      <c r="K2315" s="152" t="s">
        <v>13</v>
      </c>
    </row>
    <row r="2316" spans="2:11" ht="19.899999999999999" customHeight="1" x14ac:dyDescent="0.5">
      <c r="B2316" s="158"/>
      <c r="C2316" s="152"/>
      <c r="E2316" s="159" t="s">
        <v>1560</v>
      </c>
      <c r="F2316" s="159"/>
      <c r="G2316" s="53"/>
      <c r="H2316" s="50"/>
      <c r="I2316" s="28"/>
      <c r="J2316" s="33"/>
    </row>
    <row r="2317" spans="2:11" ht="19.899999999999999" customHeight="1" x14ac:dyDescent="0.5">
      <c r="B2317" s="158"/>
      <c r="C2317" s="152"/>
      <c r="E2317" s="159" t="s">
        <v>1561</v>
      </c>
      <c r="F2317" s="159"/>
      <c r="G2317" s="53"/>
      <c r="H2317" s="50"/>
      <c r="I2317" s="28"/>
      <c r="J2317" s="33"/>
    </row>
    <row r="2318" spans="2:11" ht="19.899999999999999" customHeight="1" x14ac:dyDescent="0.5">
      <c r="E2318" s="159" t="s">
        <v>1562</v>
      </c>
      <c r="F2318" s="159"/>
      <c r="G2318" s="53"/>
      <c r="H2318" s="50"/>
      <c r="I2318" s="53"/>
      <c r="J2318" s="37"/>
    </row>
    <row r="2319" spans="2:11" ht="19.899999999999999" customHeight="1" x14ac:dyDescent="0.5">
      <c r="E2319" s="159" t="s">
        <v>1563</v>
      </c>
      <c r="F2319" s="159"/>
      <c r="G2319" s="53"/>
      <c r="H2319" s="50"/>
      <c r="I2319" s="53"/>
      <c r="J2319" s="37"/>
    </row>
    <row r="2320" spans="2:11" ht="19.899999999999999" customHeight="1" x14ac:dyDescent="0.5">
      <c r="E2320" s="159" t="s">
        <v>1564</v>
      </c>
      <c r="F2320" s="159"/>
      <c r="G2320" s="53"/>
      <c r="H2320" s="50"/>
      <c r="I2320" s="53"/>
      <c r="J2320" s="37"/>
    </row>
    <row r="2321" spans="4:10" ht="19.899999999999999" customHeight="1" x14ac:dyDescent="0.5">
      <c r="E2321" s="159" t="s">
        <v>1565</v>
      </c>
      <c r="F2321" s="159"/>
      <c r="G2321" s="53"/>
      <c r="H2321" s="50"/>
      <c r="I2321" s="53"/>
      <c r="J2321" s="37"/>
    </row>
    <row r="2322" spans="4:10" ht="19.899999999999999" customHeight="1" x14ac:dyDescent="0.5">
      <c r="E2322" s="159" t="s">
        <v>1566</v>
      </c>
      <c r="F2322" s="159"/>
      <c r="G2322" s="53"/>
      <c r="H2322" s="50"/>
      <c r="I2322" s="53"/>
      <c r="J2322" s="37"/>
    </row>
    <row r="2323" spans="4:10" ht="19.899999999999999" customHeight="1" x14ac:dyDescent="0.5">
      <c r="E2323" s="159" t="s">
        <v>1567</v>
      </c>
      <c r="F2323" s="159"/>
      <c r="G2323" s="53"/>
      <c r="H2323" s="50"/>
      <c r="I2323" s="53"/>
      <c r="J2323" s="37"/>
    </row>
    <row r="2324" spans="4:10" ht="19.899999999999999" customHeight="1" x14ac:dyDescent="0.5">
      <c r="E2324" s="159" t="s">
        <v>1568</v>
      </c>
      <c r="F2324" s="159"/>
      <c r="G2324" s="53"/>
      <c r="H2324" s="50"/>
      <c r="I2324" s="53"/>
      <c r="J2324" s="37"/>
    </row>
    <row r="2325" spans="4:10" ht="19.899999999999999" customHeight="1" x14ac:dyDescent="0.5">
      <c r="E2325" s="159" t="s">
        <v>1569</v>
      </c>
      <c r="F2325" s="159"/>
      <c r="G2325" s="53"/>
      <c r="H2325" s="50"/>
      <c r="I2325" s="53"/>
      <c r="J2325" s="37"/>
    </row>
    <row r="2326" spans="4:10" ht="19.899999999999999" customHeight="1" x14ac:dyDescent="0.5">
      <c r="E2326" s="159" t="s">
        <v>1415</v>
      </c>
      <c r="F2326" s="159"/>
      <c r="G2326" s="53"/>
      <c r="H2326" s="50"/>
      <c r="I2326" s="53"/>
      <c r="J2326" s="37"/>
    </row>
    <row r="2327" spans="4:10" ht="19.899999999999999" customHeight="1" outlineLevel="1" x14ac:dyDescent="0.5">
      <c r="E2327" s="159" t="s">
        <v>1414</v>
      </c>
      <c r="F2327" s="159"/>
      <c r="G2327" s="53"/>
      <c r="H2327" s="38"/>
      <c r="I2327" s="53"/>
      <c r="J2327" s="37"/>
    </row>
    <row r="2328" spans="4:10" ht="19.899999999999999" customHeight="1" outlineLevel="1" x14ac:dyDescent="0.5">
      <c r="E2328" s="159" t="s">
        <v>1407</v>
      </c>
      <c r="F2328" s="159"/>
      <c r="G2328" s="53"/>
      <c r="H2328" s="38"/>
      <c r="I2328" s="53"/>
      <c r="J2328" s="37"/>
    </row>
    <row r="2329" spans="4:10" ht="19.899999999999999" customHeight="1" outlineLevel="1" x14ac:dyDescent="0.5">
      <c r="E2329" s="159" t="s">
        <v>1408</v>
      </c>
      <c r="F2329" s="159"/>
      <c r="G2329" s="53"/>
      <c r="H2329" s="38"/>
      <c r="I2329" s="53"/>
      <c r="J2329" s="37"/>
    </row>
    <row r="2330" spans="4:10" ht="19.899999999999999" customHeight="1" outlineLevel="1" x14ac:dyDescent="0.5">
      <c r="E2330" s="159" t="s">
        <v>1412</v>
      </c>
      <c r="F2330" s="159"/>
      <c r="G2330" s="53"/>
      <c r="H2330" s="38"/>
      <c r="I2330" s="53"/>
      <c r="J2330" s="37"/>
    </row>
    <row r="2331" spans="4:10" ht="19.899999999999999" customHeight="1" outlineLevel="1" x14ac:dyDescent="0.5">
      <c r="E2331" s="53" t="s">
        <v>1492</v>
      </c>
      <c r="F2331" s="159"/>
      <c r="G2331" s="53"/>
      <c r="H2331" s="38"/>
      <c r="I2331" s="53"/>
      <c r="J2331" s="37"/>
    </row>
    <row r="2332" spans="4:10" ht="19.899999999999999" customHeight="1" outlineLevel="1" x14ac:dyDescent="0.5">
      <c r="E2332" s="53" t="s">
        <v>1493</v>
      </c>
      <c r="F2332" s="159"/>
      <c r="G2332" s="53"/>
      <c r="H2332" s="50"/>
      <c r="I2332" s="53"/>
      <c r="J2332" s="37"/>
    </row>
    <row r="2333" spans="4:10" ht="19.899999999999999" customHeight="1" x14ac:dyDescent="0.5">
      <c r="E2333" s="53" t="s">
        <v>1494</v>
      </c>
      <c r="F2333" s="159"/>
      <c r="G2333" s="53"/>
      <c r="J2333" s="37"/>
    </row>
    <row r="2334" spans="4:10" ht="19.899999999999999" customHeight="1" x14ac:dyDescent="0.5">
      <c r="E2334" s="53" t="s">
        <v>1495</v>
      </c>
      <c r="F2334" s="159"/>
      <c r="G2334" s="53"/>
      <c r="I2334" s="53"/>
    </row>
    <row r="2335" spans="4:10" ht="19.899999999999999" customHeight="1" x14ac:dyDescent="0.2">
      <c r="D2335" s="156"/>
      <c r="E2335" s="156" t="s">
        <v>1496</v>
      </c>
      <c r="F2335" s="156"/>
      <c r="G2335" s="156"/>
      <c r="J2335" s="37"/>
    </row>
    <row r="2336" spans="4:10" ht="19.899999999999999" customHeight="1" x14ac:dyDescent="0.2">
      <c r="D2336" s="156"/>
      <c r="E2336" s="156"/>
      <c r="F2336" s="156"/>
      <c r="G2336" s="156"/>
    </row>
    <row r="2337" spans="2:11" ht="19.899999999999999" customHeight="1" x14ac:dyDescent="0.2">
      <c r="D2337" s="156"/>
      <c r="E2337" s="156"/>
      <c r="F2337" s="156"/>
      <c r="G2337" s="156"/>
    </row>
    <row r="2338" spans="2:11" ht="19.899999999999999" customHeight="1" x14ac:dyDescent="0.5">
      <c r="B2338" s="158"/>
      <c r="C2338" s="152"/>
      <c r="E2338" s="159"/>
      <c r="F2338" s="159"/>
      <c r="G2338" s="53"/>
      <c r="H2338" s="50"/>
      <c r="I2338" s="28"/>
      <c r="J2338" s="33"/>
    </row>
    <row r="2339" spans="2:11" ht="19.899999999999999" customHeight="1" x14ac:dyDescent="0.2">
      <c r="D2339" s="156"/>
      <c r="E2339" s="156"/>
      <c r="F2339" s="156"/>
      <c r="G2339" s="156"/>
    </row>
    <row r="2340" spans="2:11" ht="19.899999999999999" customHeight="1" x14ac:dyDescent="0.2">
      <c r="D2340" s="156"/>
      <c r="E2340" s="156"/>
      <c r="F2340" s="156"/>
      <c r="G2340" s="156"/>
    </row>
    <row r="2341" spans="2:11" ht="19.899999999999999" customHeight="1" x14ac:dyDescent="0.5">
      <c r="B2341" s="29" t="s">
        <v>119</v>
      </c>
      <c r="E2341" s="53"/>
      <c r="F2341" s="159"/>
      <c r="G2341" s="53"/>
      <c r="I2341" s="53"/>
    </row>
    <row r="2342" spans="2:11" ht="19.899999999999999" customHeight="1" outlineLevel="1" x14ac:dyDescent="0.2">
      <c r="B2342" s="163" t="s">
        <v>1004</v>
      </c>
      <c r="C2342" s="29"/>
      <c r="D2342" s="150" t="s">
        <v>1005</v>
      </c>
      <c r="F2342" s="150"/>
      <c r="G2342" s="150"/>
      <c r="H2342" s="29"/>
      <c r="I2342" s="32"/>
    </row>
    <row r="2343" spans="2:11" ht="19.899999999999999" customHeight="1" outlineLevel="1" x14ac:dyDescent="0.2">
      <c r="B2343" s="31"/>
      <c r="C2343" s="29"/>
      <c r="D2343" s="150"/>
      <c r="E2343" s="150"/>
      <c r="F2343" s="150"/>
      <c r="G2343" s="150"/>
      <c r="H2343" s="29"/>
      <c r="I2343" s="32"/>
      <c r="J2343" s="30"/>
      <c r="K2343" s="31"/>
    </row>
    <row r="2344" spans="2:11" ht="19.899999999999999" customHeight="1" outlineLevel="1" x14ac:dyDescent="0.2">
      <c r="B2344" s="31"/>
      <c r="D2344" s="150" t="s">
        <v>333</v>
      </c>
      <c r="F2344" s="150"/>
      <c r="G2344" s="150"/>
      <c r="H2344" s="29"/>
      <c r="I2344" s="31"/>
      <c r="J2344" s="30"/>
      <c r="K2344" s="31"/>
    </row>
    <row r="2345" spans="2:11" ht="19.899999999999999" customHeight="1" outlineLevel="1" x14ac:dyDescent="0.2">
      <c r="B2345" s="31"/>
      <c r="D2345" s="156" t="s">
        <v>1116</v>
      </c>
      <c r="F2345" s="156"/>
      <c r="G2345" s="156"/>
      <c r="H2345" s="29"/>
      <c r="I2345" s="31"/>
      <c r="J2345" s="30"/>
      <c r="K2345" s="31"/>
    </row>
    <row r="2346" spans="2:11" ht="19.899999999999999" customHeight="1" x14ac:dyDescent="0.2">
      <c r="B2346" s="31"/>
      <c r="D2346" s="156" t="s">
        <v>1117</v>
      </c>
      <c r="F2346" s="156"/>
      <c r="G2346" s="156"/>
      <c r="H2346" s="29"/>
      <c r="I2346" s="31"/>
      <c r="J2346" s="30"/>
      <c r="K2346" s="31"/>
    </row>
    <row r="2347" spans="2:11" ht="19.899999999999999" customHeight="1" x14ac:dyDescent="0.2">
      <c r="B2347" s="31"/>
      <c r="D2347" s="156" t="s">
        <v>1118</v>
      </c>
      <c r="F2347" s="156"/>
      <c r="G2347" s="156"/>
      <c r="H2347" s="29"/>
      <c r="I2347" s="31"/>
      <c r="J2347" s="30"/>
      <c r="K2347" s="31"/>
    </row>
    <row r="2348" spans="2:11" ht="19.899999999999999" customHeight="1" x14ac:dyDescent="0.2">
      <c r="B2348" s="31"/>
      <c r="D2348" s="156" t="s">
        <v>1119</v>
      </c>
      <c r="F2348" s="156"/>
      <c r="G2348" s="156"/>
      <c r="H2348" s="29"/>
      <c r="I2348" s="31"/>
      <c r="J2348" s="30"/>
      <c r="K2348" s="31"/>
    </row>
    <row r="2349" spans="2:11" ht="19.899999999999999" customHeight="1" x14ac:dyDescent="0.2">
      <c r="B2349" s="31"/>
      <c r="D2349" s="156" t="s">
        <v>1120</v>
      </c>
      <c r="F2349" s="156"/>
      <c r="G2349" s="156"/>
      <c r="H2349" s="29"/>
      <c r="I2349" s="31"/>
      <c r="J2349" s="30"/>
      <c r="K2349" s="31"/>
    </row>
    <row r="2350" spans="2:11" ht="19.899999999999999" customHeight="1" x14ac:dyDescent="0.2">
      <c r="B2350" s="31"/>
      <c r="D2350" s="156" t="s">
        <v>1111</v>
      </c>
      <c r="F2350" s="156"/>
      <c r="G2350" s="156"/>
      <c r="H2350" s="29"/>
      <c r="I2350" s="31"/>
      <c r="J2350" s="30"/>
      <c r="K2350" s="31"/>
    </row>
    <row r="2351" spans="2:11" ht="19.899999999999999" customHeight="1" x14ac:dyDescent="0.2">
      <c r="B2351" s="31"/>
      <c r="D2351" s="156" t="s">
        <v>1112</v>
      </c>
      <c r="F2351" s="156"/>
      <c r="G2351" s="156"/>
      <c r="H2351" s="29"/>
      <c r="I2351" s="31"/>
      <c r="J2351" s="30"/>
      <c r="K2351" s="31"/>
    </row>
    <row r="2352" spans="2:11" ht="19.899999999999999" customHeight="1" x14ac:dyDescent="0.2">
      <c r="B2352" s="31"/>
      <c r="D2352" s="156" t="s">
        <v>1113</v>
      </c>
      <c r="F2352" s="156"/>
      <c r="G2352" s="156"/>
      <c r="H2352" s="29"/>
      <c r="I2352" s="31"/>
      <c r="J2352" s="30"/>
      <c r="K2352" s="31"/>
    </row>
    <row r="2353" spans="2:11" ht="19.899999999999999" customHeight="1" x14ac:dyDescent="0.2">
      <c r="B2353" s="31"/>
      <c r="D2353" s="156" t="s">
        <v>1114</v>
      </c>
      <c r="F2353" s="156"/>
      <c r="G2353" s="156"/>
      <c r="H2353" s="29"/>
      <c r="I2353" s="31"/>
      <c r="J2353" s="30"/>
      <c r="K2353" s="31"/>
    </row>
    <row r="2354" spans="2:11" ht="19.899999999999999" customHeight="1" x14ac:dyDescent="0.2">
      <c r="B2354" s="31"/>
      <c r="D2354" s="156" t="s">
        <v>1115</v>
      </c>
      <c r="F2354" s="156"/>
      <c r="G2354" s="156"/>
      <c r="H2354" s="29"/>
      <c r="I2354" s="31"/>
      <c r="J2354" s="30"/>
      <c r="K2354" s="31"/>
    </row>
    <row r="2355" spans="2:11" ht="19.899999999999999" customHeight="1" x14ac:dyDescent="0.2">
      <c r="B2355" s="31"/>
      <c r="D2355" s="156" t="s">
        <v>1107</v>
      </c>
      <c r="F2355" s="156"/>
      <c r="G2355" s="156"/>
      <c r="H2355" s="29"/>
      <c r="I2355" s="31"/>
      <c r="J2355" s="30"/>
      <c r="K2355" s="31"/>
    </row>
    <row r="2356" spans="2:11" ht="19.899999999999999" customHeight="1" x14ac:dyDescent="0.2">
      <c r="B2356" s="31"/>
      <c r="D2356" s="156" t="s">
        <v>1108</v>
      </c>
      <c r="F2356" s="156"/>
      <c r="G2356" s="156"/>
      <c r="H2356" s="29"/>
      <c r="I2356" s="31"/>
      <c r="J2356" s="30"/>
      <c r="K2356" s="31"/>
    </row>
    <row r="2357" spans="2:11" ht="19.899999999999999" customHeight="1" x14ac:dyDescent="0.2">
      <c r="B2357" s="31"/>
      <c r="D2357" s="156" t="s">
        <v>1109</v>
      </c>
      <c r="F2357" s="156"/>
      <c r="G2357" s="156"/>
      <c r="H2357" s="29"/>
      <c r="I2357" s="31"/>
      <c r="J2357" s="30"/>
      <c r="K2357" s="31"/>
    </row>
    <row r="2358" spans="2:11" ht="19.899999999999999" customHeight="1" x14ac:dyDescent="0.2">
      <c r="B2358" s="31"/>
      <c r="D2358" s="156" t="s">
        <v>1110</v>
      </c>
      <c r="F2358" s="156"/>
      <c r="G2358" s="156"/>
      <c r="H2358" s="29"/>
      <c r="I2358" s="31"/>
      <c r="J2358" s="30"/>
      <c r="K2358" s="31"/>
    </row>
    <row r="2359" spans="2:11" ht="19.899999999999999" customHeight="1" outlineLevel="1" x14ac:dyDescent="0.2">
      <c r="B2359" s="31"/>
      <c r="D2359" s="156"/>
      <c r="E2359" s="156"/>
      <c r="F2359" s="156"/>
      <c r="G2359" s="156"/>
      <c r="H2359" s="29"/>
      <c r="I2359" s="31"/>
      <c r="J2359" s="30"/>
      <c r="K2359" s="31"/>
    </row>
    <row r="2360" spans="2:11" ht="19.899999999999999" customHeight="1" outlineLevel="1" x14ac:dyDescent="0.2">
      <c r="B2360" s="31"/>
      <c r="D2360" s="150" t="s">
        <v>1006</v>
      </c>
      <c r="F2360" s="150"/>
      <c r="G2360" s="150"/>
      <c r="H2360" s="29"/>
      <c r="I2360" s="31"/>
      <c r="J2360" s="30"/>
      <c r="K2360" s="31"/>
    </row>
    <row r="2361" spans="2:11" ht="19.899999999999999" customHeight="1" outlineLevel="1" x14ac:dyDescent="0.2">
      <c r="B2361" s="31"/>
      <c r="D2361" s="150"/>
      <c r="E2361" s="150"/>
      <c r="F2361" s="150"/>
      <c r="G2361" s="150"/>
      <c r="H2361" s="29"/>
      <c r="I2361" s="31"/>
      <c r="J2361" s="30"/>
      <c r="K2361" s="31"/>
    </row>
    <row r="2362" spans="2:11" ht="19.899999999999999" customHeight="1" outlineLevel="1" x14ac:dyDescent="0.2">
      <c r="B2362" s="31"/>
      <c r="D2362" s="150" t="s">
        <v>117</v>
      </c>
      <c r="F2362" s="150"/>
      <c r="G2362" s="150"/>
      <c r="H2362" s="29"/>
      <c r="I2362" s="31"/>
      <c r="J2362" s="30"/>
      <c r="K2362" s="31"/>
    </row>
    <row r="2363" spans="2:11" ht="19.899999999999999" customHeight="1" outlineLevel="1" x14ac:dyDescent="0.2">
      <c r="B2363" s="31"/>
      <c r="D2363" s="156" t="s">
        <v>1116</v>
      </c>
      <c r="F2363" s="156"/>
      <c r="G2363" s="156"/>
      <c r="H2363" s="29"/>
      <c r="I2363" s="31"/>
      <c r="J2363" s="30"/>
      <c r="K2363" s="31"/>
    </row>
    <row r="2364" spans="2:11" ht="19.899999999999999" customHeight="1" x14ac:dyDescent="0.2">
      <c r="B2364" s="31"/>
      <c r="D2364" s="156" t="s">
        <v>1117</v>
      </c>
      <c r="F2364" s="156"/>
      <c r="G2364" s="156"/>
      <c r="H2364" s="29"/>
      <c r="I2364" s="31"/>
      <c r="J2364" s="30"/>
      <c r="K2364" s="31"/>
    </row>
    <row r="2365" spans="2:11" ht="19.899999999999999" customHeight="1" x14ac:dyDescent="0.2">
      <c r="B2365" s="31"/>
      <c r="D2365" s="156" t="s">
        <v>1118</v>
      </c>
      <c r="F2365" s="156"/>
      <c r="G2365" s="156"/>
      <c r="H2365" s="29"/>
      <c r="I2365" s="31"/>
      <c r="J2365" s="30"/>
      <c r="K2365" s="31"/>
    </row>
    <row r="2366" spans="2:11" ht="19.899999999999999" customHeight="1" x14ac:dyDescent="0.2">
      <c r="B2366" s="31"/>
      <c r="D2366" s="156" t="s">
        <v>1119</v>
      </c>
      <c r="F2366" s="156"/>
      <c r="G2366" s="156"/>
      <c r="H2366" s="29"/>
      <c r="I2366" s="31"/>
      <c r="J2366" s="30"/>
      <c r="K2366" s="31"/>
    </row>
    <row r="2367" spans="2:11" ht="19.899999999999999" customHeight="1" x14ac:dyDescent="0.2">
      <c r="B2367" s="31"/>
      <c r="D2367" s="156" t="s">
        <v>1120</v>
      </c>
      <c r="F2367" s="156"/>
      <c r="G2367" s="156"/>
      <c r="H2367" s="29"/>
      <c r="I2367" s="31"/>
      <c r="J2367" s="30"/>
      <c r="K2367" s="31"/>
    </row>
    <row r="2368" spans="2:11" ht="19.899999999999999" customHeight="1" x14ac:dyDescent="0.2">
      <c r="B2368" s="31"/>
      <c r="D2368" s="156" t="s">
        <v>1122</v>
      </c>
      <c r="F2368" s="156"/>
      <c r="G2368" s="156"/>
      <c r="H2368" s="29"/>
      <c r="I2368" s="31"/>
      <c r="J2368" s="30"/>
      <c r="K2368" s="31"/>
    </row>
    <row r="2369" spans="2:11" ht="19.899999999999999" customHeight="1" x14ac:dyDescent="0.2">
      <c r="B2369" s="31"/>
      <c r="D2369" s="156" t="s">
        <v>1112</v>
      </c>
      <c r="F2369" s="156"/>
      <c r="G2369" s="156"/>
      <c r="H2369" s="29"/>
      <c r="I2369" s="31"/>
      <c r="J2369" s="30"/>
      <c r="K2369" s="31"/>
    </row>
    <row r="2370" spans="2:11" ht="19.899999999999999" customHeight="1" x14ac:dyDescent="0.2">
      <c r="B2370" s="31"/>
      <c r="D2370" s="156" t="s">
        <v>1123</v>
      </c>
      <c r="F2370" s="156"/>
      <c r="G2370" s="156"/>
      <c r="H2370" s="29"/>
      <c r="I2370" s="31"/>
      <c r="J2370" s="30"/>
      <c r="K2370" s="31"/>
    </row>
    <row r="2371" spans="2:11" ht="19.899999999999999" customHeight="1" x14ac:dyDescent="0.2">
      <c r="B2371" s="31"/>
      <c r="D2371" s="156" t="s">
        <v>1107</v>
      </c>
      <c r="F2371" s="156"/>
      <c r="G2371" s="156"/>
      <c r="H2371" s="29"/>
      <c r="I2371" s="31"/>
      <c r="J2371" s="30"/>
      <c r="K2371" s="31"/>
    </row>
    <row r="2372" spans="2:11" ht="19.899999999999999" customHeight="1" x14ac:dyDescent="0.2">
      <c r="B2372" s="31"/>
      <c r="D2372" s="156" t="s">
        <v>1108</v>
      </c>
      <c r="F2372" s="156"/>
      <c r="G2372" s="156"/>
      <c r="H2372" s="29"/>
      <c r="I2372" s="31"/>
      <c r="J2372" s="30"/>
      <c r="K2372" s="31"/>
    </row>
    <row r="2373" spans="2:11" ht="19.899999999999999" customHeight="1" x14ac:dyDescent="0.2">
      <c r="B2373" s="31"/>
      <c r="D2373" s="156" t="s">
        <v>1109</v>
      </c>
      <c r="F2373" s="156"/>
      <c r="G2373" s="156"/>
      <c r="H2373" s="29"/>
      <c r="I2373" s="31"/>
      <c r="J2373" s="30"/>
      <c r="K2373" s="31"/>
    </row>
    <row r="2374" spans="2:11" ht="19.899999999999999" customHeight="1" x14ac:dyDescent="0.2">
      <c r="B2374" s="31"/>
      <c r="D2374" s="156" t="s">
        <v>1110</v>
      </c>
      <c r="F2374" s="156"/>
      <c r="G2374" s="156"/>
      <c r="H2374" s="29"/>
      <c r="I2374" s="31"/>
      <c r="J2374" s="30"/>
      <c r="K2374" s="31"/>
    </row>
    <row r="2375" spans="2:11" ht="19.899999999999999" customHeight="1" x14ac:dyDescent="0.2">
      <c r="D2375" s="151"/>
      <c r="E2375" s="156"/>
      <c r="F2375" s="156"/>
      <c r="G2375" s="156"/>
      <c r="H2375" s="156"/>
    </row>
    <row r="2376" spans="2:11" ht="19.899999999999999" customHeight="1" x14ac:dyDescent="0.2">
      <c r="B2376" s="150"/>
      <c r="E2376" s="156"/>
      <c r="F2376" s="156"/>
      <c r="G2376" s="156"/>
      <c r="H2376" s="156"/>
      <c r="J2376" s="37"/>
    </row>
    <row r="2377" spans="2:11" ht="19.899999999999999" customHeight="1" outlineLevel="1" x14ac:dyDescent="0.2">
      <c r="B2377" s="31"/>
      <c r="D2377" s="150" t="s">
        <v>113</v>
      </c>
      <c r="F2377" s="150"/>
      <c r="G2377" s="150"/>
      <c r="H2377" s="29"/>
      <c r="I2377" s="31"/>
      <c r="J2377" s="30"/>
      <c r="K2377" s="31"/>
    </row>
    <row r="2378" spans="2:11" ht="19.899999999999999" customHeight="1" outlineLevel="1" x14ac:dyDescent="0.2">
      <c r="B2378" s="31"/>
      <c r="D2378" s="156" t="s">
        <v>1121</v>
      </c>
      <c r="F2378" s="156"/>
      <c r="G2378" s="156"/>
      <c r="H2378" s="29"/>
      <c r="I2378" s="31"/>
      <c r="J2378" s="30"/>
      <c r="K2378" s="31"/>
    </row>
    <row r="2379" spans="2:11" ht="19.899999999999999" customHeight="1" outlineLevel="1" x14ac:dyDescent="0.2">
      <c r="B2379" s="31"/>
      <c r="D2379" s="156"/>
      <c r="F2379" s="156"/>
      <c r="G2379" s="156"/>
      <c r="H2379" s="29"/>
      <c r="I2379" s="31"/>
      <c r="J2379" s="30"/>
      <c r="K2379" s="31"/>
    </row>
    <row r="2380" spans="2:11" ht="19.899999999999999" customHeight="1" x14ac:dyDescent="0.2">
      <c r="B2380" s="31"/>
      <c r="C2380" s="156" t="s">
        <v>1007</v>
      </c>
      <c r="D2380" s="156" t="s">
        <v>1008</v>
      </c>
      <c r="E2380" s="156"/>
      <c r="F2380" s="156"/>
      <c r="G2380" s="156"/>
      <c r="I2380" s="31"/>
      <c r="J2380" s="37">
        <v>3000000</v>
      </c>
      <c r="K2380" s="158" t="s">
        <v>13</v>
      </c>
    </row>
    <row r="2381" spans="2:11" ht="19.899999999999999" customHeight="1" x14ac:dyDescent="0.2">
      <c r="D2381" s="156" t="s">
        <v>1425</v>
      </c>
      <c r="E2381" s="156"/>
      <c r="F2381" s="156"/>
      <c r="G2381" s="156"/>
      <c r="H2381" s="156"/>
      <c r="J2381" s="37"/>
    </row>
    <row r="2382" spans="2:11" ht="19.899999999999999" customHeight="1" x14ac:dyDescent="0.5">
      <c r="D2382" s="156" t="s">
        <v>1009</v>
      </c>
      <c r="E2382" s="159"/>
      <c r="F2382" s="159"/>
      <c r="G2382" s="53"/>
      <c r="J2382" s="37"/>
    </row>
    <row r="2383" spans="2:11" ht="19.899999999999999" customHeight="1" x14ac:dyDescent="0.5">
      <c r="C2383" s="152"/>
      <c r="D2383" s="156" t="s">
        <v>1010</v>
      </c>
      <c r="E2383" s="159"/>
      <c r="F2383" s="159"/>
      <c r="G2383" s="53"/>
      <c r="H2383" s="38"/>
      <c r="I2383" s="36"/>
      <c r="J2383" s="33"/>
    </row>
    <row r="2384" spans="2:11" ht="19.899999999999999" customHeight="1" x14ac:dyDescent="0.5">
      <c r="D2384" s="156" t="s">
        <v>910</v>
      </c>
      <c r="E2384" s="159"/>
      <c r="F2384" s="159"/>
      <c r="G2384" s="53"/>
      <c r="H2384" s="38"/>
      <c r="J2384" s="37"/>
    </row>
    <row r="2385" spans="1:11" ht="19.899999999999999" customHeight="1" x14ac:dyDescent="0.5">
      <c r="D2385" s="156" t="s">
        <v>1426</v>
      </c>
      <c r="E2385" s="159"/>
      <c r="F2385" s="159"/>
      <c r="G2385" s="53"/>
      <c r="H2385" s="53"/>
      <c r="J2385" s="37"/>
    </row>
    <row r="2386" spans="1:11" s="152" customFormat="1" ht="19.899999999999999" customHeight="1" outlineLevel="1" x14ac:dyDescent="0.2">
      <c r="A2386" s="28"/>
      <c r="B2386" s="28"/>
      <c r="C2386" s="28"/>
      <c r="D2386" s="38" t="s">
        <v>1025</v>
      </c>
      <c r="E2386" s="38"/>
      <c r="F2386" s="38"/>
      <c r="G2386" s="38"/>
      <c r="H2386" s="28"/>
      <c r="J2386" s="37"/>
    </row>
    <row r="2387" spans="1:11" s="152" customFormat="1" ht="19.899999999999999" customHeight="1" outlineLevel="1" x14ac:dyDescent="0.5">
      <c r="A2387" s="28"/>
      <c r="B2387" s="28"/>
      <c r="C2387" s="28"/>
      <c r="D2387" s="159" t="s">
        <v>1427</v>
      </c>
      <c r="E2387" s="38"/>
      <c r="F2387" s="38"/>
      <c r="G2387" s="38"/>
      <c r="H2387" s="28"/>
      <c r="J2387" s="37"/>
    </row>
    <row r="2388" spans="1:11" ht="19.899999999999999" customHeight="1" x14ac:dyDescent="0.5">
      <c r="D2388" s="156" t="s">
        <v>1199</v>
      </c>
      <c r="E2388" s="159"/>
      <c r="F2388" s="159"/>
      <c r="G2388" s="53"/>
      <c r="H2388" s="53"/>
      <c r="J2388" s="37"/>
    </row>
    <row r="2389" spans="1:11" ht="19.899999999999999" customHeight="1" outlineLevel="1" x14ac:dyDescent="0.2">
      <c r="B2389" s="31"/>
      <c r="D2389" s="38" t="s">
        <v>1245</v>
      </c>
      <c r="I2389" s="31"/>
      <c r="J2389" s="37"/>
    </row>
    <row r="2390" spans="1:11" ht="19.899999999999999" customHeight="1" outlineLevel="1" x14ac:dyDescent="0.2">
      <c r="B2390" s="31"/>
      <c r="D2390" s="38" t="s">
        <v>1243</v>
      </c>
      <c r="I2390" s="31"/>
      <c r="J2390" s="37"/>
    </row>
    <row r="2391" spans="1:11" ht="19.899999999999999" customHeight="1" outlineLevel="1" x14ac:dyDescent="0.2">
      <c r="B2391" s="31"/>
      <c r="D2391" s="38" t="s">
        <v>1244</v>
      </c>
      <c r="I2391" s="31"/>
      <c r="J2391" s="37"/>
    </row>
    <row r="2392" spans="1:11" ht="19.899999999999999" customHeight="1" outlineLevel="1" x14ac:dyDescent="0.2">
      <c r="B2392" s="31"/>
      <c r="D2392" s="38" t="s">
        <v>1246</v>
      </c>
      <c r="I2392" s="31"/>
      <c r="J2392" s="37"/>
    </row>
    <row r="2393" spans="1:11" ht="19.899999999999999" customHeight="1" outlineLevel="1" x14ac:dyDescent="0.2">
      <c r="B2393" s="31"/>
      <c r="D2393" s="38" t="s">
        <v>1247</v>
      </c>
      <c r="I2393" s="31"/>
      <c r="J2393" s="37"/>
    </row>
    <row r="2394" spans="1:11" ht="19.899999999999999" customHeight="1" outlineLevel="1" x14ac:dyDescent="0.2">
      <c r="B2394" s="31"/>
      <c r="D2394" s="38" t="s">
        <v>1248</v>
      </c>
      <c r="I2394" s="31"/>
      <c r="J2394" s="37"/>
    </row>
    <row r="2395" spans="1:11" ht="19.899999999999999" customHeight="1" outlineLevel="1" x14ac:dyDescent="0.2">
      <c r="B2395" s="31"/>
      <c r="D2395" s="38" t="s">
        <v>1396</v>
      </c>
      <c r="I2395" s="31"/>
      <c r="J2395" s="37"/>
    </row>
    <row r="2396" spans="1:11" ht="19.899999999999999" customHeight="1" outlineLevel="1" x14ac:dyDescent="0.2">
      <c r="B2396" s="31"/>
      <c r="D2396" s="38" t="s">
        <v>1397</v>
      </c>
      <c r="I2396" s="31"/>
      <c r="J2396" s="37"/>
    </row>
    <row r="2397" spans="1:11" ht="19.899999999999999" customHeight="1" outlineLevel="1" x14ac:dyDescent="0.2">
      <c r="B2397" s="31"/>
      <c r="D2397" s="38" t="s">
        <v>1398</v>
      </c>
      <c r="I2397" s="31"/>
      <c r="J2397" s="37"/>
    </row>
    <row r="2398" spans="1:11" ht="19.899999999999999" customHeight="1" outlineLevel="1" x14ac:dyDescent="0.2">
      <c r="B2398" s="31"/>
      <c r="D2398" s="38"/>
      <c r="I2398" s="31"/>
      <c r="J2398" s="37"/>
    </row>
    <row r="2399" spans="1:11" ht="19.899999999999999" customHeight="1" outlineLevel="1" x14ac:dyDescent="0.2">
      <c r="B2399" s="152"/>
      <c r="D2399" s="158"/>
      <c r="E2399" s="158"/>
      <c r="F2399" s="158"/>
      <c r="G2399" s="158"/>
      <c r="I2399" s="42" t="s">
        <v>114</v>
      </c>
      <c r="J2399" s="42" t="s">
        <v>115</v>
      </c>
      <c r="K2399" s="36"/>
    </row>
    <row r="2400" spans="1:11" ht="19.899999999999999" customHeight="1" x14ac:dyDescent="0.2">
      <c r="B2400" s="152"/>
      <c r="I2400" s="154" t="s">
        <v>116</v>
      </c>
      <c r="J2400" s="154" t="s">
        <v>116</v>
      </c>
      <c r="K2400" s="36"/>
    </row>
    <row r="2401" spans="2:11" ht="19.899999999999999" customHeight="1" outlineLevel="1" x14ac:dyDescent="0.2">
      <c r="D2401" s="156" t="s">
        <v>128</v>
      </c>
      <c r="E2401" s="156"/>
      <c r="F2401" s="156"/>
      <c r="G2401" s="156"/>
      <c r="H2401" s="152"/>
      <c r="I2401" s="36">
        <v>50000000</v>
      </c>
      <c r="J2401" s="33">
        <f>SUM(J2402:J2404)</f>
        <v>0</v>
      </c>
      <c r="K2401" s="152" t="s">
        <v>13</v>
      </c>
    </row>
    <row r="2402" spans="2:11" ht="19.899999999999999" customHeight="1" outlineLevel="1" x14ac:dyDescent="0.2">
      <c r="D2402" s="156" t="s">
        <v>826</v>
      </c>
      <c r="E2402" s="156"/>
      <c r="F2402" s="156"/>
      <c r="G2402" s="156"/>
      <c r="H2402" s="152"/>
      <c r="I2402" s="36">
        <v>3000000</v>
      </c>
      <c r="J2402" s="37">
        <v>0</v>
      </c>
      <c r="K2402" s="152" t="s">
        <v>13</v>
      </c>
    </row>
    <row r="2403" spans="2:11" ht="19.899999999999999" customHeight="1" outlineLevel="1" x14ac:dyDescent="0.2">
      <c r="C2403" s="156"/>
      <c r="D2403" s="156" t="s">
        <v>162</v>
      </c>
      <c r="E2403" s="156"/>
      <c r="F2403" s="156"/>
      <c r="G2403" s="156"/>
      <c r="H2403" s="156"/>
      <c r="I2403" s="36">
        <f>I2401-I2402</f>
        <v>47000000</v>
      </c>
      <c r="J2403" s="37">
        <v>0</v>
      </c>
      <c r="K2403" s="152" t="s">
        <v>13</v>
      </c>
    </row>
    <row r="2404" spans="2:11" ht="19.899999999999999" customHeight="1" x14ac:dyDescent="0.5">
      <c r="D2404" s="156" t="s">
        <v>157</v>
      </c>
      <c r="E2404" s="156"/>
      <c r="F2404" s="156"/>
      <c r="G2404" s="156"/>
      <c r="I2404" s="53"/>
    </row>
    <row r="2405" spans="2:11" ht="19.899999999999999" customHeight="1" outlineLevel="1" x14ac:dyDescent="0.5">
      <c r="C2405" s="38"/>
      <c r="D2405" s="38"/>
      <c r="E2405" s="53"/>
      <c r="F2405" s="38"/>
      <c r="G2405" s="38"/>
      <c r="I2405" s="28"/>
      <c r="J2405" s="40"/>
      <c r="K2405" s="161"/>
    </row>
    <row r="2406" spans="2:11" ht="19.899999999999999" customHeight="1" x14ac:dyDescent="0.2">
      <c r="B2406" s="31"/>
      <c r="D2406" s="156"/>
      <c r="F2406" s="156"/>
      <c r="G2406" s="156"/>
      <c r="H2406" s="29"/>
      <c r="I2406" s="31"/>
      <c r="J2406" s="30"/>
      <c r="K2406" s="31"/>
    </row>
    <row r="2407" spans="2:11" ht="19.899999999999999" customHeight="1" outlineLevel="1" x14ac:dyDescent="0.2">
      <c r="B2407" s="31"/>
      <c r="D2407" s="38"/>
      <c r="I2407" s="31"/>
      <c r="J2407" s="37"/>
    </row>
    <row r="2408" spans="2:11" ht="19.899999999999999" customHeight="1" outlineLevel="1" x14ac:dyDescent="0.2">
      <c r="B2408" s="31"/>
      <c r="D2408" s="38"/>
      <c r="I2408" s="31"/>
      <c r="J2408" s="37"/>
    </row>
    <row r="2409" spans="2:11" ht="19.899999999999999" customHeight="1" x14ac:dyDescent="0.2">
      <c r="B2409" s="31"/>
      <c r="D2409" s="156"/>
      <c r="F2409" s="156"/>
      <c r="G2409" s="156"/>
      <c r="H2409" s="29"/>
      <c r="I2409" s="31"/>
      <c r="J2409" s="30"/>
      <c r="K2409" s="31"/>
    </row>
    <row r="2410" spans="2:11" ht="19.899999999999999" customHeight="1" x14ac:dyDescent="0.2">
      <c r="B2410" s="31"/>
      <c r="D2410" s="156"/>
      <c r="F2410" s="156"/>
      <c r="G2410" s="156"/>
      <c r="H2410" s="29"/>
      <c r="I2410" s="31"/>
      <c r="J2410" s="30"/>
      <c r="K2410" s="31"/>
    </row>
    <row r="2411" spans="2:11" ht="19.899999999999999" customHeight="1" x14ac:dyDescent="0.5">
      <c r="D2411" s="156"/>
      <c r="E2411" s="156"/>
      <c r="F2411" s="156"/>
      <c r="G2411" s="156"/>
      <c r="I2411" s="53"/>
    </row>
    <row r="2412" spans="2:11" ht="19.899999999999999" customHeight="1" x14ac:dyDescent="0.5">
      <c r="D2412" s="156"/>
      <c r="E2412" s="156"/>
      <c r="F2412" s="156"/>
      <c r="G2412" s="156"/>
      <c r="I2412" s="53"/>
    </row>
    <row r="2413" spans="2:11" ht="19.899999999999999" customHeight="1" x14ac:dyDescent="0.2">
      <c r="B2413" s="29" t="s">
        <v>189</v>
      </c>
      <c r="C2413" s="29"/>
      <c r="D2413" s="29"/>
      <c r="E2413" s="29"/>
      <c r="F2413" s="29"/>
      <c r="G2413" s="29"/>
      <c r="H2413" s="305">
        <f>SUM(J2414:J2425)</f>
        <v>89579600</v>
      </c>
      <c r="I2413" s="305"/>
      <c r="J2413" s="31" t="s">
        <v>13</v>
      </c>
      <c r="K2413" s="31"/>
    </row>
    <row r="2414" spans="2:11" ht="19.899999999999999" customHeight="1" x14ac:dyDescent="0.2">
      <c r="C2414" s="155" t="s">
        <v>84</v>
      </c>
      <c r="D2414" s="175" t="s">
        <v>588</v>
      </c>
      <c r="E2414" s="155" t="s">
        <v>597</v>
      </c>
      <c r="F2414" s="155"/>
      <c r="G2414" s="155"/>
    </row>
    <row r="2415" spans="2:11" ht="19.899999999999999" customHeight="1" x14ac:dyDescent="0.2">
      <c r="E2415" s="156" t="s">
        <v>592</v>
      </c>
      <c r="F2415" s="156"/>
      <c r="G2415" s="156"/>
      <c r="J2415" s="43">
        <v>198400</v>
      </c>
      <c r="K2415" s="152" t="s">
        <v>13</v>
      </c>
    </row>
    <row r="2416" spans="2:11" ht="19.899999999999999" customHeight="1" x14ac:dyDescent="0.5">
      <c r="C2416" s="155" t="s">
        <v>96</v>
      </c>
      <c r="D2416" s="176" t="s">
        <v>714</v>
      </c>
      <c r="E2416" s="156" t="s">
        <v>345</v>
      </c>
      <c r="F2416" s="159"/>
      <c r="G2416" s="53"/>
      <c r="H2416" s="53"/>
      <c r="I2416" s="53"/>
      <c r="J2416" s="33">
        <v>40000000</v>
      </c>
      <c r="K2416" s="152" t="s">
        <v>13</v>
      </c>
    </row>
    <row r="2417" spans="3:11" ht="19.899999999999999" customHeight="1" x14ac:dyDescent="0.2">
      <c r="C2417" s="155" t="s">
        <v>97</v>
      </c>
      <c r="D2417" s="176" t="s">
        <v>715</v>
      </c>
      <c r="E2417" s="28" t="s">
        <v>346</v>
      </c>
      <c r="J2417" s="37">
        <v>35000000</v>
      </c>
      <c r="K2417" s="152" t="s">
        <v>13</v>
      </c>
    </row>
    <row r="2418" spans="3:11" ht="19.899999999999999" customHeight="1" x14ac:dyDescent="0.2">
      <c r="C2418" s="155" t="s">
        <v>100</v>
      </c>
      <c r="D2418" s="151" t="s">
        <v>716</v>
      </c>
      <c r="E2418" s="156" t="s">
        <v>825</v>
      </c>
      <c r="F2418" s="156"/>
      <c r="G2418" s="156"/>
      <c r="H2418" s="156"/>
      <c r="J2418" s="37"/>
    </row>
    <row r="2419" spans="3:11" ht="19.899999999999999" customHeight="1" x14ac:dyDescent="0.2">
      <c r="E2419" s="156" t="s">
        <v>594</v>
      </c>
      <c r="F2419" s="156"/>
      <c r="G2419" s="156"/>
      <c r="H2419" s="156"/>
      <c r="J2419" s="37"/>
    </row>
    <row r="2420" spans="3:11" ht="19.899999999999999" customHeight="1" x14ac:dyDescent="0.2">
      <c r="E2420" s="156" t="s">
        <v>595</v>
      </c>
      <c r="F2420" s="156"/>
      <c r="G2420" s="156"/>
      <c r="H2420" s="156"/>
      <c r="J2420" s="37"/>
    </row>
    <row r="2421" spans="3:11" ht="19.899999999999999" customHeight="1" x14ac:dyDescent="0.2">
      <c r="C2421" s="155"/>
      <c r="E2421" s="156" t="s">
        <v>925</v>
      </c>
      <c r="F2421" s="156"/>
      <c r="G2421" s="156"/>
      <c r="H2421" s="156"/>
      <c r="J2421" s="43">
        <v>1246200</v>
      </c>
      <c r="K2421" s="152" t="s">
        <v>13</v>
      </c>
    </row>
    <row r="2422" spans="3:11" ht="19.899999999999999" customHeight="1" x14ac:dyDescent="0.2">
      <c r="C2422" s="155" t="s">
        <v>101</v>
      </c>
      <c r="D2422" s="176" t="s">
        <v>717</v>
      </c>
      <c r="E2422" s="155" t="s">
        <v>1241</v>
      </c>
      <c r="F2422" s="155"/>
      <c r="G2422" s="155"/>
      <c r="H2422" s="156"/>
      <c r="J2422" s="43"/>
    </row>
    <row r="2423" spans="3:11" ht="19.899999999999999" customHeight="1" x14ac:dyDescent="0.2">
      <c r="C2423" s="155"/>
      <c r="D2423" s="176"/>
      <c r="E2423" s="155" t="s">
        <v>131</v>
      </c>
      <c r="F2423" s="155"/>
      <c r="G2423" s="155"/>
      <c r="J2423" s="37">
        <v>1135000</v>
      </c>
      <c r="K2423" s="152" t="s">
        <v>13</v>
      </c>
    </row>
    <row r="2424" spans="3:11" ht="19.899999999999999" customHeight="1" x14ac:dyDescent="0.2">
      <c r="C2424" s="155" t="s">
        <v>329</v>
      </c>
      <c r="D2424" s="176" t="s">
        <v>732</v>
      </c>
      <c r="E2424" s="155" t="s">
        <v>596</v>
      </c>
      <c r="F2424" s="155"/>
      <c r="G2424" s="155"/>
    </row>
    <row r="2425" spans="3:11" ht="19.899999999999999" customHeight="1" x14ac:dyDescent="0.2">
      <c r="E2425" s="156" t="s">
        <v>593</v>
      </c>
      <c r="F2425" s="156"/>
      <c r="G2425" s="156"/>
      <c r="J2425" s="43">
        <v>12000000</v>
      </c>
      <c r="K2425" s="152" t="s">
        <v>13</v>
      </c>
    </row>
    <row r="2426" spans="3:11" ht="19.899999999999999" customHeight="1" x14ac:dyDescent="0.5">
      <c r="E2426" s="159"/>
      <c r="F2426" s="159"/>
      <c r="G2426" s="53"/>
      <c r="H2426" s="53"/>
      <c r="I2426" s="53"/>
      <c r="J2426" s="37"/>
    </row>
    <row r="2427" spans="3:11" ht="19.899999999999999" customHeight="1" outlineLevel="1" x14ac:dyDescent="0.5">
      <c r="E2427" s="159"/>
      <c r="F2427" s="159"/>
      <c r="G2427" s="53"/>
      <c r="H2427" s="53"/>
      <c r="I2427" s="53"/>
      <c r="J2427" s="37"/>
    </row>
    <row r="2428" spans="3:11" ht="19.899999999999999" customHeight="1" x14ac:dyDescent="0.5">
      <c r="E2428" s="159"/>
      <c r="F2428" s="159"/>
      <c r="G2428" s="53"/>
      <c r="H2428" s="53"/>
      <c r="I2428" s="53"/>
      <c r="J2428" s="37"/>
    </row>
    <row r="2429" spans="3:11" ht="19.899999999999999" customHeight="1" x14ac:dyDescent="0.5">
      <c r="E2429" s="159"/>
      <c r="F2429" s="159"/>
      <c r="G2429" s="53"/>
      <c r="H2429" s="53"/>
      <c r="I2429" s="53"/>
      <c r="J2429" s="37"/>
    </row>
    <row r="2430" spans="3:11" ht="19.899999999999999" customHeight="1" x14ac:dyDescent="0.2">
      <c r="D2430" s="156"/>
      <c r="E2430" s="156"/>
      <c r="F2430" s="156"/>
      <c r="G2430" s="156"/>
      <c r="J2430" s="37"/>
    </row>
    <row r="2431" spans="3:11" ht="19.899999999999999" customHeight="1" x14ac:dyDescent="0.2">
      <c r="J2431" s="37"/>
    </row>
    <row r="2432" spans="3:11" ht="19.899999999999999" customHeight="1" x14ac:dyDescent="0.2">
      <c r="J2432" s="37"/>
    </row>
    <row r="2433" spans="10:10" ht="19.899999999999999" customHeight="1" x14ac:dyDescent="0.2">
      <c r="J2433" s="37"/>
    </row>
    <row r="2435" spans="10:10" ht="19.899999999999999" customHeight="1" x14ac:dyDescent="0.2">
      <c r="J2435" s="37"/>
    </row>
    <row r="2436" spans="10:10" ht="19.899999999999999" customHeight="1" x14ac:dyDescent="0.2">
      <c r="J2436" s="37"/>
    </row>
    <row r="2437" spans="10:10" ht="19.899999999999999" customHeight="1" x14ac:dyDescent="0.2">
      <c r="J2437" s="37"/>
    </row>
    <row r="2438" spans="10:10" ht="19.899999999999999" customHeight="1" x14ac:dyDescent="0.2">
      <c r="J2438" s="37"/>
    </row>
    <row r="2439" spans="10:10" ht="19.899999999999999" customHeight="1" x14ac:dyDescent="0.2">
      <c r="J2439" s="37"/>
    </row>
    <row r="2440" spans="10:10" ht="19.899999999999999" customHeight="1" x14ac:dyDescent="0.2">
      <c r="J2440" s="37"/>
    </row>
    <row r="2441" spans="10:10" ht="19.899999999999999" customHeight="1" x14ac:dyDescent="0.2">
      <c r="J2441" s="37"/>
    </row>
    <row r="2442" spans="10:10" ht="19.899999999999999" customHeight="1" x14ac:dyDescent="0.2">
      <c r="J2442" s="37"/>
    </row>
    <row r="2443" spans="10:10" ht="19.899999999999999" customHeight="1" x14ac:dyDescent="0.2">
      <c r="J2443" s="37"/>
    </row>
  </sheetData>
  <mergeCells count="130">
    <mergeCell ref="B302:C302"/>
    <mergeCell ref="D331:I331"/>
    <mergeCell ref="H45:I45"/>
    <mergeCell ref="H50:I50"/>
    <mergeCell ref="H60:I60"/>
    <mergeCell ref="H54:I54"/>
    <mergeCell ref="H58:I58"/>
    <mergeCell ref="H186:I186"/>
    <mergeCell ref="H59:I59"/>
    <mergeCell ref="I183:J183"/>
    <mergeCell ref="H184:I184"/>
    <mergeCell ref="H185:I185"/>
    <mergeCell ref="H86:I86"/>
    <mergeCell ref="H145:I145"/>
    <mergeCell ref="H188:I188"/>
    <mergeCell ref="D223:I223"/>
    <mergeCell ref="H290:I290"/>
    <mergeCell ref="H291:I291"/>
    <mergeCell ref="H292:I292"/>
    <mergeCell ref="H296:I296"/>
    <mergeCell ref="A1:K1"/>
    <mergeCell ref="I2:J2"/>
    <mergeCell ref="I6:J6"/>
    <mergeCell ref="H7:I7"/>
    <mergeCell ref="H8:I8"/>
    <mergeCell ref="H16:I16"/>
    <mergeCell ref="D42:H42"/>
    <mergeCell ref="D43:H43"/>
    <mergeCell ref="D44:H44"/>
    <mergeCell ref="H21:I21"/>
    <mergeCell ref="H25:I25"/>
    <mergeCell ref="I38:J38"/>
    <mergeCell ref="H39:I39"/>
    <mergeCell ref="H40:I40"/>
    <mergeCell ref="H41:I41"/>
    <mergeCell ref="H361:I361"/>
    <mergeCell ref="D294:H294"/>
    <mergeCell ref="H365:I365"/>
    <mergeCell ref="H2067:I2067"/>
    <mergeCell ref="B193:C193"/>
    <mergeCell ref="I289:J289"/>
    <mergeCell ref="H253:I253"/>
    <mergeCell ref="H257:I257"/>
    <mergeCell ref="I1225:J1225"/>
    <mergeCell ref="H1226:I1226"/>
    <mergeCell ref="H1227:I1227"/>
    <mergeCell ref="H1228:I1228"/>
    <mergeCell ref="H578:I578"/>
    <mergeCell ref="H579:I579"/>
    <mergeCell ref="H580:I580"/>
    <mergeCell ref="H613:I613"/>
    <mergeCell ref="H369:I369"/>
    <mergeCell ref="I577:J577"/>
    <mergeCell ref="D1339:H1339"/>
    <mergeCell ref="H1340:I1340"/>
    <mergeCell ref="D1348:H1348"/>
    <mergeCell ref="H1231:I1231"/>
    <mergeCell ref="I1333:J1333"/>
    <mergeCell ref="H1334:I1334"/>
    <mergeCell ref="H1335:I1335"/>
    <mergeCell ref="H1336:I1336"/>
    <mergeCell ref="D1338:H1338"/>
    <mergeCell ref="D1418:H1418"/>
    <mergeCell ref="D1421:I1421"/>
    <mergeCell ref="D1422:H1422"/>
    <mergeCell ref="D1423:H1423"/>
    <mergeCell ref="D1406:I1406"/>
    <mergeCell ref="D1416:I1416"/>
    <mergeCell ref="D1447:I1447"/>
    <mergeCell ref="D1452:I1452"/>
    <mergeCell ref="D1453:H1453"/>
    <mergeCell ref="D1456:I1456"/>
    <mergeCell ref="D1457:H1457"/>
    <mergeCell ref="D1425:I1425"/>
    <mergeCell ref="D1426:H1426"/>
    <mergeCell ref="D1427:H1427"/>
    <mergeCell ref="D1441:I1441"/>
    <mergeCell ref="D1442:H1442"/>
    <mergeCell ref="D1445:H1445"/>
    <mergeCell ref="D1446:I1446"/>
    <mergeCell ref="I1621:J1621"/>
    <mergeCell ref="B1622:H1622"/>
    <mergeCell ref="I1622:J1622"/>
    <mergeCell ref="H1623:I1623"/>
    <mergeCell ref="H1624:I1624"/>
    <mergeCell ref="D1459:H1459"/>
    <mergeCell ref="D1460:H1460"/>
    <mergeCell ref="H1477:I1477"/>
    <mergeCell ref="H1481:I1481"/>
    <mergeCell ref="H1549:I1549"/>
    <mergeCell ref="H1485:I1485"/>
    <mergeCell ref="H1486:I1486"/>
    <mergeCell ref="H1487:I1487"/>
    <mergeCell ref="H1490:I1490"/>
    <mergeCell ref="D2024:H2024"/>
    <mergeCell ref="I2027:J2027"/>
    <mergeCell ref="I2054:J2054"/>
    <mergeCell ref="H1625:I1625"/>
    <mergeCell ref="H1765:I1765"/>
    <mergeCell ref="H1766:I1766"/>
    <mergeCell ref="H1767:I1767"/>
    <mergeCell ref="H1801:I1801"/>
    <mergeCell ref="I2020:J2020"/>
    <mergeCell ref="D2022:H2022"/>
    <mergeCell ref="H2063:I2063"/>
    <mergeCell ref="I2089:J2089"/>
    <mergeCell ref="H2094:I2094"/>
    <mergeCell ref="H2092:I2092"/>
    <mergeCell ref="H2090:I2090"/>
    <mergeCell ref="H2091:I2091"/>
    <mergeCell ref="H2055:I2055"/>
    <mergeCell ref="H2056:I2056"/>
    <mergeCell ref="H2057:I2057"/>
    <mergeCell ref="H2059:I2059"/>
    <mergeCell ref="H2217:I2217"/>
    <mergeCell ref="H2269:I2269"/>
    <mergeCell ref="H2413:I2413"/>
    <mergeCell ref="I2198:J2198"/>
    <mergeCell ref="H2199:I2199"/>
    <mergeCell ref="H2200:I2200"/>
    <mergeCell ref="H2201:I2201"/>
    <mergeCell ref="D2101:H2101"/>
    <mergeCell ref="D2115:H2115"/>
    <mergeCell ref="D2108:H2108"/>
    <mergeCell ref="H2204:I2204"/>
    <mergeCell ref="H2208:I2208"/>
    <mergeCell ref="D2209:H2209"/>
    <mergeCell ref="H2212:I2212"/>
    <mergeCell ref="H2215:I2215"/>
    <mergeCell ref="H2216:I2216"/>
  </mergeCells>
  <phoneticPr fontId="9" type="noConversion"/>
  <pageMargins left="0.98425196850393704" right="0.59055118110236227" top="0.98425196850393704" bottom="0.59055118110236227" header="0.31496062992125984" footer="0.31496062992125984"/>
  <pageSetup paperSize="9" firstPageNumber="25" orientation="portrait" useFirstPageNumber="1" horizontalDpi="300" verticalDpi="300" r:id="rId1"/>
  <headerFooter>
    <oddHeader>&amp;C&amp;"TH SarabunPSK,Regular"&amp;14&amp;P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16" sqref="A16"/>
    </sheetView>
  </sheetViews>
  <sheetFormatPr defaultColWidth="8.625" defaultRowHeight="24" x14ac:dyDescent="0.55000000000000004"/>
  <cols>
    <col min="1" max="1" width="38.875" style="1" customWidth="1"/>
    <col min="2" max="4" width="12.5" style="1" customWidth="1"/>
    <col min="5" max="5" width="11.875" style="1" customWidth="1"/>
    <col min="6" max="6" width="12.5" style="1" customWidth="1"/>
    <col min="7" max="7" width="13.125" style="1" customWidth="1"/>
    <col min="8" max="9" width="12.5" style="1" customWidth="1"/>
    <col min="10" max="16384" width="8.625" style="1"/>
  </cols>
  <sheetData>
    <row r="1" spans="1:9" ht="29.45" customHeight="1" x14ac:dyDescent="0.55000000000000004">
      <c r="A1" s="318" t="s">
        <v>30</v>
      </c>
      <c r="B1" s="318"/>
      <c r="C1" s="318"/>
      <c r="D1" s="318"/>
      <c r="E1" s="318"/>
      <c r="F1" s="318"/>
      <c r="G1" s="318"/>
      <c r="H1" s="318"/>
      <c r="I1" s="318"/>
    </row>
    <row r="2" spans="1:9" s="3" customFormat="1" ht="21.95" customHeight="1" x14ac:dyDescent="0.55000000000000004">
      <c r="A2" s="318" t="s">
        <v>38</v>
      </c>
      <c r="B2" s="318"/>
      <c r="C2" s="318"/>
      <c r="D2" s="318"/>
      <c r="E2" s="318"/>
      <c r="F2" s="318"/>
      <c r="G2" s="318"/>
      <c r="H2" s="318"/>
      <c r="I2" s="318"/>
    </row>
    <row r="3" spans="1:9" s="5" customFormat="1" ht="72" x14ac:dyDescent="0.2">
      <c r="A3" s="6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  <c r="H3" s="7" t="s">
        <v>46</v>
      </c>
      <c r="I3" s="7" t="s">
        <v>8</v>
      </c>
    </row>
    <row r="4" spans="1:9" s="4" customFormat="1" x14ac:dyDescent="0.55000000000000004">
      <c r="A4" s="8" t="s">
        <v>47</v>
      </c>
      <c r="B4" s="9"/>
      <c r="C4" s="9"/>
      <c r="D4" s="9"/>
      <c r="E4" s="9"/>
      <c r="F4" s="9"/>
      <c r="G4" s="9"/>
      <c r="H4" s="9"/>
      <c r="I4" s="9"/>
    </row>
    <row r="5" spans="1:9" x14ac:dyDescent="0.55000000000000004">
      <c r="A5" s="11" t="s">
        <v>48</v>
      </c>
      <c r="B5" s="11"/>
      <c r="C5" s="11"/>
      <c r="D5" s="11"/>
      <c r="E5" s="11"/>
      <c r="F5" s="11"/>
      <c r="G5" s="11"/>
      <c r="H5" s="11"/>
      <c r="I5" s="11"/>
    </row>
    <row r="6" spans="1:9" s="2" customFormat="1" ht="20.100000000000001" customHeight="1" x14ac:dyDescent="0.2">
      <c r="A6" s="10" t="s">
        <v>49</v>
      </c>
    </row>
    <row r="7" spans="1:9" x14ac:dyDescent="0.55000000000000004">
      <c r="A7" s="11" t="s">
        <v>50</v>
      </c>
      <c r="B7" s="11"/>
      <c r="C7" s="11"/>
      <c r="D7" s="11"/>
      <c r="E7" s="11"/>
      <c r="F7" s="11"/>
      <c r="G7" s="11"/>
      <c r="H7" s="11"/>
      <c r="I7" s="11"/>
    </row>
    <row r="8" spans="1:9" s="2" customFormat="1" ht="48" x14ac:dyDescent="0.2">
      <c r="A8" s="10" t="s">
        <v>51</v>
      </c>
    </row>
    <row r="9" spans="1:9" x14ac:dyDescent="0.55000000000000004">
      <c r="A9" s="11" t="s">
        <v>52</v>
      </c>
      <c r="B9" s="11"/>
      <c r="C9" s="11"/>
      <c r="D9" s="11"/>
      <c r="E9" s="11"/>
      <c r="F9" s="11"/>
      <c r="G9" s="11"/>
      <c r="H9" s="11"/>
      <c r="I9" s="11"/>
    </row>
    <row r="10" spans="1:9" x14ac:dyDescent="0.55000000000000004">
      <c r="A10" s="11" t="s">
        <v>53</v>
      </c>
      <c r="B10" s="11"/>
      <c r="C10" s="11"/>
      <c r="D10" s="11"/>
      <c r="E10" s="11"/>
      <c r="F10" s="11"/>
      <c r="G10" s="11"/>
      <c r="H10" s="11"/>
      <c r="I10" s="11"/>
    </row>
    <row r="11" spans="1:9" s="2" customFormat="1" ht="48" x14ac:dyDescent="0.2">
      <c r="A11" s="10" t="s">
        <v>54</v>
      </c>
    </row>
    <row r="12" spans="1:9" x14ac:dyDescent="0.55000000000000004">
      <c r="A12" s="11" t="s">
        <v>55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55000000000000004">
      <c r="A13" s="11" t="s">
        <v>56</v>
      </c>
      <c r="B13" s="11"/>
      <c r="C13" s="11"/>
      <c r="D13" s="11"/>
      <c r="E13" s="11"/>
      <c r="F13" s="11"/>
      <c r="G13" s="11"/>
      <c r="H13" s="11"/>
      <c r="I13" s="11"/>
    </row>
    <row r="14" spans="1:9" x14ac:dyDescent="0.55000000000000004">
      <c r="A14" s="11" t="s">
        <v>57</v>
      </c>
      <c r="B14" s="11"/>
      <c r="C14" s="11"/>
      <c r="D14" s="11"/>
      <c r="E14" s="11"/>
      <c r="F14" s="11"/>
      <c r="G14" s="11"/>
      <c r="H14" s="11"/>
      <c r="I14" s="11"/>
    </row>
  </sheetData>
  <mergeCells count="2">
    <mergeCell ref="A1:I1"/>
    <mergeCell ref="A2:I2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คำนำ (ใช้)</vt:lpstr>
      <vt:lpstr>โครงสร้าง (ใช้)</vt:lpstr>
      <vt:lpstr>สังเขป (ใช้)</vt:lpstr>
      <vt:lpstr>สังเขป ฉ (ใช้)</vt:lpstr>
      <vt:lpstr>งบประมาณรายจ่ายประจำปี (ใช้)</vt:lpstr>
      <vt:lpstr>รายละเอียดตามงบรายจ่าย(ใช้)</vt:lpstr>
      <vt:lpstr>งบภารกิจยุทธศาสตร์</vt:lpstr>
      <vt:lpstr>'งบประมาณรายจ่ายประจำปี (ใช้)'!Print_Area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bma00103</cp:lastModifiedBy>
  <cp:lastPrinted>2024-06-10T03:32:19Z</cp:lastPrinted>
  <dcterms:created xsi:type="dcterms:W3CDTF">2020-11-15T16:09:16Z</dcterms:created>
  <dcterms:modified xsi:type="dcterms:W3CDTF">2024-06-17T08:30:07Z</dcterms:modified>
</cp:coreProperties>
</file>