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50.6\วางไฟล์ฟรี\กอง 5\สำนักปลัดฯ\ตั้งงบปี 66\"/>
    </mc:Choice>
  </mc:AlternateContent>
  <xr:revisionPtr revIDLastSave="0" documentId="13_ncr:1_{00B61524-0DC5-47F1-A730-97D86E154304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คำนำ" sheetId="7" r:id="rId1"/>
    <sheet name="โครงสร้าง" sheetId="8" r:id="rId2"/>
    <sheet name="สังเขป" sheetId="10" r:id="rId3"/>
    <sheet name="งบประมาณรายจ่ายประจำปี" sheetId="9" r:id="rId4"/>
    <sheet name="รายละเอียดตามงบรายจ่าย" sheetId="11" r:id="rId5"/>
    <sheet name="รายจ่ายบุคลากร" sheetId="12" r:id="rId6"/>
    <sheet name="แผนบูรณาการ" sheetId="3" state="hidden" r:id="rId7"/>
    <sheet name="สำนักงานเขต" sheetId="5" state="hidden" r:id="rId8"/>
    <sheet name="สำนัก" sheetId="6" state="hidden" r:id="rId9"/>
  </sheets>
  <externalReferences>
    <externalReference r:id="rId10"/>
  </externalReferences>
  <definedNames>
    <definedName name="_xlnm._FilterDatabase" localSheetId="4" hidden="1">รายละเอียดตามงบรายจ่าย!$B$3:$K$3</definedName>
    <definedName name="_xlnm._FilterDatabase" localSheetId="8" hidden="1">สำนัก!$A$1:$G$222</definedName>
    <definedName name="_xlnm._FilterDatabase" localSheetId="7" hidden="1">สำนักงานเขต!$A$2:$H$24</definedName>
    <definedName name="code01r">สำนักงานเขต!$G$3</definedName>
    <definedName name="code02r">สำนักงานเขต!$G$4:$G$5</definedName>
    <definedName name="code03">สำนัก!$F$15:$F$16</definedName>
    <definedName name="code03r">สำนักงานเขต!$G$6</definedName>
    <definedName name="code04">สำนัก!$F$18:$F$28</definedName>
    <definedName name="code04r">สำนักงานเขต!$G$7:$G$8</definedName>
    <definedName name="code05r">สำนักงานเขต!$G$9:$G$10</definedName>
    <definedName name="code06r">สำนักงานเขต!$G$11:$G$12</definedName>
    <definedName name="code07">สำนัก!$F$30:$F$43</definedName>
    <definedName name="code07r">สำนักงานเขต!$G$13:$G$16</definedName>
    <definedName name="code07r1">สำนักงานเขต!$G$13:$G$15</definedName>
    <definedName name="code07r2">สำนักงานเขต!$G$16</definedName>
    <definedName name="code081">สำนัก!$F$45:$F$47</definedName>
    <definedName name="code0810">สำนัก!$F$92:$F$96</definedName>
    <definedName name="code0811">สำนัก!$F$98:$F$101</definedName>
    <definedName name="code0812">สำนัก!$F$103:$F$105</definedName>
    <definedName name="code0813">สำนัก!$F$107:$F$108</definedName>
    <definedName name="code0814">สำนัก!$F$110:$F$124</definedName>
    <definedName name="code082">สำนัก!$F$49:$F$51</definedName>
    <definedName name="code083">สำนัก!$F$53:$F$60</definedName>
    <definedName name="code084">สำนัก!$F$62:$F$66</definedName>
    <definedName name="code085">สำนัก!$F$68:$F$71</definedName>
    <definedName name="code086">สำนัก!$F$73:$F$76</definedName>
    <definedName name="code087">สำนัก!$F$78:$F$79</definedName>
    <definedName name="code088">สำนัก!$F$81:$F$85</definedName>
    <definedName name="code089">สำนัก!$F$87:$F$90</definedName>
    <definedName name="code08r">สำนักงานเขต!$G$17:$G$20</definedName>
    <definedName name="code08r1">สำนักงานเขต!$G$17:$G$19</definedName>
    <definedName name="code08r2">สำนักงานเขต!$G$20</definedName>
    <definedName name="code09">สำนัก!$F$126:$F$130</definedName>
    <definedName name="code09r">สำนักงานเขต!$G$21</definedName>
    <definedName name="code10">สำนัก!$F$132:$F$137</definedName>
    <definedName name="code10r">สำนักงานเขต!$G$22:$G$24</definedName>
    <definedName name="code14">สำนัก!$F$150:$F$159</definedName>
    <definedName name="code15">สำนัก!$F$161:$F$165</definedName>
    <definedName name="code17">สำนัก!$F$167:$F$170</definedName>
    <definedName name="code19">สำนัก!$F$172:$F$175</definedName>
    <definedName name="code20">สำนัก!$F$177:$F$178</definedName>
    <definedName name="code21">สำนัก!$F$180:$F$182</definedName>
    <definedName name="code22">สำนัก!$F$184:$F$194</definedName>
    <definedName name="code23">สำนัก!$F$196:$F$207</definedName>
    <definedName name="code24">สำนัก!$F$209:$F$215</definedName>
    <definedName name="code25">สำนัก!$F$217:$F$221</definedName>
    <definedName name="desc01r">สำนักงานเขต!$H$3</definedName>
    <definedName name="desc02r">สำนักงานเขต!$H$4:$H$5</definedName>
    <definedName name="desc03">สำนัก!$G$15:$G$16</definedName>
    <definedName name="desc03r">สำนักงานเขต!$H$6</definedName>
    <definedName name="desc04">สำนัก!$G$18:$G$28</definedName>
    <definedName name="desc04r">สำนักงานเขต!$H$7:$H$8</definedName>
    <definedName name="desc05r">สำนักงานเขต!$H$9:$H$10</definedName>
    <definedName name="desc06r">สำนักงานเขต!$H$11:$H$12</definedName>
    <definedName name="desc07">สำนัก!$G$30:$G$43</definedName>
    <definedName name="desc07r">สำนักงานเขต!$H$13:$H$16</definedName>
    <definedName name="desc07r1">สำนักงานเขต!$H$13:$H$15</definedName>
    <definedName name="desc07r2">สำนักงานเขต!$H$16</definedName>
    <definedName name="desc081">สำนัก!$G$45:$G$47</definedName>
    <definedName name="desc0810">สำนัก!$G$92:$G$96</definedName>
    <definedName name="desc0811">สำนัก!$G$98:$G$101</definedName>
    <definedName name="desc0812">สำนัก!$G$103:$G$105</definedName>
    <definedName name="desc0813">สำนัก!$G$107:$G$108</definedName>
    <definedName name="desc0814">สำนัก!$G$110:$G$124</definedName>
    <definedName name="desc082">สำนัก!$G$49:$G$51</definedName>
    <definedName name="desc083">สำนัก!$G$53:$G$60</definedName>
    <definedName name="desc084">สำนัก!$G$62:$G$66</definedName>
    <definedName name="desc085">สำนัก!$G$68:$G$71</definedName>
    <definedName name="desc086">สำนัก!$G$73:$G$76</definedName>
    <definedName name="desc087">สำนัก!$G$78:$G$79</definedName>
    <definedName name="desc088">สำนัก!$G$81:$G$85</definedName>
    <definedName name="desc089">สำนัก!$G$87:$G$90</definedName>
    <definedName name="desc08r1">สำนักงานเขต!$H$17:$H$19</definedName>
    <definedName name="desc08r2">สำนักงานเขต!$H$20</definedName>
    <definedName name="desc09">สำนัก!$G$126:$G$130</definedName>
    <definedName name="desc09r">สำนักงานเขต!$H$21</definedName>
    <definedName name="desc10">สำนัก!$G$132:$G$137</definedName>
    <definedName name="desc10r">สำนักงานเขต!$H$22:$H$24</definedName>
    <definedName name="desc14">สำนัก!$G$150:$G$159</definedName>
    <definedName name="desc15">สำนัก!$G$161:$G$165</definedName>
    <definedName name="desc17">สำนัก!$G$167:$G$170</definedName>
    <definedName name="desc19">สำนัก!$G$172:$G$175</definedName>
    <definedName name="desc20">สำนัก!$G$177:$G$178</definedName>
    <definedName name="desc21">สำนัก!$G$180:$G$182</definedName>
    <definedName name="desc22">สำนัก!$G$184:$G$194</definedName>
    <definedName name="desc23">สำนัก!$G$196:$G$207</definedName>
    <definedName name="desc24">สำนัก!$G$209:$G$215</definedName>
    <definedName name="desc25">สำนัก!$G$217:$G$221</definedName>
    <definedName name="descr">สำนักงานเขต!$H$17:$H$20</definedName>
    <definedName name="descr08r">สำนักงานเขต!$H$17:$H$20</definedName>
    <definedName name="goal01">#REF!</definedName>
    <definedName name="list" localSheetId="3">#REF!</definedName>
    <definedName name="list" localSheetId="4">#REF!</definedName>
    <definedName name="list" localSheetId="2">#REF!</definedName>
    <definedName name="list">#REF!</definedName>
    <definedName name="lista">[1]!Table24[Column1]</definedName>
    <definedName name="output" localSheetId="3">#REF!</definedName>
    <definedName name="output" localSheetId="4">#REF!</definedName>
    <definedName name="output" localSheetId="2">#REF!</definedName>
    <definedName name="output">#REF!</definedName>
    <definedName name="_xlnm.Print_Area" localSheetId="3">งบประมาณรายจ่ายประจำปี!$A$1:$H$855</definedName>
    <definedName name="_xlnm.Print_Titles" localSheetId="8">สำนัก!$1:$1</definedName>
    <definedName name="_xlnm.Print_Titles" localSheetId="7">สำนักงานเขต!$1:$1</definedName>
    <definedName name="proj01">แผนบูรณาการ!$A$2:$A$5</definedName>
    <definedName name="set">[1]!Table24[เป้าประสงค์]</definedName>
    <definedName name="seta">[1]!Table24[เป้าประสงค์]</definedName>
    <definedName name="setb">[1]!Table24[Column1]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0" l="1"/>
  <c r="H15" i="10" s="1"/>
  <c r="H14" i="10" s="1"/>
  <c r="J35" i="10"/>
  <c r="D830" i="9"/>
  <c r="D829" i="9"/>
  <c r="D802" i="9"/>
  <c r="D801" i="9"/>
  <c r="D736" i="9"/>
  <c r="D735" i="9"/>
  <c r="D528" i="9"/>
  <c r="D527" i="9"/>
  <c r="D505" i="9"/>
  <c r="D504" i="9"/>
  <c r="D444" i="9"/>
  <c r="D443" i="9"/>
  <c r="D411" i="9"/>
  <c r="D410" i="9"/>
  <c r="D361" i="9"/>
  <c r="D360" i="9"/>
  <c r="D325" i="9"/>
  <c r="D102" i="9"/>
  <c r="D101" i="9"/>
  <c r="D61" i="9"/>
  <c r="D60" i="9"/>
  <c r="H709" i="9"/>
  <c r="G709" i="9"/>
  <c r="F709" i="9"/>
  <c r="H602" i="9"/>
  <c r="G602" i="9"/>
  <c r="F602" i="9"/>
  <c r="I91" i="10"/>
  <c r="H723" i="11"/>
  <c r="H508" i="11"/>
  <c r="H165" i="11"/>
  <c r="H172" i="11"/>
  <c r="I171" i="11" s="1"/>
  <c r="H615" i="11"/>
  <c r="H621" i="11"/>
  <c r="H339" i="9" l="1"/>
  <c r="I829" i="11" l="1"/>
  <c r="H803" i="11"/>
  <c r="H800" i="11"/>
  <c r="H798" i="11"/>
  <c r="H796" i="11"/>
  <c r="H783" i="11"/>
  <c r="H780" i="11"/>
  <c r="H776" i="11"/>
  <c r="H775" i="11" s="1"/>
  <c r="H774" i="11" s="1"/>
  <c r="I722" i="11"/>
  <c r="H685" i="11"/>
  <c r="H673" i="11"/>
  <c r="H669" i="11"/>
  <c r="H668" i="11" s="1"/>
  <c r="H667" i="11" s="1"/>
  <c r="I620" i="11"/>
  <c r="I614" i="11"/>
  <c r="H598" i="11"/>
  <c r="H597" i="11" s="1"/>
  <c r="H596" i="11" s="1"/>
  <c r="H557" i="11"/>
  <c r="I507" i="11"/>
  <c r="H488" i="11"/>
  <c r="H487" i="11" s="1"/>
  <c r="H486" i="11" s="1"/>
  <c r="H450" i="11"/>
  <c r="H412" i="11"/>
  <c r="H347" i="11"/>
  <c r="H346" i="11" s="1"/>
  <c r="H345" i="11" s="1"/>
  <c r="H202" i="11"/>
  <c r="H199" i="11"/>
  <c r="H194" i="11"/>
  <c r="H178" i="11"/>
  <c r="I177" i="11" s="1"/>
  <c r="I164" i="11"/>
  <c r="H157" i="11"/>
  <c r="H145" i="11"/>
  <c r="H129" i="11"/>
  <c r="H73" i="11"/>
  <c r="H58" i="11"/>
  <c r="H57" i="11" s="1"/>
  <c r="H56" i="11" s="1"/>
  <c r="H29" i="11"/>
  <c r="H24" i="11"/>
  <c r="H18" i="11"/>
  <c r="H8" i="11"/>
  <c r="H91" i="10"/>
  <c r="G91" i="10"/>
  <c r="F91" i="10"/>
  <c r="E91" i="10"/>
  <c r="D91" i="10"/>
  <c r="C91" i="10"/>
  <c r="J89" i="10"/>
  <c r="J88" i="10"/>
  <c r="J87" i="10"/>
  <c r="J86" i="10"/>
  <c r="J85" i="10"/>
  <c r="I79" i="10"/>
  <c r="H79" i="10"/>
  <c r="J77" i="10"/>
  <c r="J79" i="10" s="1"/>
  <c r="I46" i="10"/>
  <c r="H46" i="10"/>
  <c r="J45" i="10"/>
  <c r="J44" i="10"/>
  <c r="J42" i="10"/>
  <c r="J41" i="10"/>
  <c r="J39" i="10"/>
  <c r="J38" i="10"/>
  <c r="J37" i="10"/>
  <c r="J36" i="10"/>
  <c r="J33" i="10"/>
  <c r="J32" i="10"/>
  <c r="J31" i="10"/>
  <c r="J29" i="10"/>
  <c r="J28" i="10"/>
  <c r="J27" i="10"/>
  <c r="J25" i="10"/>
  <c r="J24" i="10"/>
  <c r="J23" i="10"/>
  <c r="J22" i="10"/>
  <c r="I11" i="10"/>
  <c r="H11" i="10"/>
  <c r="J9" i="10"/>
  <c r="J8" i="10"/>
  <c r="J7" i="10"/>
  <c r="J6" i="10"/>
  <c r="E360" i="9"/>
  <c r="E324" i="9"/>
  <c r="D407" i="9"/>
  <c r="E410" i="9"/>
  <c r="J46" i="10" l="1"/>
  <c r="H198" i="11"/>
  <c r="H197" i="11" s="1"/>
  <c r="H7" i="11"/>
  <c r="I6" i="11" s="1"/>
  <c r="H128" i="11"/>
  <c r="H127" i="11" s="1"/>
  <c r="H183" i="11"/>
  <c r="H182" i="11" s="1"/>
  <c r="H39" i="11"/>
  <c r="H579" i="11"/>
  <c r="H578" i="11" s="1"/>
  <c r="I577" i="11" s="1"/>
  <c r="J91" i="10"/>
  <c r="J11" i="10"/>
  <c r="H435" i="11"/>
  <c r="H434" i="11" s="1"/>
  <c r="I433" i="11" s="1"/>
  <c r="H543" i="11"/>
  <c r="H542" i="11" s="1"/>
  <c r="I541" i="11" s="1"/>
  <c r="H111" i="11"/>
  <c r="H110" i="11" s="1"/>
  <c r="H795" i="11"/>
  <c r="H794" i="11" s="1"/>
  <c r="I793" i="11" s="1"/>
  <c r="H328" i="11"/>
  <c r="H327" i="11" s="1"/>
  <c r="I326" i="11" s="1"/>
  <c r="H471" i="11"/>
  <c r="H470" i="11" s="1"/>
  <c r="I469" i="11" s="1"/>
  <c r="H652" i="11"/>
  <c r="H651" i="11" s="1"/>
  <c r="I650" i="11" s="1"/>
  <c r="H760" i="11"/>
  <c r="H759" i="11" s="1"/>
  <c r="I758" i="11" s="1"/>
  <c r="H38" i="11" l="1"/>
  <c r="I37" i="11" s="1"/>
  <c r="I109" i="11"/>
  <c r="I181" i="11"/>
  <c r="H350" i="9" l="1"/>
  <c r="H340" i="9"/>
  <c r="G350" i="9" l="1"/>
  <c r="F350" i="9"/>
  <c r="E350" i="9"/>
  <c r="D350" i="9"/>
  <c r="G340" i="9"/>
  <c r="F340" i="9"/>
  <c r="E340" i="9"/>
  <c r="D340" i="9"/>
  <c r="G339" i="9"/>
  <c r="F339" i="9"/>
  <c r="E339" i="9"/>
  <c r="D339" i="9"/>
</calcChain>
</file>

<file path=xl/sharedStrings.xml><?xml version="1.0" encoding="utf-8"?>
<sst xmlns="http://schemas.openxmlformats.org/spreadsheetml/2006/main" count="3471" uniqueCount="1641">
  <si>
    <t>01000000</t>
  </si>
  <si>
    <t>0101001</t>
  </si>
  <si>
    <t>งานบริหารทั่วไป</t>
  </si>
  <si>
    <t>02000000</t>
  </si>
  <si>
    <t>03000000</t>
  </si>
  <si>
    <t>0104015</t>
  </si>
  <si>
    <t>งานบริหารงานบุคคล</t>
  </si>
  <si>
    <t>04000000</t>
  </si>
  <si>
    <t>0102004</t>
  </si>
  <si>
    <t>งานปกครองและทะเบียน</t>
  </si>
  <si>
    <t>0103008</t>
  </si>
  <si>
    <t>งานตรวจสอบภายใน</t>
  </si>
  <si>
    <t>0104016</t>
  </si>
  <si>
    <t>งานการเจ้าหน้าที่</t>
  </si>
  <si>
    <t>0105017</t>
  </si>
  <si>
    <t>งานพัฒนาบุคลากรและองค์การ</t>
  </si>
  <si>
    <t>0105018</t>
  </si>
  <si>
    <t>งานกฎหมายและคดี</t>
  </si>
  <si>
    <t>0105019</t>
  </si>
  <si>
    <t>งานประชาสัมพันธ์</t>
  </si>
  <si>
    <t>0105022</t>
  </si>
  <si>
    <t>งานผู้ตรวจราชการกรุงเทพมหานคร</t>
  </si>
  <si>
    <t>0105026</t>
  </si>
  <si>
    <t>งานการต่างประเทศ</t>
  </si>
  <si>
    <t>07000000</t>
  </si>
  <si>
    <t>0601001</t>
  </si>
  <si>
    <t>งานบริหารทั่วไปด้านการสาธารณสุข</t>
  </si>
  <si>
    <t>0620074</t>
  </si>
  <si>
    <t>งานรักษาพยาบาล โรงพยาบาลกลาง</t>
  </si>
  <si>
    <t>0620075</t>
  </si>
  <si>
    <t>งานรักษาพยาบาล โรงพยาบาลตากสิน</t>
  </si>
  <si>
    <t>0620076</t>
  </si>
  <si>
    <t>งานรักษาพยาบาล โรงพยาบาลเจริญกรุงประชารักษ์</t>
  </si>
  <si>
    <t>0620077</t>
  </si>
  <si>
    <t>0620079</t>
  </si>
  <si>
    <t>งานรักษาพยาบาล โรงพยาบาลลาดกระบังกรุงเทพมหานคร</t>
  </si>
  <si>
    <t>0620081</t>
  </si>
  <si>
    <t>งานรักษาพยาบาล โรงพยาบาลราชพิพัฒน์</t>
  </si>
  <si>
    <t>0620082</t>
  </si>
  <si>
    <t>งานรักษาพยาบาล โรงพยาบาลสิรินธร</t>
  </si>
  <si>
    <t>0620083</t>
  </si>
  <si>
    <t>งานบริการการแพทย์ฉุกเฉินกรุงเทพมหานคร</t>
  </si>
  <si>
    <t>0620084</t>
  </si>
  <si>
    <t>0620085</t>
  </si>
  <si>
    <t>งานรักษาพยาบาล โรงพยาบาลผู้สูงอายุบางขุนเทียน</t>
  </si>
  <si>
    <t>0620086</t>
  </si>
  <si>
    <t>งานรักษาพยาบาล โรงพยาบาลคลองสามวา</t>
  </si>
  <si>
    <t>0620087</t>
  </si>
  <si>
    <t>08000000</t>
  </si>
  <si>
    <t>0601072</t>
  </si>
  <si>
    <t>0622081</t>
  </si>
  <si>
    <t>งานสุขาภิบาลสิ่งแวดล้อม</t>
  </si>
  <si>
    <t>0622082</t>
  </si>
  <si>
    <t>งานสุขาภิบาลอาหาร</t>
  </si>
  <si>
    <t>0623082</t>
  </si>
  <si>
    <t>งานเภสัชกรรม</t>
  </si>
  <si>
    <t>0623084</t>
  </si>
  <si>
    <t>งานทันตสาธารณสุข</t>
  </si>
  <si>
    <t>0623087</t>
  </si>
  <si>
    <t>0623088</t>
  </si>
  <si>
    <t>งานจัดบริการสาธารณสุข</t>
  </si>
  <si>
    <t>0623090</t>
  </si>
  <si>
    <t>งานชันสูตรสาธารณสุข</t>
  </si>
  <si>
    <t>0623091</t>
  </si>
  <si>
    <t>งานพัฒนาระบบสาธารณสุข</t>
  </si>
  <si>
    <t>0623092</t>
  </si>
  <si>
    <t>งานสร้างเสริมสุขภาพ</t>
  </si>
  <si>
    <t>0623093</t>
  </si>
  <si>
    <t>งานควบคุมโรคติดต่อ</t>
  </si>
  <si>
    <t>0623094</t>
  </si>
  <si>
    <t>งานสัตวแพทย์สาธารณสุข</t>
  </si>
  <si>
    <t>0623095</t>
  </si>
  <si>
    <t>09000000</t>
  </si>
  <si>
    <t>0701001</t>
  </si>
  <si>
    <t>งานบริหารทั่วไปด้านการศึกษา</t>
  </si>
  <si>
    <t>0701002</t>
  </si>
  <si>
    <t>0701003</t>
  </si>
  <si>
    <t>งานบริหารการคลัง</t>
  </si>
  <si>
    <t>0301001</t>
  </si>
  <si>
    <t>งานบริหารทั่วไปด้านการโยธาและระบบจราจร</t>
  </si>
  <si>
    <t>0401001</t>
  </si>
  <si>
    <t>งานบริหารทั่วไปด้านการระบายน้ำ</t>
  </si>
  <si>
    <t>0103009</t>
  </si>
  <si>
    <t>0201001</t>
  </si>
  <si>
    <t>งานบริหารทั่วไปด้านการรักษาความสะอาด</t>
  </si>
  <si>
    <t>0309038</t>
  </si>
  <si>
    <t>งานจัดระเบียบจราจร</t>
  </si>
  <si>
    <t>0501001</t>
  </si>
  <si>
    <t>งานบริหารทั่วไปด้านการพัฒนาและบริการสังคม</t>
  </si>
  <si>
    <t>0103007</t>
  </si>
  <si>
    <t>0517057</t>
  </si>
  <si>
    <t>งานพัฒนาชุมชน</t>
  </si>
  <si>
    <t>0101002</t>
  </si>
  <si>
    <t>งานมหาวิทยาลัย</t>
  </si>
  <si>
    <t>0102002</t>
  </si>
  <si>
    <t>งานปกครอง</t>
  </si>
  <si>
    <t>0102003</t>
  </si>
  <si>
    <t>งานทะเบียน</t>
  </si>
  <si>
    <t>0103005</t>
  </si>
  <si>
    <t>0103006</t>
  </si>
  <si>
    <t>งานบริหารการจัดเก็บรายได้</t>
  </si>
  <si>
    <t>0207027</t>
  </si>
  <si>
    <t>งานรักษาความสะอาด</t>
  </si>
  <si>
    <t>0208031</t>
  </si>
  <si>
    <t>งานบริหารและบังคับการเทศกิจ</t>
  </si>
  <si>
    <t>0310037</t>
  </si>
  <si>
    <t>0413045</t>
  </si>
  <si>
    <t>งานการระบายน้ำและแก้ไขปัญหาน้ำท่วม</t>
  </si>
  <si>
    <t>0515050</t>
  </si>
  <si>
    <t>งานปลูกและบำรุงรักษาต้นไม้</t>
  </si>
  <si>
    <t>0622079</t>
  </si>
  <si>
    <t>งานควบคุมอนามัย</t>
  </si>
  <si>
    <t>0725094</t>
  </si>
  <si>
    <t>งานบริหารการศึกษา</t>
  </si>
  <si>
    <t>หน่วยงาน</t>
  </si>
  <si>
    <t>รายการ</t>
  </si>
  <si>
    <t>โครงการ</t>
  </si>
  <si>
    <t>A</t>
  </si>
  <si>
    <t>B</t>
  </si>
  <si>
    <t>โครงการพัฒนาทรัพยากรบุคคลของกรุงเทพมหานครให้มีสมรรถนะ</t>
  </si>
  <si>
    <t>โครงการพัฒนาศักยภาพของนักบริหารและเตรียมความพร้อมการเป็นผู้นำในการปฏิบัติภารกิจของเมืองในอนาคต</t>
  </si>
  <si>
    <t>โครงการสร้างการรับรู้ตามยุทธศาสตร์การพัฒนากรุงเทพมหานคร</t>
  </si>
  <si>
    <t>สำนักงานเขต</t>
  </si>
  <si>
    <t>รหัสงาน</t>
  </si>
  <si>
    <t>ชื่องาน (เดิม)</t>
  </si>
  <si>
    <t>รหัส</t>
  </si>
  <si>
    <t>ชื่องาน</t>
  </si>
  <si>
    <t>ฝ่ายการคลัง</t>
  </si>
  <si>
    <t>1300004</t>
  </si>
  <si>
    <t>บริหารทั่วไปและบริหารการคลัง</t>
  </si>
  <si>
    <t>ฝ่ายการศึกษา</t>
  </si>
  <si>
    <t>1300021</t>
  </si>
  <si>
    <t>บริหารทั่วไปฝ่ายการศึกษา</t>
  </si>
  <si>
    <t>1300022</t>
  </si>
  <si>
    <t>งบประมาณโรงเรียน</t>
  </si>
  <si>
    <t>ฝ่ายทะเบียน</t>
  </si>
  <si>
    <t>1300003</t>
  </si>
  <si>
    <t>บริหารทั่วไปและบริการทะเบียน</t>
  </si>
  <si>
    <t>ฝ่ายเทศกิจ</t>
  </si>
  <si>
    <t>1300010</t>
  </si>
  <si>
    <t>บริหารทั่วไปและสอบสวนดำเนินคดี</t>
  </si>
  <si>
    <t>1300011</t>
  </si>
  <si>
    <t>ตรวจและบังคับใช้กฎหมาย</t>
  </si>
  <si>
    <t>ฝ่ายปกครอง</t>
  </si>
  <si>
    <t>1300001</t>
  </si>
  <si>
    <t>อำนวยการและบริหารสำนักงานเขต</t>
  </si>
  <si>
    <t>1300002</t>
  </si>
  <si>
    <t>ปกครอง</t>
  </si>
  <si>
    <t>ฝ่ายพัฒนาชุมชนและสวัสดิการสังคม</t>
  </si>
  <si>
    <t>1300016</t>
  </si>
  <si>
    <t>บริหารทั่วไปฝ่ายพัฒนาชุมชน</t>
  </si>
  <si>
    <t>1300017</t>
  </si>
  <si>
    <t>พัฒนาชุมชนและบริการสังคม</t>
  </si>
  <si>
    <t>ฝ่ายโยธา</t>
  </si>
  <si>
    <t>งานโยธา</t>
  </si>
  <si>
    <t>1300012</t>
  </si>
  <si>
    <t>บริหารทั่วไปฝ่ายโยธา</t>
  </si>
  <si>
    <t>1300013</t>
  </si>
  <si>
    <t>อนุญาตก่อสร้าง ควบคุมอาคารและผังเมือง</t>
  </si>
  <si>
    <t>1300014</t>
  </si>
  <si>
    <t>บำรุงรักษาซ่อมแซม</t>
  </si>
  <si>
    <t>1300015</t>
  </si>
  <si>
    <t>ระบายน้ำและแก้ไขปัญหาน้ำท่วม</t>
  </si>
  <si>
    <t>ฝ่ายรักษาความสะอาดและสวนสาธารณะ</t>
  </si>
  <si>
    <t>1300006</t>
  </si>
  <si>
    <t>บริหารทั่วไปฝ่ายรักษาความสะอาด</t>
  </si>
  <si>
    <t>1300007</t>
  </si>
  <si>
    <t>กวาดทำความสะอาดที่และทางสาธารณะ</t>
  </si>
  <si>
    <t>1300008</t>
  </si>
  <si>
    <t>เก็บขยะมูลฝอยและขนถ่ายสิ่งปฏิกูล</t>
  </si>
  <si>
    <t>1300009</t>
  </si>
  <si>
    <t>ดูแลสวนและพื้นที่สีเขียว</t>
  </si>
  <si>
    <t>ฝ่ายรายได้</t>
  </si>
  <si>
    <t>1300005</t>
  </si>
  <si>
    <t>บริหารทั่วไปและจัดเก็บรายได้</t>
  </si>
  <si>
    <t>ฝ่ายสิ่งแวดล้อมและสุขาภิบาล</t>
  </si>
  <si>
    <t>1300018</t>
  </si>
  <si>
    <t>บริหารทั่วไปฝ่ายสิ่งแวดล้อมและสุขาภิบาล</t>
  </si>
  <si>
    <t>1300019</t>
  </si>
  <si>
    <t>สุขาภิบาลอาหารและอนามัยสิ่งแวดล้อม</t>
  </si>
  <si>
    <t>1300020</t>
  </si>
  <si>
    <t>ป้องกันและควบคุมโรค</t>
  </si>
  <si>
    <t>สำนัก</t>
  </si>
  <si>
    <t>ชื่อผลผลิต</t>
  </si>
  <si>
    <t>สำนักงานเลขานุการสภากรุงเทพมหานคร</t>
  </si>
  <si>
    <t>กลุ่มงานเลขานุการ</t>
  </si>
  <si>
    <t>0104001</t>
  </si>
  <si>
    <t xml:space="preserve">กิจการสภากรุงเทพมหานคร
</t>
  </si>
  <si>
    <t>ฝ่ายบริหารงานทั่วไป</t>
  </si>
  <si>
    <t>กลุ่มงานกิจการสภา</t>
  </si>
  <si>
    <t>กลุ่มการประชุม</t>
  </si>
  <si>
    <t>กลุ่มวิชาการและกฎหมาย</t>
  </si>
  <si>
    <t>สำนักงานเลขานุการผู้ว่าราชการกรุงเทพมหานคร</t>
  </si>
  <si>
    <t>0104002</t>
  </si>
  <si>
    <t>บริหารราชการกรุงเทพมหานคร</t>
  </si>
  <si>
    <t>ส่วนประสานนโยบาย</t>
  </si>
  <si>
    <t>ส่วนเรื่องราวร้องทุกข์</t>
  </si>
  <si>
    <t>กลุ่มงานเลขานุการผู้ว่าราชการกรุงเทพมหานคร</t>
  </si>
  <si>
    <t>กลุ่มงานเลขานุการรองผู้ว่าราชการกรุงเทพมหานคร
และที่ปรึกษาผู้ว่าราชการกรุงเทพมหานคร</t>
  </si>
  <si>
    <t>สำนักงานคณะกรรมการข้าราชการกรุงเทพมหานคร</t>
  </si>
  <si>
    <t>กองบริหารทั่วไป</t>
  </si>
  <si>
    <t>อำนวยการและบริหารสำนัก</t>
  </si>
  <si>
    <t>0102001</t>
  </si>
  <si>
    <t>บริหารงานบุคคล</t>
  </si>
  <si>
    <t>สำนักปลัดกรุงเทพมหานคร</t>
  </si>
  <si>
    <t>สถาบันพัฒนาข้าราชการกรุงเทพมหานคร</t>
  </si>
  <si>
    <t>พัฒนาบุคลากร</t>
  </si>
  <si>
    <t>สำนักงานเลขานุการปลัดกรุงเทพมหานคร</t>
  </si>
  <si>
    <t>0103003</t>
  </si>
  <si>
    <t>บริหารงานกลาง</t>
  </si>
  <si>
    <t>สำนักงานการเจ้าหน้าที่</t>
  </si>
  <si>
    <t>สวัสดิการกรุงเทพมหานคร</t>
  </si>
  <si>
    <t>สำนักงานกฎหมายและคดี</t>
  </si>
  <si>
    <t>0103004</t>
  </si>
  <si>
    <t>นิติการ</t>
  </si>
  <si>
    <t>สำนักงานปกครองและทะเบียน</t>
  </si>
  <si>
    <t>0105001</t>
  </si>
  <si>
    <t>ปกครองท้องที่</t>
  </si>
  <si>
    <t>0105002</t>
  </si>
  <si>
    <t>ทะเบียนและบัตรประจำตัวประชาชน</t>
  </si>
  <si>
    <t>สำนักงานตรวจสอบภายใน</t>
  </si>
  <si>
    <t>ตรวจสอบควบคุมภายใน</t>
  </si>
  <si>
    <t>สำนักงานประชาสัมพันธ์</t>
  </si>
  <si>
    <t>ข้อมูลข่าวสารประชาสัมพันธ์</t>
  </si>
  <si>
    <t>กองงานผู้ตรวจราชการ</t>
  </si>
  <si>
    <t>ตรวจราชการกรุงเทพมหานคร</t>
  </si>
  <si>
    <t>สำนักงานการต่างประเทศ</t>
  </si>
  <si>
    <t>0104003</t>
  </si>
  <si>
    <t>ความสัมพันธ์ระหว่างเมือง</t>
  </si>
  <si>
    <t>สำนักการแพทย์</t>
  </si>
  <si>
    <t>สำนักงานเลขานุการ</t>
  </si>
  <si>
    <t>โรงพยาบาลกลาง</t>
  </si>
  <si>
    <t>0609001</t>
  </si>
  <si>
    <t>โรงพยาบาลตากสิน</t>
  </si>
  <si>
    <t>0609002</t>
  </si>
  <si>
    <t>โรงพยาบาลเจริญกรุงประชารักษ์</t>
  </si>
  <si>
    <t>0609003</t>
  </si>
  <si>
    <t>โรงพยาบาลหลวงพ่อทวีศักดิ์  ชุตินฺธโร  อุทิศ</t>
  </si>
  <si>
    <t>งานรักษาพยาบาล โรงพยาบาลหลวงพ่อทวีศักดิ์  ชุตินฺธโร  อุทิศ</t>
  </si>
  <si>
    <t>0609004</t>
  </si>
  <si>
    <t>โรงพยาบาลลาดกระบังกรุงเทพมหานคร</t>
  </si>
  <si>
    <t>0609006</t>
  </si>
  <si>
    <t>โรงพยาบาลราชพิพัฒน์</t>
  </si>
  <si>
    <t>0609007</t>
  </si>
  <si>
    <t>โรงพยาบาลสิรินธร</t>
  </si>
  <si>
    <t>0609008</t>
  </si>
  <si>
    <t>ศูนย์บริการการแพทย์ฉุกเฉินกรุงเทพมหานคร 
(ศูนย์เอราวัณ)</t>
  </si>
  <si>
    <t>0609012</t>
  </si>
  <si>
    <t>บริการทางการแพทย์ฉุกเฉิน</t>
  </si>
  <si>
    <t>โรงพยาบาลเวชการุณย์รัศมิ์ 
(เปลี่ยนชื่อจากโรงพยาบาลหนองจอกเดิม)</t>
  </si>
  <si>
    <t>งานรักษาพยาบาล โรงพยาบาลหนองจอก</t>
  </si>
  <si>
    <t>0609005</t>
  </si>
  <si>
    <t>โรงพยาบาลเวชการุณย์รัศมิ์</t>
  </si>
  <si>
    <t>โรงพยาบาลผู้สูงอายุบางขุนเทียน</t>
  </si>
  <si>
    <t>0609010</t>
  </si>
  <si>
    <t>โรงพยาบาลคลองสามวา</t>
  </si>
  <si>
    <t>0609009</t>
  </si>
  <si>
    <t>โรงพยาบาลบางนากรุงเทพมหานคร</t>
  </si>
  <si>
    <t>งานรักษาพยาบาล โรงพยาบาลบางนา</t>
  </si>
  <si>
    <t>0609011</t>
  </si>
  <si>
    <t>สำนักอนามัย</t>
  </si>
  <si>
    <t>0608001</t>
  </si>
  <si>
    <t>บริหารศูนย์สาธารณสุข</t>
  </si>
  <si>
    <t>0608007</t>
  </si>
  <si>
    <t>สนับสนุนกลางศูนย์บริการสาธารณสุข</t>
  </si>
  <si>
    <t>สำนักงานพัฒนาระบบสาธารณสุข</t>
  </si>
  <si>
    <t>0606001</t>
  </si>
  <si>
    <t>บำบัดรักษาปฐมภูมิและฟื้นฟูสุขภาพ</t>
  </si>
  <si>
    <t>0608006</t>
  </si>
  <si>
    <t>สงเคราะห์สาธารณสุข</t>
  </si>
  <si>
    <t>กองสร้างเสริมสุขภาพ</t>
  </si>
  <si>
    <t>อนามัยแม่ เด็ก สตรีและผู้สูงอายุ</t>
  </si>
  <si>
    <t>0601002</t>
  </si>
  <si>
    <t>ส่งเสริมสุขภาพเชิงรุกและป้องกันโรคไม่ติดต่อ</t>
  </si>
  <si>
    <t>0601003</t>
  </si>
  <si>
    <t>สุขภาพจิต</t>
  </si>
  <si>
    <t>0608002</t>
  </si>
  <si>
    <t>เครือข่ายสุขภาพภาคประชาชน</t>
  </si>
  <si>
    <t>กองควบคุมโรคติดต่อ</t>
  </si>
  <si>
    <t>0602001</t>
  </si>
  <si>
    <t>ระบาดวิทยาโรคติดต่อ</t>
  </si>
  <si>
    <t>0602002</t>
  </si>
  <si>
    <t>สร้างเสริมภูมิคุ้มกันโรคและป้องกันโรคติดต่อ</t>
  </si>
  <si>
    <t>0602003</t>
  </si>
  <si>
    <t>ควบคุมพาหะและแหล่งนำโรค</t>
  </si>
  <si>
    <t>0605001</t>
  </si>
  <si>
    <t>ควบคุมโรคในสัตว์</t>
  </si>
  <si>
    <t>กองควบคุมโรคเอดส์ วัณโรค และโรคติดต่อทางเพศสัมพันธ์</t>
  </si>
  <si>
    <t>งานควบคุมโรคเอดส์ วัณโรค และโรคติดต่อทาง</t>
  </si>
  <si>
    <t>0602004</t>
  </si>
  <si>
    <t>ป้องกันแก้ไขปัญหาเอดส์และ
โรคติดต่อทางเพศสัมพันธ์</t>
  </si>
  <si>
    <t>0602005</t>
  </si>
  <si>
    <t>ควบคุมวัณโรค</t>
  </si>
  <si>
    <t>สำนักงานป้องกันและบำบัดการติดยาเสพติต</t>
  </si>
  <si>
    <t>งานป้องกันและบำบัดการติดยาเสพติต</t>
  </si>
  <si>
    <t>0607001</t>
  </si>
  <si>
    <t>ป้องกันการติดยาและสารเสพติด</t>
  </si>
  <si>
    <t>0607002</t>
  </si>
  <si>
    <t>บำบัดรักษาผู้ติดยาและสารเสพติด</t>
  </si>
  <si>
    <t>0607003</t>
  </si>
  <si>
    <t>ฟื้นฟูสมรรถภาพผู้ติดยาและสารเสพติด</t>
  </si>
  <si>
    <t>กองสุขาภิบาลอาหาร</t>
  </si>
  <si>
    <t>0603001</t>
  </si>
  <si>
    <t>สุขาภิบาลอาหาร</t>
  </si>
  <si>
    <t>สำนักงานสุขาภิบาลสิ่งแวดล้อม</t>
  </si>
  <si>
    <t>0604001</t>
  </si>
  <si>
    <t>อนามัยสิ่งแวดล้อม</t>
  </si>
  <si>
    <t>0604002</t>
  </si>
  <si>
    <t>ควบคุมสารเคมีและวัสดุอันตราย</t>
  </si>
  <si>
    <t>กองทันตสาธารณสุข</t>
  </si>
  <si>
    <t>0606003</t>
  </si>
  <si>
    <t>ส่งเสริมทันตสุขภาพและป้องกันโรคในช่องปาก</t>
  </si>
  <si>
    <t>0606004</t>
  </si>
  <si>
    <t>บริการบำบัดรักษาทางทันตกรรม</t>
  </si>
  <si>
    <t>สำนักงานสัตวแพทย์สาธารณสุข</t>
  </si>
  <si>
    <t>0603002</t>
  </si>
  <si>
    <t>ควบคุมการฆ่าและจำหน่ายเนื้อสัตว์</t>
  </si>
  <si>
    <t>0605002</t>
  </si>
  <si>
    <t>ศูนย์ควบคุมสุนัข</t>
  </si>
  <si>
    <t>0605003</t>
  </si>
  <si>
    <t>บริการสัตวแพทย์สาธารณสุข</t>
  </si>
  <si>
    <t>กองการพยาบาลสาธารณสุข</t>
  </si>
  <si>
    <t>งานบริการพยาบาล</t>
  </si>
  <si>
    <t>0606002</t>
  </si>
  <si>
    <t>ดูแลผู้ป่วยที่บ้าน</t>
  </si>
  <si>
    <t>0608005</t>
  </si>
  <si>
    <t>ควบคุมคุณภาพและมาตรฐานการพยาบาล</t>
  </si>
  <si>
    <t>กองเภสัชกรรม</t>
  </si>
  <si>
    <t>0608003</t>
  </si>
  <si>
    <t>เภสัชกรรม</t>
  </si>
  <si>
    <t>สำนักงานชันสูตรสาธารณสุข</t>
  </si>
  <si>
    <t>0608004</t>
  </si>
  <si>
    <t>ตรวจวิเคราะห์ทางห้องปฏิบัติการ</t>
  </si>
  <si>
    <t>ศูนย์บริการสาธารณสุข 1-68</t>
  </si>
  <si>
    <t>สำนักการศึกษา</t>
  </si>
  <si>
    <t>0801004</t>
  </si>
  <si>
    <t>สนับสนุนการจัดการเรียนการสอนและโรงเรียน</t>
  </si>
  <si>
    <t>0801001</t>
  </si>
  <si>
    <t>บริหารงานบุคคลทางการศึกษา</t>
  </si>
  <si>
    <t>0801003</t>
  </si>
  <si>
    <t>บริหารการศึกษาขั้นพื้นฐาน</t>
  </si>
  <si>
    <t>0801002</t>
  </si>
  <si>
    <t>พัฒนาบุคลากรทางการศึกษา</t>
  </si>
  <si>
    <t>สำนักการโยธา</t>
  </si>
  <si>
    <t>0402001</t>
  </si>
  <si>
    <t>ควบคุมอาคารและการก่อสร้าง</t>
  </si>
  <si>
    <t>0403001</t>
  </si>
  <si>
    <t>พัฒนาโครงข่ายถนน</t>
  </si>
  <si>
    <t>0403002</t>
  </si>
  <si>
    <t>บำรุงรักษาโครงข่ายถนน</t>
  </si>
  <si>
    <t>0403003</t>
  </si>
  <si>
    <t>สนับสนุนเครื่องจักรกลและการก่อสร้าง</t>
  </si>
  <si>
    <t>0401004</t>
  </si>
  <si>
    <t>แผนที่และสารสนเทศที่ดิน</t>
  </si>
  <si>
    <t>สำนักการระบายน้ำ</t>
  </si>
  <si>
    <t>0502003</t>
  </si>
  <si>
    <t>จัดการระบบคลองและแหล่งรับน้ำ</t>
  </si>
  <si>
    <t>0502007</t>
  </si>
  <si>
    <t>พัฒนาระบบป้องกันน้ำท่วม</t>
  </si>
  <si>
    <t>0504002</t>
  </si>
  <si>
    <t>ดูแลชายฝั่งทะเลบางขุนเทียน</t>
  </si>
  <si>
    <t>0502004</t>
  </si>
  <si>
    <t>สารสนเทศเพื่อการจัดการน้ำ</t>
  </si>
  <si>
    <t>0502001</t>
  </si>
  <si>
    <t>จัดการระบบท่อระบายน้ำ</t>
  </si>
  <si>
    <t>0502002</t>
  </si>
  <si>
    <t>จัดการระบบควบคุมน้ำ</t>
  </si>
  <si>
    <t>0502006</t>
  </si>
  <si>
    <t>บำบัดน้ำเสีย</t>
  </si>
  <si>
    <t>0503001</t>
  </si>
  <si>
    <t>จัดการคุณภาพน้ำ</t>
  </si>
  <si>
    <t>0502005</t>
  </si>
  <si>
    <t>สนับสนุนและซ่อมบำรุงเครื่องจักรกล</t>
  </si>
  <si>
    <t>สำนักการคลัง</t>
  </si>
  <si>
    <t>รายได้</t>
  </si>
  <si>
    <t>0404002</t>
  </si>
  <si>
    <t>จัดการศาลาที่พักผู้โดยสารรถโดยสารสาธารณะ ท่าเทียบเรือสาธารณะ และบริหารจัดการพื้นที่ให้สิทธิ</t>
  </si>
  <si>
    <t>0101004</t>
  </si>
  <si>
    <t>การเงินและการคลัง</t>
  </si>
  <si>
    <t>0101005</t>
  </si>
  <si>
    <t>การบัญชี</t>
  </si>
  <si>
    <t>นโยบายการคลัง</t>
  </si>
  <si>
    <t>0302004</t>
  </si>
  <si>
    <t>ส่งเสริมการลงทุนและการพาณิชย์</t>
  </si>
  <si>
    <t>ซ่อมบำรุงยานพาหนะและเครื่องจักรกล</t>
  </si>
  <si>
    <t>0101006</t>
  </si>
  <si>
    <t>จัดหาพัสดุและทะเบียนทรัพย์สิน</t>
  </si>
  <si>
    <t>บำเหน็จบำนาญ</t>
  </si>
  <si>
    <t>สำนักเทศกิจ</t>
  </si>
  <si>
    <t>0103002</t>
  </si>
  <si>
    <t>ระบบเทคโนโลยีสารสนเทศและการสื่อสาร</t>
  </si>
  <si>
    <t>0202001</t>
  </si>
  <si>
    <t>0402002</t>
  </si>
  <si>
    <t>บังคับใช้กฎหมายอาคาร</t>
  </si>
  <si>
    <t>0202002</t>
  </si>
  <si>
    <t>สอบสวนดำเนินคดี</t>
  </si>
  <si>
    <t>สำนักการจราจรและขนส่ง</t>
  </si>
  <si>
    <t>งานบริหารทั่วไปด้านการ
โยธาและระบบจราจร</t>
  </si>
  <si>
    <t>0404001</t>
  </si>
  <si>
    <t>โครงข่ายการจราจร</t>
  </si>
  <si>
    <t>0404003</t>
  </si>
  <si>
    <t>ระบบขนส่งมวลชนกรุงเทพ</t>
  </si>
  <si>
    <t>สำนักป้องกันและบรรเทาสาธารณภัย</t>
  </si>
  <si>
    <t>ป้องกันสาธารณภัย</t>
  </si>
  <si>
    <t>0201002</t>
  </si>
  <si>
    <t>อำนวยการและช่วยเหลือผู้ประสบภัย</t>
  </si>
  <si>
    <t>0201003</t>
  </si>
  <si>
    <t>ปฏิบัติการระงับเหตุ</t>
  </si>
  <si>
    <t>สำนักงบประมาณกรุงเทพมหานคร</t>
  </si>
  <si>
    <t>0101003</t>
  </si>
  <si>
    <t>งบประมาณ</t>
  </si>
  <si>
    <t>สำนักยุทธศาตร์และประเมินผล</t>
  </si>
  <si>
    <t>0103001</t>
  </si>
  <si>
    <t>ยุทธศาสตร์และการประเมินผล</t>
  </si>
  <si>
    <t>สำนักสิ่งแวดล้อม</t>
  </si>
  <si>
    <t>0501002</t>
  </si>
  <si>
    <t>จัดการมูลฝอย</t>
  </si>
  <si>
    <t>การรักษาความสะอาด</t>
  </si>
  <si>
    <t>0501005</t>
  </si>
  <si>
    <t>จัดการสิ่งปฏิกูล</t>
  </si>
  <si>
    <t>0501006</t>
  </si>
  <si>
    <t>จัดการยานพาหนะและเครื่องจักรกลด้านการจัดการมูลฝอยและสิ่งปฏิกูล</t>
  </si>
  <si>
    <t>0501003</t>
  </si>
  <si>
    <t>กำจัดมูลฝอยทั่วไปและมูลฝอยจากการก่อสร้าง</t>
  </si>
  <si>
    <t>0501004</t>
  </si>
  <si>
    <t>จัดการมูลฝอยติดเชื้อ และมูลฝอยอันตราย</t>
  </si>
  <si>
    <t>0503002</t>
  </si>
  <si>
    <t>ควบคุมแหล่งก่อมลพิษ</t>
  </si>
  <si>
    <t>0503003</t>
  </si>
  <si>
    <t>เฝ้าระวังคุณภาพอากาศและเสียง</t>
  </si>
  <si>
    <t>0504001</t>
  </si>
  <si>
    <t>บริการสวนสาธารณะและอนุรักษ์พันธุกรรมพืช</t>
  </si>
  <si>
    <t>สำนักวัฒนธรรม กีฬา และการท่องเที่ยว</t>
  </si>
  <si>
    <t>0702002</t>
  </si>
  <si>
    <t>สอนนันทนาการและกีฬาเพื่อสุขภาพ</t>
  </si>
  <si>
    <t>0702003</t>
  </si>
  <si>
    <t>ศูนย์กีฬา ศูนย์เยาวชนและลานกีฬา</t>
  </si>
  <si>
    <t>0702004</t>
  </si>
  <si>
    <t>ส่งเสริมกิจกรรมเด็ก เยาวชน และประชาชน</t>
  </si>
  <si>
    <t>0702005</t>
  </si>
  <si>
    <t>จัดงานและเทศกาล</t>
  </si>
  <si>
    <t>0702006</t>
  </si>
  <si>
    <t>ส่งเสริมการเรียนรู้ตามอัธยาศัย</t>
  </si>
  <si>
    <t>0702001</t>
  </si>
  <si>
    <t>ส่งเสริมกีฬาเพื่อการแข่งขัน</t>
  </si>
  <si>
    <t>สังคีตกรุงเทพมหานคร</t>
  </si>
  <si>
    <t>ส่งเสริมการท่องเที่ยว</t>
  </si>
  <si>
    <t>0301002</t>
  </si>
  <si>
    <t>พัฒนาบริการและแหล่งท่องเที่ยว</t>
  </si>
  <si>
    <t>ส่งเสริมและอนุรักษ์ศิลปวัฒนธรรมไทย</t>
  </si>
  <si>
    <t>หอศิลป์กรุงเทพมหานคร</t>
  </si>
  <si>
    <t>สำนักพัฒนาสังคม</t>
  </si>
  <si>
    <t>0703001</t>
  </si>
  <si>
    <t>พัฒนาศักยภาพและบริการชุมชน</t>
  </si>
  <si>
    <t>0302001</t>
  </si>
  <si>
    <t>ฝึกอาชีพและพัฒนาฝีมือแรงงาน</t>
  </si>
  <si>
    <t>0302002</t>
  </si>
  <si>
    <t>ส่งเสริมการเกษตร</t>
  </si>
  <si>
    <t>0302003</t>
  </si>
  <si>
    <t>พัฒนาธุรกิจและผู้ประกอบการ</t>
  </si>
  <si>
    <t>0703002</t>
  </si>
  <si>
    <t>สงเคราะห์และสวัสดิการสังคม</t>
  </si>
  <si>
    <t>0703003</t>
  </si>
  <si>
    <t>บ้านพักและศูนย์บริการผู้สูงอายุ</t>
  </si>
  <si>
    <t>สำนักการวางผังและพัฒนาเมือง</t>
  </si>
  <si>
    <t>วางผังเมือง</t>
  </si>
  <si>
    <t>0401002</t>
  </si>
  <si>
    <t>พัฒนาและฟื้นฟูพื้นที่</t>
  </si>
  <si>
    <t>0401003</t>
  </si>
  <si>
    <t>ควบคุมการใช้ประโยชน์ที่ดิน</t>
  </si>
  <si>
    <t>มหาวิทยาลัยนวมินทราธิราช</t>
  </si>
  <si>
    <t>code03</t>
  </si>
  <si>
    <t>desc03</t>
  </si>
  <si>
    <t>01r</t>
  </si>
  <si>
    <t>02r</t>
  </si>
  <si>
    <t>03r</t>
  </si>
  <si>
    <t>04r</t>
  </si>
  <si>
    <t>05r</t>
  </si>
  <si>
    <t>06r</t>
  </si>
  <si>
    <t>07r</t>
  </si>
  <si>
    <t>08r</t>
  </si>
  <si>
    <t>09r</t>
  </si>
  <si>
    <t>10r</t>
  </si>
  <si>
    <t>desc</t>
  </si>
  <si>
    <t>code04</t>
  </si>
  <si>
    <t>desc04</t>
  </si>
  <si>
    <t>code081</t>
  </si>
  <si>
    <t>desc081</t>
  </si>
  <si>
    <t>code082</t>
  </si>
  <si>
    <t>desc082</t>
  </si>
  <si>
    <t>code083</t>
  </si>
  <si>
    <t>desc083</t>
  </si>
  <si>
    <t>code084</t>
  </si>
  <si>
    <t>desc084</t>
  </si>
  <si>
    <t>code085</t>
  </si>
  <si>
    <t>desc085</t>
  </si>
  <si>
    <t>code086</t>
  </si>
  <si>
    <t>desc086</t>
  </si>
  <si>
    <t>code087</t>
  </si>
  <si>
    <t>desc087</t>
  </si>
  <si>
    <t>code088</t>
  </si>
  <si>
    <t>desc088</t>
  </si>
  <si>
    <t>code089</t>
  </si>
  <si>
    <t>desc089</t>
  </si>
  <si>
    <t>code0810</t>
  </si>
  <si>
    <t>desc0810</t>
  </si>
  <si>
    <t>code0811</t>
  </si>
  <si>
    <t>desc0811</t>
  </si>
  <si>
    <t>code0812</t>
  </si>
  <si>
    <t>desc0812</t>
  </si>
  <si>
    <t>code0813</t>
  </si>
  <si>
    <t>desc0813</t>
  </si>
  <si>
    <t>code0814</t>
  </si>
  <si>
    <t>desc0814</t>
  </si>
  <si>
    <t>code09</t>
  </si>
  <si>
    <t>desc09</t>
  </si>
  <si>
    <t>code10</t>
  </si>
  <si>
    <t>desc10</t>
  </si>
  <si>
    <t>code11</t>
  </si>
  <si>
    <t>desc11</t>
  </si>
  <si>
    <t>code14</t>
  </si>
  <si>
    <t>desc14</t>
  </si>
  <si>
    <t>code15</t>
  </si>
  <si>
    <t>desc15</t>
  </si>
  <si>
    <t>code17</t>
  </si>
  <si>
    <t>desc17</t>
  </si>
  <si>
    <t>code19</t>
  </si>
  <si>
    <t>desc19</t>
  </si>
  <si>
    <t>code20</t>
  </si>
  <si>
    <t>desc20</t>
  </si>
  <si>
    <t>code21</t>
  </si>
  <si>
    <t>desc21</t>
  </si>
  <si>
    <t>code22</t>
  </si>
  <si>
    <t>desc22</t>
  </si>
  <si>
    <t>code23</t>
  </si>
  <si>
    <t>desc23</t>
  </si>
  <si>
    <t>code24</t>
  </si>
  <si>
    <t>desc24</t>
  </si>
  <si>
    <t>code25</t>
  </si>
  <si>
    <t>desc25</t>
  </si>
  <si>
    <t>code07</t>
  </si>
  <si>
    <t>desc07</t>
  </si>
  <si>
    <t>ข้าราชการประจำให้เป็นไปด้วยความเรียบร้อย รวมทั้งประสานงานและสนับสนุนการดำเนินการกับสำนักและสำนักงานเขต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</si>
  <si>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</si>
  <si>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</si>
  <si>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หน่วยนับ</t>
  </si>
  <si>
    <t>ผลสัมฤทธิ์ : กรุงเทพมหานครมีทรัพยากรบุคคลที่ได้รับการพัฒนาทักษะความรู้ความสามารถในระบบงานที่เป็นมาตรฐาน มีความเป็นสากล และสร้างการรับรู้ข้อมูลข่าวสาร ผลการดำเนินงานของกรุงเทพมหานครสู่ภาคประชาชนได้อย่างถูกต้อง รวดเร็ว</t>
  </si>
  <si>
    <t>- ความสำเร็จของการประชาสัมพันธ์สร้างการรับรู้และความเข้าใจในบทบาทภารกิจและการดำเนินงานของกรุงเทพมหานคร</t>
  </si>
  <si>
    <t>ร้อยละ</t>
  </si>
  <si>
    <t xml:space="preserve">- ระดับความสำเร็จของการพัฒนาและประยุกต์ใช้องค์ความรู้ที่เกิดจากความร่วมมือระหว่างกรุงเทพมหานครกับเมืองและองค์การในต่างประเทศ แบ่งออกเป็น 2 ระดับ (ปี 2566 - 2567) โดยระดับที่ 1 หมายถึง หน่วยงานที่เข้าร่วมกิจกรรมความร่วมมือระหว่างกรุงเทพมหานครกับเมืองและองค์การต่างประเทศอย่างน้อยจำนวน 2 แห่ง จัดทำรายงานและสรุปองค์ความรู้ที่ได้รับจากการเข้าร่วมกิจกรรม (จำนวนอย่างน้อย 2 ฉบับ) </t>
  </si>
  <si>
    <t>ระดับที่ 1</t>
  </si>
  <si>
    <t>ระดับ</t>
  </si>
  <si>
    <t>- ร้อยละความสำเร็จในการพัฒนาทรัพยากรบุคคลของกรุงเทพมหานคร</t>
  </si>
  <si>
    <t>โครงสร้างหน่วยงานและอัตรากำลัง</t>
  </si>
  <si>
    <t>อำนวยการ</t>
  </si>
  <si>
    <t xml:space="preserve"> ปลัดกรุงเทพมหานคร (1)</t>
  </si>
  <si>
    <t xml:space="preserve"> ผู้ช่วยปลัดกรุงเทพมหานคร (6)</t>
  </si>
  <si>
    <t xml:space="preserve"> ผู้อำนวยการสำนักงาน (1)</t>
  </si>
  <si>
    <t>- ข้าราชการ ( 102 )</t>
  </si>
  <si>
    <t>- ข้าราชการ ( 60 )</t>
  </si>
  <si>
    <t>- ข้าราชการ ( 66 )</t>
  </si>
  <si>
    <t>- ลูกจ้างประจำ ( 8 )</t>
  </si>
  <si>
    <t>- ลูกจ้างชั่วคราว ( 3 )</t>
  </si>
  <si>
    <t>- ลูกจ้างชั่วคราว ( 1 )</t>
  </si>
  <si>
    <t>- ลูกจ้างโครงการ ( 0 )</t>
  </si>
  <si>
    <t>- จ้างเหมารายบุคคล ( 2 )</t>
  </si>
  <si>
    <t>- ข้าราชการ ( 43 )</t>
  </si>
  <si>
    <t>- ข้าราชการ ( 137 )</t>
  </si>
  <si>
    <t>- ลูกจ้างประจำ ( 12 )</t>
  </si>
  <si>
    <t>- ลูกจ้างประจำ ( 15 )</t>
  </si>
  <si>
    <t>- ลูกจ้างประจำ ( 67 )</t>
  </si>
  <si>
    <t>- ลูกจ้างชั่วคราว ( 4 )</t>
  </si>
  <si>
    <t>- จ้างเหมารายบุคคล ( 3 )</t>
  </si>
  <si>
    <t>สถาบันพัฒนาข้าราชการ</t>
  </si>
  <si>
    <t>กรุงเทพมหานคร</t>
  </si>
  <si>
    <t xml:space="preserve"> ผู้อำนวยการกอง (1)</t>
  </si>
  <si>
    <t xml:space="preserve"> ผู้อำนวยการสถาบัน (1)</t>
  </si>
  <si>
    <t xml:space="preserve"> ผู้ตรวจราชการ กทม (10)</t>
  </si>
  <si>
    <t>- ข้าราชการ ( 117 )</t>
  </si>
  <si>
    <t xml:space="preserve"> ผู้ตรวจราชการสูง (15)</t>
  </si>
  <si>
    <t>- ข้าราชการ ( 31 )</t>
  </si>
  <si>
    <t>- ลูกจ้างประจำ ( 65 )</t>
  </si>
  <si>
    <t>- ลูกจ้างประจำ ( 4 )</t>
  </si>
  <si>
    <t>- ลูกจ้างชั่วคราว ( 30 )</t>
  </si>
  <si>
    <t>- ข้าราชการ ( 36 )</t>
  </si>
  <si>
    <t>- ลูกจ้างชั่วคราว ( 2 )</t>
  </si>
  <si>
    <t>- ลูกจ้างประจำ( 24 )</t>
  </si>
  <si>
    <t>งบประมาณรายจ่ายประจำปีงบประมาณ พ.ศ. 2566</t>
  </si>
  <si>
    <t>ด้านด้านการบริหารจัดการและบริหารราชการกรุงเทพมหานคร</t>
  </si>
  <si>
    <t>แผนงานบริหารทรัพยากรบุคคล</t>
  </si>
  <si>
    <t>ผลผลิต : รายจ่ายบุคลากร - รหัส 0102005</t>
  </si>
  <si>
    <t>งบประมาณ/ประมาณการรายจ่ายล่วงหน้า</t>
  </si>
  <si>
    <t>ปี 2565</t>
  </si>
  <si>
    <t>ปี 2566</t>
  </si>
  <si>
    <t>ปี 2567</t>
  </si>
  <si>
    <t>ปี 2568</t>
  </si>
  <si>
    <t>ปี 2569</t>
  </si>
  <si>
    <t>รวมทั้งสิ้น</t>
  </si>
  <si>
    <t>บาท</t>
  </si>
  <si>
    <t>เงินงบประมาณ</t>
  </si>
  <si>
    <t>เงินนอกงบประมาณ</t>
  </si>
  <si>
    <t>เป้าหมายปฏิบัติงาน/ ตัวชี้วัด</t>
  </si>
  <si>
    <t>งบประมาณ/ประมาณการรายจ่ายล่วงหน้า/ค่าเป้าหมายของตัวชี้วัด</t>
  </si>
  <si>
    <t>ครั้ง</t>
  </si>
  <si>
    <t>จำนวนโครงการจัดฝึกอบรม</t>
  </si>
  <si>
    <t>โครงการ/หลักสูตร</t>
  </si>
  <si>
    <t>6/25</t>
  </si>
  <si>
    <t>ผู้ใช้บริการศูนย์ฝึกอบรม</t>
  </si>
  <si>
    <t>คน</t>
  </si>
  <si>
    <t>ผู้เข้ารับการฝึกอบรมตามโครงการ</t>
  </si>
  <si>
    <t>รหัส 0102002-07103-1</t>
  </si>
  <si>
    <t>4. เพื่อให้ผู้เข้ารับการฝึกอบรมสามารถนำความรู้ที่ได้จากการฝึกอบรมไปประยุกต์ใช้ในการปฏิบัติงานและชีวิตประจำวันได้</t>
  </si>
  <si>
    <t xml:space="preserve">งบประมาณทั้งสิ้น </t>
  </si>
  <si>
    <t>รหัส 0102002-07103-2</t>
  </si>
  <si>
    <t xml:space="preserve">2. เพื่อเพิ่มทักษะและเทคนิคทางการบริหารที่จำเป็น พร้อมรับต่อการเปลี่ยนแปลงในสถานการณ์ต่าง ๆ </t>
  </si>
  <si>
    <t>4. เพื่อเสริมสร้างแนวทางการพัฒนาบุคลากรผู้มีศักยภาพสูง (Talent Development) ที่เหมาะสมกับภารกิจของกรุงเทพมหานคร</t>
  </si>
  <si>
    <t>6. เพื่อให้ผู้เข้ารับการฝึกอบรมสามารถนำความรู้ที่ได้รับไปประยุกต์ใช้ในการปฏิบัติงานให้เกิดประสิทธิภาพและประสิทธิผลมากยิ่งขึ้น</t>
  </si>
  <si>
    <t>งานการฌาปนกิจสงเคราะห์</t>
  </si>
  <si>
    <t>1. จำนวนสมาชิกการฌาปนกิจสงเคราะห์กรุงเทพมหานคร</t>
  </si>
  <si>
    <t>ราย</t>
  </si>
  <si>
    <t>2. ให้บริการงานฌาปนกิจสงเคราะห์แก่สมาชิก</t>
  </si>
  <si>
    <t>3. การจ่ายเงินสงเคราะห์</t>
  </si>
  <si>
    <t>4. การจ่ายเงินสงเคราะห์</t>
  </si>
  <si>
    <t>ล้านบาท</t>
  </si>
  <si>
    <t>งานบริการสวัสดิการ เงินออมและเงินกู้</t>
  </si>
  <si>
    <t>1. จำนวนสมาชิกสวัสดิการ</t>
  </si>
  <si>
    <t>2. งานบริการสวัสดิการ</t>
  </si>
  <si>
    <t>3. บริการเงินกู้สวัสดิการ</t>
  </si>
  <si>
    <t>4. ยอดเงินกู้รวม</t>
  </si>
  <si>
    <t>งานอาคารสงเคราะห์ฯ</t>
  </si>
  <si>
    <t>1. จำนวนห้องพักในอาคารสงเคราะห์ข้าราชการ</t>
  </si>
  <si>
    <t>ห้อง</t>
  </si>
  <si>
    <t>2. จำนวนห้องพักในอาคารสงเคราะห์ลูกจ้างประจำ</t>
  </si>
  <si>
    <t>3. จำนวนผู้พักอาศัยรวมครอบครัว</t>
  </si>
  <si>
    <t>4. บริการงานอาคารสงเคราะห์</t>
  </si>
  <si>
    <t>5. ค่าใช้จ่ายในการบริหารจัดการ</t>
  </si>
  <si>
    <t>งานบริการรถรับ-ส่ง</t>
  </si>
  <si>
    <t>1. จำนวนรถโดยสารปรับอากาศ</t>
  </si>
  <si>
    <t>คัน</t>
  </si>
  <si>
    <t>2. จำนวนผู้รับบริการ (เฉลี่ย/ปี)</t>
  </si>
  <si>
    <t>งานทุนการศึกษาบุตร</t>
  </si>
  <si>
    <t>1. จำนวนทุนการศึกษา</t>
  </si>
  <si>
    <t>ทุน</t>
  </si>
  <si>
    <t>2. จำนวนเงินสนับสนุน</t>
  </si>
  <si>
    <t>แผนงาน: บริหารงานกรุงเทพมหานคร</t>
  </si>
  <si>
    <t>หนังสือเข้า</t>
  </si>
  <si>
    <t>เรื่อง</t>
  </si>
  <si>
    <t>หนังสือออก</t>
  </si>
  <si>
    <t>ประสานงานพระราชพิธี รัฐพิธี และพิธี</t>
  </si>
  <si>
    <t>งาน</t>
  </si>
  <si>
    <t>จัดเก็บเอกสาร</t>
  </si>
  <si>
    <t>ฎีกาที่ต้องตรวจจ่าย</t>
  </si>
  <si>
    <t>ฎีกา</t>
  </si>
  <si>
    <t>บริหารงบประมาณของ สลป.</t>
  </si>
  <si>
    <t>จัดทำรายงานการเงิน</t>
  </si>
  <si>
    <t>จัดทำรายงานงบเดือนส่ง สตง. และสำนักงานตรวจสอบภายใน</t>
  </si>
  <si>
    <t>เรื่อง/ฉบับ</t>
  </si>
  <si>
    <t>12/24</t>
  </si>
  <si>
    <t>จัดทำรายงานการเงินเสร็จทันภายในกำหนดเวลา</t>
  </si>
  <si>
    <t>พื้นที่ดูแลรักษาความปลอดภัย</t>
  </si>
  <si>
    <t>ตร.ม.</t>
  </si>
  <si>
    <t>พื้นที่ห้องสุขา</t>
  </si>
  <si>
    <t>การใช้ห้องประชุม</t>
  </si>
  <si>
    <t>การให้บริการรับสายโทรศัพท์</t>
  </si>
  <si>
    <t>บุคคลภายนอกผู้มาติดต่อราชการภายในศาลาว่าการกรุงเทพมหานคร (การแลกบัตร)</t>
  </si>
  <si>
    <t>ขอทำบัตรรักษาความปลอดภัย</t>
  </si>
  <si>
    <t>ขอทำบัตรผ่านเข้า - ออก รถยนต์</t>
  </si>
  <si>
    <t>รับแจ้งซ่อมแซม</t>
  </si>
  <si>
    <t>ตัวชี้วัด โครงการ</t>
  </si>
  <si>
    <t>1. ให้คำปรึกษาวินิจฉัย ตีความและตอบข้อหารือ</t>
  </si>
  <si>
    <t>2. จัดทำร่างระเบียบกทม. ข้อบัญญัติและกฎหมายต่างๆ</t>
  </si>
  <si>
    <t>ฉบับ</t>
  </si>
  <si>
    <t>และตรวจสอบพิจารณาดำเนินการเพื่อพัฒนากฎหมาย</t>
  </si>
  <si>
    <t>3. ตรวจร่างสัญญาเกี่ยวกับนิติกรรมสัญญาและบันทึกข้อตกลง</t>
  </si>
  <si>
    <t>4. พิจาณาความรับผิดทางละเมิดของเจ้าหน้าที่</t>
  </si>
  <si>
    <t>5. การฟ้องและต่อสู้คดีแพ่ง อาญา และคดีปกครอง</t>
  </si>
  <si>
    <t>คดี</t>
  </si>
  <si>
    <t>6. การบังคับคดีต่างๆ</t>
  </si>
  <si>
    <t>7. ประชุมคณะกรรมการหรือคณะทำงานต่างๆ</t>
  </si>
  <si>
    <t>คณะ</t>
  </si>
  <si>
    <t>ตรวจสอบบัญชีและการเงิน</t>
  </si>
  <si>
    <t>ตรวจสอบหลักฐานการจ่าย (ฎีกาหลังจ่าย)</t>
  </si>
  <si>
    <t>เรื่อง/ระบบ</t>
  </si>
  <si>
    <t>ตรวจติดตามผลการตรวจสอบ</t>
  </si>
  <si>
    <t>บริการให้คำปรึกษา</t>
  </si>
  <si>
    <t>ประเมินความมีประสิทธิผลของการจัดการความเสี่ยงในทะเบียนความเสี่ยงของกรุงเทพมหานคร (Risk Register)</t>
  </si>
  <si>
    <t>ตรวจสอบการดำเนินงาน</t>
  </si>
  <si>
    <t>เรื่อง/โครงการ/กิจกรรม</t>
  </si>
  <si>
    <t>ดำเนินการตรวจสอบได้ตามแผนปฏิบัติงานที่กำหนดไว้</t>
  </si>
  <si>
    <t>ตรวจสอบพิเศษ (นโยบาย/เรื่องร้องเรียน/สืบสวนสอบสวน)</t>
  </si>
  <si>
    <t>ปฏิบัติงานเป็นไปตามมาตรฐานทางวิชาชีพ ทั้งมาตรฐานด้านคุณสมบัติและมาตรฐานด้านการปฏิบัติงาน</t>
  </si>
  <si>
    <t xml:space="preserve">               2. ประเมินตามเกณฑ์ที่สำนักงานตรวจสอบภายในกำหนด และตั้งแต่ปีงบประมาณ พ.ศ. 2564 เป็นต้นไป จะใช้เกณฑ์การประเมิน</t>
  </si>
  <si>
    <t>ของกรมบัญชีกลาง กระทรวงการคลัง</t>
  </si>
  <si>
    <t>การตรวจราชการแบบบูรณาการตามนโยบายของผู้ว่าราชการกรุงเทพมหานคร</t>
  </si>
  <si>
    <t>ช.ม.</t>
  </si>
  <si>
    <t>การตรวจราชการแบบบูรณาการ
เพี่อมุ่งผลสัมฤทธิ์</t>
  </si>
  <si>
    <t>การตรวจราชการเฉพาะพื้นที่</t>
  </si>
  <si>
    <t>การตรวจราชการตามภารกิจเร่งด่วน ภารกิจสำคัญ และเรื่องที่ผู้บังคับบัญชามอบหมาย</t>
  </si>
  <si>
    <t>การตรวจสอบข้อเท็จจริง สืบสวน รับฟังเหตุการณ์ และการตรวจสอบเรื่องร้องเรียน</t>
  </si>
  <si>
    <t>ร้อยละความสำเร็จของรายงานผลการตรวจราชการที่ดำเนินการได้ภายในเวลาที่กำหนด</t>
  </si>
  <si>
    <t>วารสาร หนังสือ</t>
  </si>
  <si>
    <t>จัดทำคลิปข่าว</t>
  </si>
  <si>
    <t>ชิ้นข่าว</t>
  </si>
  <si>
    <t>ผลิตรายการโทรทัศน์</t>
  </si>
  <si>
    <t>รายการ/นาที</t>
  </si>
  <si>
    <t>1/20</t>
  </si>
  <si>
    <t>เขียนบทความลงสื่อสิ่งพิมพ์</t>
  </si>
  <si>
    <t>ประชาสัมพันธ์ผ่านป้าย</t>
  </si>
  <si>
    <t>ชิ้น</t>
  </si>
  <si>
    <t>สนับสนุนงานประชาสัมพันธ์ของหน่วยงาน</t>
  </si>
  <si>
    <t>ผืน</t>
  </si>
  <si>
    <t>แผ่น</t>
  </si>
  <si>
    <t>1.2 กิจกรรมประชาสัมพันธ์นโยบายกรุงเทพมหานครทางสถานีโทรทัศน์</t>
  </si>
  <si>
    <t xml:space="preserve"> - บริหารจัดการเฟซบุ๊กแฟนเพจ Bangkok Stories</t>
  </si>
  <si>
    <t>1.5 กิจกรรมสื่อมวลชนสัมพันธ์</t>
  </si>
  <si>
    <t>รหัส 0103007-07199-1</t>
  </si>
  <si>
    <t xml:space="preserve"> - เผยแพร่ทางสื่อออนไลน์</t>
  </si>
  <si>
    <t xml:space="preserve"> - ผลิต Infographic</t>
  </si>
  <si>
    <t xml:space="preserve"> - จัดกิจกรรมเพิ่มยอดผู้ติดตาม
ทวิตเตอร์ “กรุงเทพมหานคร โดย
สำนักงานประชาสัมพันธ์”</t>
  </si>
  <si>
    <t>แผนงาน: นิติบัญญัติและบริหารราชการ</t>
  </si>
  <si>
    <t>ครั้ง/ปี</t>
  </si>
  <si>
    <t>คน/ปี</t>
  </si>
  <si>
    <t xml:space="preserve">  คณะ/ปี     </t>
  </si>
  <si>
    <t>การประเมินและติดตามผล
การดำเนินงาน</t>
  </si>
  <si>
    <t xml:space="preserve">ครั้ง/ปี </t>
  </si>
  <si>
    <t>การแปลและการดำเนินการด้าน
ภาษาต่างประเทศ</t>
  </si>
  <si>
    <t xml:space="preserve">หน้า/ปี </t>
  </si>
  <si>
    <t>โครงการส่งเสริมศักยภาพและเศรษฐกิจของเมืองในระดับนานาชาติ</t>
  </si>
  <si>
    <t>รหัส 0104003-07199-5</t>
  </si>
  <si>
    <t>แผนงาน: บริหารราชการท้องถิ่นพิเศษ</t>
  </si>
  <si>
    <t>พื้นที่</t>
  </si>
  <si>
    <t>ตร.กม.</t>
  </si>
  <si>
    <t>ครัวเรือน</t>
  </si>
  <si>
    <t>หลัง</t>
  </si>
  <si>
    <t>ประชากร</t>
  </si>
  <si>
    <t>ล้านคน</t>
  </si>
  <si>
    <t>บริการทะเบียนปกครอง</t>
  </si>
  <si>
    <t>มูลนิธิ สมาคม ศาลเจ้าและมัสยิด</t>
  </si>
  <si>
    <t>สมาคมฌาปนกิจสงเคราะห์</t>
  </si>
  <si>
    <t>ออกเอกสารราชการ/หนังสือรับรอง</t>
  </si>
  <si>
    <t>บริการทะเบียนราษฎร</t>
  </si>
  <si>
    <t>บริการทะเบียนบัตรประจำตัวประชาชน</t>
  </si>
  <si>
    <t>บริการทะเบียนทั่วไป</t>
  </si>
  <si>
    <t>ระยะเวลาดำเนินการ  ปี 2566</t>
  </si>
  <si>
    <t>5/28</t>
  </si>
  <si>
    <t xml:space="preserve">1. หลักสูตรการฝึกอบรมปฐมนิเทศข้าราชการกรุงเทพมหานคร (จำนวน 1,440 คน งบฯ 12,645,300 บาท) 
</t>
  </si>
  <si>
    <t xml:space="preserve">3. หลักสูตรการฝึกอบรมเพื่อพัฒนาสมรรถนะของข้าราชการกรุงเทพมหานคร (จำนวน  240 คน งบฯ  1,746,000 บาท) </t>
  </si>
  <si>
    <t>7. หลักสูตรสร้างเสริมคุณธรรมจริยธรรมในการปฏิบัติงาน (จำนวน  200 คน งบฯ 490,000 บาท )</t>
  </si>
  <si>
    <t xml:space="preserve">8. หลักสูตรการฝึกอบรมปฐมนิเทศบุคลากรกรุงเทพมหานคร  (จำนวน 1,000 คน งบฯ 3,666,600 บาท ) </t>
  </si>
  <si>
    <t xml:space="preserve">9. หลักสูตรการฝึกอบรมเพื่อเสริมสร้างวินัยของบุคลากรกรุงเทพมหานคร (จำนวน 100 คน งบฯ 230,400 บาท ) </t>
  </si>
  <si>
    <t xml:space="preserve">10. หลักสูตรการฝึกอบรมเพื่อเพิ่มศักยภาพหัวหน้างาน (จำนวน 100 คน งบฯ 799,000 บาท ) </t>
  </si>
  <si>
    <t>5. หลักสูตรการฝึกอบรมการเพิ่มศักยภาพการตรวจราชการกรุงเทพมหานคร (จำนวน 40 คน งบฯ 579,400 บาท )</t>
  </si>
  <si>
    <t xml:space="preserve">1. เพื่อส่งเสริมสนับสนุนการปรับเปลี่ยนเป็นรัฐบาลดิจิทัล โดยพัฒนาศักยภาพข้าราชการและบุคลากรของกรุงเทพมหานคร                   </t>
  </si>
  <si>
    <t xml:space="preserve">เพี่อการปรับเปลี่ยนกรุงเทพมหานครสู่การเป็นองค์กรดิจิทัล  และสร้างเครือข่ายด้านการพัฒนางานดิจิทัลของกรุงเทพมหานคร </t>
  </si>
  <si>
    <t>โดยตัวแทนหน่วยงานและผู้ปฏิบัติงานที่เกี่ยวข้องร่วมกันแลกเปลี่ยนความคิดเห็นในการดำเนินการ</t>
  </si>
  <si>
    <t>จำนวน 8 หลักสูตร ประกอบด้วย</t>
  </si>
  <si>
    <t xml:space="preserve">1. หลักสูตรการส่งเสริมศักยภาพการพัฒนาองค์การดิจิทัลของกรุงเทพมหานคร (จำนวน 170 คน งบฯ 547,000 บาท ) </t>
  </si>
  <si>
    <t>2. หลักสูตรการฝึกอบรมการเตรียมความพร้อมเสริมศักยภาพแห่งวัย (ข้าราชการกรุงเทพมหานคร) (จำนวน 240 คน งบฯ 844,100 บาท )</t>
  </si>
  <si>
    <t xml:space="preserve">4. หลักสูตรการสร้างองค์กรแห่งการเรียนรู้ (Learing Organization) (จำนวน 200 คน งบฯ 5,70,300 บาท ) </t>
  </si>
  <si>
    <t>5. หลักสูตรกระบวนการพัฒนานวัตกรรมการเรียนรู้ที่มีประสิทธิภาพ (จำนวน 30 คน งบฯ 235,000 บาท )</t>
  </si>
  <si>
    <t>6. หลักสูตรการสัมมนาก่อนเกษียณอายุราชการ (จำนวน 2,500 คน งบฯ 3,364,000 บาท )</t>
  </si>
  <si>
    <t>7. หลักสูตรการส่งเสริมการใช้นวัตกรรมเพื่อพัฒนาทรัพยากรบุคคล (จำนวน 160 คน งบฯ 457,000 บาท )</t>
  </si>
  <si>
    <t>8. หลักสูตรการเสริมสร้างประสิทธิภาพการพัฒนา (จำนวน 240 คน งบฯ 842,500 บาท )</t>
  </si>
  <si>
    <t xml:space="preserve">โครงการเสริมสร้างวัฒนธรรมองค์กรและนวัตกรรมการพัฒนาทรัพยากรบุคคล  </t>
  </si>
  <si>
    <t>รหัส 0103005-07103-1</t>
  </si>
  <si>
    <t xml:space="preserve">จำนวน 2 วัน ณ สถานที่เอกชน </t>
  </si>
  <si>
    <t xml:space="preserve">ภาระงานที่ได้รับการมอบหมาย โดยจัดให้มีการพัฒนาทรัพยากรบุคคลด้วยการฝึกอบรม การให้ทุน และการสนับสนุนการเรียนรู้ด้วยตนเอง”  </t>
  </si>
  <si>
    <t>(Learning Agility) สอดคล้องกับแผนปฏิบัติราชการกรุงเทพมหานครประจำปีงบประมาณ พ.ศ. 2566 ของสำนักงานตรวจสอบภายใน และ</t>
  </si>
  <si>
    <t>แผนยุทธศาสตร์การบริหารทรัพยากรบุคคลของกรุงเทพมหานคร</t>
  </si>
  <si>
    <t>จัดฝึกอบรมเพื่อให้ผู้ตรวจสอบภายในมีความรู้ ทักษะ และความสามารถอื่น ๆ ที่จำเป็นต่อการปฏิบัติงาน ตลอดจนสามารถสะสมจำนวนชั่วโมงของ</t>
  </si>
  <si>
    <t>การพัฒนาความรู้ให้เป็นไปตามเกณฑ์ที่มาตรฐานวิชาชีพกำหนด สามารถบรรลุผลสำเร็จตามแผนการตรวจสอบประจำปีและแผนการตรวจสอบ</t>
  </si>
  <si>
    <t xml:space="preserve">ระยะยาวที่กำหนด โดยมีผู้เข้าร่วมการสัมมนา จำนวน 59 คน กำหนดจัดโครงการ  ในเดือนพฤศจิกายน 2565 โดยเป็นโครงการฝึกอบรมแบบไป-กลับ </t>
  </si>
  <si>
    <t>ร่าง</t>
  </si>
  <si>
    <t>ขั้นที่ 5 การพิจารณาอนุมัติงบประมาณของสภากรุงเทพมหานคร</t>
  </si>
  <si>
    <t xml:space="preserve">เอกสารงบประมาณฉบับที่ 2 </t>
  </si>
  <si>
    <t>งบประมาณรายจ่ายประจำปีงบประมาณ พ.ศ. 2566 โดยสังเขป</t>
  </si>
  <si>
    <t>ก) งบประมาณจำแนกตามประเภทงบประมาณ</t>
  </si>
  <si>
    <t>(บาท)</t>
  </si>
  <si>
    <t>ประเภทงบประมาณ</t>
  </si>
  <si>
    <t>รวม</t>
  </si>
  <si>
    <t>งบประมาณตามโครงสร้างผลผลิต</t>
  </si>
  <si>
    <t>งบประมาณเพื่อสนับสนุนช่วยเหลือ (Grant)</t>
  </si>
  <si>
    <t>งบประมาณเพื่อการชำระหนี้</t>
  </si>
  <si>
    <t>งบประมาณเพื่อชดใช้เงินยืมเงินสะสม</t>
  </si>
  <si>
    <t>รวมงบประมาณทั้งสิ้น</t>
  </si>
  <si>
    <t>ข) งบประมาณตามโครงสร้างผลผลิต</t>
  </si>
  <si>
    <t>งบประมาณภารกิจประจำพื้นฐาน</t>
  </si>
  <si>
    <t>งบประมาณภารกิจตามแผนยุทธศาสตร์</t>
  </si>
  <si>
    <t>งบประมาณตามแผนยุทธศาสตร์</t>
  </si>
  <si>
    <t>งบประมาณตามแผนยุทธศาสตร์บูรณาการ</t>
  </si>
  <si>
    <t>ด้าน/แผนงาน/ผลผลิต/โครงการ</t>
  </si>
  <si>
    <t>ด้านการบริหารจัดการและบริหารราชการกรุงเทพมหานคร</t>
  </si>
  <si>
    <t>ผลผลิตบริหารงานบุคคล</t>
  </si>
  <si>
    <t>ผลผลิตพัฒนาบุคลากร</t>
  </si>
  <si>
    <t>โครงการเสริมสร้างวัฒนธรรมองค์กรและนวัตกรรมการพัฒนาทรัพยากรบุคคล</t>
  </si>
  <si>
    <t>ผลผลิตสวัสดิการกรุงเทพมหานคร</t>
  </si>
  <si>
    <t>แผนงานบริหารงานกรุงเทพมหานคร</t>
  </si>
  <si>
    <t>ผลผลิตบริหารงานกลาง</t>
  </si>
  <si>
    <t>ผลผลิตนิติการ</t>
  </si>
  <si>
    <t>ผลผลิตตรวจสอบควบคุมภายใน</t>
  </si>
  <si>
    <t>ผลผลิตตรวจราชการกรุงเทพมหานคร</t>
  </si>
  <si>
    <t>ผลผลิตข้อมูลข่าวสารประชาสัมพันธ์</t>
  </si>
  <si>
    <t>โครงการเสริมสร้างความรู้ เข้าใจและส่งเสริม
การมีส่วนร่วมของประชาชน</t>
  </si>
  <si>
    <t>แผนงานนิติบัญญัติและบริหารราชการ</t>
  </si>
  <si>
    <t>ผลผลิตความสัมพันธ์ระหว่างเมือง</t>
  </si>
  <si>
    <t>แผนงานบริหารราชการท้องถิ่นพิเศษ</t>
  </si>
  <si>
    <t>ผลผลิตปกครองท้องที่</t>
  </si>
  <si>
    <t>ผลผลิตทะเบียนและบัตรประจำตัวประชาชน</t>
  </si>
  <si>
    <t>รวมงบประมาณตามโครงสร้างผลผลิต</t>
  </si>
  <si>
    <t>ค) งบประมาณเพื่อสนับสนุนช่วยเหลือ (Grant)</t>
  </si>
  <si>
    <t>รวมงบประมาณเพื่อสนับสนุนช่วยเหลือ (Grant)</t>
  </si>
  <si>
    <t>ง) งบประมาณเพื่อการชำระหนี้</t>
  </si>
  <si>
    <t>รวมงบประมาณเพื่อการชำระหนี้</t>
  </si>
  <si>
    <t>จ) งบประมาณเพื่อชดใช้เงินยืมเงินสะสม</t>
  </si>
  <si>
    <t>รวมงบประมาณเพื่อชดใช้เงินยืมเงินสะสม</t>
  </si>
  <si>
    <t>ฉ) งบประมาณจำแนกตามประเภทงบรายจ่าย</t>
  </si>
  <si>
    <t>ประเภทงบรายจ่าย</t>
  </si>
  <si>
    <t>เงินเดือนและค่าจ้างประจำ</t>
  </si>
  <si>
    <t>ค่าจ้างชั่วคราว</t>
  </si>
  <si>
    <t>ค่าตอบแทน
ใช้สอยและวัสดุ</t>
  </si>
  <si>
    <t>ค่าสาธารณูปโภค</t>
  </si>
  <si>
    <t>ค่าครุภัณฑ์ 
ที่ดินและสิ่งก่อสร้าง</t>
  </si>
  <si>
    <t>เงินอุดหนุน</t>
  </si>
  <si>
    <t>รายจ่ายอื่น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</si>
  <si>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</si>
  <si>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</si>
  <si>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</si>
  <si>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</si>
  <si>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</si>
  <si>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รวมงบประมาณ</t>
  </si>
  <si>
    <t>.</t>
  </si>
  <si>
    <t>ผลผลิตรายจ่ายบุคลากร</t>
  </si>
  <si>
    <t>1. งบบุคลากร</t>
  </si>
  <si>
    <t xml:space="preserve">1.1 เงินเดือน  </t>
  </si>
  <si>
    <t>01101-1</t>
  </si>
  <si>
    <t>เงินเดือน</t>
  </si>
  <si>
    <t>01102-1</t>
  </si>
  <si>
    <t>เงินเลื่อนขั้นเลื่อนระดับ</t>
  </si>
  <si>
    <t>01103-1</t>
  </si>
  <si>
    <t>เงินเพิ่มพิเศษสำหรับการสู้รบ (พ.ส.ร.)</t>
  </si>
  <si>
    <t>01105-1</t>
  </si>
  <si>
    <t>01106-1</t>
  </si>
  <si>
    <t>เงินประจำตำแหน่งของข้าราชการ</t>
  </si>
  <si>
    <t>01107-1</t>
  </si>
  <si>
    <t>เงินค่าตอบแทนเป็นรายเดือนของข้าราชการ</t>
  </si>
  <si>
    <t>01108-1</t>
  </si>
  <si>
    <t>เงินเพิ่มการครองชีพชั่วคราวของข้าราชการ</t>
  </si>
  <si>
    <t>01109-1</t>
  </si>
  <si>
    <t>เงินช่วยเหลือค่าครองชีพของข้าราชการ</t>
  </si>
  <si>
    <t xml:space="preserve">1.2 ค่าจ้างประจำ	</t>
  </si>
  <si>
    <t>01201-1</t>
  </si>
  <si>
    <t>ค่าจ้างประจำ</t>
  </si>
  <si>
    <t>01202-1</t>
  </si>
  <si>
    <t>เงินเพิ่มค่าจ้างประจำ</t>
  </si>
  <si>
    <t>01205-1</t>
  </si>
  <si>
    <t>เงินเพิ่มการครองชีพชั่วคราวของลูกจ้างประจำ</t>
  </si>
  <si>
    <t>01206-1</t>
  </si>
  <si>
    <t>เงินช่วยเหลือค่าครองชีพของลูกจ้างประจำ</t>
  </si>
  <si>
    <t xml:space="preserve">1.3 ค่าจ้างชั่วคราว	</t>
  </si>
  <si>
    <t>02101-1</t>
  </si>
  <si>
    <t>02102-1</t>
  </si>
  <si>
    <t>เงินเพิ่มการครองชีพชั่วคราวของลูกจ้างชั่วคราว</t>
  </si>
  <si>
    <t>02103-1</t>
  </si>
  <si>
    <t>เงินช่วยเหลือค่าครองชีพของลูกจ้างชั่วคราว</t>
  </si>
  <si>
    <t xml:space="preserve">1.4 ค่าตอบแทนใช้สอยและวัสดุ	</t>
  </si>
  <si>
    <t>03122-1</t>
  </si>
  <si>
    <t>เงินตอบแทนพิเศษของข้าราชการ</t>
  </si>
  <si>
    <t>03128-1</t>
  </si>
  <si>
    <t>เงินตอบแทนพิเศษของลูกจ้างประจำ</t>
  </si>
  <si>
    <t>03135-1</t>
  </si>
  <si>
    <t>ค่าตอบแทนเหมาจ่ายแทนการจัดหารถประจำตำแหน่ง</t>
  </si>
  <si>
    <t>03217-1</t>
  </si>
  <si>
    <t>เงินสมทบกองทุนประกันสังคม</t>
  </si>
  <si>
    <t>03293-1</t>
  </si>
  <si>
    <t>เงินสมทบกองทุนเงินทดแทน</t>
  </si>
  <si>
    <t>1. งบดำเนินงาน</t>
  </si>
  <si>
    <t xml:space="preserve">1.1.1 ค่าตอบแทน </t>
  </si>
  <si>
    <t>ค่าอาหารทำการนอกเวลา</t>
  </si>
  <si>
    <t>1.1.2 ค่าใช้สอย</t>
  </si>
  <si>
    <t>ค่าบำรุงรักษาซ่อมแซมเครื่องปรับอากาศ</t>
  </si>
  <si>
    <t>ค่าซ่อมแซมยานพาหนะ</t>
  </si>
  <si>
    <t>ค่าจ้างเหมาบริการเป็นรายบุคคล</t>
  </si>
  <si>
    <t>1.1.3 วัสดุ</t>
  </si>
  <si>
    <t>ค่าวัสดุน้ำมันเชื้อเพลิงและน้ำมันหล่อลื่น</t>
  </si>
  <si>
    <t>ค่าวัสดุไฟฟ้า ประปา งานบ้าน งานครัว และงานสวน</t>
  </si>
  <si>
    <t xml:space="preserve">1.2 ค่าสาธารณูปโภค		</t>
  </si>
  <si>
    <t>ค่าโทรศัพท์เคลื่อนที่</t>
  </si>
  <si>
    <t>ค่าไปรษณีย์</t>
  </si>
  <si>
    <t>2. งบลงทุน</t>
  </si>
  <si>
    <t>2.1 ค่าครุภัณฑ์ ที่ดินและสิ่งก่อสร้าง</t>
  </si>
  <si>
    <t>2.1.1 ค่าครุภัณฑ์</t>
  </si>
  <si>
    <t>05101-2</t>
  </si>
  <si>
    <t>05101-3</t>
  </si>
  <si>
    <t>05101-4</t>
  </si>
  <si>
    <t>05203-7</t>
  </si>
  <si>
    <t>4. งบรายจ่ายอื่น</t>
  </si>
  <si>
    <t>07199-1</t>
  </si>
  <si>
    <t>07199-2</t>
  </si>
  <si>
    <t>07199-3</t>
  </si>
  <si>
    <t>07199-4</t>
  </si>
  <si>
    <t>05105-12</t>
  </si>
  <si>
    <t>05105-2</t>
  </si>
  <si>
    <t>05105-6</t>
  </si>
  <si>
    <t>05105-9</t>
  </si>
  <si>
    <t>05131-1</t>
  </si>
  <si>
    <t>05199-10</t>
  </si>
  <si>
    <t>เครื่องโทรศัพท์ 2 เครื่อง</t>
  </si>
  <si>
    <t>2.1.2 ค่าที่ดินและสิ่งก่อสร้าง</t>
  </si>
  <si>
    <t>05308-11</t>
  </si>
  <si>
    <t>07103-1</t>
  </si>
  <si>
    <t>07103-2</t>
  </si>
  <si>
    <t>07103-3</t>
  </si>
  <si>
    <t>07103-4</t>
  </si>
  <si>
    <t>07103-5</t>
  </si>
  <si>
    <t>05203-20</t>
  </si>
  <si>
    <t>05302-1</t>
  </si>
  <si>
    <t>05302-23</t>
  </si>
  <si>
    <t>05302-24</t>
  </si>
  <si>
    <t>05302-25</t>
  </si>
  <si>
    <t>05302-26</t>
  </si>
  <si>
    <t>05302-27</t>
  </si>
  <si>
    <t>05302-28</t>
  </si>
  <si>
    <t>05302-29</t>
  </si>
  <si>
    <t>05302-30</t>
  </si>
  <si>
    <t>ค่าซ่อมแซมทรัพย์สินและสิ่งก่อสร้าง</t>
  </si>
  <si>
    <t>ค่าสมาชิกรายเดือนของทรูวิชั่นส์</t>
  </si>
  <si>
    <t>05101-10</t>
  </si>
  <si>
    <t>05101-11</t>
  </si>
  <si>
    <t>05101-12</t>
  </si>
  <si>
    <t>05101-13</t>
  </si>
  <si>
    <t>05101-14</t>
  </si>
  <si>
    <t>05101-45</t>
  </si>
  <si>
    <t>05105-21</t>
  </si>
  <si>
    <t>05105-22</t>
  </si>
  <si>
    <t>05105-3</t>
  </si>
  <si>
    <t>05105-4</t>
  </si>
  <si>
    <t>05105-47</t>
  </si>
  <si>
    <t>สแกนเนอร์ สำหรับงานเก็บเอกสารทั่วไป 1 เครื่อง</t>
  </si>
  <si>
    <t>05105-5</t>
  </si>
  <si>
    <t>05114-8</t>
  </si>
  <si>
    <t>05119-19</t>
  </si>
  <si>
    <t>05134-6</t>
  </si>
  <si>
    <t>05140-2</t>
  </si>
  <si>
    <t>05147-30</t>
  </si>
  <si>
    <t>05199-16</t>
  </si>
  <si>
    <t>05199-23</t>
  </si>
  <si>
    <t>05199-24</t>
  </si>
  <si>
    <t>เครื่องดูดฝุ่น ขนาด 25 ลิตร 4 เครื่อง</t>
  </si>
  <si>
    <t>05199-25</t>
  </si>
  <si>
    <t>เครื่องไฟฟ้าฉุกเฉิน 30 เครื่อง</t>
  </si>
  <si>
    <t>05199-27</t>
  </si>
  <si>
    <t>ถังน้ำแบบไฟเบอร์กลาส ขนาดความจุ 1,000 ลิตร 16 ใบ</t>
  </si>
  <si>
    <t>05199-28</t>
  </si>
  <si>
    <t>แม่แรงตะเฆ่ ขนาด 3 ตัน 4 เครื่อง</t>
  </si>
  <si>
    <t>05199-29</t>
  </si>
  <si>
    <t>ตู้ล็อกเกอร์ 18 ช่อง 2 ตู้</t>
  </si>
  <si>
    <t>05199-31</t>
  </si>
  <si>
    <t>เก้าอี้อเนกประสงค์ 300 ตัว</t>
  </si>
  <si>
    <t>05199-32</t>
  </si>
  <si>
    <t>เก้าอี้สำหรับห้องประชุม 34 ตัว</t>
  </si>
  <si>
    <t>05199-35</t>
  </si>
  <si>
    <t>เครื่องฟอกอากาศแบบเคลื่อนที่ 1 เครื่อง</t>
  </si>
  <si>
    <t>05199-37</t>
  </si>
  <si>
    <t>ตู้เหล็ก แบบ 4 ลิ้นชัก 1 ตู้</t>
  </si>
  <si>
    <t>05199-38</t>
  </si>
  <si>
    <t>เก้าอี้บุนวม (โซฟา 2 ที่นั่ง) 1 ตัว</t>
  </si>
  <si>
    <t>05203-17</t>
  </si>
  <si>
    <t>05203-18</t>
  </si>
  <si>
    <t>05199-5</t>
  </si>
  <si>
    <t>กล้องวีดีโอประชุมออนไลน์ 1 ชุด</t>
  </si>
  <si>
    <t>ค่าบริการอินเตอร์เน็ทความเร็วสูง</t>
  </si>
  <si>
    <t>ค่าบริการข้อมูลข่าวออนไลน์</t>
  </si>
  <si>
    <t>05199-1</t>
  </si>
  <si>
    <t>05199-3</t>
  </si>
  <si>
    <t>05199-6</t>
  </si>
  <si>
    <t>บอร์ดไม้ปิดประกาศประชาสัมพันธ์ 1 บอร์ด</t>
  </si>
  <si>
    <t>05203-8</t>
  </si>
  <si>
    <t>07199-5</t>
  </si>
  <si>
    <t>05198-6</t>
  </si>
  <si>
    <t>3. งบเงินอุดหนุน</t>
  </si>
  <si>
    <t>06109-1</t>
  </si>
  <si>
    <t>06109-2</t>
  </si>
  <si>
    <t>ค่าสมาชิก Metropolis</t>
  </si>
  <si>
    <t>06109-3</t>
  </si>
  <si>
    <t>ค่าสมาชิกองค์การ WeGo</t>
  </si>
  <si>
    <t>06109-4</t>
  </si>
  <si>
    <t>ค่าสมาชิก Asian Mayors Forum (AMF)</t>
  </si>
  <si>
    <t>06109-5</t>
  </si>
  <si>
    <t>ค่าสมาชิกองค์การ Mayors for Peace</t>
  </si>
  <si>
    <t>07199-6</t>
  </si>
  <si>
    <t>07199-7</t>
  </si>
  <si>
    <t>07199-9</t>
  </si>
  <si>
    <t>05203-2</t>
  </si>
  <si>
    <t>ค่าบำรุงสมาคมสันนิบาตเทศบาลแห่งประเทศไทย</t>
  </si>
  <si>
    <t>ค่าใช้จ่ายในการจัดงานละศีล-อด</t>
  </si>
  <si>
    <t>ค่าบริการวงจรสื่อสาร</t>
  </si>
  <si>
    <t>07101-1</t>
  </si>
  <si>
    <t>07101-2</t>
  </si>
  <si>
    <t>output/proj</t>
  </si>
  <si>
    <t>0102005</t>
  </si>
  <si>
    <t>จำนวนเงิน</t>
  </si>
  <si>
    <t>อัตราเดิม 116 อัตรา</t>
  </si>
  <si>
    <t>เงินเลื่อนขั้น</t>
  </si>
  <si>
    <t>เงินประจำตำแหน่ง</t>
  </si>
  <si>
    <t>ค่าจ้างประจำ 112 อัตรา</t>
  </si>
  <si>
    <t>ค่าจ้างชั่วคราว 2 อัตรา</t>
  </si>
  <si>
    <t xml:space="preserve">เงินตอบแทนพิเศษของข้าราชการ </t>
  </si>
  <si>
    <t xml:space="preserve">เงินตอบแทนพิเศษของลูกจ้างประจำ </t>
  </si>
  <si>
    <t>ค่าตอบแทนเหมาจ่ายแทนการจัดหา
รถประจำตำแหน่ง</t>
  </si>
  <si>
    <t>เงินสมทบเข้ากองทุนเงินทดแทน</t>
  </si>
  <si>
    <t>อัตราเดิม 44 อัตรา</t>
  </si>
  <si>
    <t>เงินค่าตอบแทนรายเดือนของข้าราชการ</t>
  </si>
  <si>
    <t>อัตราเดิม 12 อัตรา</t>
  </si>
  <si>
    <t>ค่าจ้างชั่วคราว 4 อัตรา</t>
  </si>
  <si>
    <t>อัตราเดิม 67 อัตรา</t>
  </si>
  <si>
    <t>อัตราเดิม 138 อัตรา</t>
  </si>
  <si>
    <t>เงินเพิ่มสำหรับตำแหน่งที่มีเหตุพิเศษ สายงานนิติการ ตำแหน่งนิติกร</t>
  </si>
  <si>
    <t>เงินเดือน 118 อัตรา</t>
  </si>
  <si>
    <t>เงินเพิ่มสำหรับตำแหน่งที่มีเหตุพิเศษสายงานนิติการ</t>
  </si>
  <si>
    <t>อัตราเดิม 65 อัตรา</t>
  </si>
  <si>
    <t>อัตราเดิม 15 อัตรา</t>
  </si>
  <si>
    <t>ค่าจ้างชั่วคราว 3 อัตรา</t>
  </si>
  <si>
    <t>อัตราเดิม 62 อัตรา</t>
  </si>
  <si>
    <t>เงิน พ.ส.ร.</t>
  </si>
  <si>
    <t>ค่าจ้างประจำ 22 อัตรา</t>
  </si>
  <si>
    <t>อัตราเดิม 32 อัตรา</t>
  </si>
  <si>
    <t>อัตราเดิม 4 อัตรา</t>
  </si>
  <si>
    <t>Grand Total</t>
  </si>
  <si>
    <t>- จ้างเหมารายบุคคล ( 9 )</t>
  </si>
  <si>
    <t>-</t>
  </si>
  <si>
    <t>จำนวนผลิตภัณฑ์ได้รับการส่งเสริมการตลาดในต่างประเทศเพิ่มขึ้นจากปีงบประมาณ พ.ศ.2565</t>
  </si>
  <si>
    <t>ผลิตภัณฑ์</t>
  </si>
  <si>
    <t>ค่าใช้จ่ายในการสัมมนาเพื่อพัฒนาองค์การ</t>
  </si>
  <si>
    <t>โครงการพัฒนาสมรรถนะผู้ตรวจสอบภายใน เพื่อบรรลุผลสำเร็จ</t>
  </si>
  <si>
    <t>ตามแผนการตรวจสอบประจำปีและแผนการตรวจสอบระยะยาว</t>
  </si>
  <si>
    <t xml:space="preserve">1. เงินเดือน  </t>
  </si>
  <si>
    <t xml:space="preserve">2. ค่าจ้างประจำ	</t>
  </si>
  <si>
    <t>3. งบรายจ่ายอื่น</t>
  </si>
  <si>
    <t>2. งบรายจ่ายอื่น</t>
  </si>
  <si>
    <t xml:space="preserve">เครื่องปรับอากาศ แบบแยกส่วน (ราคารวมค่าติดตั้ง) </t>
  </si>
  <si>
    <t>แบบตั้งพื้นหรือแบบแขวน ขนาด 13,000 บีทียู 1 เครื่อง</t>
  </si>
  <si>
    <t>แบบตั้งพื้นหรือแบบแขวน ขนาด 13,000 บีทียู 2 เครื่อง</t>
  </si>
  <si>
    <t xml:space="preserve">เครื่องปรับอากาศ แบบแยกส่วน (ราคารวมค่าติดตั้ง) 
</t>
  </si>
  <si>
    <t>แบบตั้งพื้นหรือแบบแขวน ขนาด 30,000 บีทียู 1 เครื่อง</t>
  </si>
  <si>
    <t xml:space="preserve">เครื่องถ่ายเอกสาร ระบบดิจิตอล (ขาว - ดำ) 
</t>
  </si>
  <si>
    <t>ความเร็ว 20 แผ่นต่อนาที 2 เครื่อง</t>
  </si>
  <si>
    <t>ค่าใช้จ่ายในการมอบประกาศเกียรติคุณให้แก่ผู้ที่</t>
  </si>
  <si>
    <t>เกษียณอายุราชการของกรุงเทพมหานคร</t>
  </si>
  <si>
    <t xml:space="preserve">ค่าใช้จ่ายในการคัดเลือกข้าราชการกรุงเทพ
</t>
  </si>
  <si>
    <t>มหานครสามัญ และลูกจ้างกรุงเทพมหานครดีเด่น</t>
  </si>
  <si>
    <t>ค่าใช้จายโครงการพิธีรับพระราชทานเครื่องราช</t>
  </si>
  <si>
    <t xml:space="preserve">อิสริยาภรณ์ ชั้นสายสะพาย ประจำปี 2566 </t>
  </si>
  <si>
    <t>โครงการสัมมนาเพื่อการพัฒนาองค์กร สำนักงาน</t>
  </si>
  <si>
    <t>การเจ้าหน้าที่ สำนักปลัดกรุงเทพมหานคร</t>
  </si>
  <si>
    <t>ส่วนใหญ่เป็นค่าอาหารทำการนอกเวลา</t>
  </si>
  <si>
    <t>ค่าเบี้ยประชุม ค่าตอบแทนกรรมการ</t>
  </si>
  <si>
    <t>ผู้อ่านตรวจและประเมินผลงานทางวิชาการ ฯลฯ</t>
  </si>
  <si>
    <t>ส่วนใหญ่เป็นค่าจ้างเหมาบริการเป็นรายบุคคล</t>
  </si>
  <si>
    <t xml:space="preserve">ค่าซ่อมแซมยานพาหนะ ค่าซ่อมแซมครุภัณฑ์ </t>
  </si>
  <si>
    <t>ค่าบำรุงรักษาซ่อมแซมเครื่องปรับอากาศ ฯลฯ</t>
  </si>
  <si>
    <t xml:space="preserve">ส่วนใหญ่เป็นค่าวัสดุสำนักงาน ค่าวัสดุอุปกรณ์คอมพิวเตอร์ </t>
  </si>
  <si>
    <t>ค่าวัสดุยานพาหนะ  ฯลฯ</t>
  </si>
  <si>
    <t>ค่าโทรศัพท์</t>
  </si>
  <si>
    <t>ค่าโทรศัพท์ ค่าไปรษณีย์</t>
  </si>
  <si>
    <t>(1)</t>
  </si>
  <si>
    <t>(2)</t>
  </si>
  <si>
    <t>(3)</t>
  </si>
  <si>
    <t>(4)</t>
  </si>
  <si>
    <t>ค่าอาหารทำการนอกเวลา ค่าเบี้ยประชุม</t>
  </si>
  <si>
    <t>ค่าซ่อมแซมยานพาหนะ ค่าซ่อมแซมครุภัณฑ์</t>
  </si>
  <si>
    <t>ค่าวัสดุยานพาหนะ ค่าวัสดุสำนักงาน</t>
  </si>
  <si>
    <t xml:space="preserve">ส่วนใหญ่เป็นค่าวัสดุอุปกรณ์คอมพิวเตอร์ </t>
  </si>
  <si>
    <t xml:space="preserve">ค่าวัสดุน้ำมันเชื้อเพลิงและน้ำมันหล่อลื่น </t>
  </si>
  <si>
    <t xml:space="preserve">ค่าวัสดุไฟฟ้า ประปา งานบ้าน งานครัว และงานสวน </t>
  </si>
  <si>
    <t>ค่าพิมพ์วารสารพัฒนาข้าราชการกรุงเทพมหานคร ฯลฯ</t>
  </si>
  <si>
    <t>ค่าไฟฟ้า ค่าน้ำประปา</t>
  </si>
  <si>
    <t>(5)</t>
  </si>
  <si>
    <t>(6)</t>
  </si>
  <si>
    <t xml:space="preserve">เครื่องคอมพิวเตอร์โน้ตบุ๊ก สำหรับงานสำนักงาน </t>
  </si>
  <si>
    <t>2 เครื่อง</t>
  </si>
  <si>
    <t xml:space="preserve">พร้อมโปรแกรมระบบปฏิบัติการ (OS) แบบ GGWA </t>
  </si>
  <si>
    <t>พร้อมโปรแกรมระบบปฏิบัติการ (OS) แบบ GGWA</t>
  </si>
  <si>
    <t>(จอแสดงภาพขนาดไม่น้อยกว่า 19 นิ้ว)</t>
  </si>
  <si>
    <t xml:space="preserve">เครื่องพิมพ์ Multifunction เลเซอร์ หรือ LED สี </t>
  </si>
  <si>
    <t xml:space="preserve">สแกนเนอร์ สำหรับงานเก็บเอกสารระดับศูนย์บริการ </t>
  </si>
  <si>
    <t>1 เครื่อง</t>
  </si>
  <si>
    <t>แบบที่ 2 1 เครื่อง</t>
  </si>
  <si>
    <t>กล้องถ่ายภาพระบบดิจิตอล ความละเอียดไม่น้อยกว่า</t>
  </si>
  <si>
    <t>24 ล้านพิกเซล พร้อมอุปกรณ์ 2 ชุด</t>
  </si>
  <si>
    <t xml:space="preserve">ปรับปรุงศูนย์การเรียนรู้มหานคร
</t>
  </si>
  <si>
    <t xml:space="preserve">ค่าใช้จ่ายในการส่งเสริมการศึกษาเพิ่มเติม ฝึกอบรม </t>
  </si>
  <si>
    <t>ให้มีสมรรถนะ</t>
  </si>
  <si>
    <t>ค่าใช้จ่ายในการพัฒนาทรัพยากรบุคคลของกรุงเทพมหานคร</t>
  </si>
  <si>
    <t>ส่วนใหญ่เป็นค่าจ้างเหมาบริการเป็นรายบุคคล ค่าซ่อมแซมยานพาหนะ</t>
  </si>
  <si>
    <t xml:space="preserve">เครื่องถ่ายเอกสาร ระบบดิจิตอล (ขาว-ดำ) 
</t>
  </si>
  <si>
    <t>ความเร็ว 20 แผ่นต่อนาที 1 เครื่อง</t>
  </si>
  <si>
    <t>ของกรุงเทพมหานครประเวศ (เขตประเวศ)</t>
  </si>
  <si>
    <t>วัตถุประสงค์</t>
  </si>
  <si>
    <t xml:space="preserve">เพื่อปรับปรุงสภาพของอาคารให้มีประสิทธิภาพที่ดี </t>
  </si>
  <si>
    <t xml:space="preserve">สามารถใช้งานได้มีความสะดวก ปลอดภัยต่ออาชญากรรม </t>
  </si>
  <si>
    <t>เสริมสร้างสมรรถภาพในการทำงานของข้าราชการกรุงเทพมหานคร</t>
  </si>
  <si>
    <t>ระยะเวลาดำเนินการ 3 ปี (2566-2568)</t>
  </si>
  <si>
    <t>เป้าหมายของโครงการ</t>
  </si>
  <si>
    <t>เพื่อปรับปรุงอาคารสงเคราะห์ข้าราชการและลูกจ้างประจำ</t>
  </si>
  <si>
    <t>งานที่จะทำ</t>
  </si>
  <si>
    <t>ปรับปรุงอาคาร 1 - 7</t>
  </si>
  <si>
    <t>1. งานโครงสร้าง</t>
  </si>
  <si>
    <t>2. งานสถาปัตยกรรม</t>
  </si>
  <si>
    <t xml:space="preserve">   - งานผนัง</t>
  </si>
  <si>
    <t xml:space="preserve">   - งานพื้น</t>
  </si>
  <si>
    <t xml:space="preserve">   - งานผฝ้าเพดาน</t>
  </si>
  <si>
    <t xml:space="preserve">   - งานประตู หน้าต่างอลูมิเนียม</t>
  </si>
  <si>
    <t xml:space="preserve">   - งานประตูห้องพัก</t>
  </si>
  <si>
    <t xml:space="preserve">   - งานห้องน้ำ - ส้วม สุขภัณฑ์และอุปกรณ์ประกอบ</t>
  </si>
  <si>
    <t>ตามแบบเลขที่ สถ.2.0113 และแบบเลขที่ อ.20066</t>
  </si>
  <si>
    <t>เงิน</t>
  </si>
  <si>
    <t>เงินนอก</t>
  </si>
  <si>
    <t>งบประมาณทั้งสิ้น</t>
  </si>
  <si>
    <t>ปี 2566             ตั้งงบประมาณ</t>
  </si>
  <si>
    <t>ปี 2568             ผูกพันงบประมาณ</t>
  </si>
  <si>
    <t>(7)</t>
  </si>
  <si>
    <t>(8)</t>
  </si>
  <si>
    <t>ปรับปรุงอาคารสงเคราะห์ข้าราชการและลูกจ้าง</t>
  </si>
  <si>
    <t>ประจำของกรุงเทพมหานครอ่อนนุช 86 (เขตประเวศ)</t>
  </si>
  <si>
    <t xml:space="preserve"> - ปรับปรุงอาคาร 1 - 4 ตามแบบ เลขที่ ปร.22/2565</t>
  </si>
  <si>
    <t xml:space="preserve"> - จัดหาครุภัณฑ์ จำนวน 1 รายการ</t>
  </si>
  <si>
    <t xml:space="preserve">ประจำของกรุงเทพมหานครลาดกระบัง </t>
  </si>
  <si>
    <t>(เขตลาดกระบัง)</t>
  </si>
  <si>
    <t xml:space="preserve"> - ปรับปรุงอาคาร ตามแบบ เลขที่ อส.2/2565</t>
  </si>
  <si>
    <t xml:space="preserve"> - จัดหาครุภัณฑ์ จำนวน 2 รายการ</t>
  </si>
  <si>
    <t xml:space="preserve">ประจำของกรุงเทพมหานครรามอินทรา 39 </t>
  </si>
  <si>
    <t>(เขตบางเขน)</t>
  </si>
  <si>
    <t xml:space="preserve"> - ปรับปรุงอาคาร ตามแบบ เลขที่ ขบข.34/2565</t>
  </si>
  <si>
    <t xml:space="preserve"> - จัดหาครุภัณฑ์ จำนวน 4 รายการ</t>
  </si>
  <si>
    <t>ประจำของกรุงเทพมหานครยิ้มประยูร (เขตภาษีเจริญ)</t>
  </si>
  <si>
    <t>ประจำของกรุงเทพมหานครบางบอน (เขตบางแค)</t>
  </si>
  <si>
    <t xml:space="preserve"> - ปรับปรุงอาคาร ตามแบบ เลขที่ อส.1/2565</t>
  </si>
  <si>
    <t xml:space="preserve">ประจำของกรุงเทพมหานครประชาร่วมใจ </t>
  </si>
  <si>
    <t xml:space="preserve"> - ปรับปรุงอาคาร 1 - 3 ตามแบบ เลขที่ อส.1/2565</t>
  </si>
  <si>
    <t>ประจำของกรุงเทพมหานครบึงกุ่ม (เขตบึงกุ่ม)</t>
  </si>
  <si>
    <t xml:space="preserve"> - ปรับปรุงอาคาร ตามแบบ เลขที่ ขบก.6/2566</t>
  </si>
  <si>
    <t xml:space="preserve">ประจำของกรุงเทพมหานครบางคอแหลม </t>
  </si>
  <si>
    <t>(เขตบางคอแหลม)</t>
  </si>
  <si>
    <t xml:space="preserve"> - ปรับปรุงอาคาร ตามแบบ เลขที่ บล.9/2565</t>
  </si>
  <si>
    <t>รายการผูกพัน</t>
  </si>
  <si>
    <t>0104016-66-01</t>
  </si>
  <si>
    <t>โครงการปรับปรุงอาคารสงเคราะห์ข้าราชการและลูกจ้าง</t>
  </si>
  <si>
    <t>ประจำของกรุงเทพมหานครประเวศ (เขตประเวศ)</t>
  </si>
  <si>
    <t>ส่วนใหญ่เป็นค่าจ้างเหมาบริการเป็นรายบุคคล ค่าบำรุงรักษา</t>
  </si>
  <si>
    <t xml:space="preserve">ซ่อมแซมเครื่องปรับอากาศ ค่าซ่อมแซมยานพาหนะ </t>
  </si>
  <si>
    <t>ค่าซ่อมแซมครุภัณฑ์ ค่าบริการกำจัดเห็บ หมัด ฯลฯ</t>
  </si>
  <si>
    <t xml:space="preserve">ค่าบำรุงรักษาโปรแกรมฌาปนกิจสงเคราะห์และเครื่องพิมพ์ </t>
  </si>
  <si>
    <t>ค่าซ่อมแซมครุภัณฑ์ ฯลฯ</t>
  </si>
  <si>
    <t>ส่วนใหญ่เป็นค่าค่าวัสดุน้ำมันเชื้อเพลิงและน้ำมันหล่อลื่น</t>
  </si>
  <si>
    <t>ค่าวัสดุอุปกรณ์คอมพิวเตอร์ ฯลฯ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</si>
  <si>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>: “เพื่อให้ทรัพยากรบุคคลของกรุงเทพมหานครมีความรู้ ความสามารถเหมาะสมกับความต้องการและสอดคล้องกับตำแหน่งหน้าที่และ</t>
    </r>
  </si>
  <si>
    <r>
      <rPr>
        <b/>
        <sz val="16"/>
        <rFont val="TH SarabunPSK"/>
        <family val="2"/>
      </rPr>
      <t xml:space="preserve">กิจกรรมหลัก: </t>
    </r>
    <r>
      <rPr>
        <sz val="16"/>
        <rFont val="TH SarabunPSK"/>
        <family val="2"/>
      </rPr>
      <t xml:space="preserve">กิจกรรมฝึกอบรม สัมมนา ผลิตและเผยแพร่สื่อการเรียนรู้และเพื่อสนับสนุนการเรียนรู้ด้วยตนเอง บริหารจัดการทุนการศึกษาและฝึกอบรม </t>
    </r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</si>
  <si>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
</t>
    </r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</si>
  <si>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
</t>
    </r>
  </si>
  <si>
    <r>
      <rPr>
        <b/>
        <sz val="16"/>
        <rFont val="TH SarabunPSK"/>
        <family val="2"/>
      </rPr>
      <t xml:space="preserve">กิจกรรมหลัก: </t>
    </r>
    <r>
      <rPr>
        <sz val="16"/>
        <rFont val="TH SarabunPSK"/>
        <family val="2"/>
      </rPr>
      <t>บริการงานฌาปนกิจสงเคราะห์กรุงเทพมหานคร บริการสวัสดิการเงินออมและเงินกู้ บริการงานอาคารสงเคราะห์ข้าราชการและลูกจ้างกรุงเทพมหานคร และบริการรถรับส่ง และทุนการศึกษาบุตร</t>
    </r>
  </si>
  <si>
    <r>
      <rPr>
        <b/>
        <sz val="16"/>
        <rFont val="TH SarabunPSK"/>
        <family val="2"/>
      </rPr>
      <t xml:space="preserve">กิจกรรมหลัก: </t>
    </r>
    <r>
      <rPr>
        <sz val="16"/>
        <rFont val="TH SarabunPSK"/>
        <family val="2"/>
      </rPr>
      <t>อำนวยการ บริหารงาน และประสานงานกรุงเทพมหานคร (ปลัดกรุงเทพมหานครและรองปลัดกรุงเทพมหานคร) บริหารงานสารบรรณกลาง บริหารและจัดเก็บเอกสาร บริการข้อมูลข่าวสาร ประสานงานด้านพระราชพิธี รัฐพิธี และพิธีการต่าง ๆ งานอาคารสถานที่ งานดูแลความสะอาดเพื่อความเป็นระเบียบเรียบร้อยและความปลอดภัยภายในศาลาว่าการกรุงเทพมหานคร บริการรับเรื่องร้องทุกข์ ร้องเรียน ข้อคิดเห็นและข้อเสนอแนะเกี่ยวกับการบริหารราชการของกรุงเทพมหานคร งานบริหารทั่วไป และงานการเงิน งบประมาณ บัญชีและพัสดุสนับสนุนหน่วยงานในสังกัดสำนักปลัดกรุงเทพมหานคร</t>
    </r>
  </si>
  <si>
    <r>
      <rPr>
        <sz val="16"/>
        <rFont val="TH SarabunPSK"/>
        <family val="2"/>
      </rPr>
      <t>ตรวจสอบระบบงานเทคโนโลยีสารสนเทศ (IT Audit)</t>
    </r>
    <r>
      <rPr>
        <strike/>
        <sz val="16"/>
        <rFont val="TH SarabunPSK"/>
        <family val="2"/>
      </rPr>
      <t xml:space="preserve"> </t>
    </r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</si>
  <si>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1. บริหารให้คำปรึกษาขึ้นอยู่กับความประสงค์ของหน่วยรับตรวจที่จะขอรับคำปรึกษา</t>
    </r>
  </si>
  <si>
    <r>
      <rPr>
        <b/>
        <sz val="16"/>
        <rFont val="TH SarabunPSK"/>
        <family val="2"/>
      </rPr>
      <t xml:space="preserve">สอดคล้องกับประเด็นยุทธที่ 7 </t>
    </r>
    <r>
      <rPr>
        <sz val="16"/>
        <rFont val="TH SarabunPSK"/>
        <family val="2"/>
      </rPr>
      <t xml:space="preserve">การสร้างความเป็นมืออาชีพในการบริหารจัดการมหานคร ยุทธศาสตร์ย่อยที่ 3 การบริหารทรัพยากรบุคคล </t>
    </r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</si>
  <si>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
......................................................................................................................................................................................................
.....................................................................................................................................................................................................</t>
    </r>
  </si>
  <si>
    <r>
      <rPr>
        <b/>
        <sz val="16"/>
        <rFont val="TH SarabunPSK"/>
        <family val="2"/>
      </rPr>
      <t xml:space="preserve">กิจกรรมหลัก: </t>
    </r>
    <r>
      <rPr>
        <sz val="16"/>
        <rFont val="TH SarabunPSK"/>
        <family val="2"/>
      </rPr>
      <t>การตรวจราชการ การรายงานผลการตรวจราชการ การติดตามผลการตรวจราชการ และการจัดทำแผนการตรวจราชการประจำปี</t>
    </r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</si>
  <si>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: : “เพื่อให้การบริหารราชการและการดำเนินงานด้านนิติบัญญัติ เป็นไปอย่างโปร่งใส มีประสิทธิภาพ โดยจัดให้มีการดำเนินกิจการ
สภากรุงเทพมหานคร บริหารราชการกรุงเทพมหานคร และความสัมพันธ์ระหว่างเมือง”  </t>
    </r>
  </si>
  <si>
    <r>
      <rPr>
        <b/>
        <sz val="16"/>
        <rFont val="TH SarabunPSK"/>
        <family val="2"/>
      </rPr>
      <t xml:space="preserve">กิจกรรมหลัก: 
</t>
    </r>
    <r>
      <rPr>
        <sz val="16"/>
        <rFont val="TH SarabunPSK"/>
        <family val="2"/>
      </rPr>
      <t xml:space="preserve">กลุ่มงานพิธีการ ส่วนส่งเสริมความสัมพันธ์ระหว่างเมือง
 - การรับรองเอกอัครราชทูตและบุคคลสำคัญจากต่างประเทศที่เข้าพบผู้บริหารกรุงเทพมหานคร
 - การล่าม การแปลและตรวจร่างเอกสารภาษาอังกฤษ
กลุ่มงานส่งเสริมความสัมพันธ์ระหว่างเมือง ส่วนส่งเสริมความสัมพันธ์ระหว่างเมือง
 - การจัดกิจกรรมส่งเสริมความร่วมมือกับเมืองพี่เมืองน้องและเมืองต่าง ๆ ในต่างประเทศ
 - การแลกเปลี่ยนเยาวชนกรุงเทพมหานครร่วมกับเมืองพี่เมืองน้อง
กลุ่มงานส่งเสริมศักยภาพของเมือง ส่วนแผนงานและส่งเสริมศักยภาพของเมือง
 - การส่งเสริมความสัมพันธ์และความร่วมมือระหว่างกรุงเทพมหานครกับอาเซียน หรือองค์การระหว่างประเทศ และกลุ่มประเทศภายนอกอาเซียน 
รวมทั้งองค์การเอกชนต่างประเทศ
 - การพัฒนาบุคลากรกรุงเทพมหานคร เพื่อส่งเสริมศักยภาพการดำเนินภารกิจของกรุงเทพมหานคร
กลุ่มงานแผนงานและส่งเสริมกิจการต่างประเทศ ส่วนแผนงานและส่งเสริมศักยภาพของเมือง
 - การรับรองคณะบุคคลจากต่างประเทศที่มาดูงานของกรุงเทพมหานคร
 - การจัดทำประเมินและติดตามผลการดำเนินงานแผนยุทธศาสตร์ด้านการต่างประเทศของกรุงเทพมหานคร </t>
    </r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</si>
  <si>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: : “เพื่อให้การบริหารกรุงเทพมหานครเป็นไปด้วยความเรียบร้อย และรักษาความสงบเรียบร้อยในภารกิจของฝ่ายพลเรือน”  </t>
    </r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</si>
  <si>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: “เพื่อให้บุคคลมีเอกสารอ้างอิงตามที่กฎหมายกำหนดโดยจัดให้มีบริการเกี่ยวกับการทะเบียนราษฎร ทะเบียนบัตรประจำตัวประชาชน ทะเบียนครอบครัว และทะเบียนชื่อบุคคล”  </t>
    </r>
  </si>
  <si>
    <t>ส่วนใหญ่เป็นค่าจ้างผู้ให้บริการศูนย์ กทม.1555</t>
  </si>
  <si>
    <t xml:space="preserve">ค่าจ้างเหมาดูแลทรัพย์สินและรักษาความปลอดภัยฯ </t>
  </si>
  <si>
    <t>ค่าจ้างเหมาทำความสะอาดห้องน้ำ-ส้วม_x000D_ฯ ฯลฯ</t>
  </si>
  <si>
    <t>ส่วนใหญ่เป็นค่าวัสดุไฟฟ้า ประปา งานบ้าน งานครัว</t>
  </si>
  <si>
    <t>และงานสวน ค่าวัสดุอุปกรณ์คอมพิวเตอร์</t>
  </si>
  <si>
    <t>ค่าวัสดุในการรักษาความสะอาด ค่าวัสดุสำนักงานฯลฯ</t>
  </si>
  <si>
    <t>(13)</t>
  </si>
  <si>
    <t>(9)</t>
  </si>
  <si>
    <t>(10)</t>
  </si>
  <si>
    <t>(11)</t>
  </si>
  <si>
    <t>(12)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</si>
  <si>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</si>
  <si>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</si>
  <si>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</si>
  <si>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</si>
  <si>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</si>
  <si>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</si>
  <si>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</si>
  <si>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</si>
  <si>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</si>
  <si>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</si>
  <si>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</si>
  <si>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</si>
  <si>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</si>
  <si>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</si>
  <si>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</si>
  <si>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</si>
  <si>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</si>
  <si>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</si>
  <si>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 xml:space="preserve">เครื่องปรับอากาศ แบบแยกส่วน (ราคารวมค่าติดตั้ง)
</t>
  </si>
  <si>
    <t xml:space="preserve"> แบบตั้งพื้นหรือแบบแขวน ขนาด 36,000 บีทียู 2 เครื่อง</t>
  </si>
  <si>
    <t>แบบติดผนัง ขนาด 24,000 บีทียู 1 เครื่อง</t>
  </si>
  <si>
    <t>แบบติดผนัง (ระบบ Inverter) ขนาด 15,000 บีทียู</t>
  </si>
  <si>
    <t>แบบติดผนัง (ระบบ Inverter) ขนาด 18,000 บีทียู</t>
  </si>
  <si>
    <t>แบบติดผนัง (ระบบ Inverter) ขนาด 24,000 บีทียู</t>
  </si>
  <si>
    <t>3 เครื่อง</t>
  </si>
  <si>
    <t xml:space="preserve">แบบตั้งพื้นหรือแบบแขวน ขนาด 24,000 บีทียู </t>
  </si>
  <si>
    <t>เครื่องพิมพ์เลเซอร์ หรือ LED ขาว-ดำ ชนิด Network</t>
  </si>
  <si>
    <t>แบบที่ 1 (28 หน้า/นาที) 1 เครื่อง</t>
  </si>
  <si>
    <t xml:space="preserve">เครื่องพิมพ์เลเซอร์ หรือ LED สี ชนิด Network </t>
  </si>
  <si>
    <t>แบบที่ 1 (20 หน้า/นาที) 1 เครื่อง</t>
  </si>
  <si>
    <t xml:space="preserve">เครื่องคอมพิวเตอร์ สำหรับงานสำนักงาน 
</t>
  </si>
  <si>
    <t xml:space="preserve">พร้อมโปรแกรมระบบปฏิบัติการ (OS) แบบ </t>
  </si>
  <si>
    <t>ที่มีลิขสิทธิ์ถูกต้องตามกฎหมาย 22 เครื่อง</t>
  </si>
  <si>
    <t>ที่มีลิขสิทธิ์ถูกต้องตามกฎหมาย 2 เครื่อง</t>
  </si>
  <si>
    <t xml:space="preserve">เครื่องคอมพิวเตอร์ All In One สำหรับงานสำนักงาน
</t>
  </si>
  <si>
    <t xml:space="preserve">พร้อมโปรแกรมระบบปฏิบัติการ (OS) แบบ GGWA  </t>
  </si>
  <si>
    <t xml:space="preserve">เครื่องคอมพิวเตอร์โน้ตบุ๊ก สำหรับงานสำนักงาน
</t>
  </si>
  <si>
    <t>GGWA ที่มีลิขสิทธิ์ถูกต้องตามกฎหมาย 1 เครื่อง</t>
  </si>
  <si>
    <t xml:space="preserve">โต๊ะทำงาน ระดับชำนาญการพิเศษ, 
</t>
  </si>
  <si>
    <t>อำนวยการต้น 1 ชุด</t>
  </si>
  <si>
    <t xml:space="preserve">กล้องถ่ายภาพระบบดิจิตอล ความละเอียด
</t>
  </si>
  <si>
    <t>ไม่น้อยกว่า 24 ล้านพิกเซล 1 เครื่อง</t>
  </si>
  <si>
    <t xml:space="preserve">รถนั่งส่วนกลาง ปริมาตรกระบอกสูบ 
</t>
  </si>
  <si>
    <t>1,400 - 1,600 ซีซี หรือกำลังเครื่องยนต์สูงสุด</t>
  </si>
  <si>
    <t>ไม่ต่ำกว่า 70 กิโลวัตต์ 2 คัน</t>
  </si>
  <si>
    <t xml:space="preserve">โต๊ะพับโฟเมก้า ขนาดไม่น้อยกว่า 60x150x74 ซม. </t>
  </si>
  <si>
    <t>100 ตัว</t>
  </si>
  <si>
    <t xml:space="preserve">เก้าอี้ทำงาน ระดับปฏิบัติงาน, ปฏิบัติการ, 
</t>
  </si>
  <si>
    <t>ชำนาญงาน, อาวุโส, ชำนาญการ 1 ตัว</t>
  </si>
  <si>
    <t xml:space="preserve">เครื่องทำลายเอกสารแบบตัดตรง ทำลายครั้งละ </t>
  </si>
  <si>
    <t>20 แผ่น 1 เครื่อง</t>
  </si>
  <si>
    <t xml:space="preserve">เครื่องถ่ายเอกสาร ระบบดิจิตอล (ขาว-ดำ) 
</t>
  </si>
  <si>
    <t>ความเร็ว 30 แผ่นต่อนาที 1 เครื่อง</t>
  </si>
  <si>
    <t>ค่าใช้จ่ายในการพัฒนาประสิทธิภาพกระบวนงาน</t>
  </si>
  <si>
    <t>การรับเรื่องราวร้องทุกข์ของกรุงเทพมหานคร</t>
  </si>
  <si>
    <t>ค่าเบี้ยประชุม ค่าอาหารทำการนอกเวลา</t>
  </si>
  <si>
    <t>ส่วนใหญ่เป็นค่าฤชาธรรมเนียมฯ</t>
  </si>
  <si>
    <t>ส่วนใหญ่เป็นค่าวัสดุสำนักงาน</t>
  </si>
  <si>
    <t xml:space="preserve">ค่าจ้างเหมาบริการเป็นรายบุคคล </t>
  </si>
  <si>
    <t xml:space="preserve">ค่าวัสดุสำนักงานประเภทเครื่องเขียน แบบพิมพ์ </t>
  </si>
  <si>
    <t xml:space="preserve">ค่าวัสดุอุปกรณ์คอมพิวเตอร์ ค่าวัสดุยานพาหนะ </t>
  </si>
  <si>
    <t xml:space="preserve">ค่าวัสดุน้ำมันเชื้อเพลิงและน้ำมันหล่อลื่น  </t>
  </si>
  <si>
    <t>เครื่องคอมพิวเตอร์ สำหรับงานสำนักงาน (จอภาพ</t>
  </si>
  <si>
    <t xml:space="preserve">ไม่น้อยกว่า 19 นิ้ว) พร้อมโปรแกรมระบบปฏิบัติการ </t>
  </si>
  <si>
    <t xml:space="preserve">(OS) แบบ GGWA ที่มีลิขสิทธิ์ถูกต้องตามกฎหมาย </t>
  </si>
  <si>
    <t>เครื่องคอมพิวเตอร์โน้ตบุ๊ก สำหรับงานประมวลผล</t>
  </si>
  <si>
    <t xml:space="preserve">ที่มีลิขสิทธิ์ถูกต้องตามกฎหมาย 7 เครื่อง </t>
  </si>
  <si>
    <t xml:space="preserve">เครื่องพิมพ์เลเซอร์หรือ LED สี ชนิด Network </t>
  </si>
  <si>
    <t>แบบที่ 1  (20 หน้า/นาที) 1 เครื่อง</t>
  </si>
  <si>
    <t>- จ้างเหมารายบุคคล ( 12 )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</si>
  <si>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: : “เพื่อให้การบริหารงาน การดำเนินงานของกรุงเทพมหานคร โดยรวมประสบความสำเร็จอย่างมีประสิทธิภาพ สามารถ
ปฏิบัติงานตามหน้าที่ความรับผิดชอบของกรุงเทพมหานครและนโยบายของผู้บริหาร และตอบสนองความต้องการของประชาชนได้อย่าง
เป็นรูปธรรมที่ชัดเจน โดยจัดให้มีการสนับสนุนการบริหารงานของผู้บริหารกรุงเทพมหานคร การบริหารงานส่วนกลางให้แก่หน่วยงานต่าง ๆ
ในกรุงเทพมหานคร และการอำนวยการและบริหารงานทั่วไปในระดับสำนัก”  </t>
    </r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</si>
  <si>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: “เพื่อให้การบริหารงานของกรุงเทพมหานครโดยรวมมีเอกภาพ เป็นไปตามระเบียบกฎหมาย เกิดประโยชน์สูงสุดต่อปัจเจกชน
และสาธารณชนและมีประสิทธิภาพสูงสุด โดยจัดให้มีการอำนวยการและบริหารงานกลาง ระบบงานสารบรรณกลาง ระบบการบริหารและ
จัดเก็บเอกสารกลาง ตลอดจนการประสานงานพระราชพิธี รัฐพิธี และพิธี กับส่วนราชการต่าง ๆ” </t>
    </r>
  </si>
  <si>
    <t>ร้อยละของการรับแจ้งเรื่องร้องเรียน/
ร้องทุกข์ การตอบข้อซักถามและให้คำปรึกษาแก่ผู้รับบริการ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</si>
  <si>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: “เพื่อให้เผยแพร่ข่าวสารมีประสิทธิภาพ ถูกต้อง รวดเร็ว ครอบคลุมทุกกลุ่มเป้าหมาย ประสานงานประชาสัมพันธ์กับ
ทุกหน่วยงานในกรุงเทพมหานคร จัดประชาสัมพันธ์ และให้ข้อมูลข่าวสารแก่ประชาชน”  </t>
    </r>
  </si>
  <si>
    <r>
      <rPr>
        <b/>
        <sz val="16"/>
        <rFont val="TH SarabunPSK"/>
        <family val="2"/>
      </rPr>
      <t xml:space="preserve">กิจกรรมหลัก: </t>
    </r>
    <r>
      <rPr>
        <sz val="16"/>
        <rFont val="TH SarabunPSK"/>
        <family val="2"/>
      </rPr>
      <t>ดำเนินการและบริหารจัดการประชาสัมพันธ์โดยใช้สื่อตามช่องทางต่างๆ เช่น ภายในกรุงเทพมหานคร (เสียงตามสาย วารสาร
หนังสือ แผ่นพิมพ์ และแผ่นพับ) ผ่านสื่อมวลชน (จัดทำรายการวิทยุ โทรทัศน์ และเขียนบทความ) ผ่านสื่อของกรุงเทพมหานคร สู้สาธารณชน
(ลงพื้นที่หาข่าวทำความเข้าใจ) สนับสนุนการถ่ายภาพ สนับสนุนอุปกรณ์โสตทัศนูปกรณ์ วิเคราะห์ข่าวให้ผู้บริหาร ประสานงานเรื่องร้องเรียน
จากสื่อหนังสือพิมพ์ และสนับสนุนงานประชาสัมพันธ์ของหน่วยงาน</t>
    </r>
  </si>
  <si>
    <t>โครงการเสริมสร้างความรู้ เข้าใจและส่งเสริมการมีส่วนร่วมของประชาชน</t>
  </si>
  <si>
    <t xml:space="preserve">                  1. กิจกรรมประชาสัมพันธ์กรุงเทพมหานครบนป้ายโฆษณาและเอกสารสิ่งพิมพ์</t>
  </si>
  <si>
    <t xml:space="preserve">                  2. กิจกรรมประชาสัมพันธ์นโยบายกรุงเทพมหานครทางสถานีโทรทัศน์</t>
  </si>
  <si>
    <t xml:space="preserve">                  3. กิจกรรมประชาสัมพันธ์ “เรื่องเล่าดี ๆ ของคนกรุงเทพฯ”</t>
  </si>
  <si>
    <t xml:space="preserve">                  4. กิจกรรมการเผยแพร่ข่าวสารของกรุงเทพมหานครทางเว็บไซต์เป็นภาษาต่างประเทศ</t>
  </si>
  <si>
    <t xml:space="preserve">                  5. กิจกรรมสื่อมวลชนสัมพันธ์ </t>
  </si>
  <si>
    <t xml:space="preserve">                  6. กิจกรรมประชาสัมพันธ์กรุงเทพมหานครทางหนังสือพิมพ์และหนังสือพิมพ์ออนไลน์</t>
  </si>
  <si>
    <t xml:space="preserve">                  7. กิจกรรมประชาสัมพันธ์ 50 ปี กทม.</t>
  </si>
  <si>
    <t>1. โครงการเสริมสร้างความรู้ เข้าใจและส่งเสริมการมีส่วนร่วมของประชาชน ดังนี้</t>
  </si>
  <si>
    <t>1.1 กิจกรรมประชาสัมพันธ์กรุงเทพมหานครบนป้ายโฆษณาและเอกสารสิ่งพิมพ์</t>
  </si>
  <si>
    <t xml:space="preserve"> - ออกแบบและผลิตป้ายไวนิลประชาสัมพันธ์รณรงค์ต่าง ๆ </t>
  </si>
  <si>
    <t>ตอน/ครั้ง</t>
  </si>
  <si>
    <t>12/12</t>
  </si>
  <si>
    <t xml:space="preserve"> - เผยแพร่รายการฯ ทางสื่อออนไลน์</t>
  </si>
  <si>
    <t>2/2</t>
  </si>
  <si>
    <t>1.3 กิจกรรมประชาสัมพันธ์ “เรื่องเล่าดี ๆ ของคนกรุงเทพฯ”</t>
  </si>
  <si>
    <t xml:space="preserve"> - ผลิต Infographic นโยบายของ กทม. เผยแพร่ผ่านสื่อออนไลน์</t>
  </si>
  <si>
    <t>ชุด/ครั้ง</t>
  </si>
  <si>
    <t>26/26</t>
  </si>
  <si>
    <t xml:space="preserve"> - ผลิต Infographic animation การทำงานและการติดต่อราชการเผยแพร่ผ่านสื่อออนไลน์</t>
  </si>
  <si>
    <t>8/8</t>
  </si>
  <si>
    <t xml:space="preserve"> - ผลิตวิดีทัศน์ เผยแพร่ทางสื่อออนไลน์</t>
  </si>
  <si>
    <t>เรื่อง/ครั้ง</t>
  </si>
  <si>
    <t xml:space="preserve"> - ผลิตคลิปประชาสัมพันธ์ เผยแพร่ทางสื่อออนไลน์</t>
  </si>
  <si>
    <t>4/4</t>
  </si>
  <si>
    <t>1.4 กิจกรรมการเผยแพร่ข่าวสารของกรุงเทพมหานครทางเว็บไซต์เป็นภาษาต่างประเทศ</t>
  </si>
  <si>
    <t>1.7 กิจกรรมประชาสัมพันธ์ 50 ปี กทม.</t>
  </si>
  <si>
    <t xml:space="preserve">                  1. กิจกรรมประชาสัมพันธ์ด้านการสร้างเมืองปลอดภัยและหยุ่นตัวต่อวิกฤตการณ์</t>
  </si>
  <si>
    <t xml:space="preserve">                  2. กิจกรรมประชาสัมพันธ์ด้านการพัฒนาสิ่งแวดล้อมยั่งยืนและการเปลี่ยนแปลงสภาพภูมิอากาศ
</t>
  </si>
  <si>
    <t xml:space="preserve">                  3. กิจกรรมประชาสัมพันธ์ด้านการลดความเหลื่อมล้ำด้วยการบริหารเมืองรูปแบบอารยะสำหรับทุกคน
</t>
  </si>
  <si>
    <t xml:space="preserve">                  4. กิจกรรมประชาสัมพันธ์ด้านการเชื่อมโยงเมืองที่มีความคล่องตัวและระบบบริการสาธารณะแบบบูรณาการ
</t>
  </si>
  <si>
    <t xml:space="preserve">                  5. กิจกรรมประชาสัมพันธ์ด้านส่งเสริมการสร้างเมืองประชาธิปไตยแบบมีส่วนร่วม</t>
  </si>
  <si>
    <t xml:space="preserve">                  6. กิจกรรมประชาสัมพันธ์ด้านการต่อยอดความเป็นเมืองศูนย์กลางเศรษฐกิจสร้างสรรค์และการเรียนรู้
</t>
  </si>
  <si>
    <t xml:space="preserve">                  7. กิจกรรมประชาสัมพันธ์ด้านการสร้างความเป็นมืออาชีพในการบริหารจัดการมหานคร</t>
  </si>
  <si>
    <t>5/5</t>
  </si>
  <si>
    <t>4/12</t>
  </si>
  <si>
    <t>8/24</t>
  </si>
  <si>
    <t>1</t>
  </si>
  <si>
    <t>3/9</t>
  </si>
  <si>
    <t>3/21</t>
  </si>
  <si>
    <t>5/15</t>
  </si>
  <si>
    <t xml:space="preserve"> - ผลิต Infographic  เผยแพร่ทางสื่อออนไลน์</t>
  </si>
  <si>
    <t>5/10</t>
  </si>
  <si>
    <t>5/43</t>
  </si>
  <si>
    <t>1.7.2 ค่าใช้จ่ายการประชาสัมพันธ์
เชิงรุกผ่านสื่อออนไลน์</t>
  </si>
  <si>
    <t xml:space="preserve"> - จัดกิจกรรมเพิ่มยอดผู้ติดตาม
Youtube Channel Prbangkok</t>
  </si>
  <si>
    <t xml:space="preserve"> - จัดกิจกรรมเพิ่มยอดผู้ติดตาม
TikTok ของกรุงเทพมหานคร </t>
  </si>
  <si>
    <t>2</t>
  </si>
  <si>
    <t>1/7</t>
  </si>
  <si>
    <t>3/15</t>
  </si>
  <si>
    <t>ชิ้นงาน/ครั้ง</t>
  </si>
  <si>
    <t>10/10</t>
  </si>
  <si>
    <t>10</t>
  </si>
  <si>
    <t>ชิ้นงาน</t>
  </si>
  <si>
    <t>45,689,000</t>
  </si>
  <si>
    <t>รหัส 0103007-07199-5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</si>
  <si>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เพื่อเผยแพร่แผนพัฒนากรุงเทพมหานคร ภารกิจ นโยบายของกรุงเทพมหานครในการพัฒนากรุงเทพมหานครให้ประชาชน
ได้รับทราบอย่างทั่วถึงและต่อเนื่อง เสริมสร้างความรู้ความเข้าใจและการยอมรับของประชาชนชาวกรุงเทพมหานครถึงประโยชน์ที่ได้รับจาก
การดำเนินงานของ กรุงเทพมหานคร และส่งเสริมการมีส่วนร่วมโดยประชาชนให้ความร่วมมือกับกรุงเทพมหานครในการดำเนินนโยบาย
ด้านต่าง ๆ</t>
    </r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</si>
  <si>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จัดทำกิจกรรมประชาสัมพันธ์เผยแพร่แผนพัฒนากรุงเทพมหานคร ภารกิจ นโยบายในการพัฒนากรุงเทพมหานครให้ประชาชน</t>
    </r>
  </si>
  <si>
    <t>ได้รับทราบ เสริมสร้างความรู้ความเข้าใจและการยอมรับของประชาชนชาวกรุงเทพมหานครต่อการดำเนินงานของกรุงเทพมหานคร ส่งเสริม</t>
  </si>
  <si>
    <t>การมีส่วนร่วมของประชาชนตามนโยบายของกรุงเทพมหานคร โดยผลิตสื่อประชาสัมพันธ์ประเภทต่าง ๆ อาทิ สารคดีโทรทัศน์ วิทยุ สิ่งพิมพ์</t>
  </si>
  <si>
    <t>สื่อออนไลน์ ป้ายประชาสัมพันธ์ ฯลฯ และจัดกิจกรรมรณรงค์ประชาสัมพันธ์ในพื้นที่ของกรุงเทพมหานคร แบ่งเป็น 7 กิจกรรม ดังนี้</t>
  </si>
  <si>
    <t xml:space="preserve"> - ออกแบบและผลิตแผ่นพับ </t>
  </si>
  <si>
    <t xml:space="preserve"> - ออกแบบและผลิตป้ายไวนิล
เฉลิมพระเกียรติเนื่องในโอกาส
วันเฉลิมพระชนมพรรษาพระบาท
สมเด็จพระวชิรเกล้าเจ้าอยู่หัว </t>
  </si>
  <si>
    <t xml:space="preserve"> - จัดสัมมนา แบบพักค้าง 2 วัน 
1 คืน </t>
  </si>
  <si>
    <t xml:space="preserve"> - จัดซื้อพื้นที่โฆษณาในหนังสือ
พิมพ์ หนังสือพิมพ์ออนไลน์ และ
สิ่งพิมพ์อื่น </t>
  </si>
  <si>
    <t xml:space="preserve"> - จัดกิจกรรมประชาสัมพันธ์การมี
ส่วนร่วมเพื่อเสริมสร้างภาพลักษณ์
ในโอกาสครบรอบ 50 ปี กทม. 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</si>
  <si>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เพื่อเผยแพร่การดำเนินงานของกรุงเทพมหานครในการพัฒนาตามยุทธศาสตร์ ทั้ง 7 ด้าน ให้ประชาชนได้รับทราบอย่างทั่วถึง</t>
    </r>
  </si>
  <si>
    <t>และต่อเนื่อง เสริมสร้างความเข้าใจกับประชาชนชาวกรุงเทพมหานครถึงประโยชน์ที่ได้รับจากการดำเนินงานของกรุงเทพมหานคร</t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</si>
  <si>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จัดทำกิจกรรมประชาสัมพันธ์เผยแพร่นโยบายและการดำเนินงานของกรุงเทพมหานคร ส่งเสริมการมีส่วนร่วมของ</t>
    </r>
  </si>
  <si>
    <t xml:space="preserve">ประชาชนตามนโยบายของกรุงเทพมหานคร โดยผลิตสื่อประชาสัมพันธ์ประเภทต่าง ๆ อาทิ สารคดีโทรทัศน์ วิทยุ สิ่งพิมพ์ สื่อออนไลน์ </t>
  </si>
  <si>
    <t>ป้ายประชาสัมพันธ์ ฯลฯ และจัดกิจกรรมรณรงค์ประชาสัมพันธ์ในพื้นที่ของกรุงเทพมหานคร แบ่งเป็น 7 กิจกรรม ดังนี้</t>
  </si>
  <si>
    <t xml:space="preserve">3. เพื่อพัฒนาความรู้ ทักษะให้แก่ผู้ปฏิบัติงานในกลุ่มงานต่าง ๆ ให้เป็นไปตามเส้นทางการพัฒนาตามสายอาชีพ (Training Road Map) </t>
  </si>
  <si>
    <t>ที่กำหนด</t>
  </si>
  <si>
    <t>2. เพื่อเสริมสร้างความรู้ ความเข้าใจ เกี่ยวกับกฎ ระเบียบ ข้อพึงปฏิบัติ สวัสดิการและวินัยที่เกี่ยวข้องกับข้าราชการกรุงเทพมหานคร</t>
  </si>
  <si>
    <t>และบุคลากรกรุงเทพมหานคร สามารถนำไปใช้ในการปฏิบัติหน้าที่ได้อย่างถูกต้อง</t>
  </si>
  <si>
    <t>1. เพื่อให้ผู้เข้ารับการอบรมสามารถพัฒนาความรู้ ทักษะ และสมรรถนะ มาใช้ในการปฏิบัติงานและแก้ไขปัญหาที่เกิดขึ้นได้อย่าง</t>
  </si>
  <si>
    <t>มีประสิทธิภาพ</t>
  </si>
  <si>
    <t xml:space="preserve">5. เพื่อให้ผู้เข้ารับการฝึกอบรมมีความพร้อมในการพัฒนาทรัพยากรบุคคลขององค์การ พร้อมรับมือกับการเปลี่ยนแปลง </t>
  </si>
  <si>
    <t>และเพิ่มขีดความสามารถในการปฏิบัติงานให้มีประสิทธิภาพมากขึ้น</t>
  </si>
  <si>
    <r>
      <rPr>
        <b/>
        <sz val="16"/>
        <rFont val="TH SarabunPSK"/>
        <family val="2"/>
      </rPr>
      <t>สอดคล้องกับประเด็นยุทธศาสตร์ที่</t>
    </r>
    <r>
      <rPr>
        <sz val="16"/>
        <rFont val="TH SarabunPSK"/>
        <family val="2"/>
      </rPr>
      <t xml:space="preserve"> 7 การสร้างความเป็นมืออาชีพในการบริหารจัดการมหานคร  </t>
    </r>
  </si>
  <si>
    <r>
      <rPr>
        <b/>
        <sz val="16"/>
        <rFont val="TH SarabunPSK"/>
        <family val="2"/>
      </rPr>
      <t>ยุทธศาสตร์ย่อยที่ 7.3</t>
    </r>
    <r>
      <rPr>
        <sz val="16"/>
        <rFont val="TH SarabunPSK"/>
        <family val="2"/>
      </rPr>
      <t xml:space="preserve"> การบริหารทรัพยากรบุคคล </t>
    </r>
  </si>
  <si>
    <r>
      <rPr>
        <b/>
        <sz val="16"/>
        <rFont val="TH SarabunPSK"/>
        <family val="2"/>
      </rPr>
      <t>เป้าประสงค์ที่ 7.3.1</t>
    </r>
    <r>
      <rPr>
        <sz val="16"/>
        <rFont val="TH SarabunPSK"/>
        <family val="2"/>
        <charset val="222"/>
      </rPr>
      <t xml:space="preserve"> การพัฒนาทรัพยากรบุคคลของกรุงเทพมหานครให้มีทักษะ ความรู้ความสามารถ มีความเป็นมืออาชีพ</t>
    </r>
  </si>
  <si>
    <t xml:space="preserve">เหมาะสมกับการบริหารมหานคร และเป็นผู้มีคุณธรรมและจริยธรรม กลยุทธ์ที่ 7.3.1.1 พัฒนาสมรรถนะของทรัพยากรบุคคล </t>
  </si>
  <si>
    <t>ให้มุ่งสู่ความเป็นมืออาชีพ</t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</si>
  <si>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เป็นโครงการฝึกอบรมแบบไป-กลับ พักค้าง และการดูงานในประเทศ ณ สถานที่ราชการและเอกชนในกรุงเทพมหานคร </t>
    </r>
  </si>
  <si>
    <t>และต่างจังหวัด</t>
  </si>
  <si>
    <t xml:space="preserve">6. หลักสูตรฝึกอบรมการพัฒนานักกฎหมายกรุงเทพมหานคร (จำนวน 120 คน งบฯ 7,857,900 บาท ) 
</t>
  </si>
  <si>
    <t>2. หลักสูตรการฝึกอบรม Coaching &amp; Mentoring เพื่อพัฒนาคุณภาพการปฏิบัติงาน (จำนวน 150 คน งบฯ 1,232,500 บาท)</t>
  </si>
  <si>
    <t xml:space="preserve">4. หลักสูตรการฝึกอบรมเพื่อพัฒนาทักษะความสามารถเชิงสมรรถนะ (Soft skills) (จำนวน 180 คน งบฯ 1,358,500 บาท </t>
  </si>
  <si>
    <t>5. หลักสูตรฝึกอบรมโปรแกรมคอมพิวเตอร์เพื่อเพิ่มประสิทธิภาพการปฏิบัติงาน (จำนวน 350 คน งบฯ 2,778,600 บาท )</t>
  </si>
  <si>
    <t xml:space="preserve">กลุ่มเป้าหมาย 3,880 คน งบประมาณ 32,804,800.- บาท โดยมีหลักสูตรภายใต้โครงการฯ จำนวน 10 หลักสูตร ประกอบด้วย </t>
  </si>
  <si>
    <r>
      <rPr>
        <b/>
        <sz val="16"/>
        <rFont val="TH SarabunPSK"/>
        <family val="2"/>
      </rPr>
      <t>เป้าประสงค์ที่ 7.3.1</t>
    </r>
    <r>
      <rPr>
        <sz val="16"/>
        <rFont val="TH SarabunPSK"/>
        <family val="2"/>
        <charset val="222"/>
      </rPr>
      <t xml:space="preserve"> การพัฒนาทรัพยากรบุคคลของกรุงเทพมหานครให้มีทักษะ ความรู้ความสามารถ </t>
    </r>
  </si>
  <si>
    <t xml:space="preserve">มีความเป็นมืออาชีพเหมาะสมกับการบริหารมหานคร และเป็นผู้มีคุณธรรมและจริยธรรม </t>
  </si>
  <si>
    <r>
      <rPr>
        <b/>
        <sz val="16"/>
        <rFont val="TH SarabunPSK"/>
        <family val="2"/>
      </rPr>
      <t>กลยุทธ์ที่ 7.3.1.1</t>
    </r>
    <r>
      <rPr>
        <sz val="16"/>
        <rFont val="TH SarabunPSK"/>
        <family val="2"/>
        <charset val="222"/>
      </rPr>
      <t xml:space="preserve"> พัฒนาสมรรถนะของทรัพยากรบุคคล ให้มุ่งสู่ความเป็นมืออาชีพ</t>
    </r>
  </si>
  <si>
    <t xml:space="preserve">1. หลักสูตรการฝึกอบรมนักบริหารมหานครระดับสูง  รุ่นที่ 18 (จำนวน 30 คน งบฯ 7,162,300 บาท ) </t>
  </si>
  <si>
    <t>2. หลักสูตรการฝึกอบรมนักบริหารมหานครระดับกลาง รุ่นที่ 29 (จำนวน 40 คน งบฯ 6,603,500 บาท )</t>
  </si>
  <si>
    <t>3. หลักสูตรการฝึกอบรมนักบริหารมหานครระดับต้น รุ่นที่ 42 และรุ่นที่ 43 (จำนวน 120 คน งบฯ 15,590,600 บาท )</t>
  </si>
  <si>
    <t xml:space="preserve">4. หลักสูตรการฝึกอบรมการบริหารงานเขต (จำนวน 190 คน งบฯ 1,022,00 บาท ) </t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</si>
  <si>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เป็นโครงการฝึกอบรมแบบไป-กลับ พักค้าง และการดูงานในประเทศ ณ สถานที่ราชการและเอกชนในกรุงเทพมหานคร</t>
    </r>
  </si>
  <si>
    <t xml:space="preserve">หรือปริมณฑล และต่างจังหวัด กลุ่มเป้าหมาย 3,700 คน งบประมาณ 7,355,900 บาท โดยมีหลักสูตรภายใต้โครงการฯ </t>
  </si>
  <si>
    <t xml:space="preserve">8. เพื่อเสริมสร้างความรู้ความเข้าใจ และทักษะเกี่ยวกับการเพิ่มประสิทธิภาพการพัฒนางานด้วยเทคนิค/เครื่องมือ/วิธีการการพัฒนา </t>
  </si>
  <si>
    <t>และเทคโนโลยีต่าง ๆ ผู้เข้าอบรมสามารถกำหนดแผนเพิ่มประสิทธิภาพในการพัฒนางานสู่การปฏิบัติได้อย่างเป็นรูปธรรม</t>
  </si>
  <si>
    <r>
      <rPr>
        <b/>
        <sz val="16"/>
        <rFont val="TH SarabunPSK"/>
        <family val="2"/>
      </rPr>
      <t>สอดคล้องกับประเด็นยุทธศาสตร์ที่</t>
    </r>
    <r>
      <rPr>
        <sz val="16"/>
        <rFont val="TH SarabunPSK"/>
        <family val="2"/>
      </rPr>
      <t xml:space="preserve"> 7 การสร้างความเป็นมืออาชีพในการบริหารจัดการมหานคร   </t>
    </r>
  </si>
  <si>
    <r>
      <rPr>
        <b/>
        <sz val="16"/>
        <rFont val="TH SarabunPSK"/>
        <family val="2"/>
      </rPr>
      <t>ยุทธศาสตร์ย่อยที่ 7.3</t>
    </r>
    <r>
      <rPr>
        <sz val="16"/>
        <rFont val="TH SarabunPSK"/>
        <family val="2"/>
      </rPr>
      <t xml:space="preserve"> การบริหารทรัพยากรบุคคล</t>
    </r>
  </si>
  <si>
    <t>3. หลักสูตรการฝึกอบรมการเตรียมความพร้อมเสริมศักยภาพแห่งวัย (ลูกจ้างกรุงเทพมหานคร) (จำนวน 160 คน งบฯ 496,000 บาท )</t>
  </si>
  <si>
    <t>ร้อยละของทรัพยากรบุคคล</t>
  </si>
  <si>
    <t>และสายงานที่มีการพัฒนาสมรรถนะ</t>
  </si>
  <si>
    <t xml:space="preserve">ประจำสายงาน </t>
  </si>
  <si>
    <t>(Functional Competency)</t>
  </si>
  <si>
    <t>40 ของสายงาน</t>
  </si>
  <si>
    <t>ที่มีการพัฒนา</t>
  </si>
  <si>
    <t>ประจำสายงาน</t>
  </si>
  <si>
    <t>สมรรถนะ</t>
  </si>
  <si>
    <t>2. เพื่อให้ผู้เข้ารับการฝึกอบรมมีความรู้ ความเข้าใจในการปฏิบัติตน และเตรียมความพร้อมด้านการดูแลสุขภาพกายสุขภาพใจ</t>
  </si>
  <si>
    <t>5. เพื่อสร้างความรู้ ความเข้าใจแนวทางการนำนวัตกรรม และเทคโนโลยีมาเสริมสร้างประสิทธิภาพการเรียนรู้ที่ตอบสนองต่อการเรียนรู้</t>
  </si>
  <si>
    <t>ด้วยตนเอง (Self - Learning Capability) แนวทางการจัดทำหลักสูตรการเรียนรู้ในยุคดิจิทัล และสามารถพัฒนาหลักสูตรการเรียนรู้ออนไลน์</t>
  </si>
  <si>
    <t xml:space="preserve">ผ่านช่องทาง Digital Learning Platform </t>
  </si>
  <si>
    <t xml:space="preserve">6. เพื่อให้ผู้เข้าร่วมการสัมมนามีความเข้าใจในความรู้ที่จำเป็นเกี่ยวกับแนวทางปฏิบัติ ข้อกฎหมาย และการเตรียมความพร้อมก่อนเกษียณ    </t>
  </si>
  <si>
    <t>อายุราชการตลอดจนได้เรียนรู้การดูแลรักษาสุขภาพกายและใจอย่างถูกวิธี  และนำความรู้ไปปรับใช้ในการดำรงชีวิตหลังเกษียณอายุราชการ</t>
  </si>
  <si>
    <t>7. เพื่อสร้างความรู้ ความเข้าใจการนำนวัตกรรม และเทคโนโลยีมาเป็นเครื่องมือในการพัฒนาทรัพยากรบุคคลของหน่วยงานร่วมกันกำหนด</t>
  </si>
  <si>
    <t>แนวทางการนำนวัตกรรมการเรียนรู้ (Innovative Learning) มาใช้ในหน่วยงาน รวมทั้งวิธีการจัดการและการเผยแพร่ให้เกิดการเรียนรู้ร่วมกัน</t>
  </si>
  <si>
    <t>ของหน่วยงานกรุงเทพมหานคร</t>
  </si>
  <si>
    <r>
      <rPr>
        <b/>
        <sz val="16"/>
        <rFont val="TH SarabunPSK"/>
        <family val="2"/>
      </rPr>
      <t>เป้าประสงค์ที่ 7.3.1</t>
    </r>
    <r>
      <rPr>
        <sz val="16"/>
        <rFont val="TH SarabunPSK"/>
        <family val="2"/>
        <charset val="222"/>
      </rPr>
      <t xml:space="preserve"> การพัฒนาทรัพยากรบุคคลของกรุงเทพมหานครให้มีทักษะ ความรู้ความสามารถ มีความเป็นมืออาชีพเหมาะสมกับ</t>
    </r>
  </si>
  <si>
    <r>
      <t xml:space="preserve">การบริหารมหานคร และเป็นผู้มีคุณธรรมและจริยธรรม </t>
    </r>
    <r>
      <rPr>
        <b/>
        <sz val="16"/>
        <rFont val="TH SarabunPSK"/>
        <family val="2"/>
      </rPr>
      <t>กลยุทธ์ที่ 7.3.1.1</t>
    </r>
    <r>
      <rPr>
        <sz val="16"/>
        <rFont val="TH SarabunPSK"/>
        <family val="2"/>
        <charset val="222"/>
      </rPr>
      <t xml:space="preserve"> พัฒนาสมรรถนะของทรัพยากรบุคคล ให้มุ่งสู่ความเป็นมืออาชีพ</t>
    </r>
  </si>
  <si>
    <t xml:space="preserve">4. สร้างวิสัยทัศน์ร่วม (Shared Vision) ขององค์การสมัยใหม่ ด้านการเรียนรู้ของผู้ปฏิบัติงาน ในสังกัดกรุงเทพมหานคร </t>
  </si>
  <si>
    <t>ให้สามารถเชื่อมโยงข้อมูลความรู้กับการพัฒนาตนเอง และพัฒนางานโดยรวม (Total System) ได้  ส่งเสริมให้หน่วยงานขับเคลื่อนกิจกรรม</t>
  </si>
  <si>
    <t>การสร้างองค์กรแห่งการเรียนรู้ โดยการนำแผนการสร้างองค์กรแห่งการเรียนรู้ไปปรับใช้ในหน่วยงาน รวมทั้งปรับปรุงแผนและพัฒนาเครื่องมือ</t>
  </si>
  <si>
    <t>ในการสร้างองค์กรแห่งการเรียนรู้ให้เหมาะสมกับความเป็นไปได้และบริบทของหน่วยงาน</t>
  </si>
  <si>
    <t xml:space="preserve">การมีปฏิสัมพันธ์ที่ดีในสังคม และเตรียมความพร้อมด้านเศรษฐกิจ เรียนรู้วิธีการวางแผนทางการเงิน เช่น การออม การลงทุน </t>
  </si>
  <si>
    <t>การจัดการรายได้ และรายจ่ายของตนเองได้ ตลอดจนด้านเทคโนโลยีและนวัตกรรมให้เป็นประโยชน์ต่อตัวเองในปัจจุบันและเมื่อเข้าสู่วัยสูงอายุ</t>
  </si>
  <si>
    <t>อย่างรู้เท่าทัน</t>
  </si>
  <si>
    <t>3. เพื่อให้ผู้เข้ารับการฝึกอบรมมีความรู้ ความเข้าใจในการบริหารจัดการเงิน การวางแผนการเงิน ได้อย่างเหมาะสม มีความรู้เกี่ยวกับปฏิบัติตน</t>
  </si>
  <si>
    <t>อยู่ในสังคมได้ตามสภาพแวดล้อมที่มีการเปลี่ยนแปลงตลอดเวลา</t>
  </si>
  <si>
    <t>ในการดูแลสุขภาพร่างกายและจิตใจของตนเองได้อย่างถูกต้อง มีความเข้าใจและใช้เทคโนโลยีดิจิทัล รวมทั้งรู้จักวิธีการปรับตัวให้สามารถ</t>
  </si>
  <si>
    <t>ดำรงชีวิตได้อย่างมีความสุข</t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</si>
  <si>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  <charset val="222"/>
      </rPr>
      <t xml:space="preserve"> เป็นโครงการฝึกอบรม การดูงาน และกิจกรรมทบทวนกระบวนการเรียนรู้ (After Action Review,AAR) ณ สถานที่ราชการ</t>
    </r>
  </si>
  <si>
    <t xml:space="preserve">และเอกชนในกรุงเทพมหานคร หรือปริมณฑล และต่างจังหวัด กลุ่มเป้าหมาย 420 คน งบประมาณ 30,957,800 บาท </t>
  </si>
  <si>
    <t>โดยมีหลักสูตรภายใต้โครงการฯ จำนวน 5 หลักสูตร ประกอบด้วย</t>
  </si>
  <si>
    <t>5. เพื่อเสริมสร้างสัมพันธภาพ (Partner) ระหว่างข้าราชการ และเครือข่ายความร่วมมือ (Network) ระหว่างข้าราชการกรุงเทพมหานคร</t>
  </si>
  <si>
    <t>กับข้าราชการและพนักงานจากหน่วยงานต่างสังกัดที่เข้ารับการฝึกอบรมด้วยกัน</t>
  </si>
  <si>
    <t>3. เพื่อเสริมสร้างคุณธรรม จริยธรรม จรรยาบรรณของข้าราชการและทัศนคติที่ดีสำหรับการนำไปปรับใช้ในการพัฒนาคุณภาพชีวิต</t>
  </si>
  <si>
    <t xml:space="preserve">และการปฏิบัติงาน </t>
  </si>
  <si>
    <t>1. เพื่อพัฒนาความรู้ ทักษะ สมรรถนะ เสริมสร้างภาวะผู้นำ วิสัยทัศน์  และประสบการณ์ในการเตรียมความพร้อมทรัพยากรบุคคล</t>
  </si>
  <si>
    <t>ของกรุงเทพมหานครในการบริหารงานตามบทบาทหน้าที่ของนักบริหาร</t>
  </si>
  <si>
    <t>ประชุมวิชาการทั้งในและต่างประเทศ บริการศูนย์ฝึกอบรม จัดทำแผนพัฒนาทรัพยากรบุคคลของกรุงเทพมหานคร วิเคราะห์ความจำเป็น</t>
  </si>
  <si>
    <t>ในการฝึกอบรม จัดทำฐานข้อมูลการพัฒนาทรัพยากรบุคคลประชาสัมพันธ์และให้คำปรึกษาแนะนำเกี่ยวกับการฝึกอบรม</t>
  </si>
  <si>
    <t>โครงการตามแผนยุทธศาสตร์</t>
  </si>
  <si>
    <t>ค่าใช้จ่ายในการเสริมสร้างวัฒนธรรมองค์กร</t>
  </si>
  <si>
    <t>และนวัตกรรมการพัฒนาทรัพยากรบุคคล</t>
  </si>
  <si>
    <t xml:space="preserve">เครื่องไมโครคอมพิวเตอร์ สำหรับงานสำนักงาน 
</t>
  </si>
  <si>
    <t>1.1.3 ค่าวัสดุ</t>
  </si>
  <si>
    <t>ที่มีลิขสิทธิ์ถูกต้องตามกฎหมาย 4 เครื่อง</t>
  </si>
  <si>
    <t>ค่าซ่อมแซมยานพาหนะ ค่าบำรุงรักษาซ่อมแซม</t>
  </si>
  <si>
    <t>เครื่องปรับอากาศ ค่าซ่อมแซมครุภัณฑ์ ฯลฯ</t>
  </si>
  <si>
    <t>ค่าวัสดุยานพาหนะ ฯลฯ</t>
  </si>
  <si>
    <t>ส่วนใหญ่เป็นค่าวัสดุอุปกรณ์คอมพิวเตอร์ ค่าวัสดุสำนักงาน</t>
  </si>
  <si>
    <t>ค่าใช้จ่ายในการสัมมนาเพื่อจัดทำร่างแผนการตรวจ</t>
  </si>
  <si>
    <t xml:space="preserve">ราชการของกรุงเทพมหานคร ประจำปีงบประมาณ </t>
  </si>
  <si>
    <t>พ.ศ. 2567</t>
  </si>
  <si>
    <t>ค่าวัสดุสำนักงาน ค่าวัสดุอุปกรณ์คอมพิวเตอร์</t>
  </si>
  <si>
    <t>ส่วนใหญ่เป็นค่าจัดพิมพ์เอกสารผลงาน</t>
  </si>
  <si>
    <t>ของกรุงเทพมหานคร ค่าวัสดุสำนักงาน</t>
  </si>
  <si>
    <t>ค่าวัสดุอุปกรณ์คอมพิวเตอร์ ค่าวัสดุประชาสัมพันธ์ ฯลฯ</t>
  </si>
  <si>
    <t xml:space="preserve">พร้อมโปรแกรมระบบปฏิบัติการ (OS) </t>
  </si>
  <si>
    <t>แบบ GGWA ที่มีลิขสิทธิ์ถูกต้องตามกฎหมาย</t>
  </si>
  <si>
    <t>10 เครื่อง</t>
  </si>
  <si>
    <t xml:space="preserve">เครื่องพิมพ์ Multifunction เลเซอร์ หรือ LED 
</t>
  </si>
  <si>
    <t>ขาวดำ 2 เครื่อง</t>
  </si>
  <si>
    <t xml:space="preserve">เครื่องพิมพ์เลเซอร์ หรือ LED สี ชนิด Network 
</t>
  </si>
  <si>
    <t>แบบที่ 2 (27 หน้า/นาที) 1 เครื่อง</t>
  </si>
  <si>
    <t xml:space="preserve">เครื่องถ่ายเอกสารระบบดิจิตอล (ขาว-ดำ และสี) 
</t>
  </si>
  <si>
    <t>การมีส่วนร่วมของประชาชน</t>
  </si>
  <si>
    <t xml:space="preserve">ค่าใช้จ่ายในการเสริมสร้างความรู้ เข้าใจและส่งเสริม
</t>
  </si>
  <si>
    <t>ค่าใช้จ่ายในการสร้างการรับรู้ตามยุทธศาสตร์</t>
  </si>
  <si>
    <t>การพัฒนากรุงเทพมหานคร</t>
  </si>
  <si>
    <t xml:space="preserve">ค่าอาหารทำการนอกเวลา ค่าตอบแทน
</t>
  </si>
  <si>
    <t>ของบุคคลหรือคณะกรรมการผู้รับผิดชอบการจัดซื้อ</t>
  </si>
  <si>
    <t xml:space="preserve">จัดจ้างและการบริหารพัสดุภาครัฐ ค่าเบี้ยประชุม </t>
  </si>
  <si>
    <t>ค่าจ้างเหมาบริการเป็นรายบุคคล ค่าซ่อมแซมยานพาหนะฯลฯ</t>
  </si>
  <si>
    <t xml:space="preserve">ส่วนใหญ่เป็นค่ารับรอง ค่าจ้างเหมาบำรุงรักษาระบบฯ </t>
  </si>
  <si>
    <t xml:space="preserve">ค่าวัสดุสำนักงาน ค่าวัสดุอุปกรณ์คอมพิวเตอร์ </t>
  </si>
  <si>
    <t>ค่าวัสดุยานพาหนะ ค่าวัสดุน้ำมันเชื้อเพลิง</t>
  </si>
  <si>
    <t>และน้ำมันหล่อลื่น  ฯลฯ</t>
  </si>
  <si>
    <t>ค่าครุภัณฑ์ ที่ดินและสิ่งก่อสร้าง</t>
  </si>
  <si>
    <t>ค่าครุภัณฑ์</t>
  </si>
  <si>
    <t xml:space="preserve">เครื่องทำลายเอกสาร แบบตัดตรง ทำลายครั้งละ </t>
  </si>
  <si>
    <t xml:space="preserve">ค่าบำรุงองค์การเครือข่ายความร่วมมือส่วนภูมิภาค </t>
  </si>
  <si>
    <t>(CITYNET)</t>
  </si>
  <si>
    <t>ค่าใช้จ่ายในการพัฒนาเยาวชนกรุงเทพมหานคร</t>
  </si>
  <si>
    <t>ร่วมกับเมืองพี่เมืองน้อง</t>
  </si>
  <si>
    <t>ค่าใช้จ่ายในการสร้างสังคมพหุวัฒนธรรมร่วมกับ</t>
  </si>
  <si>
    <t>เมืองพี่เมืองน้อง</t>
  </si>
  <si>
    <t>ค่าใช้จ่ายในการจัดกิจกรรมกระชับและส่งเสริม</t>
  </si>
  <si>
    <t xml:space="preserve">ความสัมพันธ์กับเมืองพี่เมืองน้องและเมืองอื่น ๆ </t>
  </si>
  <si>
    <t>ค่าใช้จ่ายในการส่งเสริมความร่วมมือจากแนวปฏิบัติ</t>
  </si>
  <si>
    <t>ที่ดีที่สุดกับเมืองพี่เมืองน้อง</t>
  </si>
  <si>
    <t>ค่าใช้จ่ายในการเข้าร่วมการประชุม/กิจกรรมที่จัด</t>
  </si>
  <si>
    <t>ขึ้นโดยเมืองหรือองค์การระหว่างประเทศในระดับ</t>
  </si>
  <si>
    <t>เมืองที่กรุงเทพมหานครเป็นสมาชิก</t>
  </si>
  <si>
    <t>ค่าใช้จ่ายในการเข้าร่วมประชุม/กิจกรรมที่จัดโดย</t>
  </si>
  <si>
    <t>เมืองหรือองค์การระหว่างประเทศในกลุ่มประเทศ</t>
  </si>
  <si>
    <t>อาเซียน</t>
  </si>
  <si>
    <t>ค่าใช้จ่ายในการส่งเสริมศักยภาพของเมืองในเวที</t>
  </si>
  <si>
    <t>ระดับโลก</t>
  </si>
  <si>
    <t>อุปกรณ์คอมพิวเตอร์ ค่าซ่อมแซมยานพาหนะ ค่าบำรุงรักษา</t>
  </si>
  <si>
    <t>ซ่อมแซมเครื่องปรับอากาศ ฯลฯ</t>
  </si>
  <si>
    <t>ส่วนใหญ่เป็นค่าวัสดุน้ำมันเชื้อเพลิงและน้ำมันหล่อลื่น</t>
  </si>
  <si>
    <t xml:space="preserve">เครื่องถ่ายเอกสารระบบดิจิตอล (ขาว-ดำ) 
</t>
  </si>
  <si>
    <t>ค่าใช้จ่ายในการศึกษาอบรมเพื่อเสริมสร้าง</t>
  </si>
  <si>
    <t>สมรรถนะและทักษะในการปฏิบัติงานของ</t>
  </si>
  <si>
    <t>เจ้าพนักงานปกครอง</t>
  </si>
  <si>
    <t>ค่าใช้จ่ายในการจัดพิธีรับพระราชทานเครื่องราช</t>
  </si>
  <si>
    <t xml:space="preserve">อิสริยาภรณ์อันเป็นที่สรรเสริญยิ่งดิเรกคุณาภรณ์ </t>
  </si>
  <si>
    <t>การมอบประกาศเกียรติคุณและเครื่องหมายเชิดชู</t>
  </si>
  <si>
    <t>เกียรติแก่ผู้ทำคุณประโยชน์แก่กรุงเทพมหานคร</t>
  </si>
  <si>
    <t xml:space="preserve">ค่าใช้จ่ายในการฝึกอบรมและดูงานเพื่อพัฒนา
</t>
  </si>
  <si>
    <t>การปฏิบัติงานของเจ้าหน้าที่ด้านทะเบียน</t>
  </si>
  <si>
    <t xml:space="preserve">ค่าใช้จ่ายในการสัมมนาและดูงานหลักสูตร
</t>
  </si>
  <si>
    <t>บริหารงานทะเบียน</t>
  </si>
  <si>
    <t>และเสริมสร้างความรู้สำหรับเจ้าหน้าที่ผู้เริ่ม</t>
  </si>
  <si>
    <t>ปฏิบัติงานด้านทะเบียน</t>
  </si>
  <si>
    <t>ค่าใช้จ่ายในการจัดหาระบบคอมพิวเตอร์สำหรับ</t>
  </si>
  <si>
    <t>สำนักทะเบียนกรุงเทพมหานคร</t>
  </si>
  <si>
    <t xml:space="preserve">การตรวจสอบทางทะเบียนพิจารณาข้อร้องทุกข์ </t>
  </si>
  <si>
    <t xml:space="preserve">ร้องเรียน และการวินิจฉัย อุทธรณ์คำสั่งทางทะเบียน </t>
  </si>
  <si>
    <t xml:space="preserve">ชดใช้เงินยืมเงินสะสมปี 2564
</t>
  </si>
  <si>
    <t xml:space="preserve">เพื่อทดรองจ่ายเป็นเงินเดือนและค่าจ้างประจำ </t>
  </si>
  <si>
    <t>ค่าจ้างชั่วคราว และเงินอื่นที่เบิกจ่ายในลักษณะ</t>
  </si>
  <si>
    <t>เดียวกัน สำหรับงวดเดือนกรกฎาคม 2564</t>
  </si>
  <si>
    <t>เดียวกัน สำหรับงวดเดือนสิงหาคม 2564</t>
  </si>
  <si>
    <t>1.1 กิจกรรมประชาสัมพันธ์
ด้านการสร้างเมืองปลอดภัยและ
หยุ่นตัวต่อวิกฤตการณ์</t>
  </si>
  <si>
    <t>1. โครงการสร้างการรับรู้ตาม
ยุทธศาสตร์การพัฒนา
กรุงเทพมหานคร ทั้ง 7 ด้าน ดังนี้</t>
  </si>
  <si>
    <t xml:space="preserve"> - เผยแพร่สารคดีเชิงข่าวหรือการสัมภาษณ์ผู้บริหารกรุงเทพมหานคร 
ทางสื่อออนไลน์</t>
  </si>
  <si>
    <t xml:space="preserve"> - เผยแพร่สกู๊ปประชาสัมพันธ์
ทางสื่อออนไลน์</t>
  </si>
  <si>
    <t>1.2 กิจกรรมประชาสัมพันธ์ด้าน
การพัฒนาสิ่งแวดล้อมยั่งยืนและ
การเปลี่ยนแปลงสภาพภูมิอากาศ</t>
  </si>
  <si>
    <t>1.3 กิจกรรมประชาสัมพันธ์
ด้านการลดความเหลื่อมล้ำด้วย
การบริหารเมืองรูปแบบอารยะ
สำหรับทุกคน</t>
  </si>
  <si>
    <t>- กิจกรรมประชาสัมพันธ์บน
สื่อออนไลน์ หรือกิจกรรม 
Road Show</t>
  </si>
  <si>
    <t xml:space="preserve"> - บริหารจัดการเนื้อหาเฟซบุ๊ก
แฟนเพจ "Bangkok Enjoy Aging
อาวุโส โก้เก๋า"</t>
  </si>
  <si>
    <t>1.4 กิจกรรมประชาสัมพันธ์ด้าน
การเชื่อมโยงเมืองที่มีความคล่องตัว
และระบบบริการสาธารณะแบบ
บูรณาการ</t>
  </si>
  <si>
    <t xml:space="preserve"> - เผยแพร่สารคดีที่ผลิตทาง
สถานีโทรทัศน์</t>
  </si>
  <si>
    <t xml:space="preserve"> - ผลิตสารคดีข่าว ความยาว 
2 นาที เผยแพร่ทางสถานีวิทยุ
กระจายเสียง</t>
  </si>
  <si>
    <t xml:space="preserve"> - ผลิต Infographic  เผยแพร่
ทางสื่อออนไลน์</t>
  </si>
  <si>
    <t>1.6 กิจกรรมประชาสัมพันธ์
ด้านการต่อยอดความเป็นเมือง
ศูนย์กลางเศรษฐกิจสร้างสรรค์และ
การเรียนรู้</t>
  </si>
  <si>
    <t xml:space="preserve"> - ผลิตรายการโทรทัศน์ เผยแพร่
รายการฯ ทางสถานีโทรทัศน์</t>
  </si>
  <si>
    <t xml:space="preserve"> - ผลิตสารคดีเชิงข่าวหรือร่วม
สนทนาในรายการข่าว เผยแพร่
ทางสถานีโทรทัศน์</t>
  </si>
  <si>
    <t xml:space="preserve"> - ผลิตสารคดีเชิงข่าวหรือการ
สัมภาษณ์ผู้บริหารกรุงเทพมหานคร
เผยแพร่ทางสถานีโทรทัศน์</t>
  </si>
  <si>
    <t xml:space="preserve"> - ผลิตสกู๊ปประชาสัมพันธ์ เผยแพร่
ทางสถานีโทรทัศน์</t>
  </si>
  <si>
    <t xml:space="preserve"> - ผลิต Video Ads </t>
  </si>
  <si>
    <t xml:space="preserve"> - ผลิตคลิปประชาสัมพันธ์ เผยแพร่
ทางสื่อออนไลน์</t>
  </si>
  <si>
    <t xml:space="preserve"> - ผลิตสารคดีเชิงข่าวหรือการ
สัมภาษณ์ผู้บริหารกรุงเทพมหานคร 
เผยแพร่ทางสื่อออนไลน์</t>
  </si>
  <si>
    <t xml:space="preserve"> - ผลิตคลิป Vlog เผยแพร่ทาง
สื่อออนไลน์</t>
  </si>
  <si>
    <t xml:space="preserve"> - ผลิตสารคดี เผยแพร่ทางสื่อ
ออนไลน์</t>
  </si>
  <si>
    <t xml:space="preserve"> - ผลิต Motion Graphic เผยแพร่
ทางสื่อออนไลน์</t>
  </si>
  <si>
    <t xml:space="preserve"> - ผลิตรายการแนะนำแหล่ง
ท่องเที่ยวเชิงวัฒนธรรมในพื้นที่กรุงเทพฯ เผยแพร่ทางสื่อออนไลน์</t>
  </si>
  <si>
    <t xml:space="preserve"> - ดำเนินงานด้านการประชาสัมพันธ์
สนับสนุนการสร้างความเป็น
มืออาชีพในการบริหารจัดการ
มหานครตามนโยบายของผู้บริหาร
กรุงเทพมหานคร</t>
  </si>
  <si>
    <t xml:space="preserve"> - จัดกิจกรรมเพิ่มยอดผู้ติดตาม
เฟซบุ๊กแฟนเพจ “กรุงเทพมหานคร
โดยสำนักงานประชาสัมพันธ์”</t>
  </si>
  <si>
    <t xml:space="preserve"> - บริหารจัดการ และประชาสัมพันธ์
สื่อออนไลน์และโซเชียลมีเดียของ
กรุงเทพมหานคร</t>
  </si>
  <si>
    <t>1.7.3 ค่าใช้จ่ายในการกำหนด
อัตลักษณ์และภาพลักษณ์ของ
กรุงเทพมหานคร</t>
  </si>
  <si>
    <t xml:space="preserve"> - ประชุมเชิงปฏิบัติการฯ</t>
  </si>
  <si>
    <t xml:space="preserve"> - การออกแบบระบบอัตลักษณ์
และภาพลักษณ์หลักของ
กรุงเทพมหานคร</t>
  </si>
  <si>
    <t xml:space="preserve"> - จัดทำคู่มือการใช้อัตลักษณ์
และภาพลักษณ์หลักของ
กรุงเทพมหานคร</t>
  </si>
  <si>
    <t xml:space="preserve"> - ผลิตวิดีทัศน์ประชาสัมพันธ์
อัตลักษณ์และภาพลักษณ์หลัก
ของกรุงเทพมหานคร เผยแพร่ทาง
สื่อออนไลน์</t>
  </si>
  <si>
    <t xml:space="preserve"> - ผลิตอินโฟกราฟิก เผยแพร่ทาง
สื่ออออนไลน์</t>
  </si>
  <si>
    <t xml:space="preserve"> - จัดกิจกรรมกระตุ้นการสร้าง
การมีส่วนร่วมและสร้างการรับรู้
เกี่ยวกับอัตลักษณ์และภาพลักษณ์
หลักของกรุงเทพมหานครผ่าน
เฟซบุ๊กแฟนเพจกรุงเทพมหานคร
โดยสำนักงานประชาสัมพันธ์</t>
  </si>
  <si>
    <t xml:space="preserve"> - ออกแบบสื่อประชาสัมพันธ์
ผ่านป้าย LED ของกรุงเทพมหานคร</t>
  </si>
  <si>
    <t xml:space="preserve"> - จัดกิจกรรมประชาสัมพันธ์สร้าง
การรับรู้ถึงอัตลักษณ์และภาพลักษณ์
หลักของกรุงเทพมหานคร</t>
  </si>
  <si>
    <r>
      <t xml:space="preserve">วัตถุประสงค์ : </t>
    </r>
    <r>
      <rPr>
        <sz val="16"/>
        <rFont val="TH SarabunPSK"/>
        <family val="2"/>
      </rPr>
      <t>เพื่อให้กรุงเทพมหานครมีระบบการบริหารงานบุคคลที่มุ่งเน้นประสิทธิภาพ โปร่งใส มีมาตรฐาน สามารถสนับสนุนการ
ดำเนินงานของกรุงเทพมหานครโดยรวมได้อย่างมีประสิทธิภาพ โดยจัดให้มีการกำหนดนโยบายและมาตรฐานการบริหารงานบุคคล การจัด
ให้มีสิ่งจูงใจ ข้อมูลข่าวสาร การพัฒนาประสิทธิภาพบุคลากร และการตรวจสอบผลการปฏิบัติงาน</t>
    </r>
    <r>
      <rPr>
        <b/>
        <sz val="16"/>
        <rFont val="TH SarabunPSK"/>
        <family val="2"/>
      </rPr>
      <t>”</t>
    </r>
  </si>
  <si>
    <r>
      <t xml:space="preserve">วัตถุประสงค์ : </t>
    </r>
    <r>
      <rPr>
        <sz val="16"/>
        <rFont val="TH SarabunPSK"/>
        <family val="2"/>
      </rPr>
      <t>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</t>
    </r>
  </si>
  <si>
    <t>ลักษณะงบดังกล่าว</t>
  </si>
  <si>
    <t>เช่น เงินเดือนและค่าจ้างประจำ ค่าจ้างชั่วคราว ค่าตอบแทน ใช้สอยและวัสดุ งบเงินอุดหนุน งบรายจ่ายอื่น และงบกลาง ซึ่งเบิกจ่ายใน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</si>
  <si>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>: “เพื่อให้กรุงเทพมหานครมีระบบการบริหารงานบุคคลที่มุ่งเน้นประสิทธิภาพ โปร่งใส มีมาตรฐาน โดยจัดให้มีการคัดเลือก
สรรหาและรักษาไว้ซึ่งบุคลากรที่มีคุณภาพบนพื้นฐานของระบบคุณธรรมตามลักษณะการจำแนกตำแหน่งและค่าตอบแทนที่สามารถแข่งขัน
กับตลาดแรงงานได้ การบริหารอัตรากำลังที่เหมาะสมเพียงพอกับความต้องการของหน่วยงาน การบรรจุแต่งตั้งโอนย้ายภายในกรอบเวลา
ที่กำหนด และการดำเนินการเกี่ยวกับบำเหน็จบำนาญแก่ผู้เกษียณอายุหรือพ้นจากราชการ”</t>
    </r>
  </si>
  <si>
    <r>
      <rPr>
        <b/>
        <sz val="16"/>
        <rFont val="TH SarabunPSK"/>
        <family val="2"/>
      </rPr>
      <t xml:space="preserve">กิจกรรมหลัก: </t>
    </r>
    <r>
      <rPr>
        <sz val="16"/>
        <rFont val="TH SarabunPSK"/>
        <family val="2"/>
      </rPr>
      <t>จัดประชุมคณะกรรมการและอนุกรรมการข้าราชการกรุงเทพมหานคร กิจกรรมบริหารงานบุคคลที่อยู่ในอำนาจของ
ปลัดกรุงเทพมหานครและผู้ว่าราชการกรุงเทพมหานครดำเนินการเกี่ยวกับทะเบียนประวัติ ประเมินผลงานทางวิชาการ ประเมินผลการ
ปฏิบัติงาน ดำเนินการทางวินัยและคดีบุคคล</t>
    </r>
  </si>
  <si>
    <t>จัดประชุมคณะกรรมการและ
อนุกรรมการข้าราชการ
กรุงเทพมหานคร</t>
  </si>
  <si>
    <t>ร้อยละความสำเร็จของการตรวจ
พิจารณาสำนวนการดำเนินการ
ทางวินัยเสนอต่อผู้บังคับบัญชา
ได้ถูกต้องภายในกรอบระยะเวลา
ที่กำหนด</t>
  </si>
  <si>
    <t>กลุ่มเป้าหมายเข้าร่วมโครงการสัมมนาเพื่อการพัฒนาองค์กร 
สำนักงานการเจ้าหน้าที่</t>
  </si>
  <si>
    <t>ระดับความพึงพอใจของข้าราชการ
กรุงเทพมหานครสามัญและลูกจ้าง
กรุงเทพมหานครที่มีต่อการดำเนิน
โครงการคัดเลือกข้าราชการ
กรุงเทพมหานครสามัญและลูกจ้าง
กรุงเทพมหานครดีเด่น ประจำปี
2566</t>
  </si>
  <si>
    <t>ร้อยละความสำเร็จในการจัดงาน
พิธีรับพระราชทานเครื่องราช
อิสริยาภรณ์ชั้นสายสะพาย</t>
  </si>
  <si>
    <t>ผลผลิต: บริหารงานบุคคล - รหัส 0102001</t>
  </si>
  <si>
    <t>ผลผลิต: พัฒนาบุคลากร - รหัส 0102002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</si>
  <si>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: “เพื่อให้บุคลากรของกรุงเทพมหานครมีสิ่งจูงใจในการรับราชการ โดยจัดให้มีสวัสดิการในรูปแบบต่างๆ ที่เหมาะสมและ
สนับสนุนกิจกรรมที่ส่งเสริมความสัมพันธ์อันดีในหมู่ข้าราชการและลูกจ้างประจำทั้งที่ยังรับราชการอยู่และที่เกษียณอายุแล้ว”  </t>
    </r>
  </si>
  <si>
    <t>ผลผลิต: สวัสดิการกรุงเทพมหานคร - รหัส 0102004</t>
  </si>
  <si>
    <t>ผลผลิต: บริหารงานกลาง - รหัส 0103003</t>
  </si>
  <si>
    <t>ผลผลิต: นิติการ - รหัส 0103004</t>
  </si>
  <si>
    <r>
      <rPr>
        <b/>
        <sz val="16"/>
        <rFont val="TH SarabunPSK"/>
        <family val="2"/>
      </rPr>
      <t xml:space="preserve">วัตถุประสงค์: </t>
    </r>
    <r>
      <rPr>
        <sz val="16"/>
        <rFont val="TH SarabunPSK"/>
        <family val="2"/>
      </rPr>
      <t xml:space="preserve">“เพื่อให้การบริหารงานของกรุงเทพมหานครเป็นไปตามระเบียบกฎหมายโดยจัดให้มีการศึกษาค้นคว้า จัดทำข้อเสนอแนะ 
ให้คำปรึกษาทางกฎหมาย การสำรวจและรวบรวมข้อเท็จจริง และการบังคับใช้กฎหมายผ่านกระบวนการทางศาลหรือทางปกครอง”  </t>
    </r>
  </si>
  <si>
    <r>
      <rPr>
        <b/>
        <sz val="16"/>
        <rFont val="TH SarabunPSK"/>
        <family val="2"/>
      </rPr>
      <t xml:space="preserve">กิจกรรมหลัก: </t>
    </r>
    <r>
      <rPr>
        <sz val="16"/>
        <rFont val="TH SarabunPSK"/>
        <family val="2"/>
      </rPr>
      <t>งานร่างและพัฒนากฎหมาย งานนิติกรรมและสัญญา งานคดีปกครอง งานเกี่ยวกับคดีและอุททธรณ์ภาษี งานคดีแพ่ง
และคดีอาญา งานพิจารณาความรับผิดทางละเมิดของเจ้าหน้าที่ งานบังคับคดีทางแพ่งและทางปกครอง งานตอบข้อหารือ วินิจฉัย ตีความ
ข้อกฎหมาย</t>
    </r>
  </si>
  <si>
    <r>
      <t>ผลผลิต:</t>
    </r>
    <r>
      <rPr>
        <b/>
        <strike/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ตรวจสอบควบคุมภายใน - รหัส 0103005</t>
    </r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</si>
  <si>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>: “เพื่อสอบทานความถูกต้องและเชื่อถือได้ของข้อมูลทางการเงิน รายงานทางการเงินและระบบสารสนเทศ สอบทานความมีประสิทธิภาพ ประสิทธิผล และความคุ้มค่าของการดำเนินงาน พิสูจน์การปฏิบัติตามกฎหมาย ระเบียบ นโยบาย และมาตรฐานที่เกี่ยวข้อง
กับการปฏิบัติงาน สอบทานและประเมินผลความเหมาะสมและความเพียงพอของระบบการควบคุมภายใน รวมถึงให้ข้อเสนอแนะในการ
พัฒนาและปรับปรุงกระบวนการปฏิบัติงานของหน่วยงานให้เกิดประสิทธิภาพและประสิทธิผล”</t>
    </r>
  </si>
  <si>
    <r>
      <rPr>
        <b/>
        <sz val="16"/>
        <rFont val="TH SarabunPSK"/>
        <family val="2"/>
      </rPr>
      <t xml:space="preserve">กิจกรรมหลัก: </t>
    </r>
    <r>
      <rPr>
        <sz val="16"/>
        <rFont val="TH SarabunPSK"/>
        <family val="2"/>
      </rPr>
      <t>ตรวจสอบและให้คำปรึกษาในการปฏิบัติงานตามภารกิจด้านต่างๆ ของกรุงเทพมหานคร เช่น บัญชีและการเงิน 
การดำเนินงาน ระบบงานเทคโนโลยีสารสนเทศ หลักฐานการจ่าย (ฎีกาหลังจ่าย) รายงานทางการเงิน และงานอื่นๆ ที่ได้รับมอบหมาย
จากผู้บริหารกรุงเทพมหานคร</t>
    </r>
  </si>
  <si>
    <t>โครงการพัฒนาสมรรถนะผู้ตรวจสอบภายใน เพื่อบรรลุผลสำเร็จตามแผนการตรวจสอบประจำปี</t>
  </si>
  <si>
    <t>และแผนการตรวจสอบระยะยาว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</si>
  <si>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เพื่อให้ผู้ตรวจสอบภายในมีสมรรถนะและความรู้ความสามารถที่จำเป็นต่อการปฏิบัติงานและสอดคล้องกับมาตรฐานของ
วิชาชีพ มีความพร้อมที่จะปฏิบัติงานให้ความเชื่อมั่นและให้คำปรึกษาแก่หน่วยรับตรวจได้อย่างมีประสิทธิผล ให้แผนการตรวจสอบประจำปี
และแผนการตรวจสอบระยะยาวบรรลุผลสำเร็จตามเป้าหมายที่กำหนด บรรลุผลสำเร็จตามแผนพัฒนากรุงเทพมหานคร ระยะ 20 ปี ระยะที่ 3
 (พ.ศ. 2566 - 2570)</t>
    </r>
  </si>
  <si>
    <t>ผลผลิต: ตรวจราชการกรุงเทพมหาคร - รหัส 0103006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</si>
  <si>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: “เพื่อให้การปฏิบัติงานตามหน้าที่ความรับผิดชอบของกรุงเทพมหานครและนโยบายของผู้บริหารกรุงเทพมหานครเป็นไป
อย่างมีประสิทธิภาพ สามารถอำนวยบริการและตอบสนองความต้องการของประชาชนได้อย่างเป็นรูปธรรมที่ชัดเจน โดยจัดให้มีระบบการ
สอดส่องดูแล ประสานงาน เร่งรัด ติดตามความก้าวหน้าและปัญหาอุปสรรคของการปฏิบัติงาน และรับทราบสถานการณ์และผลกระทบ
จากนโยบาย พร้อมทั้งให้คำชี้แจงและข้อเสนอแนะที่เป็นประโยชน์แก่หน่วยงาน”  </t>
    </r>
  </si>
  <si>
    <t>ร้อยละความสำเร็จของข้อเสนอแนะ
ของผู้ตรวจราชการจากการตรวจ
ราชการเฉพาะพื้นที่ได้รับการแก้ไข</t>
  </si>
  <si>
    <t>ร้อยละความสำเร็จของการจัดทำ
แผนการตรวจราชการประจำปีได้
ภายในเวลาที่กำหนด</t>
  </si>
  <si>
    <t>ผลผลิต: ข้อมูลข่าวสารประชาสัมพันธ์ - รหัส 0103007</t>
  </si>
  <si>
    <r>
      <rPr>
        <b/>
        <sz val="16"/>
        <rFont val="TH SarabunPSK"/>
        <family val="2"/>
      </rPr>
      <t>ยุทธศาสตร์ย่อยที่ 5.2</t>
    </r>
    <r>
      <rPr>
        <sz val="16"/>
        <rFont val="TH SarabunPSK"/>
        <family val="2"/>
      </rPr>
      <t xml:space="preserve"> พลเมืองขับเคลื่อนมหานคร  </t>
    </r>
  </si>
  <si>
    <r>
      <rPr>
        <b/>
        <sz val="16"/>
        <rFont val="TH SarabunPSK"/>
        <family val="2"/>
      </rPr>
      <t>สอดคล้องกับประเด็นยุทธศาสตร์ที่ 5</t>
    </r>
    <r>
      <rPr>
        <sz val="16"/>
        <rFont val="TH SarabunPSK"/>
        <family val="2"/>
      </rPr>
      <t xml:space="preserve"> ส่งเสริมการสร้างเมืองประชาธิปไตยแบบมีส่วนร่วม  
</t>
    </r>
  </si>
  <si>
    <r>
      <rPr>
        <b/>
        <sz val="16"/>
        <rFont val="TH SarabunPSK"/>
        <family val="2"/>
      </rPr>
      <t>เป้าประสงค์ที่ 5.2.3</t>
    </r>
    <r>
      <rPr>
        <sz val="16"/>
        <rFont val="TH SarabunPSK"/>
        <family val="2"/>
      </rPr>
      <t xml:space="preserve"> ประชาชนมีส่วนร่วมในการนำเสนอกิจกรรมเพื่อสนับสนุนการจัดบริการสาธารณะ </t>
    </r>
  </si>
  <si>
    <r>
      <rPr>
        <b/>
        <sz val="16"/>
        <rFont val="TH SarabunPSK"/>
        <family val="2"/>
      </rPr>
      <t>สอดคล้องกับประเด็นยุทธศาสตร์ที่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5</t>
    </r>
    <r>
      <rPr>
        <sz val="16"/>
        <rFont val="TH SarabunPSK"/>
        <family val="2"/>
      </rPr>
      <t xml:space="preserve"> ส่งเสริมการสร้างเมืองประชาธิปไตยแบบมีส่วนร่วม  </t>
    </r>
  </si>
  <si>
    <t xml:space="preserve"> - จัดกิจกรรมเพิ่มยอดผู้เข้าชมเว็บ
ไซต์ของสำนักงานประชาสัมพันธ์”</t>
  </si>
  <si>
    <t>ผลผลิต: ความสัมพันธ์ระหว่างเมือง - รหัส 0104003</t>
  </si>
  <si>
    <t>กิจกรรมส่งเสริมความร่วมมือ
ระหว่างกรุงเทพมหานครกับอาเซียน
หรือองค์การระหว่างประเทศ และ
กลุ่มประเทศภายนอกอาเซียน 
รวมทั้งองค์กรเอกชนต่างประเทศ</t>
  </si>
  <si>
    <t xml:space="preserve">การพัฒนาบุคลากรกรุงเทพมหานคร
เพื่อส่งเสริมศักยภาพการดำเนิน
ภารกิจของกรุงเทพมหานคร </t>
  </si>
  <si>
    <t>การรับรองคณะบุคคลจาก
ต่างประเทศที่มาดูงานของ
กรุงเทพมหานคร</t>
  </si>
  <si>
    <t>การดำเนินกิจกรรมร่วมกับสถาน
เอกอัครราชทูตต่างประเทศประจำ
ประเทศไทย</t>
  </si>
  <si>
    <t>ผลผลิต: ปกครองท้องที่ - รหัส 0105001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</si>
  <si>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: “เพื่อรักษาความสงบเรียบร้อยในภารกิจของฝ่ายพลเรือน โดยทำหน้าที่เกี่ยวกับการปกครองท้องที่ การปฏิบัติหน้าที่ในทาง
ปกครองและรักษาความสงบเรียบร้อยและหน้าที่ในทางอาญาตามอำนาจหน้าที่ของนายอำเภอ ดำเนินงานเกี่ยวกับส่วนราชการอื่นที่มิใช่
ของส่วนราชการใดตามที่ได้รับมอบหมาย และปฏิบัติงานร่วมกับหรือสนับสนุนการปฏิบัติงานของหน่วยงานอื่นที่เกี่ยวข้อง รวมถึงการสนับ
สนุนการบริหารราชการส่วนภูมิภาคในการจัดตั้ง ยุบและเปลี่ยนแปลงเขตปกครอง จัดทำแผนที่แนวเขตการปกครอง และการสอบสวน
เปรียบเทียบแนวเขตที่มีปัญหาข้อขัดแย้ง”  </t>
    </r>
  </si>
  <si>
    <r>
      <rPr>
        <b/>
        <sz val="16"/>
        <rFont val="TH SarabunPSK"/>
        <family val="2"/>
      </rPr>
      <t xml:space="preserve">กิจกรรมหลัก: </t>
    </r>
    <r>
      <rPr>
        <sz val="16"/>
        <rFont val="TH SarabunPSK"/>
        <family val="2"/>
      </rPr>
      <t>ทะเบียนปกครอง (นิติกรรม พินัยกรรม) กำกับดูแลมูลนิธิ สมาคม ศาลเจ้า และมัสยิด กำกับดูแลสมาคมฌาปนกิจสงเคราะห์
ออกเอกสารราชการ/หนังสือรับรอง ดูแลที่สาธารณะ (ชี้แนวเขต) พิจารณาแนวเขตปกครองกับจังหวัดข้างเคียง จัดตั้ง ยุบและเปลี่ยนแปลง
พื้นที่เขตและแขวง สนับสนุน/กำกับดูแลงานฝ่ายปกครองของสำนักงานเขต</t>
    </r>
  </si>
  <si>
    <t>ผลผลิต: ทะเบียนและบัตรประจำตัวประชาชน - รหัส 0105002</t>
  </si>
  <si>
    <r>
      <rPr>
        <b/>
        <sz val="16"/>
        <rFont val="TH SarabunPSK"/>
        <family val="2"/>
      </rPr>
      <t xml:space="preserve">กิจกรรมหลัก: </t>
    </r>
    <r>
      <rPr>
        <sz val="16"/>
        <rFont val="TH SarabunPSK"/>
        <family val="2"/>
      </rPr>
      <t>บริการทะเบียนราษฎร บริการทะเบียนบัตรประจำตัวประชาชน บริการทะเบียนครอบครัว (สมรส หย่า รับรองบุตร บันทึก
ฐานะแห่งครอบครัว) บริการทะเบียนชื่อบุคคล (เปลี่ยนชื่อตัว ชื่อรอง จดทะเบียนชื่อสกุล อนุญาต/ร่วมใช้ชื่อสกุลบุคคลอื่น ขอใช้ชื่อสกุล
บิดา/มารดา/ชื่อสกุลเดิมก่อนสมรส) บริการรถเคลื่อนที่ ศูนย์บริการด่วนกรุงเทพมหานคร ศูนย์บริการด่วนสำนักงานเขต สนับสนุน
การเชื่อมโยงเครือข่าย สนับสนุน/กำกับดูแลงานฝ่ายทะเบียนของสำนักงานเขต</t>
    </r>
  </si>
  <si>
    <t>ระดับความสำเร็จในการดูแล
และพัฒนาข้าราชการ
กรุงเทพมหานครสามัญที่อยู่
ระหว่างทดลองปฏิบัติหน้าที่
ราชการ (BMA Onboarding)</t>
  </si>
  <si>
    <t>ร้อยละความสำเร็จของการจัดทำ
คู่มือบริหารทรัพยากรบุคคล
กรุงเทพมหานคร (BMA HR 
Admin Expert Handbook)</t>
  </si>
  <si>
    <t>ผู้เกษียณอายุราชการที่มีความ
พึงพอใจต่อการจัดโครงการพิธี
มอบประกาศเกียรติคุณให้แก่
ผู้ที่เกษียณอายุราชการของ
กรุงเทพมหานคร ประจำปี
งบประมาณ 2566 ระดับมากขึ้นไป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</si>
  <si>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>: “เพื่อส่งเสริมความร่วมมือและความสัมพันธ์อันดีระหว่างเมือง สถานเอกอัครราชทูต ชุมชนชาวต่างประเทศใน
กรุงเทพมหานครและองค์การระหว่างประเทศ โดยประสานความร่วมมือกับต่างประเทศในระดับ  ทวิภาคีและพหุภาคี ตามขอบข่ายอำนาจ
หน้าที่ของกรุงเทพมหานคร ให้การรับรองการเยือนของบุคคลสำคัญ จัดการประชุมระหว่างประเทศ รวมถึงเพื่อส่งเสริมการจัดทำแผนงาน
และดำเนินงานด้านการต่างประเทศในภาพรวมของกรุงเทพมหานคร โดยจัดทำข้อเสนอแผนยุทธศาสตร์ แผนงานด้านการต่างประเทศ
ของกรุงเทพมหานครในภาพรวม”</t>
    </r>
  </si>
  <si>
    <r>
      <rPr>
        <b/>
        <sz val="16"/>
        <rFont val="TH SarabunPSK"/>
        <family val="2"/>
      </rPr>
      <t xml:space="preserve">กลยุทธ์ที่ 6.1.4.3 </t>
    </r>
    <r>
      <rPr>
        <sz val="16"/>
        <rFont val="TH SarabunPSK"/>
        <family val="2"/>
      </rPr>
      <t>สนับสนุนให้ผู้ประกอบการสามารถนำสินค้าไปจำหน่ายในตลาดต่างประเทศ</t>
    </r>
  </si>
  <si>
    <r>
      <rPr>
        <b/>
        <sz val="16"/>
        <rFont val="TH SarabunPSK"/>
        <family val="2"/>
      </rPr>
      <t>เป้าประสงค์ที่ 6.1.4</t>
    </r>
    <r>
      <rPr>
        <sz val="16"/>
        <rFont val="TH SarabunPSK"/>
        <family val="2"/>
      </rPr>
      <t xml:space="preserve"> ยกระดับ/พัฒนาคุณภาพผลผลิตและบริการ    </t>
    </r>
  </si>
  <si>
    <r>
      <rPr>
        <b/>
        <sz val="16"/>
        <rFont val="TH SarabunPSK"/>
        <family val="2"/>
      </rPr>
      <t>ยุทธศาสตร์ย่อยที่ 6.1</t>
    </r>
    <r>
      <rPr>
        <sz val="16"/>
        <rFont val="TH SarabunPSK"/>
        <family val="2"/>
      </rPr>
      <t xml:space="preserve"> เมืองแห่งโอกาสทางเศรษฐกิจและการลงทุน </t>
    </r>
  </si>
  <si>
    <r>
      <t xml:space="preserve">สอดคล้องกับประเด็นยุทธ์ที่ 6 </t>
    </r>
    <r>
      <rPr>
        <sz val="16"/>
        <rFont val="TH SarabunPSK"/>
        <family val="2"/>
      </rPr>
      <t>การต่อยอดความเป็นเมืองศูนย์กลางเศรษฐกิจสร้างสรรค์และการเรียนรู้</t>
    </r>
  </si>
  <si>
    <r>
      <rPr>
        <b/>
        <sz val="16"/>
        <rFont val="TH SarabunPSK"/>
        <family val="2"/>
      </rPr>
      <t xml:space="preserve">วัตถุประสงค์ </t>
    </r>
    <r>
      <rPr>
        <sz val="16"/>
        <rFont val="TH SarabunPSK"/>
        <family val="2"/>
      </rPr>
      <t xml:space="preserve">
2.1 เพื่อเพิ่มโอกาสในการจำหน่ายสินค้าในตลาดระดับนานาชาติให้แก่ผู้ประกอบการ ทั้งในรูปแบบตลาดออฟไลน์และตลาดออนไลน์ รวมถึงการประชาสัมพันธ์ผลิตภัณฑ์ของวิสาหกิจขนาดกลางและขนาดย่อม (SMEs) และผลิตภัณฑ์ชุมชนของกรุงเทพมหานคร (OTOP และ Bangkok Brand) ให้เป็นที่รู้จักและสามารถเข้าถึงกลุ่มผู้บริโภคในระดับนานาชาติให้มากขึ้น
2.2 เพื่อเพิ่มมูลค่าการค้าขายในตลาดเศรษฐกิจดิจิทัลของกรุงเทพมหานครให้มากขึ้น โดยการส่งเสริมและขยายตลาดสินค้าออนไลน์ในระดับนานาชาติ ให้แก่วิสาหกิจขนาดกลางและขนาดย่อม (SMEs) และผลิตภัณฑ์ชุมชนของกรุงเทพมหานคร (OTOP และ Bangkok Brand) 
2.3 เพื่อพัฒนาและส่งเสริมศักยภาพของกรุงเทพมหานครให้เป็นเมืองศูนย์กลางทางเศรษฐกิจในระดับทวีปเอเชีย</t>
    </r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</si>
  <si>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  การจัดกิจกรรมส่งเสริมด้านการตลาดและการจำหน่ายสินค้าของผู้ประกอบการในระดับนานาชาติ เนื้องานและสถานที่ดำเนินการ :
                 1. กรุงเทพมหานครเป็นเจ้าภาพจัดหรือเข้าร่วมกิจกรรมนานาชาติในระดับเมืองและเครือข่ายความร่วมมือระหว่างเมืองเพื่อการพัฒนาทางด้านเศรษฐกิจและสังคม รวมถึงเพื่อประชาสัมพันธ์และส่งเสริมศักยภาพของกรุงเทพมหานครในด้านการท่องเที่ยว การค้าและการลงทุนในระดับนานาชาติ 
                 2. สำนักงานการต่างประเทศ สำนักปลัดกรุงเทพมหานคร ดำเนินการประชาสัมพันธ์ส่งเสริมการตลาดผลิตภัณฑ์และแสดงวิสัยทัศน์ของกรุงเทพมหานคร โดยนำคณะผู้บริหารและข้าราชการกรุงเทพมหานคร ผู้ประกอบการและเจ้าหน้าที่ผู้เกี่ยวข้อง เดินทางเยือนเมืองพี่เมืองน้อง เพื่อร่วมออกบูธ จัดแสดงและจำหน่ายผลิตภัณฑ์คัดสรรกรุงเทพมหานคร (Bangkok Brand) ในงานกิจกรรมต่างๆ เช่น การประชุม นิทรรศการ การแสดงทางศิลปวัฒนธรรม เป็นต้น </t>
    </r>
  </si>
  <si>
    <t xml:space="preserve"> - จัดทำข่าว บทความ หรือสื่อ
ประชาสัมพันธ์เป็นภาษา
ต่างประเทศเผยแพร่ทางเว็บไซต์
ภาษาอังกฤษของกรุงเทพมหานคร</t>
  </si>
  <si>
    <t xml:space="preserve"> - เผยแพร่ข่าว บทความ หรือสื่อ
ประชาสัมพันธ์ภาษาต่างประเทศ
ทางโซเชียลมีเดียหรือเว็บไซต์
ภาษาต่างประเทศ</t>
  </si>
  <si>
    <t>1.6 กิจกรรมประชาสัมพันธ์
กรุงเทพมหานครทางหนังสือพิมพ์
และหนังสือพิมพ์ออนไลน์</t>
  </si>
  <si>
    <t xml:space="preserve"> - ผลิตและเผยแพร่สื่อ
ประชาสัมพันธ์ในโอกาสครบรอบ 
50 ปี กทม. รูปแบบสื่อโทรทัศน์ 
สื่อออนไลน์ สื่อวิทยุ/Podcast 
และสื่ออื่น ๆ </t>
  </si>
  <si>
    <t>1.5 กิจกรรมประชาสัมพันธ์
ด้านส่งเสริม การสร้างเมือง
ประชาธิปไตยแบบมีส่วนร่วม</t>
  </si>
  <si>
    <t xml:space="preserve"> - เผยแพร่รายการที่ผลิตทาง
สถานีโทรทัศน์</t>
  </si>
  <si>
    <t>1.7 กิจกรรมประชาสัมพันธ์ด้าน
การสร้างความเป็นมืออาชีพในการ
บริหารจัดการมหานคร</t>
  </si>
  <si>
    <t xml:space="preserve">1.7.1 ค่าใช้จ่ายการประชาสัมพันธ์
สนับสนุนการสร้างความเป็นมือ
อาชีพในการบริหารจัดการมหานคร </t>
  </si>
  <si>
    <t xml:space="preserve"> - ผลิตคลิปประชาสัมพันธ์ 
(Viral clip) เผยแพร่ทางสื่อ
ออนไลน์และโซเชียลมีเดีย  </t>
  </si>
  <si>
    <t>การดำเนินกิจกรรมร่วมกับเมืองพี่
เมืองน้อง</t>
  </si>
  <si>
    <t>บริการล่ามและพิธีกรให้ผู้บริหาร
และหน่วยงาน</t>
  </si>
  <si>
    <t>การติดต่อประสานงานเรื่องการ
ให้บริการตรวจ  ลงตราและหนังสือ
เดินทางแก่ผู้บริหาร</t>
  </si>
  <si>
    <t xml:space="preserve">การดำเนินกิจกรรมด้าน
ต่างประเทศร่วมกับหน่วยงานของ
รัฐบาลและหน่วยงานภายนอก </t>
  </si>
  <si>
    <t>โครงการพัฒนาศักยภาพของนักบริหารและเตรียมความพร้อมการเป็นผู้นำ</t>
  </si>
  <si>
    <t>ในการปฏิบัติภารกิจของเมืองในอนาคต</t>
  </si>
  <si>
    <t>ประชุม และดูงานในประเทศและต่างประเทศ</t>
  </si>
  <si>
    <t xml:space="preserve">    - งานสถาปัตยกรรม</t>
  </si>
  <si>
    <t xml:space="preserve">    - งานระบบสุขาภิบาล</t>
  </si>
  <si>
    <t xml:space="preserve">    - งานระบบปรับอากาศ</t>
  </si>
  <si>
    <t>ค่าใช้จ่ายในการพัฒนาศักยภาพของนักบริหารและเตรียมความพร้อม</t>
  </si>
  <si>
    <t>การเป็นผู้นำในการปฏิบัติภารกิจของเมืองในอนาคต</t>
  </si>
  <si>
    <t>1.1 ค่าตอบแทน ใช้สอยและวัสดุ</t>
  </si>
  <si>
    <t>ค่าไฟฟ้า ค่าน้ำประปา ค่าโทรศัพท์สำนักงาน</t>
  </si>
  <si>
    <t>ค่าโทรศัพท์เคลื่อนที่ ค่าไปรษณีย์</t>
  </si>
  <si>
    <t xml:space="preserve">    - งานวิศวกรรมโครงสร้าง</t>
  </si>
  <si>
    <t xml:space="preserve">  อาคารหอประชุม</t>
  </si>
  <si>
    <t>ค่าใช้จ่ายในการสัมมนาสร้างความเข้าใจในการนำแผน</t>
  </si>
  <si>
    <t>พัฒนาทรัพยากรบุคคล (พ.ศ. 2566 - 2570) ไปสู่การปฏิบัติ</t>
  </si>
  <si>
    <t xml:space="preserve">    - งานรื้อถอน เตรียมพื้นที่</t>
  </si>
  <si>
    <t xml:space="preserve">    - งานระบบไฟฟ้า</t>
  </si>
  <si>
    <t xml:space="preserve">    - งานอื่น ๆ ที่เกี่ยวข้อง</t>
  </si>
  <si>
    <t>ตามแบบเลขที่ อ.1-0050</t>
  </si>
  <si>
    <t xml:space="preserve">3. ค่าจ้างชั่วคราว	</t>
  </si>
  <si>
    <t xml:space="preserve">4. ค่าตอบแทนใช้สอยและวัสดุ	</t>
  </si>
  <si>
    <t xml:space="preserve">ค่าใช้จ่ายในการพัฒนาสมรรถนะผู้ตรวจสอบภายใน </t>
  </si>
  <si>
    <t>เพื่อบรรลุผลสำเร็จตามแผนการตรวจสอบประจำปี</t>
  </si>
  <si>
    <t>ค่าใช้จ่ายในการส่งเสริมศักยภาพและเศรษฐกิจของ</t>
  </si>
  <si>
    <t>เมืองในระดับนานาชาติ</t>
  </si>
  <si>
    <t xml:space="preserve">    - งานผนัง</t>
  </si>
  <si>
    <t xml:space="preserve">    - งานพื้น</t>
  </si>
  <si>
    <t xml:space="preserve">    - งานผฝ้าเพดาน</t>
  </si>
  <si>
    <t xml:space="preserve">    - งานประตู หน้าต่างอลูมิเนียม</t>
  </si>
  <si>
    <t xml:space="preserve">    - งานประตูห้องพัก</t>
  </si>
  <si>
    <t xml:space="preserve">    - งานห้องน้ำ - ส้วม สุขภัณฑ์และอุปกรณ์ประกอบ</t>
  </si>
  <si>
    <t xml:space="preserve">เครื่องโทรสารแบบใช้กระดาษธรรมดา ส่งเอกสาร
</t>
  </si>
  <si>
    <t>ได้ครั้งละไม่น้อยกว่า 20 แผ่น 2 เครื่อง</t>
  </si>
  <si>
    <t xml:space="preserve">รายละเอียดงบประมาณจำแนกตามงบรายจ่าย </t>
  </si>
  <si>
    <t>ปี 2567             ผูกพันงบประมาณ</t>
  </si>
  <si>
    <t>- จ้างเหมารายบุคคล ( 33 )</t>
  </si>
  <si>
    <t>ส่วนใหญ่เป็นค่าจ้างเหมาตรวจสอบ รวบรวม และ</t>
  </si>
  <si>
    <t>วิเคราะห์ข้อมูลในสื่อออนไลน์ ค่าจ้างเหมาบริการ</t>
  </si>
  <si>
    <t>เป็นรายบุคคล ค่าจ้างเหมาสำรวจสื่อประชาสัมพันธ์</t>
  </si>
  <si>
    <t>และภาพลักษณ์ของกรุงเทพมหานครฯ ฯลฯ</t>
  </si>
  <si>
    <t xml:space="preserve"> - ปรับปรุงอาคาร 1 - 2 ตามแบบ เลขที่ ขภจ.10/2565</t>
  </si>
  <si>
    <t>- ลูกจ้างประจำ( 112 )</t>
  </si>
  <si>
    <t>- ข้าราชการ ( 65 )</t>
  </si>
  <si>
    <t>- จ้างเหมารายบุคคล ( 15 )</t>
  </si>
  <si>
    <t xml:space="preserve"> รองปลัดกรุงเทพมหานคร (6)</t>
  </si>
  <si>
    <t>ประจำปีและแผนการตรวจสอบระยะยาว</t>
  </si>
  <si>
    <t>โครงการพัฒนาสมรรถนะผู้ตรวจสอบภายใน เพื่อบรรลุผลสำเร็จตามแผนการตรวจสอบ</t>
  </si>
  <si>
    <t xml:space="preserve">             สํานักปลัดกรุงเทพมหานครมีภารกิจหน้าที่ในการบริหารงานบุคคล การพัฒนาบุคลากร การบริหารจัดการสวัสดิการ</t>
  </si>
  <si>
    <t>การบริหารจัดการความสัมพันธ์ระหว่างเมือง การปกครองท้องที่ และการบริการทะเบียนและบัตรประจำตัวประชาชน</t>
  </si>
  <si>
    <t>การบริหารงานกลาง นิติการ การตรวจสอบภายใน การตรวจราชการ การบริหารจัดการข้อมูลข่าวสารและประชาสัมพันธ์</t>
  </si>
  <si>
    <t xml:space="preserve">             สำนักปลัดกรุงเทพมหานครมีพันธกิจ (Mission) ในการบริหารราชการกรุงเทพมหานครส่วนกลางในฝ่าย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</si>
</sst>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3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  <charset val="222"/>
    </font>
    <font>
      <sz val="11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5"/>
      <color theme="1"/>
      <name val="TH SarabunIT๙"/>
      <family val="2"/>
    </font>
    <font>
      <sz val="15"/>
      <color theme="1"/>
      <name val="Calibri"/>
      <family val="2"/>
      <charset val="222"/>
      <scheme val="minor"/>
    </font>
    <font>
      <sz val="12"/>
      <name val="TH SarabunPSK"/>
      <family val="2"/>
    </font>
    <font>
      <b/>
      <sz val="14"/>
      <name val="TH SarabunPSK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TH SarabunPSK"/>
      <family val="2"/>
    </font>
    <font>
      <sz val="10"/>
      <color indexed="8"/>
      <name val="Arial"/>
      <family val="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trike/>
      <sz val="16"/>
      <name val="TH SarabunPSK"/>
      <family val="2"/>
    </font>
    <font>
      <b/>
      <u/>
      <sz val="16"/>
      <name val="TH SarabunPSK"/>
      <family val="2"/>
    </font>
    <font>
      <b/>
      <strike/>
      <sz val="16"/>
      <name val="TH SarabunPSK"/>
      <family val="2"/>
    </font>
    <font>
      <sz val="16"/>
      <name val="Calibri"/>
      <family val="2"/>
      <charset val="222"/>
      <scheme val="minor"/>
    </font>
    <font>
      <b/>
      <sz val="13"/>
      <name val="TH SarabunPSK"/>
      <family val="2"/>
    </font>
    <font>
      <b/>
      <sz val="15.5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Calibri"/>
      <family val="2"/>
      <charset val="22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dashed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8" tint="-0.24994659260841701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9" fillId="0" borderId="0">
      <alignment vertical="top"/>
    </xf>
  </cellStyleXfs>
  <cellXfs count="511">
    <xf numFmtId="0" fontId="0" fillId="0" borderId="0" xfId="0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/>
    </xf>
    <xf numFmtId="49" fontId="7" fillId="0" borderId="7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/>
    </xf>
    <xf numFmtId="49" fontId="6" fillId="0" borderId="7" xfId="0" applyNumberFormat="1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49" fontId="5" fillId="0" borderId="5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7" xfId="0" applyFont="1" applyBorder="1" applyAlignment="1">
      <alignment vertical="top" wrapText="1"/>
    </xf>
    <xf numFmtId="49" fontId="6" fillId="0" borderId="7" xfId="0" applyNumberFormat="1" applyFont="1" applyBorder="1" applyAlignment="1">
      <alignment vertical="top"/>
    </xf>
    <xf numFmtId="0" fontId="8" fillId="0" borderId="5" xfId="0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49" fontId="8" fillId="4" borderId="5" xfId="0" applyNumberFormat="1" applyFont="1" applyFill="1" applyBorder="1" applyAlignment="1">
      <alignment horizontal="left" vertical="top"/>
    </xf>
    <xf numFmtId="49" fontId="8" fillId="4" borderId="8" xfId="0" applyNumberFormat="1" applyFont="1" applyFill="1" applyBorder="1" applyAlignment="1">
      <alignment horizontal="left" vertical="top"/>
    </xf>
    <xf numFmtId="49" fontId="8" fillId="5" borderId="5" xfId="0" applyNumberFormat="1" applyFont="1" applyFill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 wrapText="1"/>
    </xf>
    <xf numFmtId="49" fontId="8" fillId="5" borderId="8" xfId="0" applyNumberFormat="1" applyFont="1" applyFill="1" applyBorder="1" applyAlignment="1">
      <alignment horizontal="left" vertical="top"/>
    </xf>
    <xf numFmtId="0" fontId="8" fillId="5" borderId="14" xfId="0" applyFont="1" applyFill="1" applyBorder="1" applyAlignment="1">
      <alignment horizontal="left" vertical="top" wrapText="1"/>
    </xf>
    <xf numFmtId="49" fontId="6" fillId="5" borderId="5" xfId="0" applyNumberFormat="1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3" borderId="6" xfId="0" applyFont="1" applyFill="1" applyBorder="1" applyAlignment="1">
      <alignment horizontal="center" vertical="top"/>
    </xf>
    <xf numFmtId="49" fontId="5" fillId="3" borderId="6" xfId="0" applyNumberFormat="1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left" vertical="top" wrapText="1"/>
    </xf>
    <xf numFmtId="49" fontId="6" fillId="3" borderId="10" xfId="0" applyNumberFormat="1" applyFont="1" applyFill="1" applyBorder="1" applyAlignment="1">
      <alignment horizontal="left" vertical="top"/>
    </xf>
    <xf numFmtId="49" fontId="8" fillId="3" borderId="8" xfId="0" applyNumberFormat="1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center" vertical="top"/>
    </xf>
    <xf numFmtId="49" fontId="9" fillId="3" borderId="8" xfId="0" applyNumberFormat="1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 wrapText="1"/>
    </xf>
    <xf numFmtId="49" fontId="8" fillId="3" borderId="7" xfId="0" applyNumberFormat="1" applyFont="1" applyFill="1" applyBorder="1" applyAlignment="1">
      <alignment horizontal="left" vertical="top"/>
    </xf>
    <xf numFmtId="49" fontId="8" fillId="3" borderId="5" xfId="0" applyNumberFormat="1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left" vertical="top" wrapText="1"/>
    </xf>
    <xf numFmtId="49" fontId="8" fillId="6" borderId="8" xfId="0" applyNumberFormat="1" applyFont="1" applyFill="1" applyBorder="1" applyAlignment="1">
      <alignment horizontal="left" vertical="top"/>
    </xf>
    <xf numFmtId="0" fontId="8" fillId="6" borderId="8" xfId="0" applyFont="1" applyFill="1" applyBorder="1" applyAlignment="1">
      <alignment horizontal="left" vertical="top" wrapText="1"/>
    </xf>
    <xf numFmtId="0" fontId="8" fillId="6" borderId="5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 wrapText="1"/>
    </xf>
    <xf numFmtId="0" fontId="6" fillId="0" borderId="9" xfId="0" quotePrefix="1" applyFont="1" applyBorder="1" applyAlignment="1">
      <alignment horizontal="left" vertical="top"/>
    </xf>
    <xf numFmtId="49" fontId="8" fillId="6" borderId="1" xfId="0" applyNumberFormat="1" applyFont="1" applyFill="1" applyBorder="1" applyAlignment="1">
      <alignment horizontal="left" vertical="top"/>
    </xf>
    <xf numFmtId="49" fontId="8" fillId="6" borderId="1" xfId="0" applyNumberFormat="1" applyFont="1" applyFill="1" applyBorder="1" applyAlignment="1">
      <alignment horizontal="left" vertical="top" wrapText="1"/>
    </xf>
    <xf numFmtId="0" fontId="6" fillId="6" borderId="9" xfId="0" quotePrefix="1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/>
    </xf>
    <xf numFmtId="49" fontId="6" fillId="6" borderId="1" xfId="0" applyNumberFormat="1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 wrapText="1"/>
    </xf>
    <xf numFmtId="0" fontId="6" fillId="6" borderId="11" xfId="0" quotePrefix="1" applyFont="1" applyFill="1" applyBorder="1" applyAlignment="1">
      <alignment horizontal="left" vertical="top"/>
    </xf>
    <xf numFmtId="0" fontId="6" fillId="6" borderId="9" xfId="0" applyFont="1" applyFill="1" applyBorder="1" applyAlignment="1">
      <alignment horizontal="left" vertical="top"/>
    </xf>
    <xf numFmtId="0" fontId="6" fillId="6" borderId="11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/>
    </xf>
    <xf numFmtId="49" fontId="6" fillId="6" borderId="8" xfId="0" applyNumberFormat="1" applyFont="1" applyFill="1" applyBorder="1" applyAlignment="1">
      <alignment horizontal="left" vertical="top"/>
    </xf>
    <xf numFmtId="0" fontId="6" fillId="6" borderId="8" xfId="0" applyFont="1" applyFill="1" applyBorder="1" applyAlignment="1">
      <alignment horizontal="left" vertical="top" wrapText="1"/>
    </xf>
    <xf numFmtId="49" fontId="8" fillId="6" borderId="5" xfId="0" applyNumberFormat="1" applyFont="1" applyFill="1" applyBorder="1" applyAlignment="1">
      <alignment horizontal="left" vertical="top"/>
    </xf>
    <xf numFmtId="0" fontId="8" fillId="6" borderId="8" xfId="0" applyFont="1" applyFill="1" applyBorder="1" applyAlignment="1">
      <alignment horizontal="left" vertical="top"/>
    </xf>
    <xf numFmtId="49" fontId="5" fillId="7" borderId="5" xfId="0" applyNumberFormat="1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left" vertical="top" wrapText="1"/>
    </xf>
    <xf numFmtId="49" fontId="5" fillId="7" borderId="5" xfId="0" applyNumberFormat="1" applyFont="1" applyFill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49" fontId="8" fillId="2" borderId="5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49" fontId="12" fillId="0" borderId="0" xfId="0" applyNumberFormat="1" applyFont="1" applyAlignment="1">
      <alignment wrapText="1"/>
    </xf>
    <xf numFmtId="0" fontId="13" fillId="0" borderId="0" xfId="0" applyFont="1"/>
    <xf numFmtId="0" fontId="12" fillId="0" borderId="0" xfId="0" applyFont="1"/>
    <xf numFmtId="0" fontId="8" fillId="0" borderId="0" xfId="0" applyFont="1"/>
    <xf numFmtId="0" fontId="8" fillId="0" borderId="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0" fontId="14" fillId="0" borderId="16" xfId="0" quotePrefix="1" applyFont="1" applyBorder="1" applyAlignment="1">
      <alignment horizontal="left" vertical="center"/>
    </xf>
    <xf numFmtId="0" fontId="14" fillId="0" borderId="18" xfId="0" quotePrefix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14" fillId="0" borderId="12" xfId="0" quotePrefix="1" applyFont="1" applyBorder="1" applyAlignment="1">
      <alignment horizontal="left" vertical="center" indent="1"/>
    </xf>
    <xf numFmtId="0" fontId="14" fillId="0" borderId="7" xfId="0" quotePrefix="1" applyFont="1" applyBorder="1" applyAlignment="1">
      <alignment horizontal="left" vertical="center" indent="1"/>
    </xf>
    <xf numFmtId="0" fontId="14" fillId="0" borderId="17" xfId="0" quotePrefix="1" applyFont="1" applyBorder="1" applyAlignment="1">
      <alignment horizontal="left" vertical="center"/>
    </xf>
    <xf numFmtId="0" fontId="14" fillId="0" borderId="15" xfId="0" quotePrefix="1" applyFont="1" applyBorder="1" applyAlignment="1">
      <alignment horizontal="left" vertical="center" indent="1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 indent="2"/>
    </xf>
    <xf numFmtId="0" fontId="11" fillId="0" borderId="0" xfId="0" applyFont="1"/>
    <xf numFmtId="0" fontId="9" fillId="0" borderId="0" xfId="0" applyFont="1"/>
    <xf numFmtId="43" fontId="0" fillId="0" borderId="0" xfId="1" applyFont="1"/>
    <xf numFmtId="0" fontId="16" fillId="9" borderId="1" xfId="8" applyFont="1" applyFill="1" applyBorder="1" applyAlignment="1">
      <alignment horizontal="center"/>
    </xf>
    <xf numFmtId="43" fontId="16" fillId="9" borderId="1" xfId="9" applyFont="1" applyFill="1" applyBorder="1" applyAlignment="1">
      <alignment horizontal="center"/>
    </xf>
    <xf numFmtId="0" fontId="0" fillId="10" borderId="0" xfId="0" applyFill="1" applyAlignment="1">
      <alignment horizontal="left"/>
    </xf>
    <xf numFmtId="0" fontId="0" fillId="10" borderId="0" xfId="0" applyFill="1"/>
    <xf numFmtId="164" fontId="0" fillId="10" borderId="0" xfId="0" applyNumberFormat="1" applyFill="1"/>
    <xf numFmtId="0" fontId="17" fillId="0" borderId="0" xfId="0" applyFont="1" applyAlignment="1">
      <alignment horizontal="left" indent="1"/>
    </xf>
    <xf numFmtId="0" fontId="0" fillId="11" borderId="0" xfId="0" applyFill="1" applyAlignment="1">
      <alignment horizontal="left"/>
    </xf>
    <xf numFmtId="0" fontId="0" fillId="11" borderId="0" xfId="0" applyFill="1"/>
    <xf numFmtId="164" fontId="0" fillId="11" borderId="0" xfId="0" applyNumberFormat="1" applyFill="1"/>
    <xf numFmtId="0" fontId="17" fillId="0" borderId="0" xfId="0" applyFont="1"/>
    <xf numFmtId="0" fontId="0" fillId="12" borderId="0" xfId="0" applyFill="1" applyAlignment="1">
      <alignment horizontal="left" indent="1"/>
    </xf>
    <xf numFmtId="0" fontId="0" fillId="12" borderId="0" xfId="0" applyFill="1"/>
    <xf numFmtId="164" fontId="0" fillId="12" borderId="0" xfId="0" applyNumberFormat="1" applyFill="1"/>
    <xf numFmtId="0" fontId="17" fillId="0" borderId="0" xfId="0" applyFont="1" applyAlignment="1">
      <alignment horizontal="left" indent="2"/>
    </xf>
    <xf numFmtId="164" fontId="17" fillId="0" borderId="0" xfId="0" applyNumberFormat="1" applyFont="1"/>
    <xf numFmtId="0" fontId="0" fillId="0" borderId="0" xfId="0" applyAlignment="1">
      <alignment horizontal="left" indent="3"/>
    </xf>
    <xf numFmtId="164" fontId="0" fillId="0" borderId="0" xfId="0" applyNumberFormat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164" fontId="0" fillId="0" borderId="1" xfId="0" applyNumberFormat="1" applyBorder="1"/>
    <xf numFmtId="0" fontId="9" fillId="0" borderId="0" xfId="0" applyFont="1" applyBorder="1"/>
    <xf numFmtId="165" fontId="8" fillId="0" borderId="0" xfId="1" applyNumberFormat="1" applyFont="1" applyFill="1" applyBorder="1" applyAlignment="1">
      <alignment vertical="top"/>
    </xf>
    <xf numFmtId="165" fontId="8" fillId="0" borderId="0" xfId="1" applyNumberFormat="1" applyFont="1" applyFill="1" applyBorder="1" applyAlignment="1">
      <alignment vertical="top" wrapText="1"/>
    </xf>
    <xf numFmtId="165" fontId="8" fillId="0" borderId="0" xfId="1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19" xfId="0" applyFont="1" applyBorder="1"/>
    <xf numFmtId="0" fontId="8" fillId="0" borderId="19" xfId="0" applyFont="1" applyBorder="1" applyAlignment="1">
      <alignment horizontal="center"/>
    </xf>
    <xf numFmtId="0" fontId="8" fillId="0" borderId="19" xfId="0" applyFont="1" applyBorder="1"/>
    <xf numFmtId="0" fontId="8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center" vertical="top" wrapText="1"/>
    </xf>
    <xf numFmtId="165" fontId="8" fillId="0" borderId="1" xfId="1" applyNumberFormat="1" applyFont="1" applyBorder="1" applyAlignment="1">
      <alignment horizontal="center" vertical="top" wrapText="1"/>
    </xf>
    <xf numFmtId="0" fontId="8" fillId="0" borderId="1" xfId="0" applyFont="1" applyBorder="1"/>
    <xf numFmtId="165" fontId="8" fillId="0" borderId="1" xfId="1" applyNumberFormat="1" applyFont="1" applyFill="1" applyBorder="1" applyAlignment="1">
      <alignment horizontal="center" vertical="top" wrapText="1"/>
    </xf>
    <xf numFmtId="0" fontId="8" fillId="0" borderId="19" xfId="0" applyFont="1" applyBorder="1" applyAlignment="1">
      <alignment vertical="top"/>
    </xf>
    <xf numFmtId="0" fontId="8" fillId="0" borderId="19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165" fontId="8" fillId="0" borderId="1" xfId="1" applyNumberFormat="1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66" fontId="9" fillId="0" borderId="1" xfId="0" applyNumberFormat="1" applyFont="1" applyBorder="1" applyAlignment="1">
      <alignment vertical="top" wrapText="1"/>
    </xf>
    <xf numFmtId="165" fontId="8" fillId="0" borderId="1" xfId="1" applyNumberFormat="1" applyFont="1" applyBorder="1"/>
    <xf numFmtId="166" fontId="9" fillId="0" borderId="4" xfId="0" applyNumberFormat="1" applyFont="1" applyBorder="1" applyAlignment="1">
      <alignment vertical="top" wrapText="1"/>
    </xf>
    <xf numFmtId="166" fontId="8" fillId="0" borderId="4" xfId="0" applyNumberFormat="1" applyFont="1" applyBorder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19" xfId="0" applyFont="1" applyBorder="1" applyAlignment="1">
      <alignment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8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165" fontId="20" fillId="0" borderId="1" xfId="1" quotePrefix="1" applyNumberFormat="1" applyFont="1" applyBorder="1" applyAlignment="1">
      <alignment horizontal="center" vertical="top" wrapText="1"/>
    </xf>
    <xf numFmtId="165" fontId="20" fillId="0" borderId="1" xfId="1" applyNumberFormat="1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165" fontId="21" fillId="0" borderId="1" xfId="0" applyNumberFormat="1" applyFont="1" applyBorder="1" applyAlignment="1">
      <alignment vertical="top" wrapText="1"/>
    </xf>
    <xf numFmtId="165" fontId="21" fillId="0" borderId="1" xfId="1" applyNumberFormat="1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0" xfId="0" applyFont="1" applyAlignment="1">
      <alignment vertical="top"/>
    </xf>
    <xf numFmtId="165" fontId="20" fillId="0" borderId="0" xfId="1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65" fontId="9" fillId="0" borderId="1" xfId="1" applyNumberFormat="1" applyFont="1" applyBorder="1" applyAlignment="1">
      <alignment vertical="top" wrapText="1"/>
    </xf>
    <xf numFmtId="165" fontId="8" fillId="0" borderId="0" xfId="1" applyNumberFormat="1" applyFont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165" fontId="9" fillId="0" borderId="0" xfId="1" applyNumberFormat="1" applyFont="1" applyBorder="1" applyAlignment="1">
      <alignment vertical="top" wrapText="1"/>
    </xf>
    <xf numFmtId="0" fontId="9" fillId="0" borderId="19" xfId="0" applyFont="1" applyBorder="1" applyAlignment="1">
      <alignment vertical="top"/>
    </xf>
    <xf numFmtId="165" fontId="9" fillId="0" borderId="1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165" fontId="8" fillId="0" borderId="12" xfId="1" applyNumberFormat="1" applyFont="1" applyBorder="1" applyAlignment="1">
      <alignment horizontal="righ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165" fontId="8" fillId="0" borderId="15" xfId="1" applyNumberFormat="1" applyFont="1" applyBorder="1" applyAlignment="1">
      <alignment horizontal="right" vertical="top" wrapText="1"/>
    </xf>
    <xf numFmtId="165" fontId="8" fillId="0" borderId="1" xfId="1" applyNumberFormat="1" applyFont="1" applyBorder="1" applyAlignment="1">
      <alignment horizontal="right" vertical="top" wrapText="1"/>
    </xf>
    <xf numFmtId="0" fontId="8" fillId="0" borderId="1" xfId="1" applyNumberFormat="1" applyFont="1" applyBorder="1" applyAlignment="1">
      <alignment horizontal="center" vertical="top" wrapText="1"/>
    </xf>
    <xf numFmtId="3" fontId="8" fillId="0" borderId="1" xfId="1" applyNumberFormat="1" applyFont="1" applyBorder="1" applyAlignment="1">
      <alignment horizontal="center" vertical="top" wrapText="1"/>
    </xf>
    <xf numFmtId="165" fontId="9" fillId="0" borderId="1" xfId="1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65" fontId="8" fillId="0" borderId="0" xfId="1" applyNumberFormat="1" applyFont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top"/>
    </xf>
    <xf numFmtId="0" fontId="21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165" fontId="20" fillId="0" borderId="15" xfId="1" applyNumberFormat="1" applyFont="1" applyFill="1" applyBorder="1" applyAlignment="1">
      <alignment vertical="top" wrapText="1"/>
    </xf>
    <xf numFmtId="165" fontId="8" fillId="0" borderId="15" xfId="1" applyNumberFormat="1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8" fillId="0" borderId="19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5" fontId="8" fillId="0" borderId="1" xfId="1" applyNumberFormat="1" applyFont="1" applyFill="1" applyBorder="1" applyAlignment="1">
      <alignment vertical="top" wrapText="1"/>
    </xf>
    <xf numFmtId="165" fontId="8" fillId="0" borderId="1" xfId="1" quotePrefix="1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vertical="top" wrapText="1"/>
    </xf>
    <xf numFmtId="165" fontId="8" fillId="0" borderId="0" xfId="1" applyNumberFormat="1" applyFont="1" applyFill="1"/>
    <xf numFmtId="0" fontId="9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9" fillId="0" borderId="0" xfId="0" applyFont="1" applyBorder="1" applyAlignment="1">
      <alignment vertical="top"/>
    </xf>
    <xf numFmtId="49" fontId="8" fillId="0" borderId="1" xfId="1" applyNumberFormat="1" applyFont="1" applyFill="1" applyBorder="1" applyAlignment="1">
      <alignment horizontal="right" vertical="top" wrapText="1"/>
    </xf>
    <xf numFmtId="3" fontId="9" fillId="0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165" fontId="8" fillId="0" borderId="21" xfId="1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/>
    </xf>
    <xf numFmtId="165" fontId="8" fillId="0" borderId="15" xfId="1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165" fontId="8" fillId="0" borderId="1" xfId="1" applyNumberFormat="1" applyFont="1" applyFill="1" applyBorder="1" applyAlignment="1">
      <alignment horizontal="right" vertical="top"/>
    </xf>
    <xf numFmtId="49" fontId="8" fillId="0" borderId="1" xfId="1" applyNumberFormat="1" applyFont="1" applyFill="1" applyBorder="1" applyAlignment="1">
      <alignment horizontal="right" vertical="top"/>
    </xf>
    <xf numFmtId="49" fontId="9" fillId="0" borderId="1" xfId="0" applyNumberFormat="1" applyFont="1" applyFill="1" applyBorder="1" applyAlignment="1">
      <alignment horizontal="right" vertical="top" wrapText="1"/>
    </xf>
    <xf numFmtId="49" fontId="9" fillId="0" borderId="1" xfId="1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/>
    </xf>
    <xf numFmtId="165" fontId="8" fillId="0" borderId="12" xfId="1" applyNumberFormat="1" applyFont="1" applyFill="1" applyBorder="1" applyAlignment="1">
      <alignment horizontal="right" vertical="top"/>
    </xf>
    <xf numFmtId="0" fontId="8" fillId="0" borderId="28" xfId="0" applyFont="1" applyFill="1" applyBorder="1" applyAlignment="1">
      <alignment vertical="top" wrapText="1"/>
    </xf>
    <xf numFmtId="0" fontId="8" fillId="0" borderId="28" xfId="0" applyFont="1" applyFill="1" applyBorder="1" applyAlignment="1">
      <alignment horizontal="center" vertical="top"/>
    </xf>
    <xf numFmtId="165" fontId="8" fillId="0" borderId="28" xfId="1" applyNumberFormat="1" applyFont="1" applyFill="1" applyBorder="1" applyAlignment="1">
      <alignment horizontal="right" vertical="top"/>
    </xf>
    <xf numFmtId="165" fontId="8" fillId="0" borderId="1" xfId="1" applyNumberFormat="1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0" xfId="1" applyNumberFormat="1" applyFont="1" applyFill="1" applyBorder="1" applyAlignment="1">
      <alignment horizontal="right" vertical="top"/>
    </xf>
    <xf numFmtId="165" fontId="8" fillId="0" borderId="0" xfId="1" applyNumberFormat="1" applyFont="1" applyFill="1" applyBorder="1" applyAlignment="1">
      <alignment horizontal="right" vertical="top" wrapText="1"/>
    </xf>
    <xf numFmtId="165" fontId="8" fillId="0" borderId="1" xfId="1" applyNumberFormat="1" applyFont="1" applyFill="1" applyBorder="1"/>
    <xf numFmtId="0" fontId="8" fillId="0" borderId="0" xfId="0" applyFont="1" applyFill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65" fontId="9" fillId="0" borderId="0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0" borderId="0" xfId="0" applyFont="1" applyBorder="1"/>
    <xf numFmtId="165" fontId="9" fillId="0" borderId="0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horizontal="left" vertical="center"/>
    </xf>
    <xf numFmtId="165" fontId="9" fillId="0" borderId="0" xfId="0" applyNumberFormat="1" applyFont="1"/>
    <xf numFmtId="165" fontId="8" fillId="0" borderId="0" xfId="1" applyNumberFormat="1" applyFont="1" applyFill="1" applyBorder="1" applyAlignment="1">
      <alignment horizontal="left" vertical="top"/>
    </xf>
    <xf numFmtId="165" fontId="11" fillId="0" borderId="0" xfId="1" applyNumberFormat="1" applyFont="1" applyFill="1" applyAlignment="1">
      <alignment vertical="top"/>
    </xf>
    <xf numFmtId="165" fontId="10" fillId="0" borderId="0" xfId="1" applyNumberFormat="1" applyFont="1" applyFill="1" applyAlignment="1">
      <alignment vertical="top"/>
    </xf>
    <xf numFmtId="165" fontId="8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left" vertical="center"/>
    </xf>
    <xf numFmtId="165" fontId="10" fillId="0" borderId="0" xfId="1" applyNumberFormat="1" applyFont="1" applyFill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8" fillId="0" borderId="0" xfId="10" applyFont="1" applyBorder="1">
      <alignment vertical="top"/>
    </xf>
    <xf numFmtId="0" fontId="9" fillId="0" borderId="0" xfId="0" applyFont="1" applyAlignment="1">
      <alignment vertical="center"/>
    </xf>
    <xf numFmtId="165" fontId="8" fillId="0" borderId="0" xfId="1" applyNumberFormat="1" applyFont="1" applyFill="1" applyAlignment="1">
      <alignment horizontal="left"/>
    </xf>
    <xf numFmtId="165" fontId="8" fillId="0" borderId="0" xfId="1" applyNumberFormat="1" applyFont="1" applyFill="1" applyAlignment="1">
      <alignment vertical="center"/>
    </xf>
    <xf numFmtId="0" fontId="8" fillId="0" borderId="0" xfId="10" applyFont="1">
      <alignment vertical="top"/>
    </xf>
    <xf numFmtId="0" fontId="8" fillId="0" borderId="0" xfId="0" applyFont="1" applyAlignment="1">
      <alignment horizontal="center" vertical="center"/>
    </xf>
    <xf numFmtId="165" fontId="8" fillId="0" borderId="0" xfId="1" applyNumberFormat="1" applyFont="1" applyFill="1" applyAlignment="1">
      <alignment horizontal="center" vertical="center"/>
    </xf>
    <xf numFmtId="0" fontId="25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 vertical="top" readingOrder="1"/>
    </xf>
    <xf numFmtId="0" fontId="8" fillId="0" borderId="0" xfId="0" quotePrefix="1" applyFont="1" applyBorder="1" applyAlignment="1">
      <alignment vertical="top"/>
    </xf>
    <xf numFmtId="0" fontId="8" fillId="0" borderId="0" xfId="8" applyFont="1" applyAlignment="1">
      <alignment vertical="top"/>
    </xf>
    <xf numFmtId="3" fontId="8" fillId="0" borderId="0" xfId="0" applyNumberFormat="1" applyFont="1" applyBorder="1"/>
    <xf numFmtId="165" fontId="8" fillId="0" borderId="0" xfId="1" applyNumberFormat="1" applyFont="1" applyFill="1" applyAlignment="1">
      <alignment horizontal="right" vertical="top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9" fillId="8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20" fillId="0" borderId="0" xfId="0" applyFont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9" fillId="0" borderId="0" xfId="0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left" indent="2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165" fontId="18" fillId="0" borderId="0" xfId="0" applyNumberFormat="1" applyFont="1" applyAlignment="1">
      <alignment horizontal="center"/>
    </xf>
    <xf numFmtId="0" fontId="2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25" fillId="0" borderId="0" xfId="0" applyFont="1" applyBorder="1" applyAlignment="1">
      <alignment horizontal="left" vertical="top"/>
    </xf>
    <xf numFmtId="165" fontId="8" fillId="0" borderId="0" xfId="1" applyNumberFormat="1" applyFont="1" applyAlignment="1">
      <alignment vertical="top"/>
    </xf>
    <xf numFmtId="165" fontId="8" fillId="0" borderId="1" xfId="1" applyNumberFormat="1" applyFont="1" applyBorder="1" applyAlignment="1">
      <alignment vertical="top"/>
    </xf>
    <xf numFmtId="0" fontId="25" fillId="0" borderId="0" xfId="0" applyFont="1" applyAlignment="1"/>
    <xf numFmtId="0" fontId="25" fillId="0" borderId="0" xfId="0" applyFont="1" applyAlignment="1">
      <alignment horizontal="left"/>
    </xf>
    <xf numFmtId="3" fontId="9" fillId="0" borderId="1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165" fontId="9" fillId="0" borderId="0" xfId="1" applyNumberFormat="1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8" fillId="0" borderId="15" xfId="0" applyFont="1" applyBorder="1" applyAlignment="1"/>
    <xf numFmtId="0" fontId="8" fillId="0" borderId="7" xfId="0" applyFont="1" applyBorder="1" applyAlignment="1">
      <alignment vertical="top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5"/>
    </xf>
    <xf numFmtId="165" fontId="8" fillId="0" borderId="0" xfId="1" applyNumberFormat="1" applyFont="1" applyAlignment="1"/>
    <xf numFmtId="0" fontId="8" fillId="0" borderId="26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 vertical="top" wrapText="1"/>
    </xf>
    <xf numFmtId="165" fontId="9" fillId="0" borderId="26" xfId="0" applyNumberFormat="1" applyFont="1" applyBorder="1" applyAlignment="1">
      <alignment horizontal="center" wrapText="1"/>
    </xf>
    <xf numFmtId="165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43" fontId="8" fillId="0" borderId="0" xfId="1" applyFont="1" applyAlignment="1">
      <alignment vertical="top"/>
    </xf>
    <xf numFmtId="43" fontId="9" fillId="0" borderId="0" xfId="1" applyFont="1" applyAlignment="1">
      <alignment vertical="top"/>
    </xf>
    <xf numFmtId="165" fontId="9" fillId="0" borderId="0" xfId="1" applyNumberFormat="1" applyFont="1" applyAlignment="1">
      <alignment vertical="top"/>
    </xf>
    <xf numFmtId="0" fontId="9" fillId="0" borderId="26" xfId="0" applyFont="1" applyBorder="1" applyAlignment="1">
      <alignment horizontal="left"/>
    </xf>
    <xf numFmtId="165" fontId="9" fillId="0" borderId="26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165" fontId="8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center" vertical="center"/>
    </xf>
    <xf numFmtId="43" fontId="8" fillId="0" borderId="0" xfId="1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9" fillId="0" borderId="26" xfId="0" applyNumberFormat="1" applyFont="1" applyBorder="1" applyAlignment="1">
      <alignment horizontal="right"/>
    </xf>
    <xf numFmtId="165" fontId="8" fillId="0" borderId="27" xfId="1" applyNumberFormat="1" applyFont="1" applyBorder="1" applyAlignment="1">
      <alignment horizontal="center" vertical="center"/>
    </xf>
    <xf numFmtId="43" fontId="8" fillId="0" borderId="27" xfId="1" applyFont="1" applyBorder="1" applyAlignment="1">
      <alignment vertical="center"/>
    </xf>
    <xf numFmtId="0" fontId="9" fillId="0" borderId="0" xfId="0" applyFont="1" applyAlignment="1">
      <alignment horizontal="left" vertical="center" indent="2"/>
    </xf>
    <xf numFmtId="165" fontId="9" fillId="0" borderId="0" xfId="1" applyNumberFormat="1" applyFont="1" applyAlignment="1">
      <alignment horizontal="right" vertical="center"/>
    </xf>
    <xf numFmtId="0" fontId="9" fillId="0" borderId="26" xfId="0" applyFont="1" applyBorder="1" applyAlignment="1">
      <alignment horizontal="left" vertical="center" wrapText="1"/>
    </xf>
    <xf numFmtId="165" fontId="9" fillId="0" borderId="26" xfId="1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1"/>
    </xf>
    <xf numFmtId="165" fontId="8" fillId="0" borderId="0" xfId="1" applyNumberFormat="1" applyFont="1" applyAlignment="1">
      <alignment horizontal="left" indent="2"/>
    </xf>
    <xf numFmtId="0" fontId="27" fillId="0" borderId="26" xfId="0" applyFont="1" applyBorder="1" applyAlignment="1">
      <alignment horizontal="center"/>
    </xf>
    <xf numFmtId="0" fontId="27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Alignment="1">
      <alignment horizontal="left" vertical="center" wrapText="1" indent="2"/>
    </xf>
    <xf numFmtId="0" fontId="9" fillId="0" borderId="27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wrapText="1"/>
    </xf>
    <xf numFmtId="0" fontId="9" fillId="0" borderId="26" xfId="0" applyFont="1" applyBorder="1" applyAlignment="1">
      <alignment horizontal="center" wrapText="1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top" wrapText="1"/>
    </xf>
    <xf numFmtId="0" fontId="9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center" indent="2"/>
    </xf>
    <xf numFmtId="0" fontId="9" fillId="8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0" fontId="9" fillId="0" borderId="19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19" xfId="0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8" borderId="12" xfId="0" applyFont="1" applyFill="1" applyBorder="1" applyAlignment="1">
      <alignment horizontal="center" vertical="top" wrapText="1"/>
    </xf>
    <xf numFmtId="0" fontId="9" fillId="8" borderId="15" xfId="0" applyFont="1" applyFill="1" applyBorder="1" applyAlignment="1">
      <alignment horizontal="center" vertical="top" wrapText="1"/>
    </xf>
    <xf numFmtId="0" fontId="9" fillId="8" borderId="2" xfId="0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 vertical="top"/>
    </xf>
    <xf numFmtId="0" fontId="9" fillId="8" borderId="4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25" fillId="0" borderId="0" xfId="0" applyFont="1" applyAlignment="1"/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1" fillId="8" borderId="1" xfId="0" applyFont="1" applyFill="1" applyBorder="1" applyAlignment="1">
      <alignment horizontal="center" vertical="top" wrapText="1"/>
    </xf>
    <xf numFmtId="0" fontId="21" fillId="8" borderId="1" xfId="0" applyFont="1" applyFill="1" applyBorder="1" applyAlignment="1">
      <alignment horizontal="center" vertical="top"/>
    </xf>
    <xf numFmtId="0" fontId="21" fillId="0" borderId="19" xfId="0" applyFont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2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1" fillId="0" borderId="19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center" vertical="top" wrapTex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25" fillId="0" borderId="0" xfId="0" applyFont="1" applyFill="1" applyAlignment="1"/>
    <xf numFmtId="0" fontId="8" fillId="0" borderId="0" xfId="0" applyFont="1" applyBorder="1" applyAlignment="1">
      <alignment horizontal="left" vertical="top" wrapText="1"/>
    </xf>
    <xf numFmtId="165" fontId="9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left" vertical="top" wrapText="1"/>
    </xf>
    <xf numFmtId="165" fontId="9" fillId="0" borderId="0" xfId="1" applyNumberFormat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165" fontId="9" fillId="0" borderId="0" xfId="1" applyNumberFormat="1" applyFont="1" applyBorder="1" applyAlignment="1">
      <alignment horizontal="center" vertical="top"/>
    </xf>
    <xf numFmtId="165" fontId="8" fillId="0" borderId="0" xfId="1" applyNumberFormat="1" applyFont="1" applyFill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9" fillId="0" borderId="0" xfId="1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top"/>
    </xf>
    <xf numFmtId="0" fontId="29" fillId="0" borderId="0" xfId="0" applyFont="1"/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6" fillId="0" borderId="0" xfId="1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8" fillId="0" borderId="0" xfId="0" quotePrefix="1" applyFont="1" applyAlignment="1">
      <alignment horizontal="left" vertical="top" wrapText="1"/>
    </xf>
    <xf numFmtId="49" fontId="6" fillId="0" borderId="0" xfId="0" quotePrefix="1" applyNumberFormat="1" applyFont="1" applyAlignment="1">
      <alignment horizontal="left" vertical="top" wrapText="1"/>
    </xf>
  </cellXfs>
  <cellStyles count="11">
    <cellStyle name="Comma 2" xfId="5" xr:uid="{00000000-0005-0000-0000-000001000000}"/>
    <cellStyle name="Comma 2 2" xfId="7" xr:uid="{00000000-0005-0000-0000-000002000000}"/>
    <cellStyle name="Comma 2 3" xfId="9" xr:uid="{57F934BA-69C2-4B82-A081-5630DD1D16C8}"/>
    <cellStyle name="Comma 3" xfId="6" xr:uid="{00000000-0005-0000-0000-000003000000}"/>
    <cellStyle name="Normal 2" xfId="3" xr:uid="{00000000-0005-0000-0000-000005000000}"/>
    <cellStyle name="Normal 2 2" xfId="8" xr:uid="{50DB6377-A0D4-4309-901D-C8F63B6ABB01}"/>
    <cellStyle name="Normal 3" xfId="2" xr:uid="{00000000-0005-0000-0000-000006000000}"/>
    <cellStyle name="Percent 2" xfId="4" xr:uid="{00000000-0005-0000-0000-000007000000}"/>
    <cellStyle name="จุลภาค" xfId="1" builtinId="3"/>
    <cellStyle name="ปกติ" xfId="0" builtinId="0"/>
    <cellStyle name="ปกติ 2" xfId="10" xr:uid="{894B38FA-4A20-4189-9EA9-A6CC7ABFE16B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31.70.33/OneDrive/#BMA/03_Working_Details/&#3605;&#3633;&#3623;&#3629;&#3618;&#3656;&#3634;&#3591;&#3648;&#3621;&#3656;&#3617;/50330000_&#3626;&#3635;&#3609;&#3633;&#3585;&#3591;&#3634;&#3609;&#3648;&#3586;&#3605;&#3588;&#3621;&#3629;&#3591;&#3648;&#3605;&#3618;_&#3629;&#3633;&#3605;&#3619;&#3634;&#3585;&#3635;&#3621;&#3633;&#3591;&#3649;&#3621;&#3632;&#3626;&#3633;&#3604;&#3626;&#3656;&#3623;&#3609;&#3617;&#3640;&#3656;&#3591;&#3648;&#3609;&#3657;&#3609;&#3612;&#3621;&#3591;&#3634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จำนวนเงินรวมตามงาน-โครงการ"/>
      <sheetName val="%_สัดส่วนแผนงาน"/>
      <sheetName val="จำนวนเงินตามสัดส่วนแผนงาน"/>
      <sheetName val="%_สัดส่วนรายการ"/>
      <sheetName val="จำนวนเงินตามสัดส่วนรายการ"/>
      <sheetName val="สรุปเงินตามสัดส่วนรายการ"/>
      <sheetName val="โครงสร้างแผนพัฒนา กทม."/>
      <sheetName val="08_ข้อบัญญัติ-แผนงาน"/>
      <sheetName val="50330000_สำนักงานเขตคลองเตย_อั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topLeftCell="A16" zoomScaleNormal="100" zoomScaleSheetLayoutView="100" workbookViewId="0">
      <selection activeCell="A32" sqref="A32"/>
    </sheetView>
  </sheetViews>
  <sheetFormatPr defaultRowHeight="14.4"/>
  <cols>
    <col min="1" max="1" width="76.6640625" bestFit="1" customWidth="1"/>
    <col min="2" max="2" width="13.5546875" customWidth="1"/>
    <col min="3" max="3" width="9.88671875" customWidth="1"/>
  </cols>
  <sheetData>
    <row r="1" spans="1:3" s="123" customFormat="1" ht="24.6"/>
    <row r="2" spans="1:3" s="123" customFormat="1" ht="24.6"/>
    <row r="3" spans="1:3" s="123" customFormat="1" ht="24.6"/>
    <row r="4" spans="1:3" s="125" customFormat="1" ht="24.6">
      <c r="A4" s="124"/>
    </row>
    <row r="5" spans="1:3" s="123" customFormat="1" ht="24.6">
      <c r="A5" s="420" t="s">
        <v>772</v>
      </c>
      <c r="B5" s="420"/>
      <c r="C5" s="420"/>
    </row>
    <row r="6" spans="1:3" s="125" customFormat="1" ht="24.6">
      <c r="A6" s="420" t="s">
        <v>773</v>
      </c>
      <c r="B6" s="420"/>
      <c r="C6" s="420"/>
    </row>
    <row r="7" spans="1:3" s="123" customFormat="1" ht="24.6"/>
    <row r="8" spans="1:3" s="123" customFormat="1" ht="116.1" customHeight="1"/>
    <row r="9" spans="1:3" s="125" customFormat="1" ht="24.6">
      <c r="A9" s="420" t="s">
        <v>774</v>
      </c>
      <c r="B9" s="420"/>
      <c r="C9" s="420"/>
    </row>
    <row r="10" spans="1:3" s="125" customFormat="1" ht="24.6">
      <c r="A10" s="421" t="s">
        <v>587</v>
      </c>
      <c r="B10" s="421"/>
      <c r="C10" s="421"/>
    </row>
    <row r="11" spans="1:3" s="125" customFormat="1" ht="24.6">
      <c r="A11" s="420" t="s">
        <v>204</v>
      </c>
      <c r="B11" s="420"/>
      <c r="C11" s="420"/>
    </row>
    <row r="12" spans="1:3" s="123" customFormat="1" ht="24.6"/>
    <row r="13" spans="1:3" s="502" customFormat="1" ht="43.8" customHeight="1">
      <c r="A13" s="503" t="s">
        <v>204</v>
      </c>
      <c r="B13" s="503"/>
      <c r="C13" s="503"/>
    </row>
    <row r="14" spans="1:3" s="504" customFormat="1" ht="21.75" customHeight="1">
      <c r="A14" s="431" t="s">
        <v>1640</v>
      </c>
      <c r="B14" s="431"/>
      <c r="C14" s="431"/>
    </row>
    <row r="15" spans="1:3" s="504" customFormat="1" ht="21.75" customHeight="1">
      <c r="A15" s="431" t="s">
        <v>542</v>
      </c>
      <c r="B15" s="431"/>
      <c r="C15" s="431"/>
    </row>
    <row r="16" spans="1:3" s="504" customFormat="1" ht="13.5" customHeight="1">
      <c r="A16" s="212"/>
      <c r="B16" s="212"/>
      <c r="C16" s="212"/>
    </row>
    <row r="17" spans="1:3" s="504" customFormat="1" ht="21.75" customHeight="1">
      <c r="A17" s="431" t="s">
        <v>1637</v>
      </c>
      <c r="B17" s="431"/>
      <c r="C17" s="431"/>
    </row>
    <row r="18" spans="1:3" s="504" customFormat="1" ht="21.75" customHeight="1">
      <c r="A18" s="431" t="s">
        <v>1639</v>
      </c>
      <c r="B18" s="431"/>
      <c r="C18" s="431"/>
    </row>
    <row r="19" spans="1:3" s="504" customFormat="1" ht="21.75" customHeight="1">
      <c r="A19" s="431" t="s">
        <v>1638</v>
      </c>
      <c r="B19" s="431"/>
      <c r="C19" s="431"/>
    </row>
    <row r="20" spans="1:3" s="504" customFormat="1" ht="24.6">
      <c r="A20" s="212"/>
      <c r="B20" s="212"/>
      <c r="C20" s="212"/>
    </row>
    <row r="21" spans="1:3" s="504" customFormat="1" ht="24.6">
      <c r="A21" s="505" t="s">
        <v>543</v>
      </c>
      <c r="B21" s="505" t="s">
        <v>544</v>
      </c>
      <c r="C21" s="505" t="s">
        <v>545</v>
      </c>
    </row>
    <row r="22" spans="1:3" s="504" customFormat="1" ht="73.8">
      <c r="A22" s="419" t="s">
        <v>546</v>
      </c>
      <c r="B22" s="22"/>
      <c r="C22" s="22"/>
    </row>
    <row r="23" spans="1:3" s="504" customFormat="1" ht="49.2">
      <c r="A23" s="509" t="s">
        <v>547</v>
      </c>
      <c r="B23" s="506">
        <v>80</v>
      </c>
      <c r="C23" s="4" t="s">
        <v>548</v>
      </c>
    </row>
    <row r="24" spans="1:3" s="504" customFormat="1" ht="123">
      <c r="A24" s="509" t="s">
        <v>549</v>
      </c>
      <c r="B24" s="506" t="s">
        <v>550</v>
      </c>
      <c r="C24" s="4" t="s">
        <v>551</v>
      </c>
    </row>
    <row r="25" spans="1:3" s="504" customFormat="1" ht="24.6">
      <c r="A25" s="510" t="s">
        <v>552</v>
      </c>
      <c r="B25" s="507">
        <v>80</v>
      </c>
      <c r="C25" s="508" t="s">
        <v>548</v>
      </c>
    </row>
    <row r="26" spans="1:3" ht="19.8">
      <c r="A26" s="109"/>
      <c r="B26" s="110"/>
      <c r="C26" s="111"/>
    </row>
  </sheetData>
  <mergeCells count="11">
    <mergeCell ref="A19:C19"/>
    <mergeCell ref="A13:C13"/>
    <mergeCell ref="A14:C14"/>
    <mergeCell ref="A15:C15"/>
    <mergeCell ref="A17:C17"/>
    <mergeCell ref="A18:C18"/>
    <mergeCell ref="A5:C5"/>
    <mergeCell ref="A6:C6"/>
    <mergeCell ref="A9:C9"/>
    <mergeCell ref="A10:C10"/>
    <mergeCell ref="A11:C11"/>
  </mergeCells>
  <pageMargins left="0.98425196850393704" right="0.19685039370078741" top="0.98425196850393704" bottom="0.59055118110236227" header="0.31496062992125984" footer="0.31496062992125984"/>
  <pageSetup paperSize="9" scale="90" orientation="portrait" horizontalDpi="4294967295" verticalDpi="4294967295" r:id="rId1"/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6"/>
  <sheetViews>
    <sheetView showGridLines="0" view="pageLayout" topLeftCell="A12" zoomScale="120" zoomScaleNormal="100" zoomScaleSheetLayoutView="100" zoomScalePageLayoutView="120" workbookViewId="0">
      <selection activeCell="D6" sqref="D6"/>
    </sheetView>
  </sheetViews>
  <sheetFormatPr defaultColWidth="8.5546875" defaultRowHeight="24.6"/>
  <cols>
    <col min="1" max="1" width="3.44140625" style="112" customWidth="1"/>
    <col min="2" max="2" width="28.44140625" style="112" customWidth="1"/>
    <col min="3" max="3" width="2" style="112" customWidth="1"/>
    <col min="4" max="4" width="26.44140625" style="112" customWidth="1"/>
    <col min="5" max="5" width="2.44140625" style="112" customWidth="1"/>
    <col min="6" max="6" width="28.44140625" style="112" customWidth="1"/>
    <col min="7" max="7" width="4.5546875" style="112" customWidth="1"/>
    <col min="8" max="16384" width="8.5546875" style="112"/>
  </cols>
  <sheetData>
    <row r="1" spans="1:7">
      <c r="A1" s="422" t="s">
        <v>204</v>
      </c>
      <c r="B1" s="422"/>
      <c r="C1" s="422"/>
      <c r="D1" s="422"/>
      <c r="E1" s="422"/>
      <c r="F1" s="422"/>
      <c r="G1" s="422"/>
    </row>
    <row r="2" spans="1:7">
      <c r="A2" s="421" t="s">
        <v>553</v>
      </c>
      <c r="B2" s="421"/>
      <c r="C2" s="421"/>
      <c r="D2" s="421"/>
      <c r="E2" s="421"/>
      <c r="F2" s="421"/>
      <c r="G2" s="421"/>
    </row>
    <row r="3" spans="1:7" ht="26.1" customHeight="1"/>
    <row r="4" spans="1:7" ht="20.100000000000001" customHeight="1">
      <c r="D4" s="379" t="s">
        <v>554</v>
      </c>
    </row>
    <row r="5" spans="1:7" s="372" customFormat="1" ht="20.100000000000001" customHeight="1">
      <c r="D5" s="113" t="s">
        <v>555</v>
      </c>
    </row>
    <row r="6" spans="1:7" s="372" customFormat="1" ht="20.100000000000001" customHeight="1">
      <c r="D6" s="113" t="s">
        <v>1634</v>
      </c>
    </row>
    <row r="7" spans="1:7" s="372" customFormat="1" ht="20.100000000000001" customHeight="1">
      <c r="D7" s="114" t="s">
        <v>556</v>
      </c>
    </row>
    <row r="8" spans="1:7" ht="13.5" customHeight="1"/>
    <row r="9" spans="1:7" ht="20.100000000000001" customHeight="1">
      <c r="B9" s="380" t="s">
        <v>207</v>
      </c>
      <c r="D9" s="379" t="s">
        <v>212</v>
      </c>
      <c r="F9" s="379" t="s">
        <v>220</v>
      </c>
    </row>
    <row r="10" spans="1:7" ht="20.100000000000001" customHeight="1">
      <c r="B10" s="114" t="s">
        <v>557</v>
      </c>
      <c r="D10" s="114" t="s">
        <v>557</v>
      </c>
      <c r="F10" s="114" t="s">
        <v>557</v>
      </c>
    </row>
    <row r="11" spans="1:7" ht="6" customHeight="1"/>
    <row r="12" spans="1:7" s="115" customFormat="1" ht="17.25" customHeight="1">
      <c r="B12" s="119" t="s">
        <v>558</v>
      </c>
      <c r="D12" s="119" t="s">
        <v>559</v>
      </c>
      <c r="F12" s="116" t="s">
        <v>560</v>
      </c>
    </row>
    <row r="13" spans="1:7" s="115" customFormat="1" ht="17.25" customHeight="1">
      <c r="B13" s="120" t="s">
        <v>1631</v>
      </c>
      <c r="D13" s="120" t="s">
        <v>561</v>
      </c>
      <c r="F13" s="121" t="s">
        <v>568</v>
      </c>
    </row>
    <row r="14" spans="1:7" s="115" customFormat="1" ht="17.25" customHeight="1">
      <c r="B14" s="120" t="s">
        <v>585</v>
      </c>
      <c r="D14" s="120" t="s">
        <v>563</v>
      </c>
      <c r="F14" s="121" t="s">
        <v>563</v>
      </c>
    </row>
    <row r="15" spans="1:7" s="115" customFormat="1" ht="17.25" customHeight="1">
      <c r="B15" s="122" t="s">
        <v>1625</v>
      </c>
      <c r="D15" s="122" t="s">
        <v>1028</v>
      </c>
      <c r="F15" s="117" t="s">
        <v>572</v>
      </c>
    </row>
    <row r="16" spans="1:7" ht="13.5" customHeight="1"/>
    <row r="17" spans="2:6" ht="20.100000000000001" customHeight="1">
      <c r="B17" s="379" t="s">
        <v>215</v>
      </c>
      <c r="D17" s="379" t="s">
        <v>222</v>
      </c>
      <c r="F17" s="379" t="s">
        <v>210</v>
      </c>
    </row>
    <row r="18" spans="2:6" ht="20.100000000000001" customHeight="1">
      <c r="B18" s="114" t="s">
        <v>557</v>
      </c>
      <c r="D18" s="114" t="s">
        <v>557</v>
      </c>
      <c r="F18" s="114" t="s">
        <v>557</v>
      </c>
    </row>
    <row r="19" spans="2:6" ht="6" customHeight="1"/>
    <row r="20" spans="2:6" ht="15" customHeight="1">
      <c r="B20" s="119" t="s">
        <v>566</v>
      </c>
      <c r="C20" s="115"/>
      <c r="D20" s="119" t="s">
        <v>1632</v>
      </c>
      <c r="E20" s="115"/>
      <c r="F20" s="119" t="s">
        <v>567</v>
      </c>
    </row>
    <row r="21" spans="2:6" ht="15" customHeight="1">
      <c r="B21" s="120" t="s">
        <v>568</v>
      </c>
      <c r="C21" s="115"/>
      <c r="D21" s="120" t="s">
        <v>569</v>
      </c>
      <c r="E21" s="115"/>
      <c r="F21" s="120" t="s">
        <v>570</v>
      </c>
    </row>
    <row r="22" spans="2:6" ht="15" customHeight="1">
      <c r="B22" s="120" t="s">
        <v>571</v>
      </c>
      <c r="C22" s="115"/>
      <c r="D22" s="120" t="s">
        <v>562</v>
      </c>
      <c r="E22" s="115"/>
      <c r="F22" s="120" t="s">
        <v>585</v>
      </c>
    </row>
    <row r="23" spans="2:6" ht="15" customHeight="1">
      <c r="B23" s="122" t="s">
        <v>1250</v>
      </c>
      <c r="C23" s="115"/>
      <c r="D23" s="122" t="s">
        <v>572</v>
      </c>
      <c r="E23" s="115"/>
      <c r="F23" s="122" t="s">
        <v>1633</v>
      </c>
    </row>
    <row r="24" spans="2:6" ht="20.100000000000001" customHeight="1"/>
    <row r="25" spans="2:6" ht="20.100000000000001" customHeight="1">
      <c r="B25" s="379" t="s">
        <v>573</v>
      </c>
      <c r="D25" s="379" t="s">
        <v>224</v>
      </c>
      <c r="F25" s="379" t="s">
        <v>226</v>
      </c>
    </row>
    <row r="26" spans="2:6" ht="20.100000000000001" customHeight="1">
      <c r="B26" s="118" t="s">
        <v>574</v>
      </c>
      <c r="D26" s="113" t="s">
        <v>575</v>
      </c>
      <c r="F26" s="423" t="s">
        <v>557</v>
      </c>
    </row>
    <row r="27" spans="2:6" ht="20.100000000000001" customHeight="1">
      <c r="B27" s="114" t="s">
        <v>576</v>
      </c>
      <c r="D27" s="382" t="s">
        <v>577</v>
      </c>
      <c r="F27" s="424"/>
    </row>
    <row r="28" spans="2:6" ht="6" customHeight="1">
      <c r="D28" s="113"/>
    </row>
    <row r="29" spans="2:6" ht="20.100000000000001" customHeight="1">
      <c r="B29" s="119" t="s">
        <v>578</v>
      </c>
      <c r="C29" s="115"/>
      <c r="D29" s="381" t="s">
        <v>579</v>
      </c>
      <c r="E29" s="115"/>
      <c r="F29" s="119" t="s">
        <v>580</v>
      </c>
    </row>
    <row r="30" spans="2:6" ht="20.100000000000001" customHeight="1">
      <c r="B30" s="120" t="s">
        <v>581</v>
      </c>
      <c r="C30" s="115"/>
      <c r="E30" s="115"/>
      <c r="F30" s="120" t="s">
        <v>582</v>
      </c>
    </row>
    <row r="31" spans="2:6" ht="20.100000000000001" customHeight="1">
      <c r="B31" s="120" t="s">
        <v>583</v>
      </c>
      <c r="C31" s="115"/>
      <c r="D31" s="119" t="s">
        <v>584</v>
      </c>
      <c r="E31" s="115"/>
      <c r="F31" s="120" t="s">
        <v>585</v>
      </c>
    </row>
    <row r="32" spans="2:6" ht="20.100000000000001" customHeight="1">
      <c r="B32" s="122" t="s">
        <v>564</v>
      </c>
      <c r="C32" s="115"/>
      <c r="D32" s="120" t="s">
        <v>586</v>
      </c>
      <c r="E32" s="115"/>
      <c r="F32" s="122" t="s">
        <v>565</v>
      </c>
    </row>
    <row r="33" spans="4:4" ht="20.100000000000001" customHeight="1">
      <c r="D33" s="120" t="s">
        <v>585</v>
      </c>
    </row>
    <row r="34" spans="4:4" ht="20.100000000000001" customHeight="1">
      <c r="D34" s="122" t="s">
        <v>572</v>
      </c>
    </row>
    <row r="35" spans="4:4" ht="20.100000000000001" customHeight="1"/>
    <row r="36" spans="4:4" ht="20.100000000000001" customHeight="1"/>
    <row r="37" spans="4:4" ht="20.100000000000001" customHeight="1"/>
    <row r="38" spans="4:4" ht="20.100000000000001" customHeight="1"/>
    <row r="39" spans="4:4" ht="20.100000000000001" customHeight="1"/>
    <row r="40" spans="4:4" ht="20.100000000000001" customHeight="1"/>
    <row r="41" spans="4:4" ht="20.100000000000001" customHeight="1"/>
    <row r="42" spans="4:4" ht="20.100000000000001" customHeight="1"/>
    <row r="43" spans="4:4" ht="20.100000000000001" customHeight="1"/>
    <row r="44" spans="4:4" ht="20.100000000000001" customHeight="1"/>
    <row r="45" spans="4:4" ht="20.100000000000001" customHeight="1"/>
    <row r="46" spans="4:4" ht="20.100000000000001" customHeight="1"/>
    <row r="47" spans="4:4" ht="20.100000000000001" customHeight="1"/>
    <row r="48" spans="4:4" ht="20.100000000000001" customHeight="1"/>
    <row r="49" s="112" customFormat="1" ht="20.100000000000001" customHeight="1"/>
    <row r="50" s="112" customFormat="1" ht="20.100000000000001" customHeight="1"/>
    <row r="51" s="112" customFormat="1" ht="20.100000000000001" customHeight="1"/>
    <row r="52" s="112" customFormat="1" ht="20.100000000000001" customHeight="1"/>
    <row r="53" s="112" customFormat="1" ht="20.100000000000001" customHeight="1"/>
    <row r="54" s="112" customFormat="1" ht="20.100000000000001" customHeight="1"/>
    <row r="55" s="112" customFormat="1" ht="20.100000000000001" customHeight="1"/>
    <row r="56" s="112" customFormat="1" ht="20.100000000000001" customHeight="1"/>
    <row r="57" s="112" customFormat="1" ht="20.100000000000001" customHeight="1"/>
    <row r="58" s="112" customFormat="1" ht="20.100000000000001" customHeight="1"/>
    <row r="59" s="112" customFormat="1" ht="20.100000000000001" customHeight="1"/>
    <row r="60" s="112" customFormat="1" ht="20.100000000000001" customHeight="1"/>
    <row r="61" s="112" customFormat="1" ht="20.100000000000001" customHeight="1"/>
    <row r="62" s="112" customFormat="1" ht="20.100000000000001" customHeight="1"/>
    <row r="63" s="112" customFormat="1" ht="20.100000000000001" customHeight="1"/>
    <row r="64" s="112" customFormat="1" ht="20.100000000000001" customHeight="1"/>
    <row r="65" s="112" customFormat="1" ht="20.100000000000001" customHeight="1"/>
    <row r="66" s="112" customFormat="1" ht="20.100000000000001" customHeight="1"/>
  </sheetData>
  <mergeCells count="3">
    <mergeCell ref="A1:G1"/>
    <mergeCell ref="A2:G2"/>
    <mergeCell ref="F26:F27"/>
  </mergeCells>
  <printOptions horizontalCentered="1"/>
  <pageMargins left="1.25" right="0.75" top="1.25" bottom="0.75" header="0.31496062992126" footer="0.31496062992126"/>
  <pageSetup paperSize="9" scale="83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F8F18-8B14-4BC2-990C-EB2CBA99B5CE}">
  <dimension ref="A1:K99"/>
  <sheetViews>
    <sheetView view="pageLayout" topLeftCell="B16" zoomScaleNormal="100" workbookViewId="0">
      <selection activeCell="B20" sqref="B20:G20"/>
    </sheetView>
  </sheetViews>
  <sheetFormatPr defaultColWidth="8.6640625" defaultRowHeight="24.6"/>
  <cols>
    <col min="1" max="1" width="0.6640625" style="112" customWidth="1"/>
    <col min="2" max="2" width="12.88671875" style="112" customWidth="1"/>
    <col min="3" max="3" width="13.6640625" style="112" customWidth="1"/>
    <col min="4" max="4" width="11.88671875" style="112" customWidth="1"/>
    <col min="5" max="5" width="13.6640625" style="112" customWidth="1"/>
    <col min="6" max="6" width="12.88671875" style="112" customWidth="1"/>
    <col min="7" max="7" width="13.6640625" style="112" customWidth="1"/>
    <col min="8" max="8" width="15.44140625" style="112" customWidth="1"/>
    <col min="9" max="9" width="15.109375" style="112" customWidth="1"/>
    <col min="10" max="10" width="15.88671875" style="112" bestFit="1" customWidth="1"/>
    <col min="11" max="11" width="1" style="112" customWidth="1"/>
    <col min="12" max="12" width="23.109375" style="112" customWidth="1"/>
    <col min="13" max="16384" width="8.6640625" style="112"/>
  </cols>
  <sheetData>
    <row r="1" spans="1:11">
      <c r="B1" s="421" t="s">
        <v>204</v>
      </c>
      <c r="C1" s="421"/>
      <c r="D1" s="421"/>
      <c r="E1" s="421"/>
      <c r="F1" s="421"/>
      <c r="G1" s="421"/>
      <c r="H1" s="421"/>
      <c r="I1" s="421"/>
      <c r="J1" s="421"/>
    </row>
    <row r="2" spans="1:11" ht="34.5" customHeight="1">
      <c r="A2" s="422" t="s">
        <v>775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22.5" customHeight="1">
      <c r="B3" s="129" t="s">
        <v>776</v>
      </c>
      <c r="C3" s="129"/>
      <c r="D3" s="129"/>
      <c r="E3" s="129"/>
      <c r="F3" s="129"/>
      <c r="G3" s="129"/>
    </row>
    <row r="4" spans="1:11" ht="15.9" customHeight="1" thickBot="1">
      <c r="J4" s="353" t="s">
        <v>777</v>
      </c>
    </row>
    <row r="5" spans="1:11" s="371" customFormat="1" ht="25.8" thickTop="1" thickBot="1">
      <c r="B5" s="427" t="s">
        <v>778</v>
      </c>
      <c r="C5" s="427"/>
      <c r="D5" s="427"/>
      <c r="E5" s="427"/>
      <c r="F5" s="427"/>
      <c r="G5" s="386"/>
      <c r="H5" s="387" t="s">
        <v>599</v>
      </c>
      <c r="I5" s="417" t="s">
        <v>600</v>
      </c>
      <c r="J5" s="388" t="s">
        <v>779</v>
      </c>
    </row>
    <row r="6" spans="1:11" ht="21" customHeight="1" thickTop="1">
      <c r="B6" s="378" t="s">
        <v>780</v>
      </c>
      <c r="C6" s="372"/>
      <c r="D6" s="372"/>
      <c r="E6" s="372"/>
      <c r="F6" s="372"/>
      <c r="H6" s="408">
        <v>956859800</v>
      </c>
      <c r="I6" s="409"/>
      <c r="J6" s="354">
        <f>SUM(H6:I6)</f>
        <v>956859800</v>
      </c>
    </row>
    <row r="7" spans="1:11" ht="21" customHeight="1">
      <c r="B7" s="378" t="s">
        <v>781</v>
      </c>
      <c r="C7" s="372"/>
      <c r="D7" s="372"/>
      <c r="E7" s="372"/>
      <c r="F7" s="372"/>
      <c r="G7" s="372"/>
      <c r="H7" s="405">
        <v>0</v>
      </c>
      <c r="I7" s="405"/>
      <c r="J7" s="354">
        <f>SUM(G7:H7)</f>
        <v>0</v>
      </c>
    </row>
    <row r="8" spans="1:11" ht="21" customHeight="1">
      <c r="B8" s="378" t="s">
        <v>782</v>
      </c>
      <c r="C8" s="372"/>
      <c r="D8" s="372"/>
      <c r="E8" s="372"/>
      <c r="F8" s="372"/>
      <c r="G8" s="372"/>
      <c r="H8" s="405">
        <v>0</v>
      </c>
      <c r="I8" s="405"/>
      <c r="J8" s="354">
        <f>SUM(G8:I8)</f>
        <v>0</v>
      </c>
    </row>
    <row r="9" spans="1:11" ht="21" customHeight="1">
      <c r="B9" s="378" t="s">
        <v>783</v>
      </c>
      <c r="C9" s="372"/>
      <c r="D9" s="372"/>
      <c r="E9" s="372"/>
      <c r="F9" s="372"/>
      <c r="H9" s="404">
        <v>56914400</v>
      </c>
      <c r="I9" s="405"/>
      <c r="J9" s="354">
        <f>SUM(H9:I9)</f>
        <v>56914400</v>
      </c>
    </row>
    <row r="10" spans="1:11" ht="12.75" customHeight="1" thickBot="1">
      <c r="B10" s="297"/>
      <c r="C10" s="297"/>
      <c r="D10" s="297"/>
      <c r="E10" s="297"/>
      <c r="F10" s="297"/>
      <c r="G10" s="297"/>
      <c r="H10" s="297"/>
      <c r="I10" s="297"/>
      <c r="J10" s="354"/>
    </row>
    <row r="11" spans="1:11" ht="25.8" thickTop="1" thickBot="1">
      <c r="B11" s="428" t="s">
        <v>784</v>
      </c>
      <c r="C11" s="428"/>
      <c r="D11" s="428"/>
      <c r="E11" s="428"/>
      <c r="F11" s="428"/>
      <c r="G11" s="389"/>
      <c r="H11" s="390">
        <f>SUM(H6:H10)</f>
        <v>1013774200</v>
      </c>
      <c r="I11" s="390">
        <f>SUM(I6:I10)</f>
        <v>0</v>
      </c>
      <c r="J11" s="390">
        <f>SUM(J6:J10)</f>
        <v>1013774200</v>
      </c>
    </row>
    <row r="12" spans="1:11" ht="16.5" customHeight="1" thickTop="1"/>
    <row r="13" spans="1:11" ht="21.75" customHeight="1">
      <c r="B13" s="129" t="s">
        <v>785</v>
      </c>
      <c r="C13" s="129"/>
      <c r="D13" s="129"/>
      <c r="E13" s="129"/>
      <c r="F13" s="301"/>
      <c r="G13" s="301"/>
      <c r="H13" s="378"/>
      <c r="I13" s="378"/>
      <c r="J13" s="353" t="s">
        <v>777</v>
      </c>
    </row>
    <row r="14" spans="1:11" ht="21.9" customHeight="1">
      <c r="B14" s="410" t="s">
        <v>786</v>
      </c>
      <c r="C14" s="127"/>
      <c r="D14" s="127"/>
      <c r="E14" s="127"/>
      <c r="F14" s="355"/>
      <c r="G14" s="127"/>
      <c r="H14" s="411">
        <f>H6-H15</f>
        <v>815468600</v>
      </c>
      <c r="I14" s="377"/>
      <c r="J14" s="378"/>
    </row>
    <row r="15" spans="1:11" ht="21.9" customHeight="1">
      <c r="B15" s="410" t="s">
        <v>787</v>
      </c>
      <c r="C15" s="127"/>
      <c r="D15" s="127"/>
      <c r="E15" s="127"/>
      <c r="F15" s="127"/>
      <c r="G15" s="127"/>
      <c r="H15" s="411">
        <f>H16+H17</f>
        <v>141391200</v>
      </c>
      <c r="I15" s="377"/>
      <c r="J15" s="378"/>
    </row>
    <row r="16" spans="1:11" ht="21.9" customHeight="1">
      <c r="B16" s="127"/>
      <c r="C16" s="410" t="s">
        <v>788</v>
      </c>
      <c r="E16" s="127"/>
      <c r="F16" s="127"/>
      <c r="G16" s="127"/>
      <c r="H16" s="411">
        <f>SUM(H25:H28,H35,H38:H39,H42)</f>
        <v>141391200</v>
      </c>
      <c r="I16" s="378"/>
      <c r="J16" s="377"/>
    </row>
    <row r="17" spans="2:10" ht="21.9" customHeight="1">
      <c r="B17" s="127"/>
      <c r="C17" s="410" t="s">
        <v>789</v>
      </c>
      <c r="E17" s="127"/>
      <c r="F17" s="127"/>
      <c r="G17" s="127"/>
      <c r="H17" s="411">
        <v>0</v>
      </c>
      <c r="I17" s="378"/>
      <c r="J17" s="377"/>
    </row>
    <row r="18" spans="2:10" ht="26.1" customHeight="1" thickBot="1">
      <c r="H18" s="378"/>
      <c r="I18" s="378"/>
      <c r="J18" s="353" t="s">
        <v>777</v>
      </c>
    </row>
    <row r="19" spans="2:10" ht="24.75" customHeight="1" thickTop="1" thickBot="1">
      <c r="B19" s="429" t="s">
        <v>790</v>
      </c>
      <c r="C19" s="429"/>
      <c r="D19" s="429"/>
      <c r="E19" s="429"/>
      <c r="F19" s="429"/>
      <c r="G19" s="387"/>
      <c r="H19" s="387" t="s">
        <v>599</v>
      </c>
      <c r="I19" s="417" t="s">
        <v>600</v>
      </c>
      <c r="J19" s="387" t="s">
        <v>779</v>
      </c>
    </row>
    <row r="20" spans="2:10" ht="21.75" customHeight="1" thickTop="1">
      <c r="B20" s="426" t="s">
        <v>791</v>
      </c>
      <c r="C20" s="426"/>
      <c r="D20" s="426"/>
      <c r="E20" s="426"/>
      <c r="F20" s="426"/>
      <c r="G20" s="426"/>
      <c r="H20" s="369"/>
      <c r="I20" s="369"/>
      <c r="J20" s="369"/>
    </row>
    <row r="21" spans="2:10" ht="21.75" customHeight="1">
      <c r="B21" s="415" t="s">
        <v>589</v>
      </c>
      <c r="C21" s="384"/>
      <c r="D21" s="384"/>
      <c r="E21" s="384"/>
      <c r="F21" s="385"/>
      <c r="G21" s="385"/>
      <c r="H21" s="206"/>
      <c r="I21" s="206"/>
      <c r="J21" s="206"/>
    </row>
    <row r="22" spans="2:10" ht="21" customHeight="1">
      <c r="B22" s="414" t="s">
        <v>831</v>
      </c>
      <c r="C22" s="384"/>
      <c r="D22" s="384"/>
      <c r="E22" s="384"/>
      <c r="F22" s="385"/>
      <c r="G22" s="385"/>
      <c r="H22" s="403">
        <v>405362000</v>
      </c>
      <c r="I22" s="403"/>
      <c r="J22" s="403">
        <f>SUM(H22:I22)</f>
        <v>405362000</v>
      </c>
    </row>
    <row r="23" spans="2:10" ht="21" customHeight="1">
      <c r="B23" s="414" t="s">
        <v>792</v>
      </c>
      <c r="C23" s="384"/>
      <c r="D23" s="384"/>
      <c r="E23" s="384"/>
      <c r="F23" s="385"/>
      <c r="G23" s="385"/>
      <c r="H23" s="403">
        <v>15699300</v>
      </c>
      <c r="I23" s="403"/>
      <c r="J23" s="403">
        <f t="shared" ref="J23:J29" si="0">SUM(H23:I23)</f>
        <v>15699300</v>
      </c>
    </row>
    <row r="24" spans="2:10" ht="21" customHeight="1">
      <c r="B24" s="414" t="s">
        <v>793</v>
      </c>
      <c r="C24" s="384"/>
      <c r="D24" s="384"/>
      <c r="E24" s="384"/>
      <c r="F24" s="385"/>
      <c r="G24" s="385"/>
      <c r="H24" s="403">
        <v>86644220</v>
      </c>
      <c r="I24" s="403"/>
      <c r="J24" s="403">
        <f t="shared" si="0"/>
        <v>86644220</v>
      </c>
    </row>
    <row r="25" spans="2:10" ht="21" customHeight="1">
      <c r="B25" s="430" t="s">
        <v>119</v>
      </c>
      <c r="C25" s="430"/>
      <c r="D25" s="430"/>
      <c r="E25" s="430"/>
      <c r="F25" s="430"/>
      <c r="G25" s="430"/>
      <c r="H25" s="403">
        <v>32804800</v>
      </c>
      <c r="I25" s="403"/>
      <c r="J25" s="403">
        <f t="shared" si="0"/>
        <v>32804800</v>
      </c>
    </row>
    <row r="26" spans="2:10" s="160" customFormat="1" ht="21" customHeight="1">
      <c r="B26" s="430" t="s">
        <v>1590</v>
      </c>
      <c r="C26" s="430"/>
      <c r="D26" s="430"/>
      <c r="E26" s="430"/>
      <c r="F26" s="430"/>
      <c r="G26" s="383"/>
      <c r="H26" s="378"/>
      <c r="I26" s="378"/>
      <c r="J26" s="378"/>
    </row>
    <row r="27" spans="2:10" s="160" customFormat="1" ht="21" customHeight="1">
      <c r="B27" s="430" t="s">
        <v>1591</v>
      </c>
      <c r="C27" s="430"/>
      <c r="D27" s="430"/>
      <c r="E27" s="383"/>
      <c r="F27" s="383"/>
      <c r="G27" s="383"/>
      <c r="H27" s="403">
        <v>30957800</v>
      </c>
      <c r="I27" s="403"/>
      <c r="J27" s="403">
        <f>SUM(H27:I27)</f>
        <v>30957800</v>
      </c>
    </row>
    <row r="28" spans="2:10" ht="21" customHeight="1">
      <c r="B28" s="430" t="s">
        <v>794</v>
      </c>
      <c r="C28" s="430"/>
      <c r="D28" s="430"/>
      <c r="E28" s="430"/>
      <c r="F28" s="430"/>
      <c r="G28" s="383"/>
      <c r="H28" s="403">
        <v>7355900</v>
      </c>
      <c r="I28" s="403"/>
      <c r="J28" s="403">
        <f t="shared" si="0"/>
        <v>7355900</v>
      </c>
    </row>
    <row r="29" spans="2:10" ht="21" customHeight="1">
      <c r="B29" s="430" t="s">
        <v>795</v>
      </c>
      <c r="C29" s="430"/>
      <c r="D29" s="430"/>
      <c r="E29" s="383"/>
      <c r="F29" s="383"/>
      <c r="G29" s="383"/>
      <c r="H29" s="403">
        <v>116162800</v>
      </c>
      <c r="I29" s="403"/>
      <c r="J29" s="403">
        <f t="shared" si="0"/>
        <v>116162800</v>
      </c>
    </row>
    <row r="30" spans="2:10" ht="21.75" customHeight="1">
      <c r="B30" s="415" t="s">
        <v>796</v>
      </c>
      <c r="C30" s="384"/>
      <c r="D30" s="384"/>
      <c r="E30" s="384"/>
      <c r="F30" s="385"/>
      <c r="G30" s="385"/>
      <c r="H30" s="403"/>
      <c r="I30" s="403"/>
      <c r="J30" s="403"/>
    </row>
    <row r="31" spans="2:10" ht="21" customHeight="1">
      <c r="B31" s="414" t="s">
        <v>797</v>
      </c>
      <c r="C31" s="383"/>
      <c r="D31" s="383"/>
      <c r="E31" s="383"/>
      <c r="F31" s="416"/>
      <c r="G31" s="416"/>
      <c r="H31" s="403">
        <v>120941050</v>
      </c>
      <c r="I31" s="403"/>
      <c r="J31" s="403">
        <f t="shared" ref="J31:J42" si="1">SUM(H31:I31)</f>
        <v>120941050</v>
      </c>
    </row>
    <row r="32" spans="2:10" ht="21" customHeight="1">
      <c r="B32" s="414" t="s">
        <v>798</v>
      </c>
      <c r="C32" s="383"/>
      <c r="D32" s="383"/>
      <c r="E32" s="383"/>
      <c r="F32" s="416"/>
      <c r="G32" s="416"/>
      <c r="H32" s="403">
        <v>11598500</v>
      </c>
      <c r="I32" s="403"/>
      <c r="J32" s="403">
        <f t="shared" si="1"/>
        <v>11598500</v>
      </c>
    </row>
    <row r="33" spans="2:10" ht="21" customHeight="1">
      <c r="B33" s="430" t="s">
        <v>799</v>
      </c>
      <c r="C33" s="430"/>
      <c r="D33" s="430"/>
      <c r="E33" s="430"/>
      <c r="F33" s="430"/>
      <c r="G33" s="430"/>
      <c r="H33" s="403">
        <v>2409470</v>
      </c>
      <c r="I33" s="403"/>
      <c r="J33" s="403">
        <f t="shared" si="1"/>
        <v>2409470</v>
      </c>
    </row>
    <row r="34" spans="2:10" s="160" customFormat="1" ht="21" customHeight="1">
      <c r="B34" s="425" t="s">
        <v>1636</v>
      </c>
      <c r="C34" s="425"/>
      <c r="D34" s="425"/>
      <c r="E34" s="425"/>
      <c r="F34" s="425"/>
      <c r="G34" s="425"/>
      <c r="H34" s="403"/>
      <c r="I34" s="403"/>
      <c r="J34" s="403"/>
    </row>
    <row r="35" spans="2:10" s="160" customFormat="1" ht="21" customHeight="1">
      <c r="B35" s="425" t="s">
        <v>1635</v>
      </c>
      <c r="C35" s="425"/>
      <c r="D35" s="425"/>
      <c r="E35" s="425"/>
      <c r="F35" s="425"/>
      <c r="G35" s="425"/>
      <c r="H35" s="403">
        <v>114200</v>
      </c>
      <c r="I35" s="403"/>
      <c r="J35" s="403">
        <f t="shared" ref="J35" si="2">SUM(H35:I35)</f>
        <v>114200</v>
      </c>
    </row>
    <row r="36" spans="2:10" ht="21" customHeight="1">
      <c r="B36" s="430" t="s">
        <v>800</v>
      </c>
      <c r="C36" s="430"/>
      <c r="D36" s="430"/>
      <c r="E36" s="430"/>
      <c r="F36" s="430"/>
      <c r="G36" s="430"/>
      <c r="H36" s="403">
        <v>3914800</v>
      </c>
      <c r="I36" s="403"/>
      <c r="J36" s="403">
        <f t="shared" si="1"/>
        <v>3914800</v>
      </c>
    </row>
    <row r="37" spans="2:10" ht="21" customHeight="1">
      <c r="B37" s="430" t="s">
        <v>801</v>
      </c>
      <c r="C37" s="430"/>
      <c r="D37" s="430"/>
      <c r="E37" s="430"/>
      <c r="F37" s="430"/>
      <c r="G37" s="430"/>
      <c r="H37" s="403">
        <v>17636950</v>
      </c>
      <c r="I37" s="403"/>
      <c r="J37" s="403">
        <f t="shared" si="1"/>
        <v>17636950</v>
      </c>
    </row>
    <row r="38" spans="2:10" ht="21" customHeight="1">
      <c r="B38" s="430" t="s">
        <v>802</v>
      </c>
      <c r="C38" s="430"/>
      <c r="D38" s="430"/>
      <c r="E38" s="430"/>
      <c r="F38" s="430"/>
      <c r="G38" s="430"/>
      <c r="H38" s="403">
        <v>22969500</v>
      </c>
      <c r="I38" s="403"/>
      <c r="J38" s="403">
        <f t="shared" si="1"/>
        <v>22969500</v>
      </c>
    </row>
    <row r="39" spans="2:10" ht="21" customHeight="1">
      <c r="B39" s="430" t="s">
        <v>121</v>
      </c>
      <c r="C39" s="430"/>
      <c r="D39" s="430"/>
      <c r="E39" s="430"/>
      <c r="F39" s="430"/>
      <c r="G39" s="430"/>
      <c r="H39" s="403">
        <v>45689000</v>
      </c>
      <c r="I39" s="403"/>
      <c r="J39" s="403">
        <f t="shared" si="1"/>
        <v>45689000</v>
      </c>
    </row>
    <row r="40" spans="2:10" ht="21.75" customHeight="1">
      <c r="B40" s="415" t="s">
        <v>803</v>
      </c>
      <c r="C40" s="384"/>
      <c r="D40" s="384"/>
      <c r="E40" s="384"/>
      <c r="F40" s="385"/>
      <c r="G40" s="385"/>
      <c r="H40" s="403"/>
      <c r="I40" s="403"/>
      <c r="J40" s="403"/>
    </row>
    <row r="41" spans="2:10" ht="21" customHeight="1">
      <c r="B41" s="430" t="s">
        <v>804</v>
      </c>
      <c r="C41" s="430"/>
      <c r="D41" s="430"/>
      <c r="E41" s="430"/>
      <c r="F41" s="430"/>
      <c r="G41" s="430"/>
      <c r="H41" s="403">
        <v>25347800</v>
      </c>
      <c r="I41" s="403"/>
      <c r="J41" s="403">
        <f t="shared" si="1"/>
        <v>25347800</v>
      </c>
    </row>
    <row r="42" spans="2:10" ht="21" customHeight="1">
      <c r="B42" s="430" t="s">
        <v>727</v>
      </c>
      <c r="C42" s="430"/>
      <c r="D42" s="430"/>
      <c r="E42" s="430"/>
      <c r="F42" s="430"/>
      <c r="G42" s="430"/>
      <c r="H42" s="403">
        <v>1500000</v>
      </c>
      <c r="I42" s="403"/>
      <c r="J42" s="403">
        <f t="shared" si="1"/>
        <v>1500000</v>
      </c>
    </row>
    <row r="43" spans="2:10" ht="21.75" customHeight="1">
      <c r="B43" s="415" t="s">
        <v>805</v>
      </c>
      <c r="C43" s="384"/>
      <c r="D43" s="384"/>
      <c r="E43" s="384"/>
      <c r="F43" s="385"/>
      <c r="G43" s="385"/>
      <c r="H43" s="403"/>
      <c r="I43" s="403"/>
      <c r="J43" s="403"/>
    </row>
    <row r="44" spans="2:10" ht="21" customHeight="1">
      <c r="B44" s="414" t="s">
        <v>806</v>
      </c>
      <c r="C44" s="384"/>
      <c r="D44" s="384"/>
      <c r="E44" s="384"/>
      <c r="F44" s="385"/>
      <c r="G44" s="385"/>
      <c r="H44" s="403">
        <v>5251800</v>
      </c>
      <c r="I44" s="403"/>
      <c r="J44" s="403">
        <f t="shared" ref="J44:J45" si="3">SUM(H44:I44)</f>
        <v>5251800</v>
      </c>
    </row>
    <row r="45" spans="2:10" ht="21" customHeight="1" thickBot="1">
      <c r="B45" s="434" t="s">
        <v>807</v>
      </c>
      <c r="C45" s="434"/>
      <c r="D45" s="434"/>
      <c r="E45" s="384"/>
      <c r="F45" s="385"/>
      <c r="G45" s="385"/>
      <c r="H45" s="403">
        <v>4499910</v>
      </c>
      <c r="I45" s="403"/>
      <c r="J45" s="403">
        <f t="shared" si="3"/>
        <v>4499910</v>
      </c>
    </row>
    <row r="46" spans="2:10" ht="25.8" thickTop="1" thickBot="1">
      <c r="B46" s="432" t="s">
        <v>808</v>
      </c>
      <c r="C46" s="432"/>
      <c r="D46" s="432"/>
      <c r="E46" s="432"/>
      <c r="F46" s="432"/>
      <c r="G46" s="412"/>
      <c r="H46" s="413">
        <f>SUM(H22:H45)</f>
        <v>956859800</v>
      </c>
      <c r="I46" s="413">
        <f>SUM(I22:I41)</f>
        <v>0</v>
      </c>
      <c r="J46" s="413">
        <f>SUM(J22:J45)</f>
        <v>956859800</v>
      </c>
    </row>
    <row r="47" spans="2:10" ht="21" customHeight="1" thickTop="1"/>
    <row r="48" spans="2:10" ht="21" customHeight="1"/>
    <row r="49" spans="2:10" ht="21" customHeight="1"/>
    <row r="50" spans="2:10" ht="21" customHeight="1"/>
    <row r="51" spans="2:10" ht="21" customHeight="1"/>
    <row r="52" spans="2:10" ht="21" customHeight="1"/>
    <row r="53" spans="2:10" ht="21" customHeight="1"/>
    <row r="54" spans="2:10" ht="21" customHeight="1"/>
    <row r="55" spans="2:10" ht="22.5" customHeight="1">
      <c r="B55" s="129" t="s">
        <v>809</v>
      </c>
      <c r="C55" s="129"/>
      <c r="D55" s="129"/>
      <c r="E55" s="129"/>
      <c r="F55" s="129"/>
      <c r="G55" s="129"/>
    </row>
    <row r="56" spans="2:10" ht="15.9" customHeight="1" thickBot="1">
      <c r="J56" s="353" t="s">
        <v>777</v>
      </c>
    </row>
    <row r="57" spans="2:10" ht="25.8" thickTop="1" thickBot="1">
      <c r="B57" s="387" t="s">
        <v>115</v>
      </c>
      <c r="C57" s="387"/>
      <c r="D57" s="387"/>
      <c r="E57" s="387"/>
      <c r="F57" s="387"/>
      <c r="G57" s="387"/>
      <c r="H57" s="387" t="s">
        <v>599</v>
      </c>
      <c r="I57" s="417" t="s">
        <v>600</v>
      </c>
      <c r="J57" s="387" t="s">
        <v>779</v>
      </c>
    </row>
    <row r="58" spans="2:10" ht="21" customHeight="1" thickTop="1">
      <c r="H58" s="372"/>
      <c r="I58" s="372"/>
      <c r="J58" s="372"/>
    </row>
    <row r="59" spans="2:10" ht="21" customHeight="1">
      <c r="B59" s="372"/>
      <c r="C59" s="372"/>
      <c r="D59" s="372"/>
      <c r="E59" s="372"/>
      <c r="F59" s="372"/>
      <c r="G59" s="372"/>
      <c r="H59" s="372"/>
      <c r="I59" s="372"/>
      <c r="J59" s="372"/>
    </row>
    <row r="60" spans="2:10" ht="8.1" customHeight="1" thickBot="1"/>
    <row r="61" spans="2:10" ht="25.8" thickTop="1" thickBot="1">
      <c r="B61" s="428" t="s">
        <v>810</v>
      </c>
      <c r="C61" s="428"/>
      <c r="D61" s="428"/>
      <c r="E61" s="428"/>
      <c r="F61" s="428"/>
      <c r="G61" s="391"/>
      <c r="H61" s="387"/>
      <c r="I61" s="387"/>
      <c r="J61" s="387"/>
    </row>
    <row r="62" spans="2:10" ht="25.2" thickTop="1">
      <c r="B62" s="392"/>
      <c r="C62" s="392"/>
      <c r="D62" s="392"/>
      <c r="E62" s="392"/>
      <c r="F62" s="392"/>
      <c r="G62" s="392"/>
      <c r="H62" s="369"/>
      <c r="I62" s="369"/>
      <c r="J62" s="369"/>
    </row>
    <row r="63" spans="2:10">
      <c r="B63" s="392"/>
      <c r="C63" s="392"/>
      <c r="D63" s="392"/>
      <c r="E63" s="392"/>
      <c r="F63" s="392"/>
      <c r="G63" s="392"/>
      <c r="H63" s="369"/>
      <c r="I63" s="369"/>
      <c r="J63" s="369"/>
    </row>
    <row r="64" spans="2:10" ht="22.5" customHeight="1">
      <c r="B64" s="129" t="s">
        <v>811</v>
      </c>
      <c r="C64" s="129"/>
      <c r="D64" s="129"/>
      <c r="E64" s="129"/>
      <c r="F64" s="129"/>
      <c r="G64" s="129"/>
    </row>
    <row r="65" spans="2:10" ht="15.9" customHeight="1" thickBot="1">
      <c r="J65" s="353" t="s">
        <v>777</v>
      </c>
    </row>
    <row r="66" spans="2:10" ht="25.8" thickTop="1" thickBot="1">
      <c r="B66" s="387" t="s">
        <v>115</v>
      </c>
      <c r="C66" s="387"/>
      <c r="D66" s="387"/>
      <c r="E66" s="387"/>
      <c r="F66" s="387"/>
      <c r="G66" s="387"/>
      <c r="H66" s="387" t="s">
        <v>599</v>
      </c>
      <c r="I66" s="417" t="s">
        <v>600</v>
      </c>
      <c r="J66" s="387" t="s">
        <v>779</v>
      </c>
    </row>
    <row r="67" spans="2:10" ht="21" customHeight="1" thickTop="1">
      <c r="H67" s="372"/>
      <c r="I67" s="372"/>
      <c r="J67" s="372"/>
    </row>
    <row r="68" spans="2:10" ht="21" customHeight="1">
      <c r="H68" s="372"/>
      <c r="I68" s="372"/>
      <c r="J68" s="372"/>
    </row>
    <row r="69" spans="2:10" ht="8.1" customHeight="1" thickBot="1"/>
    <row r="70" spans="2:10" ht="25.8" thickTop="1" thickBot="1">
      <c r="B70" s="428" t="s">
        <v>812</v>
      </c>
      <c r="C70" s="428"/>
      <c r="D70" s="428"/>
      <c r="E70" s="428"/>
      <c r="F70" s="428"/>
      <c r="G70" s="391"/>
      <c r="H70" s="387"/>
      <c r="I70" s="387"/>
      <c r="J70" s="387"/>
    </row>
    <row r="71" spans="2:10" ht="20.100000000000001" customHeight="1" thickTop="1"/>
    <row r="72" spans="2:10" ht="20.100000000000001" customHeight="1"/>
    <row r="73" spans="2:10" ht="22.5" customHeight="1">
      <c r="B73" s="129" t="s">
        <v>813</v>
      </c>
      <c r="C73" s="129"/>
      <c r="D73" s="129"/>
      <c r="E73" s="129"/>
      <c r="F73" s="129"/>
      <c r="G73" s="129"/>
    </row>
    <row r="74" spans="2:10" ht="15.9" customHeight="1" thickBot="1">
      <c r="J74" s="353" t="s">
        <v>777</v>
      </c>
    </row>
    <row r="75" spans="2:10" ht="25.8" thickTop="1" thickBot="1">
      <c r="B75" s="387" t="s">
        <v>115</v>
      </c>
      <c r="C75" s="387"/>
      <c r="D75" s="387"/>
      <c r="E75" s="387"/>
      <c r="F75" s="387"/>
      <c r="G75" s="387"/>
      <c r="H75" s="387" t="s">
        <v>599</v>
      </c>
      <c r="I75" s="417" t="s">
        <v>600</v>
      </c>
      <c r="J75" s="387" t="s">
        <v>779</v>
      </c>
    </row>
    <row r="76" spans="2:10" ht="25.2" thickTop="1">
      <c r="B76" s="433"/>
      <c r="C76" s="433"/>
      <c r="D76" s="433"/>
      <c r="E76" s="433"/>
      <c r="F76" s="433"/>
      <c r="G76" s="433"/>
      <c r="H76" s="393"/>
      <c r="I76" s="372"/>
      <c r="J76" s="394"/>
    </row>
    <row r="77" spans="2:10">
      <c r="B77" s="431" t="s">
        <v>783</v>
      </c>
      <c r="C77" s="431"/>
      <c r="D77" s="431"/>
      <c r="E77" s="431"/>
      <c r="F77" s="431"/>
      <c r="G77" s="431"/>
      <c r="H77" s="362">
        <v>56914400</v>
      </c>
      <c r="I77" s="372"/>
      <c r="J77" s="395">
        <f>SUM(H77:I77)</f>
        <v>56914400</v>
      </c>
    </row>
    <row r="78" spans="2:10" ht="25.2" thickBot="1">
      <c r="B78" s="370"/>
      <c r="C78" s="370"/>
      <c r="D78" s="370"/>
      <c r="E78" s="370"/>
      <c r="F78" s="370"/>
      <c r="G78" s="370"/>
      <c r="H78" s="393"/>
      <c r="I78" s="372"/>
      <c r="J78" s="394"/>
    </row>
    <row r="79" spans="2:10" ht="25.8" thickTop="1" thickBot="1">
      <c r="B79" s="396" t="s">
        <v>814</v>
      </c>
      <c r="C79" s="391"/>
      <c r="D79" s="391"/>
      <c r="E79" s="391"/>
      <c r="F79" s="391"/>
      <c r="G79" s="391"/>
      <c r="H79" s="397">
        <f>SUM(H76:H77)</f>
        <v>56914400</v>
      </c>
      <c r="I79" s="397">
        <f t="shared" ref="I79:J79" si="4">SUM(I76:I77)</f>
        <v>0</v>
      </c>
      <c r="J79" s="397">
        <f t="shared" si="4"/>
        <v>56914400</v>
      </c>
    </row>
    <row r="80" spans="2:10" ht="25.2" thickTop="1">
      <c r="B80" s="398"/>
      <c r="C80" s="392"/>
      <c r="D80" s="392"/>
      <c r="E80" s="392"/>
      <c r="F80" s="392"/>
      <c r="G80" s="392"/>
      <c r="H80" s="399"/>
      <c r="I80" s="399"/>
      <c r="J80" s="399"/>
    </row>
    <row r="81" spans="1:10">
      <c r="B81" s="398"/>
      <c r="C81" s="392"/>
      <c r="D81" s="392"/>
      <c r="E81" s="392"/>
      <c r="F81" s="392"/>
      <c r="G81" s="392"/>
      <c r="H81" s="399"/>
      <c r="I81" s="399"/>
      <c r="J81" s="399"/>
    </row>
    <row r="82" spans="1:10">
      <c r="B82" s="129" t="s">
        <v>815</v>
      </c>
      <c r="C82" s="129"/>
      <c r="D82" s="129"/>
      <c r="E82" s="129"/>
      <c r="F82" s="129"/>
      <c r="G82" s="129"/>
    </row>
    <row r="83" spans="1:10" ht="15.9" customHeight="1" thickBot="1">
      <c r="J83" s="353" t="s">
        <v>777</v>
      </c>
    </row>
    <row r="84" spans="1:10" s="160" customFormat="1" ht="63.9" customHeight="1" thickTop="1" thickBot="1">
      <c r="B84" s="400" t="s">
        <v>816</v>
      </c>
      <c r="C84" s="400" t="s">
        <v>817</v>
      </c>
      <c r="D84" s="418" t="s">
        <v>818</v>
      </c>
      <c r="E84" s="400" t="s">
        <v>819</v>
      </c>
      <c r="F84" s="418" t="s">
        <v>820</v>
      </c>
      <c r="G84" s="400" t="s">
        <v>821</v>
      </c>
      <c r="H84" s="401" t="s">
        <v>822</v>
      </c>
      <c r="I84" s="401" t="s">
        <v>823</v>
      </c>
      <c r="J84" s="401" t="s">
        <v>779</v>
      </c>
    </row>
    <row r="85" spans="1:10" ht="21" customHeight="1" thickTop="1">
      <c r="A85" s="129"/>
      <c r="B85" s="322" t="s">
        <v>824</v>
      </c>
      <c r="C85" s="403">
        <v>383620900</v>
      </c>
      <c r="D85" s="403">
        <v>4920000</v>
      </c>
      <c r="E85" s="403">
        <v>16821100</v>
      </c>
      <c r="F85" s="403"/>
      <c r="G85" s="408"/>
      <c r="H85" s="403"/>
      <c r="I85" s="403"/>
      <c r="J85" s="402">
        <f>SUM(C85:I85)</f>
        <v>405362000</v>
      </c>
    </row>
    <row r="86" spans="1:10" ht="21" customHeight="1">
      <c r="A86" s="129"/>
      <c r="B86" s="322" t="s">
        <v>825</v>
      </c>
      <c r="C86" s="403"/>
      <c r="D86" s="403"/>
      <c r="E86" s="403">
        <v>156401520</v>
      </c>
      <c r="F86" s="403">
        <v>27931350</v>
      </c>
      <c r="G86" s="404"/>
      <c r="H86" s="403"/>
      <c r="I86" s="403"/>
      <c r="J86" s="402">
        <f t="shared" ref="J86:J89" si="5">SUM(C86:I86)</f>
        <v>184332870</v>
      </c>
    </row>
    <row r="87" spans="1:10" ht="21" customHeight="1">
      <c r="A87" s="129"/>
      <c r="B87" s="322" t="s">
        <v>826</v>
      </c>
      <c r="C87" s="403"/>
      <c r="D87" s="403"/>
      <c r="E87" s="403"/>
      <c r="F87" s="403"/>
      <c r="G87" s="404">
        <v>130231520</v>
      </c>
      <c r="H87" s="403"/>
      <c r="I87" s="403"/>
      <c r="J87" s="402">
        <f t="shared" si="5"/>
        <v>130231520</v>
      </c>
    </row>
    <row r="88" spans="1:10" ht="21" customHeight="1">
      <c r="A88" s="129"/>
      <c r="B88" s="322" t="s">
        <v>827</v>
      </c>
      <c r="C88" s="403"/>
      <c r="D88" s="403"/>
      <c r="E88" s="403"/>
      <c r="F88" s="403"/>
      <c r="G88" s="404"/>
      <c r="H88" s="405">
        <v>2154000</v>
      </c>
      <c r="I88" s="403"/>
      <c r="J88" s="402">
        <f t="shared" si="5"/>
        <v>2154000</v>
      </c>
    </row>
    <row r="89" spans="1:10" ht="21" customHeight="1">
      <c r="A89" s="129"/>
      <c r="B89" s="322" t="s">
        <v>828</v>
      </c>
      <c r="C89" s="403"/>
      <c r="D89" s="403"/>
      <c r="E89" s="403"/>
      <c r="F89" s="403"/>
      <c r="G89" s="404"/>
      <c r="H89" s="403"/>
      <c r="I89" s="406">
        <v>291693810</v>
      </c>
      <c r="J89" s="402">
        <f t="shared" si="5"/>
        <v>291693810</v>
      </c>
    </row>
    <row r="90" spans="1:10" ht="8.1" customHeight="1" thickBot="1"/>
    <row r="91" spans="1:10" ht="25.8" thickTop="1" thickBot="1">
      <c r="B91" s="396" t="s">
        <v>829</v>
      </c>
      <c r="C91" s="407">
        <f>SUM(C85:C90)</f>
        <v>383620900</v>
      </c>
      <c r="D91" s="407">
        <f t="shared" ref="D91:J91" si="6">SUM(D85:D90)</f>
        <v>4920000</v>
      </c>
      <c r="E91" s="407">
        <f t="shared" si="6"/>
        <v>173222620</v>
      </c>
      <c r="F91" s="407">
        <f t="shared" si="6"/>
        <v>27931350</v>
      </c>
      <c r="G91" s="407">
        <f t="shared" si="6"/>
        <v>130231520</v>
      </c>
      <c r="H91" s="407">
        <f t="shared" si="6"/>
        <v>2154000</v>
      </c>
      <c r="I91" s="407">
        <f>SUM(I85:I90)</f>
        <v>291693810</v>
      </c>
      <c r="J91" s="407">
        <f t="shared" si="6"/>
        <v>1013774200</v>
      </c>
    </row>
    <row r="92" spans="1:10" ht="16.5" customHeight="1" thickTop="1"/>
    <row r="94" spans="1:10" s="128" customFormat="1" ht="22.8">
      <c r="B94" s="357"/>
      <c r="C94" s="356"/>
      <c r="D94" s="356"/>
      <c r="E94" s="356"/>
      <c r="F94" s="356"/>
      <c r="G94" s="356"/>
      <c r="H94" s="358"/>
      <c r="I94" s="358"/>
      <c r="J94" s="358"/>
    </row>
    <row r="95" spans="1:10" s="128" customFormat="1" ht="22.8">
      <c r="B95" s="357"/>
      <c r="C95" s="356"/>
      <c r="D95" s="356"/>
      <c r="E95" s="356"/>
      <c r="F95" s="356"/>
      <c r="G95" s="356"/>
      <c r="H95" s="358"/>
      <c r="I95" s="358"/>
      <c r="J95" s="358"/>
    </row>
    <row r="96" spans="1:10" s="128" customFormat="1" ht="22.8">
      <c r="B96" s="357"/>
      <c r="C96" s="356"/>
      <c r="D96" s="356"/>
      <c r="E96" s="356"/>
      <c r="F96" s="356"/>
      <c r="G96" s="356"/>
      <c r="H96" s="358"/>
      <c r="I96" s="358"/>
      <c r="J96" s="358"/>
    </row>
    <row r="97" spans="2:10" s="128" customFormat="1" ht="22.8">
      <c r="B97" s="357"/>
      <c r="C97" s="356"/>
      <c r="D97" s="356"/>
      <c r="E97" s="356"/>
      <c r="F97" s="356"/>
      <c r="G97" s="356"/>
      <c r="H97" s="358"/>
      <c r="I97" s="358"/>
      <c r="J97" s="358"/>
    </row>
    <row r="98" spans="2:10" s="128" customFormat="1" ht="22.8">
      <c r="B98" s="357"/>
      <c r="C98" s="356"/>
      <c r="D98" s="356"/>
      <c r="E98" s="356"/>
      <c r="F98" s="356"/>
      <c r="G98" s="356"/>
      <c r="H98" s="358"/>
      <c r="I98" s="358"/>
      <c r="J98" s="358"/>
    </row>
    <row r="99" spans="2:10" s="128" customFormat="1" ht="22.8">
      <c r="B99" s="357"/>
      <c r="C99" s="356"/>
      <c r="D99" s="356"/>
      <c r="E99" s="356"/>
      <c r="F99" s="356"/>
      <c r="G99" s="356"/>
      <c r="H99" s="358"/>
      <c r="I99" s="358"/>
      <c r="J99" s="358"/>
    </row>
  </sheetData>
  <mergeCells count="26">
    <mergeCell ref="B77:G77"/>
    <mergeCell ref="B35:G35"/>
    <mergeCell ref="B46:F46"/>
    <mergeCell ref="B61:F61"/>
    <mergeCell ref="B70:F70"/>
    <mergeCell ref="B76:G76"/>
    <mergeCell ref="B36:G36"/>
    <mergeCell ref="B37:G37"/>
    <mergeCell ref="B38:G38"/>
    <mergeCell ref="B39:G39"/>
    <mergeCell ref="B41:G41"/>
    <mergeCell ref="B42:G42"/>
    <mergeCell ref="B45:D45"/>
    <mergeCell ref="B34:G34"/>
    <mergeCell ref="B20:G20"/>
    <mergeCell ref="B1:J1"/>
    <mergeCell ref="A2:K2"/>
    <mergeCell ref="B5:F5"/>
    <mergeCell ref="B11:F11"/>
    <mergeCell ref="B19:F19"/>
    <mergeCell ref="B26:F26"/>
    <mergeCell ref="B27:D27"/>
    <mergeCell ref="B28:F28"/>
    <mergeCell ref="B29:D29"/>
    <mergeCell ref="B33:G33"/>
    <mergeCell ref="B25:G25"/>
  </mergeCells>
  <printOptions horizontalCentered="1"/>
  <pageMargins left="1.1811023622047245" right="0.59055118110236227" top="0.74803149606299213" bottom="0.59055118110236227" header="7.874015748031496E-2" footer="7.874015748031496E-2"/>
  <pageSetup paperSize="9" scale="65" orientation="portrait" horizontalDpi="4294967295" verticalDpi="4294967295" r:id="rId1"/>
  <headerFooter>
    <oddHeader>&amp;C&amp;"TH SarabunPSK,ธรรมดา"&amp;16 2/3/&amp;P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35"/>
  <sheetViews>
    <sheetView view="pageLayout" topLeftCell="A192" zoomScale="80" zoomScaleNormal="98" zoomScaleSheetLayoutView="77" zoomScalePageLayoutView="80" workbookViewId="0">
      <selection activeCell="B202" sqref="B202"/>
    </sheetView>
  </sheetViews>
  <sheetFormatPr defaultColWidth="8.5546875" defaultRowHeight="24.6"/>
  <cols>
    <col min="1" max="1" width="0.88671875" style="160" customWidth="1"/>
    <col min="2" max="2" width="29" style="160" customWidth="1"/>
    <col min="3" max="3" width="12.33203125" style="182" bestFit="1" customWidth="1"/>
    <col min="4" max="5" width="14" style="160" customWidth="1"/>
    <col min="6" max="6" width="13.33203125" style="160" customWidth="1"/>
    <col min="7" max="7" width="13.44140625" style="160" customWidth="1"/>
    <col min="8" max="8" width="13.109375" style="160" customWidth="1"/>
    <col min="9" max="9" width="2.109375" style="160" customWidth="1"/>
    <col min="10" max="16384" width="8.5546875" style="160"/>
  </cols>
  <sheetData>
    <row r="1" spans="1:9">
      <c r="A1" s="465" t="s">
        <v>204</v>
      </c>
      <c r="B1" s="465"/>
      <c r="C1" s="465"/>
      <c r="D1" s="465"/>
      <c r="E1" s="465"/>
      <c r="F1" s="465"/>
      <c r="G1" s="465"/>
      <c r="H1" s="465"/>
      <c r="I1" s="465"/>
    </row>
    <row r="2" spans="1:9">
      <c r="A2" s="465" t="s">
        <v>587</v>
      </c>
      <c r="B2" s="465"/>
      <c r="C2" s="465"/>
      <c r="D2" s="465"/>
      <c r="E2" s="465"/>
      <c r="F2" s="465"/>
      <c r="G2" s="465"/>
      <c r="H2" s="465"/>
      <c r="I2" s="465"/>
    </row>
    <row r="3" spans="1:9">
      <c r="A3" s="345"/>
      <c r="B3" s="161" t="s">
        <v>588</v>
      </c>
      <c r="C3" s="345"/>
      <c r="D3" s="345"/>
      <c r="E3" s="345"/>
      <c r="F3" s="345"/>
      <c r="G3" s="345"/>
      <c r="H3" s="345"/>
      <c r="I3" s="345"/>
    </row>
    <row r="4" spans="1:9">
      <c r="A4" s="345"/>
      <c r="B4" s="162" t="s">
        <v>589</v>
      </c>
      <c r="C4" s="163"/>
      <c r="D4" s="164"/>
      <c r="E4" s="164"/>
      <c r="F4" s="164"/>
      <c r="G4" s="164"/>
      <c r="H4" s="164"/>
      <c r="I4" s="345"/>
    </row>
    <row r="5" spans="1:9" ht="72" customHeight="1">
      <c r="A5" s="345"/>
      <c r="B5" s="466" t="s">
        <v>1522</v>
      </c>
      <c r="C5" s="466"/>
      <c r="D5" s="466"/>
      <c r="E5" s="466"/>
      <c r="F5" s="466"/>
      <c r="G5" s="466"/>
      <c r="H5" s="466"/>
      <c r="I5" s="345"/>
    </row>
    <row r="6" spans="1:9" ht="35.25" customHeight="1">
      <c r="A6" s="345"/>
      <c r="B6" s="335"/>
      <c r="C6" s="335"/>
      <c r="D6" s="335"/>
      <c r="E6" s="335"/>
      <c r="F6" s="335"/>
      <c r="G6" s="335"/>
      <c r="H6" s="335"/>
      <c r="I6" s="345"/>
    </row>
    <row r="7" spans="1:9">
      <c r="A7" s="345"/>
      <c r="B7" s="162" t="s">
        <v>590</v>
      </c>
      <c r="C7" s="163"/>
      <c r="D7" s="164"/>
      <c r="E7" s="164"/>
      <c r="F7" s="164"/>
      <c r="G7" s="164"/>
      <c r="H7" s="164"/>
      <c r="I7" s="345"/>
    </row>
    <row r="8" spans="1:9">
      <c r="A8" s="345"/>
      <c r="B8" s="467" t="s">
        <v>1523</v>
      </c>
      <c r="C8" s="467"/>
      <c r="D8" s="467"/>
      <c r="E8" s="467"/>
      <c r="F8" s="467"/>
      <c r="G8" s="467"/>
      <c r="H8" s="467"/>
      <c r="I8" s="345"/>
    </row>
    <row r="9" spans="1:9">
      <c r="A9" s="345"/>
      <c r="B9" s="472" t="s">
        <v>1525</v>
      </c>
      <c r="C9" s="473"/>
      <c r="D9" s="473"/>
      <c r="E9" s="473"/>
      <c r="F9" s="473"/>
      <c r="G9" s="473"/>
      <c r="H9" s="473"/>
      <c r="I9" s="345"/>
    </row>
    <row r="10" spans="1:9">
      <c r="A10" s="345"/>
      <c r="B10" s="472" t="s">
        <v>1524</v>
      </c>
      <c r="C10" s="472"/>
      <c r="D10" s="472"/>
      <c r="E10" s="472"/>
      <c r="F10" s="472"/>
      <c r="G10" s="472"/>
      <c r="H10" s="472"/>
      <c r="I10" s="345"/>
    </row>
    <row r="11" spans="1:9">
      <c r="A11" s="345"/>
      <c r="B11" s="335"/>
      <c r="C11" s="335"/>
      <c r="D11" s="335"/>
      <c r="E11" s="335"/>
      <c r="F11" s="335"/>
      <c r="G11" s="335"/>
      <c r="H11" s="335"/>
      <c r="I11" s="345"/>
    </row>
    <row r="12" spans="1:9">
      <c r="A12" s="345"/>
      <c r="B12" s="468" t="s">
        <v>410</v>
      </c>
      <c r="C12" s="469" t="s">
        <v>591</v>
      </c>
      <c r="D12" s="470"/>
      <c r="E12" s="470"/>
      <c r="F12" s="470"/>
      <c r="G12" s="470"/>
      <c r="H12" s="471"/>
      <c r="I12" s="345"/>
    </row>
    <row r="13" spans="1:9">
      <c r="A13" s="345"/>
      <c r="B13" s="468"/>
      <c r="C13" s="346" t="s">
        <v>545</v>
      </c>
      <c r="D13" s="346" t="s">
        <v>592</v>
      </c>
      <c r="E13" s="346" t="s">
        <v>593</v>
      </c>
      <c r="F13" s="346" t="s">
        <v>594</v>
      </c>
      <c r="G13" s="346" t="s">
        <v>595</v>
      </c>
      <c r="H13" s="346" t="s">
        <v>596</v>
      </c>
      <c r="I13" s="345"/>
    </row>
    <row r="14" spans="1:9">
      <c r="A14" s="345"/>
      <c r="B14" s="165" t="s">
        <v>597</v>
      </c>
      <c r="C14" s="166" t="s">
        <v>598</v>
      </c>
      <c r="D14" s="167">
        <v>402690430</v>
      </c>
      <c r="E14" s="167">
        <v>405650000</v>
      </c>
      <c r="F14" s="167"/>
      <c r="G14" s="167"/>
      <c r="H14" s="168"/>
      <c r="I14" s="345"/>
    </row>
    <row r="15" spans="1:9">
      <c r="A15" s="345"/>
      <c r="B15" s="165" t="s">
        <v>599</v>
      </c>
      <c r="C15" s="166" t="s">
        <v>598</v>
      </c>
      <c r="D15" s="167">
        <v>402690430</v>
      </c>
      <c r="E15" s="167">
        <v>405650000</v>
      </c>
      <c r="F15" s="167"/>
      <c r="G15" s="167"/>
      <c r="H15" s="168"/>
      <c r="I15" s="345"/>
    </row>
    <row r="16" spans="1:9">
      <c r="A16" s="345"/>
      <c r="B16" s="165" t="s">
        <v>600</v>
      </c>
      <c r="C16" s="166" t="s">
        <v>598</v>
      </c>
      <c r="D16" s="169"/>
      <c r="E16" s="169"/>
      <c r="F16" s="169"/>
      <c r="G16" s="169"/>
      <c r="H16" s="168"/>
      <c r="I16" s="345"/>
    </row>
    <row r="17" spans="1:9">
      <c r="A17" s="345"/>
      <c r="B17" s="161"/>
      <c r="C17" s="345"/>
      <c r="D17" s="345"/>
      <c r="E17" s="345"/>
      <c r="F17" s="345"/>
      <c r="G17" s="345"/>
      <c r="H17" s="345"/>
      <c r="I17" s="345"/>
    </row>
    <row r="18" spans="1:9">
      <c r="A18" s="345"/>
      <c r="B18" s="161"/>
      <c r="C18" s="345"/>
      <c r="D18" s="345"/>
      <c r="E18" s="345"/>
      <c r="F18" s="345"/>
      <c r="G18" s="345"/>
      <c r="H18" s="345"/>
      <c r="I18" s="345"/>
    </row>
    <row r="19" spans="1:9">
      <c r="A19" s="345"/>
      <c r="B19" s="161"/>
      <c r="C19" s="345"/>
      <c r="D19" s="345"/>
      <c r="E19" s="345"/>
      <c r="F19" s="345"/>
      <c r="G19" s="345"/>
      <c r="H19" s="345"/>
      <c r="I19" s="345"/>
    </row>
    <row r="20" spans="1:9">
      <c r="A20" s="345"/>
      <c r="B20" s="161"/>
      <c r="C20" s="345"/>
      <c r="D20" s="345"/>
      <c r="E20" s="345"/>
      <c r="F20" s="345"/>
      <c r="G20" s="345"/>
      <c r="H20" s="345"/>
      <c r="I20" s="345"/>
    </row>
    <row r="21" spans="1:9">
      <c r="A21" s="345"/>
      <c r="B21" s="161"/>
      <c r="C21" s="345"/>
      <c r="D21" s="345"/>
      <c r="E21" s="345"/>
      <c r="F21" s="345"/>
      <c r="G21" s="345"/>
      <c r="H21" s="345"/>
      <c r="I21" s="345"/>
    </row>
    <row r="22" spans="1:9">
      <c r="A22" s="345"/>
      <c r="B22" s="161"/>
      <c r="C22" s="345"/>
      <c r="D22" s="345"/>
      <c r="E22" s="345"/>
      <c r="F22" s="345"/>
      <c r="G22" s="345"/>
      <c r="H22" s="345"/>
      <c r="I22" s="345"/>
    </row>
    <row r="23" spans="1:9">
      <c r="A23" s="345"/>
      <c r="B23" s="161"/>
      <c r="C23" s="345"/>
      <c r="D23" s="345"/>
      <c r="E23" s="345"/>
      <c r="F23" s="345"/>
      <c r="G23" s="345"/>
      <c r="H23" s="345"/>
      <c r="I23" s="345"/>
    </row>
    <row r="24" spans="1:9">
      <c r="A24" s="345"/>
      <c r="B24" s="161"/>
      <c r="C24" s="345"/>
      <c r="D24" s="345"/>
      <c r="E24" s="345"/>
      <c r="F24" s="345"/>
      <c r="G24" s="345"/>
      <c r="H24" s="345"/>
      <c r="I24" s="345"/>
    </row>
    <row r="25" spans="1:9">
      <c r="A25" s="345"/>
      <c r="B25" s="161"/>
      <c r="C25" s="345"/>
      <c r="D25" s="345"/>
      <c r="E25" s="345"/>
      <c r="F25" s="345"/>
      <c r="G25" s="345"/>
      <c r="H25" s="345"/>
      <c r="I25" s="345"/>
    </row>
    <row r="26" spans="1:9">
      <c r="A26" s="345"/>
      <c r="B26" s="161"/>
      <c r="C26" s="345"/>
      <c r="D26" s="345"/>
      <c r="E26" s="345"/>
      <c r="F26" s="345"/>
      <c r="G26" s="345"/>
      <c r="H26" s="345"/>
      <c r="I26" s="345"/>
    </row>
    <row r="27" spans="1:9">
      <c r="A27" s="345"/>
      <c r="B27" s="161"/>
      <c r="C27" s="345"/>
      <c r="D27" s="345"/>
      <c r="E27" s="345"/>
      <c r="F27" s="345"/>
      <c r="G27" s="345"/>
      <c r="H27" s="345"/>
      <c r="I27" s="345"/>
    </row>
    <row r="28" spans="1:9">
      <c r="A28" s="345"/>
      <c r="B28" s="161"/>
      <c r="C28" s="345"/>
      <c r="D28" s="345"/>
      <c r="E28" s="345"/>
      <c r="F28" s="345"/>
      <c r="G28" s="345"/>
      <c r="H28" s="345"/>
      <c r="I28" s="345"/>
    </row>
    <row r="29" spans="1:9">
      <c r="A29" s="345"/>
      <c r="B29" s="161"/>
      <c r="C29" s="345"/>
      <c r="D29" s="345"/>
      <c r="E29" s="345"/>
      <c r="F29" s="345"/>
      <c r="G29" s="345"/>
      <c r="H29" s="345"/>
      <c r="I29" s="345"/>
    </row>
    <row r="30" spans="1:9">
      <c r="A30" s="373"/>
      <c r="B30" s="161"/>
      <c r="C30" s="373"/>
      <c r="D30" s="373"/>
      <c r="E30" s="373"/>
      <c r="F30" s="373"/>
      <c r="G30" s="373"/>
      <c r="H30" s="373"/>
      <c r="I30" s="373"/>
    </row>
    <row r="31" spans="1:9">
      <c r="A31" s="345"/>
      <c r="B31" s="161"/>
      <c r="C31" s="345"/>
      <c r="D31" s="345"/>
      <c r="E31" s="345"/>
      <c r="F31" s="345"/>
      <c r="G31" s="345"/>
      <c r="H31" s="345"/>
      <c r="I31" s="345"/>
    </row>
    <row r="32" spans="1:9">
      <c r="A32" s="373"/>
      <c r="B32" s="161"/>
      <c r="C32" s="373"/>
      <c r="D32" s="373"/>
      <c r="E32" s="373"/>
      <c r="F32" s="373"/>
      <c r="G32" s="373"/>
      <c r="H32" s="373"/>
      <c r="I32" s="373"/>
    </row>
    <row r="33" spans="1:9">
      <c r="A33" s="345"/>
      <c r="B33" s="161"/>
      <c r="C33" s="345"/>
      <c r="D33" s="345"/>
      <c r="E33" s="345"/>
      <c r="F33" s="345"/>
      <c r="G33" s="345"/>
      <c r="H33" s="345"/>
      <c r="I33" s="345"/>
    </row>
    <row r="34" spans="1:9">
      <c r="A34" s="360"/>
      <c r="B34" s="161"/>
      <c r="C34" s="360"/>
      <c r="D34" s="360"/>
      <c r="E34" s="360"/>
      <c r="F34" s="360"/>
      <c r="G34" s="360"/>
      <c r="H34" s="360"/>
      <c r="I34" s="360"/>
    </row>
    <row r="35" spans="1:9">
      <c r="A35" s="373"/>
      <c r="B35" s="161"/>
      <c r="C35" s="373"/>
      <c r="D35" s="373"/>
      <c r="E35" s="373"/>
      <c r="F35" s="373"/>
      <c r="G35" s="373"/>
      <c r="H35" s="373"/>
      <c r="I35" s="373"/>
    </row>
    <row r="36" spans="1:9">
      <c r="A36" s="360"/>
      <c r="B36" s="161"/>
      <c r="C36" s="360"/>
      <c r="D36" s="360"/>
      <c r="E36" s="360"/>
      <c r="F36" s="360"/>
      <c r="G36" s="360"/>
      <c r="H36" s="360"/>
      <c r="I36" s="360"/>
    </row>
    <row r="37" spans="1:9">
      <c r="A37" s="360"/>
      <c r="B37" s="161"/>
      <c r="C37" s="360"/>
      <c r="D37" s="360"/>
      <c r="E37" s="360"/>
      <c r="F37" s="360"/>
      <c r="G37" s="360"/>
      <c r="H37" s="360"/>
      <c r="I37" s="360"/>
    </row>
    <row r="38" spans="1:9">
      <c r="A38" s="345"/>
      <c r="B38" s="161"/>
      <c r="C38" s="345"/>
      <c r="D38" s="345"/>
      <c r="E38" s="345"/>
      <c r="F38" s="345"/>
      <c r="G38" s="345"/>
      <c r="H38" s="345"/>
      <c r="I38" s="345"/>
    </row>
    <row r="39" spans="1:9">
      <c r="A39" s="345"/>
      <c r="B39" s="161"/>
      <c r="C39" s="345"/>
      <c r="D39" s="345"/>
      <c r="E39" s="345"/>
      <c r="F39" s="345"/>
      <c r="G39" s="345"/>
      <c r="H39" s="345"/>
      <c r="I39" s="345"/>
    </row>
    <row r="40" spans="1:9">
      <c r="B40" s="210" t="s">
        <v>1533</v>
      </c>
      <c r="C40" s="171"/>
      <c r="D40" s="170"/>
      <c r="E40" s="170"/>
      <c r="F40" s="170"/>
      <c r="G40" s="170"/>
      <c r="H40" s="170"/>
    </row>
    <row r="41" spans="1:9" ht="97.5" customHeight="1">
      <c r="B41" s="438" t="s">
        <v>1526</v>
      </c>
      <c r="C41" s="438"/>
      <c r="D41" s="438"/>
      <c r="E41" s="438"/>
      <c r="F41" s="438"/>
      <c r="G41" s="438"/>
      <c r="H41" s="438"/>
    </row>
    <row r="42" spans="1:9" ht="72.75" customHeight="1">
      <c r="B42" s="431" t="s">
        <v>1527</v>
      </c>
      <c r="C42" s="431"/>
      <c r="D42" s="431"/>
      <c r="E42" s="431"/>
      <c r="F42" s="431"/>
      <c r="G42" s="431"/>
      <c r="H42" s="431"/>
    </row>
    <row r="43" spans="1:9">
      <c r="B43" s="337"/>
      <c r="C43" s="337"/>
      <c r="D43" s="337"/>
      <c r="E43" s="337"/>
      <c r="F43" s="337"/>
      <c r="G43" s="337"/>
      <c r="H43" s="337"/>
    </row>
    <row r="44" spans="1:9">
      <c r="B44" s="435" t="s">
        <v>601</v>
      </c>
      <c r="C44" s="436" t="s">
        <v>602</v>
      </c>
      <c r="D44" s="436"/>
      <c r="E44" s="436"/>
      <c r="F44" s="436"/>
      <c r="G44" s="436"/>
      <c r="H44" s="436"/>
    </row>
    <row r="45" spans="1:9">
      <c r="A45" s="345"/>
      <c r="B45" s="435"/>
      <c r="C45" s="346" t="s">
        <v>545</v>
      </c>
      <c r="D45" s="346" t="s">
        <v>592</v>
      </c>
      <c r="E45" s="346" t="s">
        <v>593</v>
      </c>
      <c r="F45" s="346" t="s">
        <v>594</v>
      </c>
      <c r="G45" s="346" t="s">
        <v>595</v>
      </c>
      <c r="H45" s="346" t="s">
        <v>596</v>
      </c>
      <c r="I45" s="345"/>
    </row>
    <row r="46" spans="1:9" ht="72" customHeight="1">
      <c r="B46" s="172" t="s">
        <v>1528</v>
      </c>
      <c r="C46" s="166" t="s">
        <v>603</v>
      </c>
      <c r="D46" s="173">
        <v>12</v>
      </c>
      <c r="E46" s="173">
        <v>12</v>
      </c>
      <c r="F46" s="173">
        <v>12</v>
      </c>
      <c r="G46" s="173">
        <v>12</v>
      </c>
      <c r="H46" s="173">
        <v>12</v>
      </c>
    </row>
    <row r="47" spans="1:9" ht="123">
      <c r="B47" s="172" t="s">
        <v>1567</v>
      </c>
      <c r="C47" s="166" t="s">
        <v>551</v>
      </c>
      <c r="D47" s="167">
        <v>5</v>
      </c>
      <c r="E47" s="173">
        <v>5</v>
      </c>
      <c r="F47" s="173">
        <v>5</v>
      </c>
      <c r="G47" s="173">
        <v>5</v>
      </c>
      <c r="H47" s="173">
        <v>5</v>
      </c>
    </row>
    <row r="48" spans="1:9" ht="95.25" customHeight="1">
      <c r="B48" s="172" t="s">
        <v>1568</v>
      </c>
      <c r="C48" s="166" t="s">
        <v>548</v>
      </c>
      <c r="D48" s="167">
        <v>100</v>
      </c>
      <c r="E48" s="173">
        <v>100</v>
      </c>
      <c r="F48" s="173">
        <v>100</v>
      </c>
      <c r="G48" s="173">
        <v>100</v>
      </c>
      <c r="H48" s="173">
        <v>100</v>
      </c>
    </row>
    <row r="49" spans="1:9" ht="123">
      <c r="B49" s="172" t="s">
        <v>1529</v>
      </c>
      <c r="C49" s="166" t="s">
        <v>548</v>
      </c>
      <c r="D49" s="167">
        <v>100</v>
      </c>
      <c r="E49" s="173">
        <v>100</v>
      </c>
      <c r="F49" s="173">
        <v>100</v>
      </c>
      <c r="G49" s="173">
        <v>100</v>
      </c>
      <c r="H49" s="173">
        <v>100</v>
      </c>
    </row>
    <row r="50" spans="1:9" ht="73.8">
      <c r="B50" s="172" t="s">
        <v>1530</v>
      </c>
      <c r="C50" s="166" t="s">
        <v>548</v>
      </c>
      <c r="D50" s="167" t="s">
        <v>1029</v>
      </c>
      <c r="E50" s="173">
        <v>80</v>
      </c>
      <c r="F50" s="173">
        <v>80</v>
      </c>
      <c r="G50" s="173">
        <v>80</v>
      </c>
      <c r="H50" s="173">
        <v>80</v>
      </c>
    </row>
    <row r="51" spans="1:9" ht="144" customHeight="1">
      <c r="B51" s="172" t="s">
        <v>1569</v>
      </c>
      <c r="C51" s="166" t="s">
        <v>548</v>
      </c>
      <c r="D51" s="173">
        <v>90</v>
      </c>
      <c r="E51" s="173">
        <v>90</v>
      </c>
      <c r="F51" s="173">
        <v>90</v>
      </c>
      <c r="G51" s="173">
        <v>90</v>
      </c>
      <c r="H51" s="173">
        <v>90</v>
      </c>
    </row>
    <row r="52" spans="1:9">
      <c r="B52" s="157"/>
      <c r="C52" s="226"/>
      <c r="D52" s="227"/>
      <c r="E52" s="227"/>
      <c r="F52" s="227"/>
      <c r="G52" s="227"/>
      <c r="H52" s="227"/>
    </row>
    <row r="53" spans="1:9">
      <c r="B53" s="157"/>
      <c r="C53" s="226"/>
      <c r="D53" s="227"/>
      <c r="E53" s="227"/>
      <c r="F53" s="227"/>
      <c r="G53" s="227"/>
      <c r="H53" s="227"/>
    </row>
    <row r="54" spans="1:9">
      <c r="B54" s="157"/>
      <c r="C54" s="226"/>
      <c r="D54" s="227"/>
      <c r="E54" s="227"/>
      <c r="F54" s="227"/>
      <c r="G54" s="227"/>
      <c r="H54" s="227"/>
    </row>
    <row r="55" spans="1:9">
      <c r="B55" s="157"/>
      <c r="C55" s="226"/>
      <c r="D55" s="227"/>
      <c r="E55" s="227"/>
      <c r="F55" s="227"/>
      <c r="G55" s="227"/>
      <c r="H55" s="227"/>
    </row>
    <row r="56" spans="1:9">
      <c r="B56" s="435" t="s">
        <v>601</v>
      </c>
      <c r="C56" s="436" t="s">
        <v>602</v>
      </c>
      <c r="D56" s="436"/>
      <c r="E56" s="436"/>
      <c r="F56" s="436"/>
      <c r="G56" s="436"/>
      <c r="H56" s="436"/>
    </row>
    <row r="57" spans="1:9">
      <c r="A57" s="345"/>
      <c r="B57" s="435"/>
      <c r="C57" s="346" t="s">
        <v>545</v>
      </c>
      <c r="D57" s="346" t="s">
        <v>592</v>
      </c>
      <c r="E57" s="346" t="s">
        <v>593</v>
      </c>
      <c r="F57" s="346" t="s">
        <v>594</v>
      </c>
      <c r="G57" s="346" t="s">
        <v>595</v>
      </c>
      <c r="H57" s="346" t="s">
        <v>596</v>
      </c>
      <c r="I57" s="345"/>
    </row>
    <row r="58" spans="1:9" ht="172.2">
      <c r="B58" s="172" t="s">
        <v>1531</v>
      </c>
      <c r="C58" s="166" t="s">
        <v>551</v>
      </c>
      <c r="D58" s="173">
        <v>5</v>
      </c>
      <c r="E58" s="173">
        <v>5</v>
      </c>
      <c r="F58" s="173">
        <v>5</v>
      </c>
      <c r="G58" s="173">
        <v>5</v>
      </c>
      <c r="H58" s="173">
        <v>5</v>
      </c>
    </row>
    <row r="59" spans="1:9" ht="72" customHeight="1">
      <c r="B59" s="172" t="s">
        <v>1532</v>
      </c>
      <c r="C59" s="166" t="s">
        <v>548</v>
      </c>
      <c r="D59" s="173">
        <v>80</v>
      </c>
      <c r="E59" s="173">
        <v>80</v>
      </c>
      <c r="F59" s="173">
        <v>80</v>
      </c>
      <c r="G59" s="173">
        <v>80</v>
      </c>
      <c r="H59" s="173">
        <v>80</v>
      </c>
    </row>
    <row r="60" spans="1:9">
      <c r="B60" s="174" t="s">
        <v>597</v>
      </c>
      <c r="C60" s="175" t="s">
        <v>598</v>
      </c>
      <c r="D60" s="176">
        <f>64818146-47775776</f>
        <v>17042370</v>
      </c>
      <c r="E60" s="177">
        <v>15699300</v>
      </c>
      <c r="F60" s="178"/>
      <c r="G60" s="176"/>
      <c r="H60" s="176"/>
    </row>
    <row r="61" spans="1:9">
      <c r="B61" s="174" t="s">
        <v>599</v>
      </c>
      <c r="C61" s="175" t="s">
        <v>598</v>
      </c>
      <c r="D61" s="176">
        <f>64818146-47775776</f>
        <v>17042370</v>
      </c>
      <c r="E61" s="177">
        <v>15699300</v>
      </c>
      <c r="F61" s="179"/>
      <c r="G61" s="179"/>
      <c r="H61" s="179"/>
    </row>
    <row r="62" spans="1:9">
      <c r="B62" s="174" t="s">
        <v>600</v>
      </c>
      <c r="C62" s="175" t="s">
        <v>598</v>
      </c>
      <c r="D62" s="180"/>
      <c r="E62" s="180"/>
      <c r="F62" s="180"/>
      <c r="G62" s="180"/>
      <c r="H62" s="180"/>
    </row>
    <row r="63" spans="1:9">
      <c r="B63" s="181"/>
    </row>
    <row r="64" spans="1:9">
      <c r="B64" s="181"/>
    </row>
    <row r="65" spans="2:2">
      <c r="B65" s="181"/>
    </row>
    <row r="66" spans="2:2">
      <c r="B66" s="181"/>
    </row>
    <row r="67" spans="2:2">
      <c r="B67" s="181"/>
    </row>
    <row r="68" spans="2:2">
      <c r="B68" s="181"/>
    </row>
    <row r="69" spans="2:2">
      <c r="B69" s="181"/>
    </row>
    <row r="70" spans="2:2">
      <c r="B70" s="181"/>
    </row>
    <row r="71" spans="2:2">
      <c r="B71" s="181"/>
    </row>
    <row r="72" spans="2:2">
      <c r="B72" s="181"/>
    </row>
    <row r="73" spans="2:2">
      <c r="B73" s="181"/>
    </row>
    <row r="74" spans="2:2">
      <c r="B74" s="181"/>
    </row>
    <row r="75" spans="2:2">
      <c r="B75" s="181"/>
    </row>
    <row r="76" spans="2:2">
      <c r="B76" s="181"/>
    </row>
    <row r="77" spans="2:2">
      <c r="B77" s="181"/>
    </row>
    <row r="78" spans="2:2">
      <c r="B78" s="181"/>
    </row>
    <row r="79" spans="2:2">
      <c r="B79" s="181"/>
    </row>
    <row r="80" spans="2:2">
      <c r="B80" s="181"/>
    </row>
    <row r="81" spans="2:8">
      <c r="B81" s="181"/>
    </row>
    <row r="82" spans="2:8">
      <c r="B82" s="181"/>
    </row>
    <row r="83" spans="2:8">
      <c r="B83" s="181"/>
    </row>
    <row r="84" spans="2:8">
      <c r="B84" s="181"/>
    </row>
    <row r="85" spans="2:8">
      <c r="B85" s="181"/>
    </row>
    <row r="86" spans="2:8">
      <c r="B86" s="181"/>
    </row>
    <row r="87" spans="2:8">
      <c r="B87" s="181"/>
    </row>
    <row r="88" spans="2:8">
      <c r="B88" s="181"/>
    </row>
    <row r="89" spans="2:8" s="349" customFormat="1">
      <c r="B89" s="238" t="s">
        <v>1534</v>
      </c>
      <c r="C89" s="183"/>
      <c r="D89" s="184"/>
      <c r="E89" s="184"/>
      <c r="F89" s="184"/>
      <c r="G89" s="184"/>
      <c r="H89" s="184"/>
    </row>
    <row r="90" spans="2:8" s="349" customFormat="1" ht="24.75" customHeight="1">
      <c r="B90" s="438" t="s">
        <v>1155</v>
      </c>
      <c r="C90" s="461"/>
      <c r="D90" s="461"/>
      <c r="E90" s="461"/>
      <c r="F90" s="461"/>
      <c r="G90" s="461"/>
      <c r="H90" s="461"/>
    </row>
    <row r="91" spans="2:8" s="349" customFormat="1" ht="26.25" customHeight="1">
      <c r="B91" s="460" t="s">
        <v>766</v>
      </c>
      <c r="C91" s="460"/>
      <c r="D91" s="460"/>
      <c r="E91" s="460"/>
      <c r="F91" s="460"/>
      <c r="G91" s="460"/>
      <c r="H91" s="460"/>
    </row>
    <row r="92" spans="2:8" s="349" customFormat="1" ht="22.5" customHeight="1">
      <c r="B92" s="431" t="s">
        <v>1156</v>
      </c>
      <c r="C92" s="459"/>
      <c r="D92" s="459"/>
      <c r="E92" s="459"/>
      <c r="F92" s="459"/>
      <c r="G92" s="459"/>
      <c r="H92" s="459"/>
    </row>
    <row r="93" spans="2:8" s="349" customFormat="1" ht="23.25" customHeight="1">
      <c r="B93" s="459" t="s">
        <v>1400</v>
      </c>
      <c r="C93" s="459"/>
      <c r="D93" s="459"/>
      <c r="E93" s="459"/>
      <c r="F93" s="459"/>
      <c r="G93" s="459"/>
      <c r="H93" s="459"/>
    </row>
    <row r="94" spans="2:8" s="349" customFormat="1" ht="23.25" customHeight="1">
      <c r="B94" s="459" t="s">
        <v>1401</v>
      </c>
      <c r="C94" s="459"/>
      <c r="D94" s="459"/>
      <c r="E94" s="459"/>
      <c r="F94" s="459"/>
      <c r="G94" s="459"/>
      <c r="H94" s="459"/>
    </row>
    <row r="95" spans="2:8" s="349" customFormat="1">
      <c r="B95" s="185"/>
      <c r="C95" s="186"/>
    </row>
    <row r="96" spans="2:8" s="349" customFormat="1">
      <c r="B96" s="462" t="s">
        <v>601</v>
      </c>
      <c r="C96" s="463" t="s">
        <v>602</v>
      </c>
      <c r="D96" s="463"/>
      <c r="E96" s="463"/>
      <c r="F96" s="463"/>
      <c r="G96" s="463"/>
      <c r="H96" s="463"/>
    </row>
    <row r="97" spans="1:9" s="349" customFormat="1">
      <c r="A97" s="187"/>
      <c r="B97" s="462"/>
      <c r="C97" s="188" t="s">
        <v>545</v>
      </c>
      <c r="D97" s="188" t="s">
        <v>592</v>
      </c>
      <c r="E97" s="188" t="s">
        <v>593</v>
      </c>
      <c r="F97" s="188" t="s">
        <v>594</v>
      </c>
      <c r="G97" s="188" t="s">
        <v>595</v>
      </c>
      <c r="H97" s="188" t="s">
        <v>596</v>
      </c>
      <c r="I97" s="187"/>
    </row>
    <row r="98" spans="1:9" s="349" customFormat="1" ht="49.2">
      <c r="B98" s="189" t="s">
        <v>604</v>
      </c>
      <c r="C98" s="190" t="s">
        <v>605</v>
      </c>
      <c r="D98" s="191" t="s">
        <v>606</v>
      </c>
      <c r="E98" s="191" t="s">
        <v>744</v>
      </c>
      <c r="F98" s="191" t="s">
        <v>744</v>
      </c>
      <c r="G98" s="191" t="s">
        <v>744</v>
      </c>
      <c r="H98" s="191"/>
    </row>
    <row r="99" spans="1:9" s="349" customFormat="1">
      <c r="B99" s="189" t="s">
        <v>607</v>
      </c>
      <c r="C99" s="190" t="s">
        <v>608</v>
      </c>
      <c r="D99" s="192">
        <v>21000</v>
      </c>
      <c r="E99" s="192">
        <v>21000</v>
      </c>
      <c r="F99" s="192">
        <v>21000</v>
      </c>
      <c r="G99" s="192">
        <v>21000</v>
      </c>
      <c r="H99" s="192"/>
    </row>
    <row r="100" spans="1:9" s="349" customFormat="1">
      <c r="B100" s="189" t="s">
        <v>609</v>
      </c>
      <c r="C100" s="190" t="s">
        <v>608</v>
      </c>
      <c r="D100" s="192">
        <v>10676</v>
      </c>
      <c r="E100" s="192">
        <v>10000</v>
      </c>
      <c r="F100" s="192">
        <v>10000</v>
      </c>
      <c r="G100" s="192">
        <v>10000</v>
      </c>
      <c r="H100" s="192"/>
    </row>
    <row r="101" spans="1:9" s="349" customFormat="1">
      <c r="B101" s="193" t="s">
        <v>597</v>
      </c>
      <c r="C101" s="194" t="s">
        <v>598</v>
      </c>
      <c r="D101" s="195">
        <f>150511530-68695300</f>
        <v>81816230</v>
      </c>
      <c r="E101" s="177">
        <v>86644220</v>
      </c>
      <c r="F101" s="196"/>
      <c r="G101" s="196"/>
      <c r="H101" s="196"/>
    </row>
    <row r="102" spans="1:9" s="349" customFormat="1">
      <c r="B102" s="193" t="s">
        <v>599</v>
      </c>
      <c r="C102" s="194" t="s">
        <v>598</v>
      </c>
      <c r="D102" s="195">
        <f>150511530-68695300</f>
        <v>81816230</v>
      </c>
      <c r="E102" s="177">
        <v>86644220</v>
      </c>
      <c r="F102" s="196"/>
      <c r="G102" s="196"/>
      <c r="H102" s="197"/>
    </row>
    <row r="103" spans="1:9" s="349" customFormat="1">
      <c r="B103" s="193" t="s">
        <v>600</v>
      </c>
      <c r="C103" s="194" t="s">
        <v>598</v>
      </c>
      <c r="D103" s="197"/>
      <c r="E103" s="197"/>
      <c r="F103" s="197"/>
      <c r="G103" s="197"/>
      <c r="H103" s="197"/>
    </row>
    <row r="104" spans="1:9" s="349" customFormat="1">
      <c r="B104" s="200"/>
      <c r="C104" s="201"/>
      <c r="D104" s="202"/>
      <c r="E104" s="202"/>
      <c r="F104" s="202"/>
      <c r="G104" s="202"/>
      <c r="H104" s="202"/>
    </row>
    <row r="105" spans="1:9" s="349" customFormat="1">
      <c r="B105" s="200"/>
      <c r="C105" s="201"/>
      <c r="D105" s="202"/>
      <c r="E105" s="202"/>
      <c r="F105" s="202"/>
      <c r="G105" s="202"/>
      <c r="H105" s="202"/>
    </row>
    <row r="106" spans="1:9" s="349" customFormat="1">
      <c r="B106" s="200"/>
      <c r="C106" s="201"/>
      <c r="D106" s="202"/>
      <c r="E106" s="202"/>
      <c r="F106" s="202"/>
      <c r="G106" s="202"/>
      <c r="H106" s="202"/>
    </row>
    <row r="107" spans="1:9" s="349" customFormat="1">
      <c r="B107" s="200"/>
      <c r="C107" s="201"/>
      <c r="D107" s="202"/>
      <c r="E107" s="202"/>
      <c r="F107" s="202"/>
      <c r="G107" s="202"/>
      <c r="H107" s="202"/>
    </row>
    <row r="108" spans="1:9" s="349" customFormat="1">
      <c r="B108" s="200"/>
      <c r="C108" s="201"/>
      <c r="D108" s="202"/>
      <c r="E108" s="202"/>
      <c r="F108" s="202"/>
      <c r="G108" s="202"/>
      <c r="H108" s="202"/>
    </row>
    <row r="109" spans="1:9" s="349" customFormat="1">
      <c r="B109" s="200"/>
      <c r="C109" s="201"/>
      <c r="D109" s="202"/>
      <c r="E109" s="202"/>
      <c r="F109" s="202"/>
      <c r="G109" s="202"/>
      <c r="H109" s="202"/>
    </row>
    <row r="110" spans="1:9" s="349" customFormat="1">
      <c r="B110" s="200"/>
      <c r="C110" s="201"/>
      <c r="D110" s="202"/>
      <c r="E110" s="202"/>
      <c r="F110" s="202"/>
      <c r="G110" s="202"/>
      <c r="H110" s="202"/>
    </row>
    <row r="111" spans="1:9" s="349" customFormat="1">
      <c r="B111" s="200"/>
      <c r="C111" s="201"/>
      <c r="D111" s="202"/>
      <c r="E111" s="202"/>
      <c r="F111" s="202"/>
      <c r="G111" s="202"/>
      <c r="H111" s="202"/>
    </row>
    <row r="112" spans="1:9" s="349" customFormat="1">
      <c r="B112" s="200"/>
      <c r="C112" s="201"/>
      <c r="D112" s="202"/>
      <c r="E112" s="202"/>
      <c r="F112" s="202"/>
      <c r="G112" s="202"/>
      <c r="H112" s="202"/>
    </row>
    <row r="113" spans="2:8" s="349" customFormat="1">
      <c r="B113" s="200"/>
      <c r="C113" s="201"/>
      <c r="D113" s="202"/>
      <c r="E113" s="202"/>
      <c r="F113" s="202"/>
      <c r="G113" s="202"/>
      <c r="H113" s="202"/>
    </row>
    <row r="114" spans="2:8" s="349" customFormat="1">
      <c r="B114" s="200"/>
      <c r="C114" s="201"/>
      <c r="D114" s="202"/>
      <c r="E114" s="202"/>
      <c r="F114" s="202"/>
      <c r="G114" s="202"/>
      <c r="H114" s="202"/>
    </row>
    <row r="115" spans="2:8" s="349" customFormat="1">
      <c r="B115" s="200"/>
      <c r="C115" s="201"/>
      <c r="D115" s="202"/>
      <c r="E115" s="202"/>
      <c r="F115" s="202"/>
      <c r="G115" s="202"/>
      <c r="H115" s="202"/>
    </row>
    <row r="116" spans="2:8" s="349" customFormat="1">
      <c r="B116" s="200"/>
      <c r="C116" s="201"/>
      <c r="D116" s="202"/>
      <c r="E116" s="202"/>
      <c r="F116" s="202"/>
      <c r="G116" s="202"/>
      <c r="H116" s="202"/>
    </row>
    <row r="117" spans="2:8" s="349" customFormat="1">
      <c r="B117" s="200"/>
      <c r="C117" s="201"/>
      <c r="D117" s="202"/>
      <c r="E117" s="202"/>
      <c r="F117" s="202"/>
      <c r="G117" s="202"/>
      <c r="H117" s="202"/>
    </row>
    <row r="118" spans="2:8" s="349" customFormat="1">
      <c r="B118" s="200"/>
      <c r="C118" s="201"/>
      <c r="D118" s="202"/>
      <c r="E118" s="202"/>
      <c r="F118" s="202"/>
      <c r="G118" s="202"/>
      <c r="H118" s="202"/>
    </row>
    <row r="119" spans="2:8" s="349" customFormat="1">
      <c r="B119" s="200"/>
      <c r="C119" s="201"/>
      <c r="D119" s="202"/>
      <c r="E119" s="202"/>
      <c r="F119" s="202"/>
      <c r="G119" s="202"/>
      <c r="H119" s="202"/>
    </row>
    <row r="120" spans="2:8" s="349" customFormat="1">
      <c r="B120" s="200"/>
      <c r="C120" s="201"/>
      <c r="D120" s="202"/>
      <c r="E120" s="202"/>
      <c r="F120" s="202"/>
      <c r="G120" s="202"/>
      <c r="H120" s="202"/>
    </row>
    <row r="121" spans="2:8" s="359" customFormat="1">
      <c r="B121" s="200"/>
      <c r="C121" s="201"/>
      <c r="D121" s="202"/>
      <c r="E121" s="202"/>
      <c r="F121" s="202"/>
      <c r="G121" s="202"/>
      <c r="H121" s="202"/>
    </row>
    <row r="122" spans="2:8" s="359" customFormat="1">
      <c r="B122" s="200"/>
      <c r="C122" s="201"/>
      <c r="D122" s="202"/>
      <c r="E122" s="202"/>
      <c r="F122" s="202"/>
      <c r="G122" s="202"/>
      <c r="H122" s="202"/>
    </row>
    <row r="123" spans="2:8" s="349" customFormat="1">
      <c r="B123" s="200"/>
      <c r="C123" s="201"/>
      <c r="D123" s="202"/>
      <c r="E123" s="202"/>
      <c r="F123" s="202"/>
      <c r="G123" s="202"/>
      <c r="H123" s="202"/>
    </row>
    <row r="124" spans="2:8" s="349" customFormat="1">
      <c r="B124" s="200"/>
      <c r="C124" s="201"/>
      <c r="D124" s="202"/>
      <c r="E124" s="202"/>
      <c r="F124" s="202"/>
      <c r="G124" s="202"/>
      <c r="H124" s="202"/>
    </row>
    <row r="125" spans="2:8" s="349" customFormat="1">
      <c r="B125" s="200"/>
      <c r="C125" s="201"/>
      <c r="D125" s="202"/>
      <c r="E125" s="202"/>
      <c r="F125" s="202"/>
      <c r="G125" s="202"/>
      <c r="H125" s="202"/>
    </row>
    <row r="126" spans="2:8" s="349" customFormat="1">
      <c r="B126" s="200"/>
      <c r="C126" s="201"/>
      <c r="D126" s="202"/>
      <c r="E126" s="202"/>
      <c r="F126" s="202"/>
      <c r="G126" s="202"/>
      <c r="H126" s="202"/>
    </row>
    <row r="127" spans="2:8" s="349" customFormat="1">
      <c r="B127" s="200"/>
      <c r="C127" s="201"/>
      <c r="D127" s="202"/>
      <c r="E127" s="202"/>
      <c r="F127" s="202"/>
      <c r="G127" s="202"/>
      <c r="H127" s="202"/>
    </row>
    <row r="128" spans="2:8" s="349" customFormat="1">
      <c r="B128" s="200"/>
      <c r="C128" s="201"/>
      <c r="D128" s="202"/>
      <c r="E128" s="202"/>
      <c r="F128" s="202"/>
      <c r="G128" s="202"/>
      <c r="H128" s="202"/>
    </row>
    <row r="129" spans="1:9" s="349" customFormat="1">
      <c r="B129" s="464" t="s">
        <v>119</v>
      </c>
      <c r="C129" s="464"/>
      <c r="D129" s="464"/>
      <c r="E129" s="464"/>
      <c r="F129" s="464"/>
      <c r="G129" s="198" t="s">
        <v>610</v>
      </c>
      <c r="H129" s="184"/>
    </row>
    <row r="130" spans="1:9" s="349" customFormat="1" ht="24" customHeight="1">
      <c r="B130" s="461" t="s">
        <v>1157</v>
      </c>
      <c r="C130" s="461"/>
      <c r="D130" s="461"/>
      <c r="E130" s="461"/>
      <c r="F130" s="461"/>
      <c r="G130" s="461"/>
      <c r="H130" s="461"/>
    </row>
    <row r="131" spans="1:9" s="349" customFormat="1" ht="24" customHeight="1">
      <c r="B131" s="459" t="s">
        <v>1331</v>
      </c>
      <c r="C131" s="459"/>
      <c r="D131" s="459"/>
      <c r="E131" s="459"/>
      <c r="F131" s="459"/>
      <c r="G131" s="459"/>
      <c r="H131" s="459"/>
    </row>
    <row r="132" spans="1:9" s="349" customFormat="1" ht="24" customHeight="1">
      <c r="B132" s="343" t="s">
        <v>1332</v>
      </c>
      <c r="C132" s="343"/>
      <c r="D132" s="343"/>
      <c r="E132" s="343"/>
      <c r="F132" s="343"/>
      <c r="G132" s="343"/>
      <c r="H132" s="343"/>
    </row>
    <row r="133" spans="1:9" s="349" customFormat="1" ht="24" customHeight="1">
      <c r="B133" s="459" t="s">
        <v>1329</v>
      </c>
      <c r="C133" s="459"/>
      <c r="D133" s="459"/>
      <c r="E133" s="459"/>
      <c r="F133" s="459"/>
      <c r="G133" s="459"/>
      <c r="H133" s="459"/>
    </row>
    <row r="134" spans="1:9" s="349" customFormat="1" ht="24" customHeight="1">
      <c r="B134" s="460" t="s">
        <v>1330</v>
      </c>
      <c r="C134" s="460"/>
      <c r="D134" s="460"/>
      <c r="E134" s="460"/>
      <c r="F134" s="460"/>
      <c r="G134" s="460"/>
      <c r="H134" s="460"/>
    </row>
    <row r="135" spans="1:9" s="349" customFormat="1" ht="24" customHeight="1">
      <c r="B135" s="459" t="s">
        <v>1327</v>
      </c>
      <c r="C135" s="459"/>
      <c r="D135" s="459"/>
      <c r="E135" s="459"/>
      <c r="F135" s="459"/>
      <c r="G135" s="459"/>
      <c r="H135" s="459"/>
    </row>
    <row r="136" spans="1:9" s="349" customFormat="1" ht="24" customHeight="1">
      <c r="B136" s="343" t="s">
        <v>1328</v>
      </c>
      <c r="C136" s="343"/>
      <c r="D136" s="343"/>
      <c r="E136" s="343"/>
      <c r="F136" s="343"/>
      <c r="G136" s="343"/>
      <c r="H136" s="343"/>
    </row>
    <row r="137" spans="1:9" s="349" customFormat="1" ht="24" customHeight="1">
      <c r="B137" s="460" t="s">
        <v>611</v>
      </c>
      <c r="C137" s="460"/>
      <c r="D137" s="460"/>
      <c r="E137" s="460"/>
      <c r="F137" s="460"/>
      <c r="G137" s="460"/>
      <c r="H137" s="460"/>
    </row>
    <row r="138" spans="1:9" s="349" customFormat="1" ht="24" customHeight="1">
      <c r="B138" s="459" t="s">
        <v>1333</v>
      </c>
      <c r="C138" s="459"/>
      <c r="D138" s="459"/>
      <c r="E138" s="459"/>
      <c r="F138" s="459"/>
      <c r="G138" s="459"/>
      <c r="H138" s="459"/>
    </row>
    <row r="139" spans="1:9" s="349" customFormat="1" ht="26.25" customHeight="1">
      <c r="B139" s="460" t="s">
        <v>1334</v>
      </c>
      <c r="C139" s="460"/>
      <c r="D139" s="460"/>
      <c r="E139" s="460"/>
      <c r="F139" s="460"/>
      <c r="G139" s="460"/>
      <c r="H139" s="460"/>
    </row>
    <row r="140" spans="1:9" s="349" customFormat="1">
      <c r="B140" s="455" t="s">
        <v>1335</v>
      </c>
      <c r="C140" s="459"/>
      <c r="D140" s="459"/>
      <c r="E140" s="459"/>
      <c r="F140" s="459"/>
      <c r="G140" s="459"/>
      <c r="H140" s="459"/>
    </row>
    <row r="141" spans="1:9" s="349" customFormat="1">
      <c r="B141" s="341" t="s">
        <v>1336</v>
      </c>
      <c r="C141" s="343"/>
      <c r="D141" s="343"/>
      <c r="E141" s="343"/>
      <c r="F141" s="343"/>
      <c r="G141" s="343"/>
      <c r="H141" s="343"/>
    </row>
    <row r="142" spans="1:9" s="349" customFormat="1">
      <c r="A142" s="187"/>
      <c r="B142" s="455" t="s">
        <v>1337</v>
      </c>
      <c r="C142" s="459"/>
      <c r="D142" s="459"/>
      <c r="E142" s="459"/>
      <c r="F142" s="459"/>
      <c r="G142" s="459"/>
      <c r="H142" s="459"/>
      <c r="I142" s="187"/>
    </row>
    <row r="143" spans="1:9" s="349" customFormat="1">
      <c r="A143" s="187"/>
      <c r="B143" s="459" t="s">
        <v>1338</v>
      </c>
      <c r="C143" s="456"/>
      <c r="D143" s="456"/>
      <c r="E143" s="456"/>
      <c r="F143" s="456"/>
      <c r="G143" s="456"/>
      <c r="H143" s="456"/>
      <c r="I143" s="187"/>
    </row>
    <row r="144" spans="1:9" s="349" customFormat="1" ht="26.25" customHeight="1">
      <c r="A144" s="187"/>
      <c r="B144" s="223" t="s">
        <v>1339</v>
      </c>
      <c r="C144" s="361"/>
      <c r="D144" s="361"/>
      <c r="E144" s="361"/>
      <c r="F144" s="361"/>
      <c r="G144" s="361"/>
      <c r="H144" s="361"/>
      <c r="I144" s="187"/>
    </row>
    <row r="145" spans="2:8" s="349" customFormat="1">
      <c r="B145" s="455" t="s">
        <v>1340</v>
      </c>
      <c r="C145" s="459"/>
      <c r="D145" s="459"/>
      <c r="E145" s="459"/>
      <c r="F145" s="459"/>
      <c r="G145" s="459"/>
      <c r="H145" s="459"/>
    </row>
    <row r="146" spans="2:8" s="349" customFormat="1">
      <c r="B146" s="341" t="s">
        <v>1341</v>
      </c>
      <c r="C146" s="343"/>
      <c r="D146" s="343"/>
      <c r="E146" s="343"/>
      <c r="F146" s="343"/>
      <c r="G146" s="343"/>
      <c r="H146" s="343"/>
    </row>
    <row r="147" spans="2:8" s="349" customFormat="1">
      <c r="B147" s="460" t="s">
        <v>1346</v>
      </c>
      <c r="C147" s="459"/>
      <c r="D147" s="459"/>
      <c r="E147" s="459"/>
      <c r="F147" s="459"/>
      <c r="G147" s="459"/>
      <c r="H147" s="459"/>
    </row>
    <row r="148" spans="2:8" s="349" customFormat="1">
      <c r="B148" s="460" t="s">
        <v>745</v>
      </c>
      <c r="C148" s="459"/>
      <c r="D148" s="459"/>
      <c r="E148" s="459"/>
      <c r="F148" s="459"/>
      <c r="G148" s="459"/>
      <c r="H148" s="459"/>
    </row>
    <row r="149" spans="2:8" s="349" customFormat="1">
      <c r="B149" s="459" t="s">
        <v>1343</v>
      </c>
      <c r="C149" s="459"/>
      <c r="D149" s="459"/>
      <c r="E149" s="459"/>
      <c r="F149" s="459"/>
      <c r="G149" s="459"/>
      <c r="H149" s="459"/>
    </row>
    <row r="150" spans="2:8" s="349" customFormat="1">
      <c r="B150" s="460" t="s">
        <v>746</v>
      </c>
      <c r="C150" s="459"/>
      <c r="D150" s="459"/>
      <c r="E150" s="459"/>
      <c r="F150" s="459"/>
      <c r="G150" s="459"/>
      <c r="H150" s="459"/>
    </row>
    <row r="151" spans="2:8" s="349" customFormat="1">
      <c r="B151" s="459" t="s">
        <v>1344</v>
      </c>
      <c r="C151" s="459"/>
      <c r="D151" s="459"/>
      <c r="E151" s="459"/>
      <c r="F151" s="459"/>
      <c r="G151" s="459"/>
      <c r="H151" s="459"/>
    </row>
    <row r="152" spans="2:8" s="349" customFormat="1">
      <c r="B152" s="460" t="s">
        <v>1345</v>
      </c>
      <c r="C152" s="460"/>
      <c r="D152" s="460"/>
      <c r="E152" s="460"/>
      <c r="F152" s="460"/>
      <c r="G152" s="460"/>
      <c r="H152" s="460"/>
    </row>
    <row r="153" spans="2:8" s="349" customFormat="1">
      <c r="B153" s="460" t="s">
        <v>1342</v>
      </c>
      <c r="C153" s="459"/>
      <c r="D153" s="459"/>
      <c r="E153" s="459"/>
      <c r="F153" s="459"/>
      <c r="G153" s="459"/>
      <c r="H153" s="459"/>
    </row>
    <row r="154" spans="2:8" s="349" customFormat="1">
      <c r="B154" s="460" t="s">
        <v>747</v>
      </c>
      <c r="C154" s="460"/>
      <c r="D154" s="460"/>
      <c r="E154" s="460"/>
      <c r="F154" s="460"/>
      <c r="G154" s="460"/>
      <c r="H154" s="460"/>
    </row>
    <row r="155" spans="2:8" s="349" customFormat="1">
      <c r="B155" s="460" t="s">
        <v>748</v>
      </c>
      <c r="C155" s="460"/>
      <c r="D155" s="460"/>
      <c r="E155" s="460"/>
      <c r="F155" s="460"/>
      <c r="G155" s="460"/>
      <c r="H155" s="344"/>
    </row>
    <row r="156" spans="2:8" s="349" customFormat="1">
      <c r="B156" s="460" t="s">
        <v>749</v>
      </c>
      <c r="C156" s="460"/>
      <c r="D156" s="460"/>
      <c r="E156" s="460"/>
      <c r="F156" s="460"/>
      <c r="G156" s="460"/>
      <c r="H156" s="460"/>
    </row>
    <row r="157" spans="2:8" s="349" customFormat="1">
      <c r="B157" s="460" t="s">
        <v>750</v>
      </c>
      <c r="C157" s="460"/>
      <c r="D157" s="460"/>
      <c r="E157" s="460"/>
      <c r="F157" s="460"/>
      <c r="G157" s="460"/>
      <c r="H157" s="460"/>
    </row>
    <row r="158" spans="2:8" s="349" customFormat="1" ht="23.25" customHeight="1">
      <c r="B158" s="460"/>
      <c r="C158" s="460"/>
      <c r="D158" s="460"/>
      <c r="E158" s="460"/>
      <c r="F158" s="460"/>
      <c r="G158" s="460"/>
      <c r="H158" s="460"/>
    </row>
    <row r="159" spans="2:8" s="349" customFormat="1" ht="20.399999999999999" customHeight="1">
      <c r="B159" s="198" t="s">
        <v>743</v>
      </c>
      <c r="C159" s="186"/>
    </row>
    <row r="160" spans="2:8" s="349" customFormat="1" ht="20.399999999999999" customHeight="1">
      <c r="B160" s="198" t="s">
        <v>612</v>
      </c>
      <c r="C160" s="206">
        <v>32804800</v>
      </c>
      <c r="D160" s="198" t="s">
        <v>598</v>
      </c>
    </row>
    <row r="161" spans="1:9" s="349" customFormat="1" ht="23.25" customHeight="1">
      <c r="B161" s="198"/>
      <c r="C161" s="199"/>
      <c r="D161" s="198"/>
    </row>
    <row r="162" spans="1:9" s="349" customFormat="1">
      <c r="B162" s="462" t="s">
        <v>601</v>
      </c>
      <c r="C162" s="463" t="s">
        <v>602</v>
      </c>
      <c r="D162" s="463"/>
      <c r="E162" s="463"/>
      <c r="F162" s="463"/>
      <c r="G162" s="463"/>
      <c r="H162" s="463"/>
    </row>
    <row r="163" spans="1:9" s="349" customFormat="1">
      <c r="A163" s="187"/>
      <c r="B163" s="462"/>
      <c r="C163" s="188" t="s">
        <v>545</v>
      </c>
      <c r="D163" s="188" t="s">
        <v>592</v>
      </c>
      <c r="E163" s="188" t="s">
        <v>593</v>
      </c>
      <c r="F163" s="188" t="s">
        <v>594</v>
      </c>
      <c r="G163" s="188" t="s">
        <v>595</v>
      </c>
      <c r="H163" s="188" t="s">
        <v>596</v>
      </c>
      <c r="I163" s="187"/>
    </row>
    <row r="164" spans="1:9" s="349" customFormat="1">
      <c r="B164" s="228" t="s">
        <v>1361</v>
      </c>
      <c r="C164" s="480" t="s">
        <v>548</v>
      </c>
      <c r="D164" s="229"/>
      <c r="E164" s="230" t="s">
        <v>1365</v>
      </c>
      <c r="F164" s="229"/>
      <c r="G164" s="229"/>
      <c r="H164" s="229"/>
    </row>
    <row r="165" spans="1:9" s="349" customFormat="1">
      <c r="B165" s="234" t="s">
        <v>1362</v>
      </c>
      <c r="C165" s="481"/>
      <c r="D165" s="232"/>
      <c r="E165" s="233" t="s">
        <v>1366</v>
      </c>
      <c r="F165" s="232"/>
      <c r="G165" s="232"/>
      <c r="H165" s="232"/>
    </row>
    <row r="166" spans="1:9" s="349" customFormat="1">
      <c r="B166" s="234" t="s">
        <v>1363</v>
      </c>
      <c r="C166" s="481"/>
      <c r="D166" s="232"/>
      <c r="E166" s="233" t="s">
        <v>1368</v>
      </c>
      <c r="F166" s="232"/>
      <c r="G166" s="232"/>
      <c r="H166" s="232"/>
    </row>
    <row r="167" spans="1:9" s="349" customFormat="1">
      <c r="B167" s="235" t="s">
        <v>1364</v>
      </c>
      <c r="C167" s="482"/>
      <c r="D167" s="236"/>
      <c r="E167" s="237" t="s">
        <v>1367</v>
      </c>
      <c r="F167" s="236"/>
      <c r="G167" s="236"/>
      <c r="H167" s="236"/>
    </row>
    <row r="168" spans="1:9" s="349" customFormat="1">
      <c r="B168" s="193" t="s">
        <v>597</v>
      </c>
      <c r="C168" s="194" t="s">
        <v>598</v>
      </c>
      <c r="D168" s="195"/>
      <c r="E168" s="177">
        <v>32804800</v>
      </c>
      <c r="F168" s="196"/>
      <c r="G168" s="196"/>
      <c r="H168" s="196"/>
    </row>
    <row r="169" spans="1:9" s="349" customFormat="1">
      <c r="B169" s="193" t="s">
        <v>599</v>
      </c>
      <c r="C169" s="194" t="s">
        <v>598</v>
      </c>
      <c r="D169" s="196"/>
      <c r="E169" s="177">
        <v>32804800</v>
      </c>
      <c r="F169" s="196"/>
      <c r="G169" s="196"/>
      <c r="H169" s="196"/>
    </row>
    <row r="170" spans="1:9" s="349" customFormat="1">
      <c r="B170" s="193" t="s">
        <v>600</v>
      </c>
      <c r="C170" s="194" t="s">
        <v>598</v>
      </c>
      <c r="D170" s="197"/>
      <c r="E170" s="197"/>
      <c r="F170" s="197"/>
      <c r="G170" s="197"/>
      <c r="H170" s="197"/>
    </row>
    <row r="171" spans="1:9" s="349" customFormat="1">
      <c r="B171" s="474" t="s">
        <v>120</v>
      </c>
      <c r="C171" s="474"/>
      <c r="D171" s="474"/>
      <c r="E171" s="474"/>
      <c r="F171" s="474"/>
      <c r="G171" s="475" t="s">
        <v>613</v>
      </c>
      <c r="H171" s="475"/>
    </row>
    <row r="172" spans="1:9" s="349" customFormat="1" ht="21" customHeight="1">
      <c r="B172" s="461" t="s">
        <v>1158</v>
      </c>
      <c r="C172" s="461"/>
      <c r="D172" s="461"/>
      <c r="E172" s="461"/>
      <c r="F172" s="461"/>
      <c r="G172" s="461"/>
      <c r="H172" s="461"/>
    </row>
    <row r="173" spans="1:9" s="349" customFormat="1" ht="21" customHeight="1">
      <c r="B173" s="459" t="s">
        <v>1398</v>
      </c>
      <c r="C173" s="459"/>
      <c r="D173" s="459"/>
      <c r="E173" s="459"/>
      <c r="F173" s="459"/>
      <c r="G173" s="459"/>
      <c r="H173" s="459"/>
    </row>
    <row r="174" spans="1:9" s="349" customFormat="1" ht="21" customHeight="1">
      <c r="B174" s="459" t="s">
        <v>1399</v>
      </c>
      <c r="C174" s="459"/>
      <c r="D174" s="459"/>
      <c r="E174" s="459"/>
      <c r="F174" s="459"/>
      <c r="G174" s="459"/>
      <c r="H174" s="459"/>
    </row>
    <row r="175" spans="1:9" s="349" customFormat="1" ht="21" customHeight="1">
      <c r="B175" s="479" t="s">
        <v>614</v>
      </c>
      <c r="C175" s="479"/>
      <c r="D175" s="479"/>
      <c r="E175" s="479"/>
      <c r="F175" s="479"/>
      <c r="G175" s="479"/>
      <c r="H175" s="479"/>
    </row>
    <row r="176" spans="1:9" s="349" customFormat="1" ht="21" customHeight="1">
      <c r="B176" s="479" t="s">
        <v>1396</v>
      </c>
      <c r="C176" s="479"/>
      <c r="D176" s="479"/>
      <c r="E176" s="479"/>
      <c r="F176" s="479"/>
      <c r="G176" s="479"/>
      <c r="H176" s="479"/>
    </row>
    <row r="177" spans="1:9" s="349" customFormat="1" ht="21" customHeight="1">
      <c r="B177" s="349" t="s">
        <v>1397</v>
      </c>
    </row>
    <row r="178" spans="1:9" s="349" customFormat="1" ht="21" customHeight="1">
      <c r="B178" s="479" t="s">
        <v>615</v>
      </c>
      <c r="C178" s="479"/>
      <c r="D178" s="479"/>
      <c r="E178" s="479"/>
      <c r="F178" s="479"/>
      <c r="G178" s="479"/>
      <c r="H178" s="479"/>
    </row>
    <row r="179" spans="1:9" s="349" customFormat="1">
      <c r="B179" s="479" t="s">
        <v>1394</v>
      </c>
      <c r="C179" s="479"/>
      <c r="D179" s="479"/>
      <c r="E179" s="479"/>
      <c r="F179" s="479"/>
      <c r="G179" s="479"/>
      <c r="H179" s="479"/>
    </row>
    <row r="180" spans="1:9" s="349" customFormat="1" ht="20.100000000000001" customHeight="1">
      <c r="B180" s="459" t="s">
        <v>1395</v>
      </c>
      <c r="C180" s="459"/>
      <c r="D180" s="459"/>
      <c r="E180" s="459"/>
      <c r="F180" s="459"/>
      <c r="G180" s="459"/>
      <c r="H180" s="459"/>
    </row>
    <row r="181" spans="1:9" s="349" customFormat="1" ht="26.25" customHeight="1">
      <c r="B181" s="460" t="s">
        <v>616</v>
      </c>
      <c r="C181" s="459"/>
      <c r="D181" s="459"/>
      <c r="E181" s="459"/>
      <c r="F181" s="459"/>
      <c r="G181" s="459"/>
      <c r="H181" s="459"/>
    </row>
    <row r="182" spans="1:9" s="349" customFormat="1">
      <c r="B182" s="455" t="s">
        <v>1335</v>
      </c>
      <c r="C182" s="459"/>
      <c r="D182" s="459"/>
      <c r="E182" s="459"/>
      <c r="F182" s="459"/>
      <c r="G182" s="459"/>
      <c r="H182" s="459"/>
    </row>
    <row r="183" spans="1:9" s="349" customFormat="1">
      <c r="B183" s="341" t="s">
        <v>1336</v>
      </c>
      <c r="C183" s="343"/>
      <c r="D183" s="343"/>
      <c r="E183" s="343"/>
      <c r="F183" s="343"/>
      <c r="G183" s="343"/>
      <c r="H183" s="343"/>
    </row>
    <row r="184" spans="1:9" s="349" customFormat="1">
      <c r="A184" s="187"/>
      <c r="B184" s="455" t="s">
        <v>1347</v>
      </c>
      <c r="C184" s="459"/>
      <c r="D184" s="459"/>
      <c r="E184" s="459"/>
      <c r="F184" s="459"/>
      <c r="G184" s="459"/>
      <c r="H184" s="459"/>
      <c r="I184" s="187"/>
    </row>
    <row r="185" spans="1:9" s="349" customFormat="1">
      <c r="A185" s="187"/>
      <c r="B185" s="343" t="s">
        <v>1348</v>
      </c>
      <c r="C185" s="343"/>
      <c r="D185" s="343"/>
      <c r="E185" s="343"/>
      <c r="F185" s="343"/>
      <c r="G185" s="343"/>
      <c r="H185" s="343"/>
      <c r="I185" s="187"/>
    </row>
    <row r="186" spans="1:9" s="349" customFormat="1" ht="26.25" customHeight="1">
      <c r="A186" s="187"/>
      <c r="B186" s="341" t="s">
        <v>1349</v>
      </c>
      <c r="C186" s="343"/>
      <c r="D186" s="343"/>
      <c r="E186" s="343"/>
      <c r="F186" s="343"/>
      <c r="G186" s="343"/>
      <c r="H186" s="343"/>
      <c r="I186" s="187"/>
    </row>
    <row r="187" spans="1:9" s="349" customFormat="1" ht="21.75" customHeight="1">
      <c r="B187" s="455" t="s">
        <v>1391</v>
      </c>
      <c r="C187" s="459"/>
      <c r="D187" s="459"/>
      <c r="E187" s="459"/>
      <c r="F187" s="459"/>
      <c r="G187" s="459"/>
      <c r="H187" s="459"/>
    </row>
    <row r="188" spans="1:9" s="349" customFormat="1">
      <c r="B188" s="459" t="s">
        <v>1392</v>
      </c>
      <c r="C188" s="459"/>
      <c r="D188" s="459"/>
      <c r="E188" s="459"/>
      <c r="F188" s="459"/>
      <c r="G188" s="459"/>
      <c r="H188" s="459"/>
    </row>
    <row r="189" spans="1:9" s="349" customFormat="1">
      <c r="B189" s="459" t="s">
        <v>1393</v>
      </c>
      <c r="C189" s="459"/>
      <c r="D189" s="459"/>
      <c r="E189" s="459"/>
      <c r="F189" s="459"/>
      <c r="G189" s="459"/>
      <c r="H189" s="459"/>
    </row>
    <row r="190" spans="1:9" s="198" customFormat="1">
      <c r="A190" s="349"/>
      <c r="B190" s="459" t="s">
        <v>1350</v>
      </c>
      <c r="C190" s="459"/>
      <c r="D190" s="459"/>
      <c r="E190" s="459"/>
      <c r="F190" s="459"/>
      <c r="G190" s="459"/>
      <c r="H190" s="459"/>
    </row>
    <row r="191" spans="1:9" s="198" customFormat="1">
      <c r="B191" s="459" t="s">
        <v>1351</v>
      </c>
      <c r="C191" s="459"/>
      <c r="D191" s="459"/>
      <c r="E191" s="459"/>
      <c r="F191" s="459"/>
      <c r="G191" s="459"/>
      <c r="H191" s="459"/>
    </row>
    <row r="192" spans="1:9" s="349" customFormat="1">
      <c r="B192" s="459" t="s">
        <v>1352</v>
      </c>
      <c r="C192" s="459"/>
      <c r="D192" s="459"/>
      <c r="E192" s="459"/>
      <c r="F192" s="459"/>
      <c r="G192" s="459"/>
      <c r="H192" s="459"/>
    </row>
    <row r="193" spans="2:8" s="349" customFormat="1" ht="23.25" customHeight="1">
      <c r="B193" s="459" t="s">
        <v>1353</v>
      </c>
      <c r="C193" s="459"/>
      <c r="D193" s="459"/>
      <c r="E193" s="459"/>
      <c r="F193" s="459"/>
      <c r="G193" s="459"/>
      <c r="H193" s="459"/>
    </row>
    <row r="194" spans="2:8" s="349" customFormat="1" ht="21" customHeight="1">
      <c r="B194" s="459" t="s">
        <v>751</v>
      </c>
      <c r="C194" s="459"/>
      <c r="D194" s="459"/>
      <c r="E194" s="459"/>
      <c r="F194" s="459"/>
      <c r="G194" s="459"/>
      <c r="H194" s="459"/>
    </row>
    <row r="195" spans="2:8" s="349" customFormat="1" ht="21" customHeight="1">
      <c r="B195" s="344"/>
      <c r="C195" s="344"/>
      <c r="D195" s="344"/>
      <c r="E195" s="344"/>
      <c r="F195" s="344"/>
      <c r="G195" s="344"/>
      <c r="H195" s="344"/>
    </row>
    <row r="196" spans="2:8" s="349" customFormat="1">
      <c r="B196" s="198" t="s">
        <v>743</v>
      </c>
      <c r="C196" s="186"/>
    </row>
    <row r="197" spans="2:8" s="349" customFormat="1">
      <c r="B197" s="198" t="s">
        <v>612</v>
      </c>
      <c r="C197" s="362">
        <v>30957800</v>
      </c>
      <c r="D197" s="198" t="s">
        <v>598</v>
      </c>
    </row>
    <row r="198" spans="2:8" s="349" customFormat="1" ht="21" customHeight="1">
      <c r="C198" s="186"/>
    </row>
    <row r="199" spans="2:8" s="349" customFormat="1">
      <c r="B199" s="462" t="s">
        <v>601</v>
      </c>
      <c r="C199" s="463" t="s">
        <v>602</v>
      </c>
      <c r="D199" s="463"/>
      <c r="E199" s="463"/>
      <c r="F199" s="463"/>
      <c r="G199" s="463"/>
      <c r="H199" s="463"/>
    </row>
    <row r="200" spans="2:8" s="349" customFormat="1">
      <c r="B200" s="462"/>
      <c r="C200" s="188" t="s">
        <v>545</v>
      </c>
      <c r="D200" s="188" t="s">
        <v>592</v>
      </c>
      <c r="E200" s="188" t="s">
        <v>593</v>
      </c>
      <c r="F200" s="188" t="s">
        <v>594</v>
      </c>
      <c r="G200" s="188" t="s">
        <v>595</v>
      </c>
      <c r="H200" s="188" t="s">
        <v>596</v>
      </c>
    </row>
    <row r="201" spans="2:8" s="349" customFormat="1">
      <c r="B201" s="228" t="s">
        <v>1361</v>
      </c>
      <c r="C201" s="480" t="s">
        <v>548</v>
      </c>
      <c r="D201" s="229"/>
      <c r="E201" s="230" t="s">
        <v>1365</v>
      </c>
      <c r="F201" s="229"/>
      <c r="G201" s="229"/>
      <c r="H201" s="229"/>
    </row>
    <row r="202" spans="2:8" s="349" customFormat="1">
      <c r="B202" s="234" t="s">
        <v>1362</v>
      </c>
      <c r="C202" s="481"/>
      <c r="D202" s="232"/>
      <c r="E202" s="233" t="s">
        <v>1366</v>
      </c>
      <c r="F202" s="232"/>
      <c r="G202" s="232"/>
      <c r="H202" s="232"/>
    </row>
    <row r="203" spans="2:8" s="349" customFormat="1">
      <c r="B203" s="234" t="s">
        <v>1363</v>
      </c>
      <c r="C203" s="481"/>
      <c r="D203" s="232"/>
      <c r="E203" s="233" t="s">
        <v>1368</v>
      </c>
      <c r="F203" s="232"/>
      <c r="G203" s="232"/>
      <c r="H203" s="232"/>
    </row>
    <row r="204" spans="2:8" s="349" customFormat="1">
      <c r="B204" s="235" t="s">
        <v>1364</v>
      </c>
      <c r="C204" s="482"/>
      <c r="D204" s="236"/>
      <c r="E204" s="237" t="s">
        <v>1367</v>
      </c>
      <c r="F204" s="236"/>
      <c r="G204" s="236"/>
      <c r="H204" s="236"/>
    </row>
    <row r="205" spans="2:8" s="349" customFormat="1">
      <c r="B205" s="193" t="s">
        <v>597</v>
      </c>
      <c r="C205" s="194" t="s">
        <v>598</v>
      </c>
      <c r="D205" s="195"/>
      <c r="E205" s="363">
        <v>30957800</v>
      </c>
      <c r="F205" s="196"/>
      <c r="G205" s="196"/>
      <c r="H205" s="196"/>
    </row>
    <row r="206" spans="2:8" s="349" customFormat="1">
      <c r="B206" s="193" t="s">
        <v>599</v>
      </c>
      <c r="C206" s="194" t="s">
        <v>598</v>
      </c>
      <c r="D206" s="196"/>
      <c r="E206" s="363">
        <v>30957800</v>
      </c>
      <c r="F206" s="196"/>
      <c r="G206" s="196"/>
      <c r="H206" s="196"/>
    </row>
    <row r="207" spans="2:8" s="349" customFormat="1">
      <c r="B207" s="193" t="s">
        <v>600</v>
      </c>
      <c r="C207" s="194" t="s">
        <v>598</v>
      </c>
      <c r="D207" s="197"/>
      <c r="E207" s="197"/>
      <c r="F207" s="197"/>
      <c r="G207" s="197"/>
      <c r="H207" s="197"/>
    </row>
    <row r="208" spans="2:8" s="349" customFormat="1">
      <c r="B208" s="200"/>
      <c r="C208" s="201"/>
      <c r="D208" s="202"/>
      <c r="E208" s="202"/>
      <c r="F208" s="202"/>
      <c r="G208" s="202"/>
      <c r="H208" s="202"/>
    </row>
    <row r="209" spans="2:8" s="349" customFormat="1">
      <c r="B209" s="200"/>
      <c r="C209" s="201"/>
      <c r="D209" s="202"/>
      <c r="E209" s="202"/>
      <c r="F209" s="202"/>
      <c r="G209" s="202"/>
      <c r="H209" s="202"/>
    </row>
    <row r="210" spans="2:8" s="349" customFormat="1">
      <c r="B210" s="200"/>
      <c r="C210" s="201"/>
      <c r="D210" s="202"/>
      <c r="E210" s="202"/>
      <c r="F210" s="202"/>
      <c r="G210" s="202"/>
      <c r="H210" s="202"/>
    </row>
    <row r="211" spans="2:8" s="349" customFormat="1">
      <c r="B211" s="200"/>
      <c r="C211" s="201"/>
      <c r="D211" s="202"/>
      <c r="E211" s="202"/>
      <c r="F211" s="202"/>
      <c r="G211" s="202"/>
      <c r="H211" s="202"/>
    </row>
    <row r="212" spans="2:8" s="349" customFormat="1">
      <c r="B212" s="200"/>
      <c r="C212" s="201"/>
      <c r="D212" s="202"/>
      <c r="E212" s="202"/>
      <c r="F212" s="202"/>
      <c r="G212" s="202"/>
      <c r="H212" s="202"/>
    </row>
    <row r="213" spans="2:8" s="349" customFormat="1">
      <c r="B213" s="200"/>
      <c r="C213" s="201"/>
      <c r="D213" s="202"/>
      <c r="E213" s="202"/>
      <c r="F213" s="202"/>
      <c r="G213" s="202"/>
      <c r="H213" s="202"/>
    </row>
    <row r="214" spans="2:8" s="349" customFormat="1">
      <c r="B214" s="474" t="s">
        <v>763</v>
      </c>
      <c r="C214" s="474"/>
      <c r="D214" s="474"/>
      <c r="E214" s="474"/>
      <c r="F214" s="474"/>
      <c r="G214" s="475" t="s">
        <v>613</v>
      </c>
      <c r="H214" s="475"/>
    </row>
    <row r="215" spans="2:8" s="349" customFormat="1">
      <c r="B215" s="438" t="s">
        <v>1158</v>
      </c>
      <c r="C215" s="438"/>
      <c r="D215" s="438"/>
      <c r="E215" s="438"/>
      <c r="F215" s="438"/>
      <c r="G215" s="438"/>
      <c r="H215" s="438"/>
    </row>
    <row r="216" spans="2:8" s="349" customFormat="1">
      <c r="B216" s="455" t="s">
        <v>752</v>
      </c>
      <c r="C216" s="455"/>
      <c r="D216" s="455"/>
      <c r="E216" s="455"/>
      <c r="F216" s="455"/>
      <c r="G216" s="455"/>
      <c r="H216" s="455"/>
    </row>
    <row r="217" spans="2:8" s="349" customFormat="1">
      <c r="B217" s="455" t="s">
        <v>753</v>
      </c>
      <c r="C217" s="455"/>
      <c r="D217" s="455"/>
      <c r="E217" s="455"/>
      <c r="F217" s="455"/>
      <c r="G217" s="455"/>
      <c r="H217" s="455"/>
    </row>
    <row r="218" spans="2:8" s="349" customFormat="1">
      <c r="B218" s="341" t="s">
        <v>754</v>
      </c>
      <c r="C218" s="341"/>
      <c r="D218" s="341"/>
      <c r="E218" s="341"/>
      <c r="F218" s="341"/>
      <c r="G218" s="341"/>
      <c r="H218" s="341"/>
    </row>
    <row r="219" spans="2:8" s="349" customFormat="1">
      <c r="B219" s="483" t="s">
        <v>1369</v>
      </c>
      <c r="C219" s="484"/>
      <c r="D219" s="484"/>
      <c r="E219" s="484"/>
      <c r="F219" s="484"/>
      <c r="G219" s="484"/>
      <c r="H219" s="484"/>
    </row>
    <row r="220" spans="2:8" s="349" customFormat="1">
      <c r="B220" s="476" t="s">
        <v>1384</v>
      </c>
      <c r="C220" s="458"/>
      <c r="D220" s="458"/>
      <c r="E220" s="458"/>
      <c r="F220" s="458"/>
      <c r="G220" s="458"/>
      <c r="H220" s="458"/>
    </row>
    <row r="221" spans="2:8" s="349" customFormat="1">
      <c r="B221" s="476" t="s">
        <v>1385</v>
      </c>
      <c r="C221" s="458"/>
      <c r="D221" s="458"/>
      <c r="E221" s="458"/>
      <c r="F221" s="458"/>
      <c r="G221" s="458"/>
      <c r="H221" s="458"/>
    </row>
    <row r="222" spans="2:8" s="349" customFormat="1">
      <c r="B222" s="347" t="s">
        <v>1386</v>
      </c>
      <c r="C222" s="364"/>
      <c r="D222" s="364"/>
      <c r="E222" s="364"/>
      <c r="F222" s="364"/>
      <c r="G222" s="364"/>
      <c r="H222" s="364"/>
    </row>
    <row r="223" spans="2:8" s="349" customFormat="1">
      <c r="B223" s="477" t="s">
        <v>1387</v>
      </c>
      <c r="C223" s="478"/>
      <c r="D223" s="478"/>
      <c r="E223" s="478"/>
      <c r="F223" s="478"/>
      <c r="G223" s="478"/>
      <c r="H223" s="478"/>
    </row>
    <row r="224" spans="2:8" s="349" customFormat="1">
      <c r="B224" s="476" t="s">
        <v>1389</v>
      </c>
      <c r="C224" s="458"/>
      <c r="D224" s="458"/>
      <c r="E224" s="458"/>
      <c r="F224" s="458"/>
      <c r="G224" s="458"/>
      <c r="H224" s="458"/>
    </row>
    <row r="225" spans="2:10" s="349" customFormat="1">
      <c r="B225" s="347" t="s">
        <v>1388</v>
      </c>
      <c r="C225" s="364"/>
      <c r="D225" s="364"/>
      <c r="E225" s="364"/>
      <c r="F225" s="364"/>
      <c r="G225" s="364"/>
      <c r="H225" s="364"/>
    </row>
    <row r="226" spans="2:10" s="349" customFormat="1">
      <c r="B226" s="476" t="s">
        <v>1380</v>
      </c>
      <c r="C226" s="458"/>
      <c r="D226" s="458"/>
      <c r="E226" s="458"/>
      <c r="F226" s="458"/>
      <c r="G226" s="458"/>
      <c r="H226" s="458"/>
    </row>
    <row r="227" spans="2:10" s="349" customFormat="1">
      <c r="B227" s="476" t="s">
        <v>1381</v>
      </c>
      <c r="C227" s="458"/>
      <c r="D227" s="458"/>
      <c r="E227" s="458"/>
      <c r="F227" s="458"/>
      <c r="G227" s="458"/>
      <c r="H227" s="458"/>
    </row>
    <row r="228" spans="2:10" s="349" customFormat="1">
      <c r="B228" s="476" t="s">
        <v>1382</v>
      </c>
      <c r="C228" s="458"/>
      <c r="D228" s="458"/>
      <c r="E228" s="458"/>
      <c r="F228" s="458"/>
      <c r="G228" s="458"/>
      <c r="H228" s="458"/>
    </row>
    <row r="229" spans="2:10" s="349" customFormat="1">
      <c r="B229" s="457" t="s">
        <v>1383</v>
      </c>
      <c r="C229" s="458"/>
      <c r="D229" s="458"/>
      <c r="E229" s="458"/>
      <c r="F229" s="458"/>
      <c r="G229" s="458"/>
      <c r="H229" s="458"/>
    </row>
    <row r="230" spans="2:10" s="349" customFormat="1">
      <c r="B230" s="476" t="s">
        <v>1370</v>
      </c>
      <c r="C230" s="458"/>
      <c r="D230" s="458"/>
      <c r="E230" s="458"/>
      <c r="F230" s="458"/>
      <c r="G230" s="458"/>
      <c r="H230" s="458"/>
    </row>
    <row r="231" spans="2:10" s="349" customFormat="1">
      <c r="B231" s="476" t="s">
        <v>1371</v>
      </c>
      <c r="C231" s="458"/>
      <c r="D231" s="458"/>
      <c r="E231" s="458"/>
      <c r="F231" s="458"/>
      <c r="G231" s="458"/>
      <c r="H231" s="458"/>
    </row>
    <row r="232" spans="2:10" s="349" customFormat="1">
      <c r="B232" s="342" t="s">
        <v>1372</v>
      </c>
      <c r="C232" s="341"/>
      <c r="D232" s="341"/>
      <c r="E232" s="341"/>
      <c r="F232" s="341"/>
      <c r="G232" s="341"/>
      <c r="H232" s="341"/>
    </row>
    <row r="233" spans="2:10" s="349" customFormat="1">
      <c r="B233" s="476" t="s">
        <v>1373</v>
      </c>
      <c r="C233" s="458"/>
      <c r="D233" s="458"/>
      <c r="E233" s="458"/>
      <c r="F233" s="458"/>
      <c r="G233" s="458"/>
      <c r="H233" s="458"/>
    </row>
    <row r="234" spans="2:10" s="349" customFormat="1">
      <c r="B234" s="477" t="s">
        <v>1374</v>
      </c>
      <c r="C234" s="478"/>
      <c r="D234" s="478"/>
      <c r="E234" s="478"/>
      <c r="F234" s="478"/>
      <c r="G234" s="478"/>
      <c r="H234" s="478"/>
      <c r="I234" s="348"/>
      <c r="J234" s="348"/>
    </row>
    <row r="235" spans="2:10" s="349" customFormat="1">
      <c r="B235" s="348" t="s">
        <v>1390</v>
      </c>
      <c r="C235" s="365"/>
      <c r="D235" s="365"/>
      <c r="E235" s="365"/>
      <c r="F235" s="365"/>
      <c r="G235" s="365"/>
      <c r="H235" s="365"/>
      <c r="I235" s="348"/>
      <c r="J235" s="348"/>
    </row>
    <row r="236" spans="2:10" s="349" customFormat="1">
      <c r="B236" s="476" t="s">
        <v>1375</v>
      </c>
      <c r="C236" s="458"/>
      <c r="D236" s="458"/>
      <c r="E236" s="458"/>
      <c r="F236" s="458"/>
      <c r="G236" s="458"/>
      <c r="H236" s="458"/>
    </row>
    <row r="237" spans="2:10" s="349" customFormat="1">
      <c r="B237" s="476" t="s">
        <v>1376</v>
      </c>
      <c r="C237" s="458"/>
      <c r="D237" s="458"/>
      <c r="E237" s="458"/>
      <c r="F237" s="458"/>
      <c r="G237" s="458"/>
      <c r="H237" s="458"/>
    </row>
    <row r="238" spans="2:10" s="349" customFormat="1">
      <c r="B238" s="476" t="s">
        <v>1377</v>
      </c>
      <c r="C238" s="458"/>
      <c r="D238" s="458"/>
      <c r="E238" s="458"/>
      <c r="F238" s="458"/>
      <c r="G238" s="458"/>
      <c r="H238" s="458"/>
    </row>
    <row r="239" spans="2:10" s="349" customFormat="1">
      <c r="B239" s="476" t="s">
        <v>1356</v>
      </c>
      <c r="C239" s="458"/>
      <c r="D239" s="458"/>
      <c r="E239" s="458"/>
      <c r="F239" s="458"/>
      <c r="G239" s="458"/>
      <c r="H239" s="458"/>
    </row>
    <row r="240" spans="2:10" s="349" customFormat="1" ht="26.25" customHeight="1">
      <c r="B240" s="476" t="s">
        <v>1357</v>
      </c>
      <c r="C240" s="458"/>
      <c r="D240" s="458"/>
      <c r="E240" s="458"/>
      <c r="F240" s="458"/>
      <c r="G240" s="458"/>
      <c r="H240" s="458"/>
    </row>
    <row r="241" spans="1:9" s="349" customFormat="1">
      <c r="B241" s="455" t="s">
        <v>1358</v>
      </c>
      <c r="C241" s="459"/>
      <c r="D241" s="459"/>
      <c r="E241" s="459"/>
      <c r="F241" s="459"/>
      <c r="G241" s="459"/>
      <c r="H241" s="459"/>
    </row>
    <row r="242" spans="1:9" s="349" customFormat="1">
      <c r="B242" s="341" t="s">
        <v>1359</v>
      </c>
      <c r="C242" s="343"/>
      <c r="D242" s="343"/>
      <c r="E242" s="343"/>
      <c r="F242" s="343"/>
      <c r="G242" s="343"/>
      <c r="H242" s="343"/>
    </row>
    <row r="243" spans="1:9" s="349" customFormat="1">
      <c r="A243" s="187"/>
      <c r="B243" s="455" t="s">
        <v>1378</v>
      </c>
      <c r="C243" s="459"/>
      <c r="D243" s="459"/>
      <c r="E243" s="459"/>
      <c r="F243" s="459"/>
      <c r="G243" s="459"/>
      <c r="H243" s="459"/>
      <c r="I243" s="187"/>
    </row>
    <row r="244" spans="1:9" s="349" customFormat="1" ht="26.25" customHeight="1">
      <c r="A244" s="187"/>
      <c r="B244" s="459" t="s">
        <v>1379</v>
      </c>
      <c r="C244" s="456"/>
      <c r="D244" s="456"/>
      <c r="E244" s="456"/>
      <c r="F244" s="456"/>
      <c r="G244" s="456"/>
      <c r="H244" s="456"/>
      <c r="I244" s="187"/>
    </row>
    <row r="245" spans="1:9" s="349" customFormat="1">
      <c r="B245" s="455" t="s">
        <v>1354</v>
      </c>
      <c r="C245" s="459"/>
      <c r="D245" s="459"/>
      <c r="E245" s="459"/>
      <c r="F245" s="459"/>
      <c r="G245" s="459"/>
      <c r="H245" s="459"/>
    </row>
    <row r="246" spans="1:9" s="349" customFormat="1">
      <c r="B246" s="341" t="s">
        <v>1355</v>
      </c>
      <c r="C246" s="343"/>
      <c r="D246" s="343"/>
      <c r="E246" s="343"/>
      <c r="F246" s="343"/>
      <c r="G246" s="343"/>
      <c r="H246" s="343"/>
    </row>
    <row r="247" spans="1:9" s="349" customFormat="1">
      <c r="B247" s="459" t="s">
        <v>755</v>
      </c>
      <c r="C247" s="459"/>
      <c r="D247" s="459"/>
      <c r="E247" s="459"/>
      <c r="F247" s="459"/>
      <c r="G247" s="459"/>
      <c r="H247" s="459"/>
    </row>
    <row r="248" spans="1:9" s="349" customFormat="1">
      <c r="B248" s="459" t="s">
        <v>756</v>
      </c>
      <c r="C248" s="459"/>
      <c r="D248" s="459"/>
      <c r="E248" s="459"/>
      <c r="F248" s="459"/>
      <c r="G248" s="459"/>
      <c r="H248" s="459"/>
    </row>
    <row r="249" spans="1:9" s="349" customFormat="1">
      <c r="B249" s="459" t="s">
        <v>757</v>
      </c>
      <c r="C249" s="459"/>
      <c r="D249" s="459"/>
      <c r="E249" s="459"/>
      <c r="F249" s="459"/>
      <c r="G249" s="459"/>
      <c r="H249" s="459"/>
    </row>
    <row r="250" spans="1:9" s="349" customFormat="1">
      <c r="B250" s="459" t="s">
        <v>1360</v>
      </c>
      <c r="C250" s="459"/>
      <c r="D250" s="459"/>
      <c r="E250" s="459"/>
      <c r="F250" s="459"/>
      <c r="G250" s="459"/>
      <c r="H250" s="459"/>
    </row>
    <row r="251" spans="1:9" s="349" customFormat="1">
      <c r="B251" s="459" t="s">
        <v>758</v>
      </c>
      <c r="C251" s="459"/>
      <c r="D251" s="459"/>
      <c r="E251" s="459"/>
      <c r="F251" s="459"/>
      <c r="G251" s="459"/>
      <c r="H251" s="459"/>
    </row>
    <row r="252" spans="1:9" s="349" customFormat="1">
      <c r="B252" s="459" t="s">
        <v>759</v>
      </c>
      <c r="C252" s="459"/>
      <c r="D252" s="459"/>
      <c r="E252" s="459"/>
      <c r="F252" s="459"/>
      <c r="G252" s="459"/>
      <c r="H252" s="459"/>
    </row>
    <row r="253" spans="1:9" s="349" customFormat="1">
      <c r="B253" s="459" t="s">
        <v>760</v>
      </c>
      <c r="C253" s="459"/>
      <c r="D253" s="459"/>
      <c r="E253" s="459"/>
      <c r="F253" s="459"/>
      <c r="G253" s="459"/>
      <c r="H253" s="459"/>
    </row>
    <row r="254" spans="1:9" s="349" customFormat="1">
      <c r="B254" s="343"/>
      <c r="C254" s="343"/>
      <c r="D254" s="343"/>
      <c r="E254" s="343"/>
      <c r="F254" s="343"/>
      <c r="G254" s="343"/>
      <c r="H254" s="343"/>
    </row>
    <row r="255" spans="1:9" s="349" customFormat="1">
      <c r="B255" s="459" t="s">
        <v>761</v>
      </c>
      <c r="C255" s="459"/>
      <c r="D255" s="459"/>
      <c r="E255" s="459"/>
      <c r="F255" s="459"/>
      <c r="G255" s="459"/>
      <c r="H255" s="459"/>
    </row>
    <row r="256" spans="1:9" s="349" customFormat="1">
      <c r="B256" s="459" t="s">
        <v>762</v>
      </c>
      <c r="C256" s="459"/>
      <c r="D256" s="459"/>
      <c r="E256" s="459"/>
      <c r="F256" s="459"/>
      <c r="G256" s="459"/>
      <c r="H256" s="459"/>
    </row>
    <row r="257" spans="2:8" s="349" customFormat="1">
      <c r="B257" s="198" t="s">
        <v>743</v>
      </c>
      <c r="C257" s="186"/>
    </row>
    <row r="258" spans="2:8" s="349" customFormat="1">
      <c r="B258" s="198" t="s">
        <v>612</v>
      </c>
      <c r="C258" s="206">
        <v>7355900</v>
      </c>
      <c r="D258" s="198" t="s">
        <v>598</v>
      </c>
    </row>
    <row r="259" spans="2:8" s="349" customFormat="1">
      <c r="C259" s="186"/>
    </row>
    <row r="260" spans="2:8" s="349" customFormat="1">
      <c r="B260" s="462" t="s">
        <v>601</v>
      </c>
      <c r="C260" s="463" t="s">
        <v>602</v>
      </c>
      <c r="D260" s="463"/>
      <c r="E260" s="463"/>
      <c r="F260" s="463"/>
      <c r="G260" s="463"/>
      <c r="H260" s="463"/>
    </row>
    <row r="261" spans="2:8" s="349" customFormat="1">
      <c r="B261" s="462"/>
      <c r="C261" s="188" t="s">
        <v>545</v>
      </c>
      <c r="D261" s="188" t="s">
        <v>592</v>
      </c>
      <c r="E261" s="188" t="s">
        <v>593</v>
      </c>
      <c r="F261" s="188" t="s">
        <v>594</v>
      </c>
      <c r="G261" s="188" t="s">
        <v>595</v>
      </c>
      <c r="H261" s="188" t="s">
        <v>596</v>
      </c>
    </row>
    <row r="262" spans="2:8" s="349" customFormat="1">
      <c r="B262" s="228" t="s">
        <v>1361</v>
      </c>
      <c r="C262" s="480" t="s">
        <v>548</v>
      </c>
      <c r="D262" s="229"/>
      <c r="E262" s="230" t="s">
        <v>1365</v>
      </c>
      <c r="F262" s="229"/>
      <c r="G262" s="229"/>
      <c r="H262" s="229"/>
    </row>
    <row r="263" spans="2:8" s="349" customFormat="1">
      <c r="B263" s="231" t="s">
        <v>1362</v>
      </c>
      <c r="C263" s="481"/>
      <c r="D263" s="232"/>
      <c r="E263" s="233" t="s">
        <v>1366</v>
      </c>
      <c r="F263" s="232"/>
      <c r="G263" s="232"/>
      <c r="H263" s="232"/>
    </row>
    <row r="264" spans="2:8" s="349" customFormat="1">
      <c r="B264" s="234" t="s">
        <v>1363</v>
      </c>
      <c r="C264" s="481"/>
      <c r="D264" s="232"/>
      <c r="E264" s="233" t="s">
        <v>1368</v>
      </c>
      <c r="F264" s="232"/>
      <c r="G264" s="232"/>
      <c r="H264" s="232"/>
    </row>
    <row r="265" spans="2:8" s="349" customFormat="1">
      <c r="B265" s="235" t="s">
        <v>1364</v>
      </c>
      <c r="C265" s="482"/>
      <c r="D265" s="236"/>
      <c r="E265" s="237" t="s">
        <v>1367</v>
      </c>
      <c r="F265" s="236"/>
      <c r="G265" s="236"/>
      <c r="H265" s="236"/>
    </row>
    <row r="266" spans="2:8" s="349" customFormat="1">
      <c r="B266" s="193" t="s">
        <v>597</v>
      </c>
      <c r="C266" s="194" t="s">
        <v>598</v>
      </c>
      <c r="D266" s="195"/>
      <c r="E266" s="177">
        <v>7355900</v>
      </c>
      <c r="F266" s="196"/>
      <c r="G266" s="196"/>
      <c r="H266" s="196"/>
    </row>
    <row r="267" spans="2:8" s="349" customFormat="1">
      <c r="B267" s="193" t="s">
        <v>599</v>
      </c>
      <c r="C267" s="194" t="s">
        <v>598</v>
      </c>
      <c r="D267" s="196"/>
      <c r="E267" s="177">
        <v>7355900</v>
      </c>
      <c r="F267" s="196"/>
      <c r="G267" s="196"/>
      <c r="H267" s="196"/>
    </row>
    <row r="268" spans="2:8" s="349" customFormat="1">
      <c r="B268" s="193" t="s">
        <v>600</v>
      </c>
      <c r="C268" s="194" t="s">
        <v>598</v>
      </c>
      <c r="D268" s="197"/>
      <c r="E268" s="197"/>
      <c r="F268" s="197"/>
      <c r="G268" s="197"/>
      <c r="H268" s="197"/>
    </row>
    <row r="269" spans="2:8" s="181" customFormat="1">
      <c r="C269" s="182"/>
      <c r="D269" s="160"/>
      <c r="E269" s="160"/>
      <c r="F269" s="160"/>
      <c r="G269" s="160"/>
      <c r="H269" s="160"/>
    </row>
    <row r="270" spans="2:8" s="181" customFormat="1">
      <c r="C270" s="182"/>
      <c r="D270" s="160"/>
      <c r="E270" s="160"/>
      <c r="F270" s="160"/>
      <c r="G270" s="160"/>
      <c r="H270" s="160"/>
    </row>
    <row r="271" spans="2:8" s="181" customFormat="1">
      <c r="C271" s="182"/>
      <c r="D271" s="160"/>
      <c r="E271" s="160"/>
      <c r="F271" s="160"/>
      <c r="G271" s="160"/>
      <c r="H271" s="160"/>
    </row>
    <row r="272" spans="2:8" s="181" customFormat="1">
      <c r="C272" s="182"/>
      <c r="D272" s="160"/>
      <c r="E272" s="160"/>
      <c r="F272" s="160"/>
      <c r="G272" s="160"/>
      <c r="H272" s="160"/>
    </row>
    <row r="273" spans="3:8" s="181" customFormat="1">
      <c r="C273" s="182"/>
      <c r="D273" s="160"/>
      <c r="E273" s="160"/>
      <c r="F273" s="160"/>
      <c r="G273" s="160"/>
      <c r="H273" s="160"/>
    </row>
    <row r="274" spans="3:8" s="181" customFormat="1">
      <c r="C274" s="182"/>
      <c r="D274" s="160"/>
      <c r="E274" s="160"/>
      <c r="F274" s="160"/>
      <c r="G274" s="160"/>
      <c r="H274" s="160"/>
    </row>
    <row r="275" spans="3:8" s="181" customFormat="1">
      <c r="C275" s="182"/>
      <c r="D275" s="160"/>
      <c r="E275" s="160"/>
      <c r="F275" s="160"/>
      <c r="G275" s="160"/>
      <c r="H275" s="160"/>
    </row>
    <row r="276" spans="3:8" s="181" customFormat="1">
      <c r="C276" s="182"/>
      <c r="D276" s="160"/>
      <c r="E276" s="160"/>
      <c r="F276" s="160"/>
      <c r="G276" s="160"/>
      <c r="H276" s="160"/>
    </row>
    <row r="277" spans="3:8" s="181" customFormat="1">
      <c r="C277" s="182"/>
      <c r="D277" s="160"/>
      <c r="E277" s="160"/>
      <c r="F277" s="160"/>
      <c r="G277" s="160"/>
      <c r="H277" s="160"/>
    </row>
    <row r="278" spans="3:8" s="181" customFormat="1">
      <c r="C278" s="182"/>
      <c r="D278" s="160"/>
      <c r="E278" s="160"/>
      <c r="F278" s="160"/>
      <c r="G278" s="160"/>
      <c r="H278" s="160"/>
    </row>
    <row r="279" spans="3:8" s="181" customFormat="1">
      <c r="C279" s="182"/>
      <c r="D279" s="160"/>
      <c r="E279" s="160"/>
      <c r="F279" s="160"/>
      <c r="G279" s="160"/>
      <c r="H279" s="160"/>
    </row>
    <row r="280" spans="3:8" s="181" customFormat="1">
      <c r="C280" s="182"/>
      <c r="D280" s="160"/>
      <c r="E280" s="160"/>
      <c r="F280" s="160"/>
      <c r="G280" s="160"/>
      <c r="H280" s="160"/>
    </row>
    <row r="281" spans="3:8" s="181" customFormat="1">
      <c r="C281" s="182"/>
      <c r="D281" s="160"/>
      <c r="E281" s="160"/>
      <c r="F281" s="160"/>
      <c r="G281" s="160"/>
      <c r="H281" s="160"/>
    </row>
    <row r="282" spans="3:8" s="181" customFormat="1">
      <c r="C282" s="182"/>
      <c r="D282" s="160"/>
      <c r="E282" s="160"/>
      <c r="F282" s="160"/>
      <c r="G282" s="160"/>
      <c r="H282" s="160"/>
    </row>
    <row r="283" spans="3:8" s="181" customFormat="1">
      <c r="C283" s="182"/>
      <c r="D283" s="160"/>
      <c r="E283" s="160"/>
      <c r="F283" s="160"/>
      <c r="G283" s="160"/>
      <c r="H283" s="160"/>
    </row>
    <row r="284" spans="3:8" s="181" customFormat="1">
      <c r="C284" s="182"/>
      <c r="D284" s="160"/>
      <c r="E284" s="160"/>
      <c r="F284" s="160"/>
      <c r="G284" s="160"/>
      <c r="H284" s="160"/>
    </row>
    <row r="285" spans="3:8" s="181" customFormat="1">
      <c r="C285" s="182"/>
      <c r="D285" s="160"/>
      <c r="E285" s="160"/>
      <c r="F285" s="160"/>
      <c r="G285" s="160"/>
      <c r="H285" s="160"/>
    </row>
    <row r="286" spans="3:8" s="181" customFormat="1">
      <c r="C286" s="182"/>
      <c r="D286" s="160"/>
      <c r="E286" s="160"/>
      <c r="F286" s="160"/>
      <c r="G286" s="160"/>
      <c r="H286" s="160"/>
    </row>
    <row r="287" spans="3:8" s="181" customFormat="1">
      <c r="C287" s="182"/>
      <c r="D287" s="160"/>
      <c r="E287" s="160"/>
      <c r="F287" s="160"/>
      <c r="G287" s="160"/>
      <c r="H287" s="160"/>
    </row>
    <row r="288" spans="3:8" s="181" customFormat="1">
      <c r="C288" s="182"/>
      <c r="D288" s="160"/>
      <c r="E288" s="160"/>
      <c r="F288" s="160"/>
      <c r="G288" s="160"/>
      <c r="H288" s="160"/>
    </row>
    <row r="289" spans="1:9" s="181" customFormat="1">
      <c r="C289" s="182"/>
      <c r="D289" s="160"/>
      <c r="E289" s="160"/>
      <c r="F289" s="160"/>
      <c r="G289" s="160"/>
      <c r="H289" s="160"/>
    </row>
    <row r="290" spans="1:9" s="181" customFormat="1">
      <c r="C290" s="182"/>
      <c r="D290" s="160"/>
      <c r="E290" s="160"/>
      <c r="F290" s="160"/>
      <c r="G290" s="160"/>
      <c r="H290" s="160"/>
    </row>
    <row r="291" spans="1:9" s="181" customFormat="1">
      <c r="C291" s="182"/>
      <c r="D291" s="160"/>
      <c r="E291" s="160"/>
      <c r="F291" s="160"/>
      <c r="G291" s="160"/>
      <c r="H291" s="160"/>
    </row>
    <row r="292" spans="1:9" s="181" customFormat="1">
      <c r="C292" s="182"/>
      <c r="D292" s="160"/>
      <c r="E292" s="160"/>
      <c r="F292" s="160"/>
      <c r="G292" s="160"/>
      <c r="H292" s="160"/>
    </row>
    <row r="293" spans="1:9" s="181" customFormat="1">
      <c r="C293" s="182"/>
      <c r="D293" s="160"/>
      <c r="E293" s="160"/>
      <c r="F293" s="160"/>
      <c r="G293" s="160"/>
      <c r="H293" s="160"/>
    </row>
    <row r="294" spans="1:9" s="181" customFormat="1">
      <c r="C294" s="182"/>
      <c r="D294" s="160"/>
      <c r="E294" s="160"/>
      <c r="F294" s="160"/>
      <c r="G294" s="160"/>
      <c r="H294" s="160"/>
    </row>
    <row r="295" spans="1:9" s="181" customFormat="1">
      <c r="C295" s="182"/>
      <c r="D295" s="160"/>
      <c r="E295" s="160"/>
      <c r="F295" s="160"/>
      <c r="G295" s="160"/>
      <c r="H295" s="160"/>
    </row>
    <row r="296" spans="1:9">
      <c r="B296" s="210" t="s">
        <v>1536</v>
      </c>
      <c r="C296" s="171"/>
      <c r="D296" s="170"/>
      <c r="E296" s="170"/>
      <c r="F296" s="170"/>
      <c r="G296" s="170"/>
      <c r="H296" s="170"/>
    </row>
    <row r="297" spans="1:9" ht="49.5" customHeight="1">
      <c r="B297" s="438" t="s">
        <v>1535</v>
      </c>
      <c r="C297" s="438"/>
      <c r="D297" s="438"/>
      <c r="E297" s="438"/>
      <c r="F297" s="438"/>
      <c r="G297" s="438"/>
      <c r="H297" s="438"/>
    </row>
    <row r="298" spans="1:9" ht="47.25" customHeight="1">
      <c r="B298" s="431" t="s">
        <v>1159</v>
      </c>
      <c r="C298" s="431"/>
      <c r="D298" s="431"/>
      <c r="E298" s="431"/>
      <c r="F298" s="431"/>
      <c r="G298" s="431"/>
      <c r="H298" s="431"/>
    </row>
    <row r="299" spans="1:9">
      <c r="B299" s="337"/>
      <c r="C299" s="337"/>
      <c r="D299" s="337"/>
      <c r="E299" s="337"/>
      <c r="F299" s="337"/>
      <c r="G299" s="337"/>
      <c r="H299" s="337"/>
    </row>
    <row r="300" spans="1:9">
      <c r="B300" s="435" t="s">
        <v>601</v>
      </c>
      <c r="C300" s="436" t="s">
        <v>602</v>
      </c>
      <c r="D300" s="436"/>
      <c r="E300" s="436"/>
      <c r="F300" s="436"/>
      <c r="G300" s="436"/>
      <c r="H300" s="436"/>
    </row>
    <row r="301" spans="1:9">
      <c r="A301" s="345"/>
      <c r="B301" s="435"/>
      <c r="C301" s="346" t="s">
        <v>545</v>
      </c>
      <c r="D301" s="346" t="s">
        <v>592</v>
      </c>
      <c r="E301" s="346" t="s">
        <v>593</v>
      </c>
      <c r="F301" s="346" t="s">
        <v>594</v>
      </c>
      <c r="G301" s="346" t="s">
        <v>595</v>
      </c>
      <c r="H301" s="346" t="s">
        <v>596</v>
      </c>
      <c r="I301" s="345"/>
    </row>
    <row r="302" spans="1:9">
      <c r="B302" s="174" t="s">
        <v>617</v>
      </c>
      <c r="C302" s="166"/>
      <c r="D302" s="173"/>
      <c r="E302" s="173"/>
      <c r="F302" s="173"/>
      <c r="G302" s="173"/>
      <c r="H302" s="173"/>
    </row>
    <row r="303" spans="1:9" ht="49.2">
      <c r="B303" s="172" t="s">
        <v>618</v>
      </c>
      <c r="C303" s="203" t="s">
        <v>619</v>
      </c>
      <c r="D303" s="173">
        <v>75250</v>
      </c>
      <c r="E303" s="173">
        <v>76250</v>
      </c>
      <c r="F303" s="173">
        <v>77310</v>
      </c>
      <c r="G303" s="173">
        <v>78350</v>
      </c>
      <c r="H303" s="173">
        <v>79600</v>
      </c>
    </row>
    <row r="304" spans="1:9" ht="49.2">
      <c r="B304" s="204" t="s">
        <v>620</v>
      </c>
      <c r="C304" s="203" t="s">
        <v>115</v>
      </c>
      <c r="D304" s="173">
        <v>53114</v>
      </c>
      <c r="E304" s="173">
        <v>58425</v>
      </c>
      <c r="F304" s="173">
        <v>64267</v>
      </c>
      <c r="G304" s="173">
        <v>70694</v>
      </c>
      <c r="H304" s="173">
        <v>78254</v>
      </c>
    </row>
    <row r="305" spans="2:8">
      <c r="B305" s="172" t="s">
        <v>621</v>
      </c>
      <c r="C305" s="203" t="s">
        <v>619</v>
      </c>
      <c r="D305" s="173">
        <v>1450</v>
      </c>
      <c r="E305" s="173">
        <v>1550</v>
      </c>
      <c r="F305" s="173">
        <v>1650</v>
      </c>
      <c r="G305" s="173">
        <v>1800</v>
      </c>
      <c r="H305" s="173">
        <v>1980</v>
      </c>
    </row>
    <row r="306" spans="2:8">
      <c r="B306" s="172" t="s">
        <v>622</v>
      </c>
      <c r="C306" s="203" t="s">
        <v>623</v>
      </c>
      <c r="D306" s="173">
        <v>260</v>
      </c>
      <c r="E306" s="173">
        <v>280</v>
      </c>
      <c r="F306" s="173">
        <v>300</v>
      </c>
      <c r="G306" s="173">
        <v>326</v>
      </c>
      <c r="H306" s="173">
        <v>340</v>
      </c>
    </row>
    <row r="307" spans="2:8" ht="49.2">
      <c r="B307" s="180" t="s">
        <v>624</v>
      </c>
      <c r="C307" s="203"/>
      <c r="D307" s="173"/>
      <c r="E307" s="173"/>
      <c r="F307" s="173"/>
      <c r="G307" s="173"/>
      <c r="H307" s="173"/>
    </row>
    <row r="308" spans="2:8">
      <c r="B308" s="172" t="s">
        <v>625</v>
      </c>
      <c r="C308" s="203" t="s">
        <v>619</v>
      </c>
      <c r="D308" s="173">
        <v>1410</v>
      </c>
      <c r="E308" s="173">
        <v>1510</v>
      </c>
      <c r="F308" s="173">
        <v>1610</v>
      </c>
      <c r="G308" s="173">
        <v>1710</v>
      </c>
      <c r="H308" s="173">
        <v>1790</v>
      </c>
    </row>
    <row r="309" spans="2:8">
      <c r="B309" s="172" t="s">
        <v>626</v>
      </c>
      <c r="C309" s="203" t="s">
        <v>115</v>
      </c>
      <c r="D309" s="173">
        <v>19560</v>
      </c>
      <c r="E309" s="173">
        <v>20960</v>
      </c>
      <c r="F309" s="173">
        <v>22360</v>
      </c>
      <c r="G309" s="173">
        <v>23760</v>
      </c>
      <c r="H309" s="173">
        <v>24380</v>
      </c>
    </row>
    <row r="310" spans="2:8">
      <c r="B310" s="172" t="s">
        <v>627</v>
      </c>
      <c r="C310" s="203" t="s">
        <v>619</v>
      </c>
      <c r="D310" s="173">
        <v>690</v>
      </c>
      <c r="E310" s="173">
        <v>740</v>
      </c>
      <c r="F310" s="173">
        <v>790</v>
      </c>
      <c r="G310" s="173">
        <v>840</v>
      </c>
      <c r="H310" s="173">
        <v>920</v>
      </c>
    </row>
    <row r="311" spans="2:8">
      <c r="B311" s="172" t="s">
        <v>628</v>
      </c>
      <c r="C311" s="203" t="s">
        <v>623</v>
      </c>
      <c r="D311" s="173">
        <v>28</v>
      </c>
      <c r="E311" s="173">
        <v>31</v>
      </c>
      <c r="F311" s="173">
        <v>34</v>
      </c>
      <c r="G311" s="173">
        <v>37</v>
      </c>
      <c r="H311" s="173">
        <v>41</v>
      </c>
    </row>
    <row r="312" spans="2:8">
      <c r="B312" s="180" t="s">
        <v>629</v>
      </c>
      <c r="C312" s="203"/>
      <c r="D312" s="173"/>
      <c r="E312" s="173"/>
      <c r="F312" s="173"/>
      <c r="G312" s="173"/>
      <c r="H312" s="173"/>
    </row>
    <row r="313" spans="2:8" ht="49.2">
      <c r="B313" s="172" t="s">
        <v>630</v>
      </c>
      <c r="C313" s="203" t="s">
        <v>631</v>
      </c>
      <c r="D313" s="173">
        <v>1834</v>
      </c>
      <c r="E313" s="173">
        <v>1834</v>
      </c>
      <c r="F313" s="173">
        <v>1834</v>
      </c>
      <c r="G313" s="173">
        <v>1834</v>
      </c>
      <c r="H313" s="173">
        <v>1834</v>
      </c>
    </row>
    <row r="314" spans="2:8" ht="49.2">
      <c r="B314" s="172" t="s">
        <v>632</v>
      </c>
      <c r="C314" s="203" t="s">
        <v>631</v>
      </c>
      <c r="D314" s="173">
        <v>2129</v>
      </c>
      <c r="E314" s="173">
        <v>2129</v>
      </c>
      <c r="F314" s="173">
        <v>2129</v>
      </c>
      <c r="G314" s="173">
        <v>2129</v>
      </c>
      <c r="H314" s="173">
        <v>2129</v>
      </c>
    </row>
    <row r="315" spans="2:8">
      <c r="B315" s="172" t="s">
        <v>633</v>
      </c>
      <c r="C315" s="203" t="s">
        <v>619</v>
      </c>
      <c r="D315" s="173">
        <v>4500</v>
      </c>
      <c r="E315" s="173">
        <v>4500</v>
      </c>
      <c r="F315" s="173">
        <v>4500</v>
      </c>
      <c r="G315" s="173">
        <v>4500</v>
      </c>
      <c r="H315" s="173">
        <v>4500</v>
      </c>
    </row>
    <row r="316" spans="2:8">
      <c r="B316" s="172" t="s">
        <v>634</v>
      </c>
      <c r="C316" s="203" t="s">
        <v>115</v>
      </c>
      <c r="D316" s="173">
        <v>8680</v>
      </c>
      <c r="E316" s="173">
        <v>8780</v>
      </c>
      <c r="F316" s="173">
        <v>8880</v>
      </c>
      <c r="G316" s="173">
        <v>8980</v>
      </c>
      <c r="H316" s="173">
        <v>9080</v>
      </c>
    </row>
    <row r="317" spans="2:8">
      <c r="B317" s="172" t="s">
        <v>635</v>
      </c>
      <c r="C317" s="203" t="s">
        <v>623</v>
      </c>
      <c r="D317" s="173">
        <v>24</v>
      </c>
      <c r="E317" s="173">
        <v>25</v>
      </c>
      <c r="F317" s="173">
        <v>26</v>
      </c>
      <c r="G317" s="173">
        <v>27</v>
      </c>
      <c r="H317" s="173">
        <v>28</v>
      </c>
    </row>
    <row r="318" spans="2:8" ht="24" customHeight="1">
      <c r="B318" s="174" t="s">
        <v>636</v>
      </c>
      <c r="C318" s="203"/>
      <c r="D318" s="173"/>
      <c r="E318" s="173"/>
      <c r="F318" s="173"/>
      <c r="G318" s="173"/>
      <c r="H318" s="173"/>
    </row>
    <row r="319" spans="2:8">
      <c r="B319" s="172" t="s">
        <v>637</v>
      </c>
      <c r="C319" s="203" t="s">
        <v>638</v>
      </c>
      <c r="D319" s="173">
        <v>17</v>
      </c>
      <c r="E319" s="173">
        <v>17</v>
      </c>
      <c r="F319" s="173">
        <v>17</v>
      </c>
      <c r="G319" s="173">
        <v>17</v>
      </c>
      <c r="H319" s="173">
        <v>17</v>
      </c>
    </row>
    <row r="320" spans="2:8">
      <c r="B320" s="172" t="s">
        <v>639</v>
      </c>
      <c r="C320" s="203" t="s">
        <v>619</v>
      </c>
      <c r="D320" s="173">
        <v>289944</v>
      </c>
      <c r="E320" s="173">
        <v>280032</v>
      </c>
      <c r="F320" s="173">
        <v>268986</v>
      </c>
      <c r="G320" s="173">
        <v>302132</v>
      </c>
      <c r="H320" s="173">
        <v>302180</v>
      </c>
    </row>
    <row r="321" spans="2:8">
      <c r="B321" s="180" t="s">
        <v>640</v>
      </c>
      <c r="C321" s="203"/>
      <c r="D321" s="173"/>
      <c r="E321" s="173"/>
      <c r="F321" s="173"/>
      <c r="G321" s="173"/>
      <c r="H321" s="173"/>
    </row>
    <row r="322" spans="2:8">
      <c r="B322" s="172" t="s">
        <v>641</v>
      </c>
      <c r="C322" s="203" t="s">
        <v>642</v>
      </c>
      <c r="D322" s="173">
        <v>300</v>
      </c>
      <c r="E322" s="173">
        <v>280</v>
      </c>
      <c r="F322" s="173">
        <v>200</v>
      </c>
      <c r="G322" s="173">
        <v>180</v>
      </c>
      <c r="H322" s="173">
        <v>150</v>
      </c>
    </row>
    <row r="323" spans="2:8">
      <c r="B323" s="172" t="s">
        <v>643</v>
      </c>
      <c r="C323" s="203" t="s">
        <v>598</v>
      </c>
      <c r="D323" s="173">
        <v>1200000</v>
      </c>
      <c r="E323" s="173">
        <v>1120000</v>
      </c>
      <c r="F323" s="173">
        <v>800000</v>
      </c>
      <c r="G323" s="173">
        <v>720000</v>
      </c>
      <c r="H323" s="173">
        <v>540000</v>
      </c>
    </row>
    <row r="324" spans="2:8">
      <c r="B324" s="174" t="s">
        <v>597</v>
      </c>
      <c r="C324" s="175" t="s">
        <v>598</v>
      </c>
      <c r="D324" s="205">
        <v>51559504</v>
      </c>
      <c r="E324" s="205">
        <f>+E325+E326</f>
        <v>141162880</v>
      </c>
      <c r="F324" s="205"/>
      <c r="G324" s="205"/>
      <c r="H324" s="205"/>
    </row>
    <row r="325" spans="2:8">
      <c r="B325" s="174" t="s">
        <v>599</v>
      </c>
      <c r="C325" s="175" t="s">
        <v>598</v>
      </c>
      <c r="D325" s="205">
        <f>27559504-20403854</f>
        <v>7155650</v>
      </c>
      <c r="E325" s="368">
        <v>116162880</v>
      </c>
      <c r="F325" s="205"/>
      <c r="G325" s="205"/>
      <c r="H325" s="205"/>
    </row>
    <row r="326" spans="2:8">
      <c r="B326" s="174" t="s">
        <v>600</v>
      </c>
      <c r="C326" s="175" t="s">
        <v>598</v>
      </c>
      <c r="D326" s="205">
        <v>24000000</v>
      </c>
      <c r="E326" s="248">
        <v>25000000</v>
      </c>
      <c r="F326" s="248"/>
      <c r="G326" s="248"/>
      <c r="H326" s="248"/>
    </row>
    <row r="327" spans="2:8">
      <c r="B327" s="340"/>
      <c r="C327" s="207"/>
      <c r="D327" s="208"/>
      <c r="E327" s="209"/>
      <c r="F327" s="209"/>
      <c r="G327" s="209"/>
      <c r="H327" s="209"/>
    </row>
    <row r="328" spans="2:8">
      <c r="B328" s="340"/>
      <c r="C328" s="207"/>
      <c r="D328" s="208"/>
      <c r="E328" s="209"/>
      <c r="F328" s="209"/>
      <c r="G328" s="209"/>
      <c r="H328" s="209"/>
    </row>
    <row r="329" spans="2:8">
      <c r="B329" s="340"/>
      <c r="C329" s="207"/>
      <c r="D329" s="208"/>
      <c r="E329" s="209"/>
      <c r="F329" s="209"/>
      <c r="G329" s="209"/>
      <c r="H329" s="209"/>
    </row>
    <row r="330" spans="2:8">
      <c r="B330" s="238" t="s">
        <v>644</v>
      </c>
      <c r="C330" s="239"/>
      <c r="D330" s="240"/>
      <c r="E330" s="240"/>
      <c r="F330" s="240"/>
      <c r="G330" s="240"/>
      <c r="H330" s="240"/>
    </row>
    <row r="331" spans="2:8" ht="97.5" customHeight="1">
      <c r="B331" s="439" t="s">
        <v>1251</v>
      </c>
      <c r="C331" s="439"/>
      <c r="D331" s="439"/>
      <c r="E331" s="439"/>
      <c r="F331" s="439"/>
      <c r="G331" s="439"/>
      <c r="H331" s="439"/>
    </row>
    <row r="332" spans="2:8" ht="35.25" customHeight="1">
      <c r="B332" s="437"/>
      <c r="C332" s="437"/>
      <c r="D332" s="437"/>
      <c r="E332" s="437"/>
      <c r="F332" s="437"/>
      <c r="G332" s="437"/>
      <c r="H332" s="437"/>
    </row>
    <row r="333" spans="2:8">
      <c r="B333" s="238" t="s">
        <v>1537</v>
      </c>
      <c r="C333" s="239"/>
      <c r="D333" s="240"/>
      <c r="E333" s="240"/>
      <c r="F333" s="240"/>
      <c r="G333" s="240"/>
      <c r="H333" s="240"/>
    </row>
    <row r="334" spans="2:8" ht="72.75" customHeight="1">
      <c r="B334" s="439" t="s">
        <v>1252</v>
      </c>
      <c r="C334" s="439"/>
      <c r="D334" s="439"/>
      <c r="E334" s="439"/>
      <c r="F334" s="439"/>
      <c r="G334" s="439"/>
      <c r="H334" s="439"/>
    </row>
    <row r="335" spans="2:8" ht="120" customHeight="1">
      <c r="B335" s="437" t="s">
        <v>1160</v>
      </c>
      <c r="C335" s="437"/>
      <c r="D335" s="437"/>
      <c r="E335" s="437"/>
      <c r="F335" s="437"/>
      <c r="G335" s="437"/>
      <c r="H335" s="437"/>
    </row>
    <row r="336" spans="2:8">
      <c r="B336" s="336"/>
      <c r="C336" s="336"/>
      <c r="D336" s="336"/>
      <c r="E336" s="336"/>
      <c r="F336" s="336"/>
      <c r="G336" s="336"/>
      <c r="H336" s="336"/>
    </row>
    <row r="337" spans="1:9">
      <c r="B337" s="435" t="s">
        <v>601</v>
      </c>
      <c r="C337" s="436" t="s">
        <v>602</v>
      </c>
      <c r="D337" s="436"/>
      <c r="E337" s="436"/>
      <c r="F337" s="436"/>
      <c r="G337" s="436"/>
      <c r="H337" s="436"/>
    </row>
    <row r="338" spans="1:9">
      <c r="A338" s="345"/>
      <c r="B338" s="435"/>
      <c r="C338" s="346" t="s">
        <v>545</v>
      </c>
      <c r="D338" s="346" t="s">
        <v>592</v>
      </c>
      <c r="E338" s="346" t="s">
        <v>593</v>
      </c>
      <c r="F338" s="346" t="s">
        <v>594</v>
      </c>
      <c r="G338" s="346" t="s">
        <v>595</v>
      </c>
      <c r="H338" s="346" t="s">
        <v>596</v>
      </c>
      <c r="I338" s="345"/>
    </row>
    <row r="339" spans="1:9">
      <c r="B339" s="241" t="s">
        <v>645</v>
      </c>
      <c r="C339" s="242" t="s">
        <v>646</v>
      </c>
      <c r="D339" s="243">
        <f>58400+14200+42650</f>
        <v>115250</v>
      </c>
      <c r="E339" s="243">
        <f>60000+14200+43900</f>
        <v>118100</v>
      </c>
      <c r="F339" s="243">
        <f>60000+14200+45200</f>
        <v>119400</v>
      </c>
      <c r="G339" s="243">
        <f>60000+14200+46600</f>
        <v>120800</v>
      </c>
      <c r="H339" s="243">
        <f>60000+14200+46600</f>
        <v>120800</v>
      </c>
    </row>
    <row r="340" spans="1:9">
      <c r="B340" s="241" t="s">
        <v>647</v>
      </c>
      <c r="C340" s="242" t="s">
        <v>646</v>
      </c>
      <c r="D340" s="243">
        <f>11925+54600</f>
        <v>66525</v>
      </c>
      <c r="E340" s="243">
        <f>56200+12000</f>
        <v>68200</v>
      </c>
      <c r="F340" s="243">
        <f>56200+12000</f>
        <v>68200</v>
      </c>
      <c r="G340" s="243">
        <f>56200+12000</f>
        <v>68200</v>
      </c>
      <c r="H340" s="243">
        <f>56200+12000</f>
        <v>68200</v>
      </c>
    </row>
    <row r="341" spans="1:9" ht="49.2">
      <c r="B341" s="241" t="s">
        <v>648</v>
      </c>
      <c r="C341" s="242" t="s">
        <v>649</v>
      </c>
      <c r="D341" s="243">
        <v>40</v>
      </c>
      <c r="E341" s="243">
        <v>40</v>
      </c>
      <c r="F341" s="243">
        <v>40</v>
      </c>
      <c r="G341" s="243">
        <v>40</v>
      </c>
      <c r="H341" s="243">
        <v>40</v>
      </c>
    </row>
    <row r="342" spans="1:9" ht="74.25" customHeight="1">
      <c r="B342" s="241" t="s">
        <v>1253</v>
      </c>
      <c r="C342" s="242" t="s">
        <v>548</v>
      </c>
      <c r="D342" s="243">
        <v>100</v>
      </c>
      <c r="E342" s="243">
        <v>100</v>
      </c>
      <c r="F342" s="243">
        <v>100</v>
      </c>
      <c r="G342" s="243">
        <v>100</v>
      </c>
      <c r="H342" s="243">
        <v>100</v>
      </c>
    </row>
    <row r="343" spans="1:9">
      <c r="B343" s="241" t="s">
        <v>650</v>
      </c>
      <c r="C343" s="242" t="s">
        <v>646</v>
      </c>
      <c r="D343" s="243">
        <v>4000</v>
      </c>
      <c r="E343" s="243">
        <v>4100</v>
      </c>
      <c r="F343" s="243">
        <v>4200</v>
      </c>
      <c r="G343" s="243">
        <v>4300</v>
      </c>
      <c r="H343" s="243">
        <v>4300</v>
      </c>
    </row>
    <row r="344" spans="1:9">
      <c r="B344" s="241" t="s">
        <v>651</v>
      </c>
      <c r="C344" s="242" t="s">
        <v>652</v>
      </c>
      <c r="D344" s="243">
        <v>4500</v>
      </c>
      <c r="E344" s="243">
        <v>4500</v>
      </c>
      <c r="F344" s="243">
        <v>4500</v>
      </c>
      <c r="G344" s="243">
        <v>4500</v>
      </c>
      <c r="H344" s="243">
        <v>4500</v>
      </c>
    </row>
    <row r="345" spans="1:9">
      <c r="B345" s="241" t="s">
        <v>653</v>
      </c>
      <c r="C345" s="242" t="s">
        <v>598</v>
      </c>
      <c r="D345" s="243">
        <v>206565210</v>
      </c>
      <c r="E345" s="243">
        <v>211798800</v>
      </c>
      <c r="F345" s="243">
        <v>216652500</v>
      </c>
      <c r="G345" s="243">
        <v>221797600</v>
      </c>
      <c r="H345" s="243">
        <v>221797600</v>
      </c>
    </row>
    <row r="346" spans="1:9">
      <c r="B346" s="241" t="s">
        <v>654</v>
      </c>
      <c r="C346" s="242" t="s">
        <v>603</v>
      </c>
      <c r="D346" s="243">
        <v>12</v>
      </c>
      <c r="E346" s="243">
        <v>12</v>
      </c>
      <c r="F346" s="243">
        <v>12</v>
      </c>
      <c r="G346" s="243">
        <v>12</v>
      </c>
      <c r="H346" s="243">
        <v>12</v>
      </c>
    </row>
    <row r="347" spans="1:9" ht="49.2">
      <c r="B347" s="241" t="s">
        <v>655</v>
      </c>
      <c r="C347" s="242" t="s">
        <v>656</v>
      </c>
      <c r="D347" s="244" t="s">
        <v>657</v>
      </c>
      <c r="E347" s="244" t="s">
        <v>657</v>
      </c>
      <c r="F347" s="244" t="s">
        <v>657</v>
      </c>
      <c r="G347" s="244" t="s">
        <v>657</v>
      </c>
      <c r="H347" s="244" t="s">
        <v>657</v>
      </c>
    </row>
    <row r="348" spans="1:9" ht="49.2">
      <c r="B348" s="241" t="s">
        <v>658</v>
      </c>
      <c r="C348" s="242" t="s">
        <v>548</v>
      </c>
      <c r="D348" s="243">
        <v>100</v>
      </c>
      <c r="E348" s="243">
        <v>100</v>
      </c>
      <c r="F348" s="243">
        <v>100</v>
      </c>
      <c r="G348" s="243">
        <v>100</v>
      </c>
      <c r="H348" s="243">
        <v>100</v>
      </c>
    </row>
    <row r="349" spans="1:9">
      <c r="B349" s="241" t="s">
        <v>659</v>
      </c>
      <c r="C349" s="242" t="s">
        <v>660</v>
      </c>
      <c r="D349" s="243">
        <v>71170</v>
      </c>
      <c r="E349" s="243">
        <v>71170</v>
      </c>
      <c r="F349" s="243">
        <v>71170</v>
      </c>
      <c r="G349" s="243">
        <v>71170</v>
      </c>
      <c r="H349" s="243">
        <v>71170</v>
      </c>
    </row>
    <row r="350" spans="1:9">
      <c r="B350" s="241" t="s">
        <v>661</v>
      </c>
      <c r="C350" s="242" t="s">
        <v>660</v>
      </c>
      <c r="D350" s="243">
        <f>179.12+221.88+218.41+180.55+153.46+369.81</f>
        <v>1323.23</v>
      </c>
      <c r="E350" s="243">
        <f>179.12+221.88+218.41+180.55+153.46+369.81</f>
        <v>1323.23</v>
      </c>
      <c r="F350" s="243">
        <f>179.12+221.88+218.41+180.55+153.46+369.81</f>
        <v>1323.23</v>
      </c>
      <c r="G350" s="243">
        <f>179.12+221.88+218.41+180.55+153.46+369.81</f>
        <v>1323.23</v>
      </c>
      <c r="H350" s="243">
        <f>179.12+221.88+218.41+180.55+153.46+369.81</f>
        <v>1323.23</v>
      </c>
    </row>
    <row r="351" spans="1:9">
      <c r="B351" s="241" t="s">
        <v>662</v>
      </c>
      <c r="C351" s="242" t="s">
        <v>603</v>
      </c>
      <c r="D351" s="243">
        <v>656</v>
      </c>
      <c r="E351" s="243">
        <v>700</v>
      </c>
      <c r="F351" s="243">
        <v>700</v>
      </c>
      <c r="G351" s="243">
        <v>700</v>
      </c>
      <c r="H351" s="243">
        <v>700</v>
      </c>
    </row>
    <row r="352" spans="1:9">
      <c r="B352" s="241" t="s">
        <v>663</v>
      </c>
      <c r="C352" s="242" t="s">
        <v>603</v>
      </c>
      <c r="D352" s="243">
        <v>22300</v>
      </c>
      <c r="E352" s="243">
        <v>23000</v>
      </c>
      <c r="F352" s="243">
        <v>23000</v>
      </c>
      <c r="G352" s="243">
        <v>23000</v>
      </c>
      <c r="H352" s="243">
        <v>23000</v>
      </c>
    </row>
    <row r="353" spans="1:9" ht="73.8">
      <c r="B353" s="241" t="s">
        <v>664</v>
      </c>
      <c r="C353" s="242" t="s">
        <v>603</v>
      </c>
      <c r="D353" s="243">
        <v>71318</v>
      </c>
      <c r="E353" s="243">
        <v>72000</v>
      </c>
      <c r="F353" s="243">
        <v>72000</v>
      </c>
      <c r="G353" s="243">
        <v>72000</v>
      </c>
      <c r="H353" s="243">
        <v>72000</v>
      </c>
    </row>
    <row r="354" spans="1:9">
      <c r="B354" s="251"/>
      <c r="C354" s="252"/>
      <c r="D354" s="154"/>
      <c r="E354" s="154"/>
      <c r="F354" s="154"/>
      <c r="G354" s="154"/>
      <c r="H354" s="154"/>
    </row>
    <row r="355" spans="1:9">
      <c r="B355" s="435" t="s">
        <v>601</v>
      </c>
      <c r="C355" s="436" t="s">
        <v>602</v>
      </c>
      <c r="D355" s="436"/>
      <c r="E355" s="436"/>
      <c r="F355" s="436"/>
      <c r="G355" s="436"/>
      <c r="H355" s="436"/>
    </row>
    <row r="356" spans="1:9">
      <c r="A356" s="345"/>
      <c r="B356" s="435"/>
      <c r="C356" s="346" t="s">
        <v>545</v>
      </c>
      <c r="D356" s="346" t="s">
        <v>592</v>
      </c>
      <c r="E356" s="346" t="s">
        <v>593</v>
      </c>
      <c r="F356" s="346" t="s">
        <v>594</v>
      </c>
      <c r="G356" s="346" t="s">
        <v>595</v>
      </c>
      <c r="H356" s="346" t="s">
        <v>596</v>
      </c>
      <c r="I356" s="345"/>
    </row>
    <row r="357" spans="1:9">
      <c r="B357" s="241" t="s">
        <v>665</v>
      </c>
      <c r="C357" s="242" t="s">
        <v>619</v>
      </c>
      <c r="D357" s="243">
        <v>6662</v>
      </c>
      <c r="E357" s="243">
        <v>7000</v>
      </c>
      <c r="F357" s="243">
        <v>7000</v>
      </c>
      <c r="G357" s="243">
        <v>7000</v>
      </c>
      <c r="H357" s="243">
        <v>7000</v>
      </c>
    </row>
    <row r="358" spans="1:9">
      <c r="B358" s="241" t="s">
        <v>666</v>
      </c>
      <c r="C358" s="242" t="s">
        <v>619</v>
      </c>
      <c r="D358" s="243">
        <v>1672</v>
      </c>
      <c r="E358" s="243">
        <v>1800</v>
      </c>
      <c r="F358" s="243">
        <v>1800</v>
      </c>
      <c r="G358" s="243">
        <v>1800</v>
      </c>
      <c r="H358" s="243">
        <v>1800</v>
      </c>
    </row>
    <row r="359" spans="1:9">
      <c r="B359" s="241" t="s">
        <v>667</v>
      </c>
      <c r="C359" s="242" t="s">
        <v>603</v>
      </c>
      <c r="D359" s="243">
        <v>1126</v>
      </c>
      <c r="E359" s="243">
        <v>1200</v>
      </c>
      <c r="F359" s="243">
        <v>1200</v>
      </c>
      <c r="G359" s="243">
        <v>1200</v>
      </c>
      <c r="H359" s="243">
        <v>1200</v>
      </c>
    </row>
    <row r="360" spans="1:9">
      <c r="B360" s="245" t="s">
        <v>597</v>
      </c>
      <c r="C360" s="246" t="s">
        <v>598</v>
      </c>
      <c r="D360" s="247">
        <f>206565210-87602200</f>
        <v>118963010</v>
      </c>
      <c r="E360" s="248">
        <f>+E361+E362</f>
        <v>120941050</v>
      </c>
      <c r="F360" s="248"/>
      <c r="G360" s="248"/>
      <c r="H360" s="248"/>
    </row>
    <row r="361" spans="1:9">
      <c r="B361" s="245" t="s">
        <v>599</v>
      </c>
      <c r="C361" s="246" t="s">
        <v>598</v>
      </c>
      <c r="D361" s="247">
        <f>206565210-87602200</f>
        <v>118963010</v>
      </c>
      <c r="E361" s="249">
        <v>120941050</v>
      </c>
      <c r="F361" s="248"/>
      <c r="G361" s="248"/>
      <c r="H361" s="248"/>
    </row>
    <row r="362" spans="1:9">
      <c r="B362" s="245" t="s">
        <v>600</v>
      </c>
      <c r="C362" s="246" t="s">
        <v>598</v>
      </c>
      <c r="D362" s="250"/>
      <c r="E362" s="250"/>
      <c r="F362" s="250"/>
      <c r="G362" s="250"/>
      <c r="H362" s="250"/>
    </row>
    <row r="363" spans="1:9">
      <c r="B363" s="224"/>
      <c r="C363" s="225"/>
      <c r="D363" s="253"/>
      <c r="E363" s="253"/>
      <c r="F363" s="253"/>
      <c r="G363" s="253"/>
      <c r="H363" s="253"/>
    </row>
    <row r="364" spans="1:9">
      <c r="B364" s="224"/>
      <c r="C364" s="225"/>
      <c r="D364" s="253"/>
      <c r="E364" s="253"/>
      <c r="F364" s="253"/>
      <c r="G364" s="253"/>
      <c r="H364" s="253"/>
    </row>
    <row r="365" spans="1:9">
      <c r="B365" s="224"/>
      <c r="C365" s="225"/>
      <c r="D365" s="253"/>
      <c r="E365" s="253"/>
      <c r="F365" s="253"/>
      <c r="G365" s="253"/>
      <c r="H365" s="253"/>
    </row>
    <row r="366" spans="1:9">
      <c r="B366" s="224"/>
      <c r="C366" s="225"/>
      <c r="D366" s="253"/>
      <c r="E366" s="253"/>
      <c r="F366" s="253"/>
      <c r="G366" s="253"/>
      <c r="H366" s="253"/>
    </row>
    <row r="367" spans="1:9">
      <c r="B367" s="224"/>
      <c r="C367" s="225"/>
      <c r="D367" s="253"/>
      <c r="E367" s="253"/>
      <c r="F367" s="253"/>
      <c r="G367" s="253"/>
      <c r="H367" s="253"/>
    </row>
    <row r="368" spans="1:9">
      <c r="B368" s="224"/>
      <c r="C368" s="225"/>
      <c r="D368" s="253"/>
      <c r="E368" s="253"/>
      <c r="F368" s="253"/>
      <c r="G368" s="253"/>
      <c r="H368" s="253"/>
    </row>
    <row r="369" spans="2:8">
      <c r="B369" s="224"/>
      <c r="C369" s="225"/>
      <c r="D369" s="253"/>
      <c r="E369" s="253"/>
      <c r="F369" s="253"/>
      <c r="G369" s="253"/>
      <c r="H369" s="253"/>
    </row>
    <row r="370" spans="2:8">
      <c r="B370" s="224"/>
      <c r="C370" s="225"/>
      <c r="D370" s="253"/>
      <c r="E370" s="253"/>
      <c r="F370" s="253"/>
      <c r="G370" s="253"/>
      <c r="H370" s="253"/>
    </row>
    <row r="371" spans="2:8">
      <c r="B371" s="224"/>
      <c r="C371" s="225"/>
      <c r="D371" s="253"/>
      <c r="E371" s="253"/>
      <c r="F371" s="253"/>
      <c r="G371" s="253"/>
      <c r="H371" s="253"/>
    </row>
    <row r="372" spans="2:8">
      <c r="B372" s="224"/>
      <c r="C372" s="225"/>
      <c r="D372" s="253"/>
      <c r="E372" s="253"/>
      <c r="F372" s="253"/>
      <c r="G372" s="253"/>
      <c r="H372" s="253"/>
    </row>
    <row r="373" spans="2:8">
      <c r="B373" s="224"/>
      <c r="C373" s="225"/>
      <c r="D373" s="253"/>
      <c r="E373" s="253"/>
      <c r="F373" s="253"/>
      <c r="G373" s="253"/>
      <c r="H373" s="253"/>
    </row>
    <row r="374" spans="2:8">
      <c r="B374" s="224"/>
      <c r="C374" s="225"/>
      <c r="D374" s="253"/>
      <c r="E374" s="253"/>
      <c r="F374" s="253"/>
      <c r="G374" s="253"/>
      <c r="H374" s="253"/>
    </row>
    <row r="375" spans="2:8">
      <c r="B375" s="224"/>
      <c r="C375" s="225"/>
      <c r="D375" s="253"/>
      <c r="E375" s="253"/>
      <c r="F375" s="253"/>
      <c r="G375" s="253"/>
      <c r="H375" s="253"/>
    </row>
    <row r="376" spans="2:8">
      <c r="B376" s="224"/>
      <c r="C376" s="225"/>
      <c r="D376" s="253"/>
      <c r="E376" s="253"/>
      <c r="F376" s="253"/>
      <c r="G376" s="253"/>
      <c r="H376" s="253"/>
    </row>
    <row r="377" spans="2:8">
      <c r="B377" s="224"/>
      <c r="C377" s="225"/>
      <c r="D377" s="253"/>
      <c r="E377" s="253"/>
      <c r="F377" s="253"/>
      <c r="G377" s="253"/>
      <c r="H377" s="253"/>
    </row>
    <row r="378" spans="2:8">
      <c r="B378" s="224"/>
      <c r="C378" s="225"/>
      <c r="D378" s="253"/>
      <c r="E378" s="253"/>
      <c r="F378" s="253"/>
      <c r="G378" s="253"/>
      <c r="H378" s="253"/>
    </row>
    <row r="379" spans="2:8">
      <c r="B379" s="224"/>
      <c r="C379" s="225"/>
      <c r="D379" s="253"/>
      <c r="E379" s="253"/>
      <c r="F379" s="253"/>
      <c r="G379" s="253"/>
      <c r="H379" s="253"/>
    </row>
    <row r="380" spans="2:8">
      <c r="B380" s="224"/>
      <c r="C380" s="225"/>
      <c r="D380" s="253"/>
      <c r="E380" s="253"/>
      <c r="F380" s="253"/>
      <c r="G380" s="253"/>
      <c r="H380" s="253"/>
    </row>
    <row r="381" spans="2:8">
      <c r="B381" s="224"/>
      <c r="C381" s="225"/>
      <c r="D381" s="253"/>
      <c r="E381" s="253"/>
      <c r="F381" s="253"/>
      <c r="G381" s="253"/>
      <c r="H381" s="253"/>
    </row>
    <row r="382" spans="2:8">
      <c r="B382" s="224"/>
      <c r="C382" s="225"/>
      <c r="D382" s="253"/>
      <c r="E382" s="253"/>
      <c r="F382" s="253"/>
      <c r="G382" s="253"/>
      <c r="H382" s="253"/>
    </row>
    <row r="383" spans="2:8">
      <c r="B383" s="224"/>
      <c r="C383" s="225"/>
      <c r="D383" s="253"/>
      <c r="E383" s="253"/>
      <c r="F383" s="253"/>
      <c r="G383" s="253"/>
      <c r="H383" s="253"/>
    </row>
    <row r="384" spans="2:8">
      <c r="B384" s="224"/>
      <c r="C384" s="225"/>
      <c r="D384" s="253"/>
      <c r="E384" s="253"/>
      <c r="F384" s="253"/>
      <c r="G384" s="253"/>
      <c r="H384" s="253"/>
    </row>
    <row r="385" spans="2:8">
      <c r="B385" s="224"/>
      <c r="C385" s="225"/>
      <c r="D385" s="253"/>
      <c r="E385" s="253"/>
      <c r="F385" s="253"/>
      <c r="G385" s="253"/>
      <c r="H385" s="253"/>
    </row>
    <row r="386" spans="2:8">
      <c r="B386" s="224"/>
      <c r="C386" s="225"/>
      <c r="D386" s="253"/>
      <c r="E386" s="253"/>
      <c r="F386" s="253"/>
      <c r="G386" s="253"/>
      <c r="H386" s="253"/>
    </row>
    <row r="387" spans="2:8">
      <c r="B387" s="224"/>
      <c r="C387" s="225"/>
      <c r="D387" s="253"/>
      <c r="E387" s="253"/>
      <c r="F387" s="253"/>
      <c r="G387" s="253"/>
      <c r="H387" s="253"/>
    </row>
    <row r="388" spans="2:8">
      <c r="B388" s="224"/>
      <c r="C388" s="225"/>
      <c r="D388" s="253"/>
      <c r="E388" s="253"/>
      <c r="F388" s="253"/>
      <c r="G388" s="253"/>
      <c r="H388" s="253"/>
    </row>
    <row r="389" spans="2:8">
      <c r="B389" s="224"/>
      <c r="C389" s="225"/>
      <c r="D389" s="253"/>
      <c r="E389" s="253"/>
      <c r="F389" s="253"/>
      <c r="G389" s="253"/>
      <c r="H389" s="253"/>
    </row>
    <row r="390" spans="2:8">
      <c r="B390" s="224"/>
      <c r="C390" s="225"/>
      <c r="D390" s="253"/>
      <c r="E390" s="253"/>
      <c r="F390" s="253"/>
      <c r="G390" s="253"/>
      <c r="H390" s="253"/>
    </row>
    <row r="391" spans="2:8">
      <c r="B391" s="224"/>
      <c r="C391" s="225"/>
      <c r="D391" s="253"/>
      <c r="E391" s="253"/>
      <c r="F391" s="253"/>
      <c r="G391" s="253"/>
      <c r="H391" s="253"/>
    </row>
    <row r="392" spans="2:8">
      <c r="B392" s="224"/>
      <c r="C392" s="225"/>
      <c r="D392" s="253"/>
      <c r="E392" s="253"/>
      <c r="F392" s="253"/>
      <c r="G392" s="253"/>
      <c r="H392" s="253"/>
    </row>
    <row r="393" spans="2:8">
      <c r="B393" s="224"/>
      <c r="C393" s="225"/>
      <c r="D393" s="253"/>
      <c r="E393" s="253"/>
      <c r="F393" s="253"/>
      <c r="G393" s="253"/>
      <c r="H393" s="253"/>
    </row>
    <row r="394" spans="2:8">
      <c r="B394" s="224"/>
      <c r="C394" s="225"/>
      <c r="D394" s="253"/>
      <c r="E394" s="253"/>
      <c r="F394" s="253"/>
      <c r="G394" s="253"/>
      <c r="H394" s="253"/>
    </row>
    <row r="395" spans="2:8">
      <c r="B395" s="340"/>
      <c r="C395" s="207"/>
      <c r="D395" s="208"/>
      <c r="E395" s="208"/>
      <c r="F395" s="208"/>
      <c r="G395" s="208"/>
      <c r="H395" s="208"/>
    </row>
    <row r="396" spans="2:8">
      <c r="B396" s="210" t="s">
        <v>1538</v>
      </c>
      <c r="C396" s="171"/>
      <c r="D396" s="170"/>
      <c r="E396" s="170"/>
      <c r="F396" s="170"/>
      <c r="G396" s="170"/>
      <c r="H396" s="170"/>
    </row>
    <row r="397" spans="2:8" ht="49.5" customHeight="1">
      <c r="B397" s="438" t="s">
        <v>1539</v>
      </c>
      <c r="C397" s="438"/>
      <c r="D397" s="438"/>
      <c r="E397" s="438"/>
      <c r="F397" s="438"/>
      <c r="G397" s="438"/>
      <c r="H397" s="438"/>
    </row>
    <row r="398" spans="2:8" ht="72" customHeight="1">
      <c r="B398" s="431" t="s">
        <v>1540</v>
      </c>
      <c r="C398" s="431"/>
      <c r="D398" s="431"/>
      <c r="E398" s="431"/>
      <c r="F398" s="431"/>
      <c r="G398" s="431"/>
      <c r="H398" s="431"/>
    </row>
    <row r="399" spans="2:8" ht="24.75" customHeight="1">
      <c r="B399" s="212"/>
    </row>
    <row r="400" spans="2:8">
      <c r="B400" s="450" t="s">
        <v>601</v>
      </c>
      <c r="C400" s="452" t="s">
        <v>602</v>
      </c>
      <c r="D400" s="453"/>
      <c r="E400" s="453"/>
      <c r="F400" s="453"/>
      <c r="G400" s="453"/>
      <c r="H400" s="454"/>
    </row>
    <row r="401" spans="1:9">
      <c r="A401" s="345"/>
      <c r="B401" s="451"/>
      <c r="C401" s="346" t="s">
        <v>545</v>
      </c>
      <c r="D401" s="346" t="s">
        <v>592</v>
      </c>
      <c r="E401" s="346" t="s">
        <v>593</v>
      </c>
      <c r="F401" s="346" t="s">
        <v>594</v>
      </c>
      <c r="G401" s="346" t="s">
        <v>595</v>
      </c>
      <c r="H401" s="346" t="s">
        <v>596</v>
      </c>
      <c r="I401" s="345"/>
    </row>
    <row r="402" spans="1:9" ht="49.2">
      <c r="B402" s="213" t="s">
        <v>669</v>
      </c>
      <c r="C402" s="338" t="s">
        <v>646</v>
      </c>
      <c r="D402" s="214">
        <v>525</v>
      </c>
      <c r="E402" s="214">
        <v>550</v>
      </c>
      <c r="F402" s="214">
        <v>600</v>
      </c>
      <c r="G402" s="338">
        <v>650</v>
      </c>
      <c r="H402" s="338">
        <v>700</v>
      </c>
    </row>
    <row r="403" spans="1:9" ht="49.2">
      <c r="B403" s="215" t="s">
        <v>670</v>
      </c>
      <c r="C403" s="440" t="s">
        <v>671</v>
      </c>
      <c r="D403" s="214">
        <v>40</v>
      </c>
      <c r="E403" s="214">
        <v>50</v>
      </c>
      <c r="F403" s="214">
        <v>55</v>
      </c>
      <c r="G403" s="442">
        <v>70</v>
      </c>
      <c r="H403" s="442">
        <v>90</v>
      </c>
    </row>
    <row r="404" spans="1:9" ht="49.2">
      <c r="B404" s="216" t="s">
        <v>672</v>
      </c>
      <c r="C404" s="441"/>
      <c r="D404" s="217"/>
      <c r="E404" s="217"/>
      <c r="F404" s="217"/>
      <c r="G404" s="443"/>
      <c r="H404" s="443"/>
    </row>
    <row r="405" spans="1:9" ht="49.2">
      <c r="B405" s="215" t="s">
        <v>673</v>
      </c>
      <c r="C405" s="203" t="s">
        <v>646</v>
      </c>
      <c r="D405" s="218">
        <v>100</v>
      </c>
      <c r="E405" s="218">
        <v>150</v>
      </c>
      <c r="F405" s="218">
        <v>200</v>
      </c>
      <c r="G405" s="173">
        <v>250</v>
      </c>
      <c r="H405" s="219">
        <v>300</v>
      </c>
    </row>
    <row r="406" spans="1:9" ht="49.2">
      <c r="B406" s="215" t="s">
        <v>674</v>
      </c>
      <c r="C406" s="203" t="s">
        <v>646</v>
      </c>
      <c r="D406" s="218">
        <v>80</v>
      </c>
      <c r="E406" s="218">
        <v>100</v>
      </c>
      <c r="F406" s="218">
        <v>150</v>
      </c>
      <c r="G406" s="173">
        <v>200</v>
      </c>
      <c r="H406" s="219">
        <v>250</v>
      </c>
    </row>
    <row r="407" spans="1:9" ht="49.2">
      <c r="B407" s="215" t="s">
        <v>675</v>
      </c>
      <c r="C407" s="203" t="s">
        <v>676</v>
      </c>
      <c r="D407" s="218">
        <f>1500+50</f>
        <v>1550</v>
      </c>
      <c r="E407" s="218">
        <v>1600</v>
      </c>
      <c r="F407" s="218">
        <v>1700</v>
      </c>
      <c r="G407" s="173">
        <v>1750</v>
      </c>
      <c r="H407" s="220">
        <v>1800</v>
      </c>
    </row>
    <row r="408" spans="1:9">
      <c r="B408" s="213" t="s">
        <v>677</v>
      </c>
      <c r="C408" s="203" t="s">
        <v>676</v>
      </c>
      <c r="D408" s="218">
        <v>900</v>
      </c>
      <c r="E408" s="218">
        <v>950</v>
      </c>
      <c r="F408" s="218">
        <v>1000</v>
      </c>
      <c r="G408" s="173">
        <v>1100</v>
      </c>
      <c r="H408" s="220">
        <v>1200</v>
      </c>
    </row>
    <row r="409" spans="1:9" ht="49.2">
      <c r="B409" s="213" t="s">
        <v>678</v>
      </c>
      <c r="C409" s="166" t="s">
        <v>679</v>
      </c>
      <c r="D409" s="218">
        <v>68</v>
      </c>
      <c r="E409" s="218">
        <v>80</v>
      </c>
      <c r="F409" s="218">
        <v>95</v>
      </c>
      <c r="G409" s="173">
        <v>110</v>
      </c>
      <c r="H409" s="219">
        <v>140</v>
      </c>
    </row>
    <row r="410" spans="1:9">
      <c r="B410" s="174" t="s">
        <v>597</v>
      </c>
      <c r="C410" s="175" t="s">
        <v>598</v>
      </c>
      <c r="D410" s="221">
        <f>40667200-29637100</f>
        <v>11030100</v>
      </c>
      <c r="E410" s="221">
        <f>+E411+E412</f>
        <v>11137000</v>
      </c>
      <c r="F410" s="221"/>
      <c r="G410" s="221"/>
      <c r="H410" s="221"/>
    </row>
    <row r="411" spans="1:9">
      <c r="B411" s="174" t="s">
        <v>599</v>
      </c>
      <c r="C411" s="175" t="s">
        <v>598</v>
      </c>
      <c r="D411" s="221">
        <f>40667200-29637100</f>
        <v>11030100</v>
      </c>
      <c r="E411" s="206">
        <v>11137000</v>
      </c>
      <c r="F411" s="180"/>
      <c r="G411" s="180"/>
      <c r="H411" s="180"/>
    </row>
    <row r="412" spans="1:9">
      <c r="B412" s="174" t="s">
        <v>600</v>
      </c>
      <c r="C412" s="175" t="s">
        <v>598</v>
      </c>
      <c r="D412" s="180"/>
      <c r="E412" s="180"/>
      <c r="F412" s="180"/>
      <c r="G412" s="180"/>
      <c r="H412" s="180"/>
    </row>
    <row r="413" spans="1:9">
      <c r="B413" s="181"/>
    </row>
    <row r="414" spans="1:9">
      <c r="B414" s="181"/>
    </row>
    <row r="415" spans="1:9">
      <c r="B415" s="181"/>
    </row>
    <row r="416" spans="1:9">
      <c r="B416" s="181"/>
    </row>
    <row r="417" spans="1:9">
      <c r="B417" s="181"/>
    </row>
    <row r="418" spans="1:9">
      <c r="B418" s="181"/>
    </row>
    <row r="419" spans="1:9">
      <c r="B419" s="181"/>
    </row>
    <row r="420" spans="1:9">
      <c r="B420" s="181"/>
    </row>
    <row r="421" spans="1:9">
      <c r="B421" s="181"/>
    </row>
    <row r="422" spans="1:9">
      <c r="B422" s="181"/>
    </row>
    <row r="423" spans="1:9">
      <c r="B423" s="181"/>
    </row>
    <row r="424" spans="1:9">
      <c r="B424" s="181"/>
    </row>
    <row r="425" spans="1:9">
      <c r="B425" s="181"/>
    </row>
    <row r="426" spans="1:9">
      <c r="B426" s="181"/>
    </row>
    <row r="427" spans="1:9">
      <c r="B427" s="210" t="s">
        <v>1541</v>
      </c>
      <c r="C427" s="171"/>
      <c r="D427" s="170"/>
      <c r="E427" s="170"/>
      <c r="F427" s="170"/>
      <c r="G427" s="170"/>
      <c r="H427" s="170"/>
    </row>
    <row r="428" spans="1:9" ht="97.5" customHeight="1">
      <c r="B428" s="438" t="s">
        <v>1542</v>
      </c>
      <c r="C428" s="438"/>
      <c r="D428" s="438"/>
      <c r="E428" s="438"/>
      <c r="F428" s="438"/>
      <c r="G428" s="438"/>
      <c r="H428" s="438"/>
    </row>
    <row r="429" spans="1:9" ht="72" customHeight="1">
      <c r="B429" s="431" t="s">
        <v>1543</v>
      </c>
      <c r="C429" s="431"/>
      <c r="D429" s="431"/>
      <c r="E429" s="431"/>
      <c r="F429" s="431"/>
      <c r="G429" s="431"/>
      <c r="H429" s="431"/>
    </row>
    <row r="430" spans="1:9">
      <c r="B430" s="337"/>
      <c r="C430" s="337"/>
      <c r="D430" s="337"/>
      <c r="E430" s="337"/>
      <c r="F430" s="337"/>
      <c r="G430" s="337"/>
      <c r="H430" s="337"/>
    </row>
    <row r="431" spans="1:9">
      <c r="B431" s="435" t="s">
        <v>601</v>
      </c>
      <c r="C431" s="436" t="s">
        <v>602</v>
      </c>
      <c r="D431" s="436"/>
      <c r="E431" s="436"/>
      <c r="F431" s="436"/>
      <c r="G431" s="436"/>
      <c r="H431" s="436"/>
    </row>
    <row r="432" spans="1:9">
      <c r="A432" s="345"/>
      <c r="B432" s="435"/>
      <c r="C432" s="346" t="s">
        <v>545</v>
      </c>
      <c r="D432" s="346" t="s">
        <v>592</v>
      </c>
      <c r="E432" s="346" t="s">
        <v>593</v>
      </c>
      <c r="F432" s="346" t="s">
        <v>594</v>
      </c>
      <c r="G432" s="346" t="s">
        <v>595</v>
      </c>
      <c r="H432" s="346" t="s">
        <v>596</v>
      </c>
      <c r="I432" s="345"/>
    </row>
    <row r="433" spans="2:8">
      <c r="B433" s="204" t="s">
        <v>680</v>
      </c>
      <c r="C433" s="166" t="s">
        <v>114</v>
      </c>
      <c r="D433" s="173">
        <v>77</v>
      </c>
      <c r="E433" s="173">
        <v>77</v>
      </c>
      <c r="F433" s="173">
        <v>80</v>
      </c>
      <c r="G433" s="173">
        <v>84</v>
      </c>
      <c r="H433" s="173">
        <v>87</v>
      </c>
    </row>
    <row r="434" spans="2:8" ht="49.2">
      <c r="B434" s="204" t="s">
        <v>681</v>
      </c>
      <c r="C434" s="166" t="s">
        <v>652</v>
      </c>
      <c r="D434" s="173">
        <v>33000</v>
      </c>
      <c r="E434" s="173">
        <v>23000</v>
      </c>
      <c r="F434" s="173">
        <v>23000</v>
      </c>
      <c r="G434" s="173">
        <v>23000</v>
      </c>
      <c r="H434" s="173">
        <v>23000</v>
      </c>
    </row>
    <row r="435" spans="2:8" ht="49.2">
      <c r="B435" s="222" t="s">
        <v>1161</v>
      </c>
      <c r="C435" s="166" t="s">
        <v>682</v>
      </c>
      <c r="D435" s="173">
        <v>1</v>
      </c>
      <c r="E435" s="173">
        <v>2</v>
      </c>
      <c r="F435" s="173">
        <v>3</v>
      </c>
      <c r="G435" s="173">
        <v>3</v>
      </c>
      <c r="H435" s="173">
        <v>3</v>
      </c>
    </row>
    <row r="436" spans="2:8">
      <c r="B436" s="204" t="s">
        <v>683</v>
      </c>
      <c r="C436" s="166" t="s">
        <v>114</v>
      </c>
      <c r="D436" s="173">
        <v>22</v>
      </c>
      <c r="E436" s="173">
        <v>18</v>
      </c>
      <c r="F436" s="173">
        <v>20</v>
      </c>
      <c r="G436" s="173">
        <v>22</v>
      </c>
      <c r="H436" s="173">
        <v>24</v>
      </c>
    </row>
    <row r="437" spans="2:8">
      <c r="B437" s="204" t="s">
        <v>684</v>
      </c>
      <c r="C437" s="166" t="s">
        <v>646</v>
      </c>
      <c r="D437" s="173">
        <v>2</v>
      </c>
      <c r="E437" s="173">
        <v>3</v>
      </c>
      <c r="F437" s="173">
        <v>3</v>
      </c>
      <c r="G437" s="173">
        <v>3</v>
      </c>
      <c r="H437" s="173">
        <v>3</v>
      </c>
    </row>
    <row r="438" spans="2:8" ht="98.4">
      <c r="B438" s="204" t="s">
        <v>685</v>
      </c>
      <c r="C438" s="166" t="s">
        <v>646</v>
      </c>
      <c r="D438" s="173">
        <v>13</v>
      </c>
      <c r="E438" s="173">
        <v>5</v>
      </c>
      <c r="F438" s="173">
        <v>7</v>
      </c>
      <c r="G438" s="173">
        <v>9</v>
      </c>
      <c r="H438" s="173">
        <v>11</v>
      </c>
    </row>
    <row r="439" spans="2:8" ht="73.8">
      <c r="B439" s="204" t="s">
        <v>686</v>
      </c>
      <c r="C439" s="166" t="s">
        <v>687</v>
      </c>
      <c r="D439" s="173">
        <v>31</v>
      </c>
      <c r="E439" s="173">
        <v>31</v>
      </c>
      <c r="F439" s="173">
        <v>35</v>
      </c>
      <c r="G439" s="173">
        <v>35</v>
      </c>
      <c r="H439" s="173">
        <v>37</v>
      </c>
    </row>
    <row r="440" spans="2:8" ht="49.2">
      <c r="B440" s="204" t="s">
        <v>688</v>
      </c>
      <c r="C440" s="166" t="s">
        <v>548</v>
      </c>
      <c r="D440" s="172">
        <v>100</v>
      </c>
      <c r="E440" s="173">
        <v>100</v>
      </c>
      <c r="F440" s="173">
        <v>100</v>
      </c>
      <c r="G440" s="173">
        <v>100</v>
      </c>
      <c r="H440" s="173">
        <v>100</v>
      </c>
    </row>
    <row r="441" spans="2:8" ht="49.2">
      <c r="B441" s="204" t="s">
        <v>689</v>
      </c>
      <c r="C441" s="166" t="s">
        <v>548</v>
      </c>
      <c r="D441" s="173">
        <v>3</v>
      </c>
      <c r="E441" s="173">
        <v>3</v>
      </c>
      <c r="F441" s="173">
        <v>6</v>
      </c>
      <c r="G441" s="173">
        <v>6</v>
      </c>
      <c r="H441" s="173">
        <v>6</v>
      </c>
    </row>
    <row r="442" spans="2:8" ht="72.75" customHeight="1">
      <c r="B442" s="204" t="s">
        <v>690</v>
      </c>
      <c r="C442" s="166" t="s">
        <v>548</v>
      </c>
      <c r="D442" s="173">
        <v>92</v>
      </c>
      <c r="E442" s="173">
        <v>93</v>
      </c>
      <c r="F442" s="173">
        <v>94</v>
      </c>
      <c r="G442" s="173">
        <v>95</v>
      </c>
      <c r="H442" s="173">
        <v>96</v>
      </c>
    </row>
    <row r="443" spans="2:8">
      <c r="B443" s="174" t="s">
        <v>597</v>
      </c>
      <c r="C443" s="175" t="s">
        <v>598</v>
      </c>
      <c r="D443" s="211">
        <f>24964220-22852100</f>
        <v>2112120</v>
      </c>
      <c r="E443" s="177">
        <v>2409470</v>
      </c>
      <c r="F443" s="196"/>
      <c r="G443" s="196"/>
      <c r="H443" s="196"/>
    </row>
    <row r="444" spans="2:8">
      <c r="B444" s="174" t="s">
        <v>599</v>
      </c>
      <c r="C444" s="175" t="s">
        <v>598</v>
      </c>
      <c r="D444" s="211">
        <f>24964220-22852100</f>
        <v>2112120</v>
      </c>
      <c r="E444" s="177">
        <v>2409470</v>
      </c>
      <c r="F444" s="205"/>
      <c r="G444" s="205"/>
      <c r="H444" s="205"/>
    </row>
    <row r="445" spans="2:8">
      <c r="B445" s="174" t="s">
        <v>600</v>
      </c>
      <c r="C445" s="175" t="s">
        <v>598</v>
      </c>
      <c r="D445" s="180"/>
      <c r="E445" s="180"/>
      <c r="F445" s="180"/>
      <c r="G445" s="180"/>
      <c r="H445" s="180"/>
    </row>
    <row r="446" spans="2:8">
      <c r="B446" s="254" t="s">
        <v>1162</v>
      </c>
      <c r="C446" s="207"/>
      <c r="D446" s="208"/>
      <c r="E446" s="208"/>
      <c r="F446" s="208"/>
      <c r="G446" s="208"/>
      <c r="H446" s="208"/>
    </row>
    <row r="447" spans="2:8">
      <c r="B447" s="255" t="s">
        <v>691</v>
      </c>
      <c r="C447" s="207"/>
      <c r="D447" s="208"/>
      <c r="E447" s="208"/>
      <c r="F447" s="208"/>
      <c r="G447" s="208"/>
      <c r="H447" s="208"/>
    </row>
    <row r="448" spans="2:8">
      <c r="B448" s="255" t="s">
        <v>692</v>
      </c>
      <c r="C448" s="207"/>
      <c r="D448" s="208"/>
      <c r="E448" s="208"/>
      <c r="F448" s="208"/>
      <c r="G448" s="208"/>
      <c r="H448" s="208"/>
    </row>
    <row r="449" spans="2:8">
      <c r="B449" s="341"/>
      <c r="C449" s="207"/>
      <c r="D449" s="208"/>
      <c r="E449" s="208"/>
      <c r="F449" s="208"/>
      <c r="G449" s="208"/>
      <c r="H449" s="208"/>
    </row>
    <row r="450" spans="2:8">
      <c r="B450" s="341"/>
      <c r="C450" s="207"/>
      <c r="D450" s="208"/>
      <c r="E450" s="208"/>
      <c r="F450" s="208"/>
      <c r="G450" s="208"/>
      <c r="H450" s="208"/>
    </row>
    <row r="451" spans="2:8">
      <c r="B451" s="341"/>
      <c r="C451" s="207"/>
      <c r="D451" s="208"/>
      <c r="E451" s="208"/>
      <c r="F451" s="208"/>
      <c r="G451" s="208"/>
      <c r="H451" s="208"/>
    </row>
    <row r="452" spans="2:8">
      <c r="B452" s="444" t="s">
        <v>1544</v>
      </c>
      <c r="C452" s="444"/>
      <c r="D452" s="444"/>
      <c r="E452" s="444"/>
      <c r="F452" s="444"/>
      <c r="G452" s="256"/>
      <c r="H452" s="156"/>
    </row>
    <row r="453" spans="2:8">
      <c r="B453" s="339" t="s">
        <v>1545</v>
      </c>
      <c r="C453" s="339"/>
      <c r="D453" s="339"/>
      <c r="E453" s="339"/>
      <c r="F453" s="339"/>
      <c r="G453" s="259" t="s">
        <v>764</v>
      </c>
      <c r="H453" s="367"/>
    </row>
    <row r="454" spans="2:8" ht="97.5" customHeight="1">
      <c r="B454" s="438" t="s">
        <v>1546</v>
      </c>
      <c r="C454" s="438"/>
      <c r="D454" s="438"/>
      <c r="E454" s="438"/>
      <c r="F454" s="438"/>
      <c r="G454" s="438"/>
      <c r="H454" s="438"/>
    </row>
    <row r="455" spans="2:8">
      <c r="B455" s="455" t="s">
        <v>1163</v>
      </c>
      <c r="C455" s="455"/>
      <c r="D455" s="455"/>
      <c r="E455" s="455"/>
      <c r="F455" s="455"/>
      <c r="G455" s="455"/>
      <c r="H455" s="455"/>
    </row>
    <row r="456" spans="2:8">
      <c r="B456" s="455" t="s">
        <v>767</v>
      </c>
      <c r="C456" s="456"/>
      <c r="D456" s="456"/>
      <c r="E456" s="456"/>
      <c r="F456" s="456"/>
      <c r="G456" s="456"/>
      <c r="H456" s="456"/>
    </row>
    <row r="457" spans="2:8" ht="26.25" customHeight="1">
      <c r="B457" s="341" t="s">
        <v>768</v>
      </c>
      <c r="C457" s="341"/>
      <c r="D457" s="341"/>
      <c r="E457" s="341"/>
      <c r="F457" s="341"/>
      <c r="G457" s="341"/>
      <c r="H457" s="341"/>
    </row>
    <row r="458" spans="2:8">
      <c r="B458" s="431" t="s">
        <v>1164</v>
      </c>
      <c r="C458" s="431"/>
      <c r="D458" s="431"/>
      <c r="E458" s="431"/>
      <c r="F458" s="431"/>
      <c r="G458" s="431"/>
      <c r="H458" s="431"/>
    </row>
    <row r="459" spans="2:8">
      <c r="B459" s="457" t="s">
        <v>769</v>
      </c>
      <c r="C459" s="458"/>
      <c r="D459" s="458"/>
      <c r="E459" s="458"/>
      <c r="F459" s="458"/>
      <c r="G459" s="458"/>
      <c r="H459" s="458"/>
    </row>
    <row r="460" spans="2:8">
      <c r="B460" s="457" t="s">
        <v>770</v>
      </c>
      <c r="C460" s="458"/>
      <c r="D460" s="458"/>
      <c r="E460" s="458"/>
      <c r="F460" s="458"/>
      <c r="G460" s="458"/>
      <c r="H460" s="458"/>
    </row>
    <row r="461" spans="2:8">
      <c r="B461" s="457" t="s">
        <v>771</v>
      </c>
      <c r="C461" s="458"/>
      <c r="D461" s="458"/>
      <c r="E461" s="458"/>
      <c r="F461" s="458"/>
      <c r="G461" s="458"/>
      <c r="H461" s="458"/>
    </row>
    <row r="462" spans="2:8">
      <c r="B462" s="337" t="s">
        <v>765</v>
      </c>
      <c r="C462" s="337"/>
      <c r="D462" s="337"/>
      <c r="E462" s="337"/>
      <c r="F462" s="337"/>
      <c r="G462" s="337"/>
      <c r="H462" s="337"/>
    </row>
    <row r="463" spans="2:8">
      <c r="B463" s="181" t="s">
        <v>743</v>
      </c>
    </row>
    <row r="464" spans="2:8">
      <c r="B464" s="181" t="s">
        <v>612</v>
      </c>
      <c r="C464" s="362">
        <v>114200</v>
      </c>
      <c r="D464" s="181" t="s">
        <v>598</v>
      </c>
    </row>
    <row r="466" spans="1:9">
      <c r="B466" s="435" t="s">
        <v>601</v>
      </c>
      <c r="C466" s="436" t="s">
        <v>602</v>
      </c>
      <c r="D466" s="436"/>
      <c r="E466" s="436"/>
      <c r="F466" s="436"/>
      <c r="G466" s="436"/>
      <c r="H466" s="436"/>
    </row>
    <row r="467" spans="1:9">
      <c r="A467" s="345"/>
      <c r="B467" s="435"/>
      <c r="C467" s="346" t="s">
        <v>545</v>
      </c>
      <c r="D467" s="346" t="s">
        <v>592</v>
      </c>
      <c r="E467" s="346" t="s">
        <v>593</v>
      </c>
      <c r="F467" s="346" t="s">
        <v>594</v>
      </c>
      <c r="G467" s="346" t="s">
        <v>595</v>
      </c>
      <c r="H467" s="346" t="s">
        <v>596</v>
      </c>
      <c r="I467" s="345"/>
    </row>
    <row r="468" spans="1:9">
      <c r="B468" s="204" t="s">
        <v>668</v>
      </c>
      <c r="C468" s="166" t="s">
        <v>548</v>
      </c>
      <c r="D468" s="173"/>
      <c r="E468" s="173">
        <v>80</v>
      </c>
      <c r="F468" s="173"/>
      <c r="G468" s="173"/>
      <c r="H468" s="173"/>
    </row>
    <row r="469" spans="1:9">
      <c r="B469" s="174" t="s">
        <v>597</v>
      </c>
      <c r="C469" s="175" t="s">
        <v>598</v>
      </c>
      <c r="D469" s="211"/>
      <c r="E469" s="205">
        <v>114200</v>
      </c>
      <c r="F469" s="205"/>
      <c r="G469" s="205"/>
      <c r="H469" s="180"/>
    </row>
    <row r="470" spans="1:9">
      <c r="B470" s="174" t="s">
        <v>599</v>
      </c>
      <c r="C470" s="175" t="s">
        <v>598</v>
      </c>
      <c r="D470" s="205"/>
      <c r="E470" s="205">
        <v>114200</v>
      </c>
      <c r="F470" s="205"/>
      <c r="G470" s="205"/>
      <c r="H470" s="180"/>
    </row>
    <row r="471" spans="1:9">
      <c r="B471" s="174" t="s">
        <v>600</v>
      </c>
      <c r="C471" s="175" t="s">
        <v>598</v>
      </c>
      <c r="D471" s="180"/>
      <c r="E471" s="180"/>
      <c r="F471" s="180"/>
      <c r="G471" s="180"/>
      <c r="H471" s="180"/>
    </row>
    <row r="472" spans="1:9">
      <c r="B472" s="340"/>
      <c r="C472" s="207"/>
      <c r="D472" s="208"/>
      <c r="E472" s="208"/>
      <c r="F472" s="208"/>
      <c r="G472" s="208"/>
      <c r="H472" s="208"/>
    </row>
    <row r="473" spans="1:9">
      <c r="B473" s="340"/>
      <c r="C473" s="207"/>
      <c r="D473" s="208"/>
      <c r="E473" s="208"/>
      <c r="F473" s="208"/>
      <c r="G473" s="208"/>
      <c r="H473" s="208"/>
    </row>
    <row r="474" spans="1:9">
      <c r="B474" s="340"/>
      <c r="C474" s="207"/>
      <c r="D474" s="208"/>
      <c r="E474" s="208"/>
      <c r="F474" s="208"/>
      <c r="G474" s="208"/>
      <c r="H474" s="208"/>
    </row>
    <row r="475" spans="1:9">
      <c r="B475" s="340"/>
      <c r="C475" s="207"/>
      <c r="D475" s="208"/>
      <c r="E475" s="208"/>
      <c r="F475" s="208"/>
      <c r="G475" s="208"/>
      <c r="H475" s="208"/>
    </row>
    <row r="476" spans="1:9">
      <c r="B476" s="340"/>
      <c r="C476" s="207"/>
      <c r="D476" s="208"/>
      <c r="E476" s="208"/>
      <c r="F476" s="208"/>
      <c r="G476" s="208"/>
      <c r="H476" s="208"/>
    </row>
    <row r="477" spans="1:9">
      <c r="B477" s="340"/>
      <c r="C477" s="207"/>
      <c r="D477" s="208"/>
      <c r="E477" s="208"/>
      <c r="F477" s="208"/>
      <c r="G477" s="208"/>
      <c r="H477" s="208"/>
    </row>
    <row r="478" spans="1:9">
      <c r="B478" s="340"/>
      <c r="C478" s="207"/>
      <c r="D478" s="208"/>
      <c r="E478" s="208"/>
      <c r="F478" s="208"/>
      <c r="G478" s="208"/>
      <c r="H478" s="208"/>
    </row>
    <row r="479" spans="1:9">
      <c r="B479" s="340"/>
      <c r="C479" s="207"/>
      <c r="D479" s="208"/>
      <c r="E479" s="208"/>
      <c r="F479" s="208"/>
      <c r="G479" s="208"/>
      <c r="H479" s="208"/>
    </row>
    <row r="480" spans="1:9">
      <c r="B480" s="340"/>
      <c r="C480" s="207"/>
      <c r="D480" s="208"/>
      <c r="E480" s="208"/>
      <c r="F480" s="208"/>
      <c r="G480" s="208"/>
      <c r="H480" s="208"/>
    </row>
    <row r="481" spans="1:9">
      <c r="B481" s="340"/>
      <c r="C481" s="207"/>
      <c r="D481" s="208"/>
      <c r="E481" s="208"/>
      <c r="F481" s="208"/>
      <c r="G481" s="208"/>
      <c r="H481" s="208"/>
    </row>
    <row r="482" spans="1:9">
      <c r="B482" s="340"/>
      <c r="C482" s="207"/>
      <c r="D482" s="208"/>
      <c r="E482" s="208"/>
      <c r="F482" s="208"/>
      <c r="G482" s="208"/>
      <c r="H482" s="208"/>
    </row>
    <row r="483" spans="1:9">
      <c r="B483" s="340"/>
      <c r="C483" s="207"/>
      <c r="D483" s="208"/>
      <c r="E483" s="208"/>
      <c r="F483" s="208"/>
      <c r="G483" s="208"/>
      <c r="H483" s="208"/>
    </row>
    <row r="484" spans="1:9">
      <c r="B484" s="340"/>
      <c r="C484" s="207"/>
      <c r="D484" s="208"/>
      <c r="E484" s="208"/>
      <c r="F484" s="208"/>
      <c r="G484" s="208"/>
      <c r="H484" s="208"/>
    </row>
    <row r="485" spans="1:9">
      <c r="B485" s="340"/>
      <c r="C485" s="207"/>
      <c r="D485" s="208"/>
      <c r="E485" s="208"/>
      <c r="F485" s="208"/>
      <c r="G485" s="208"/>
      <c r="H485" s="208"/>
    </row>
    <row r="486" spans="1:9">
      <c r="B486" s="340"/>
      <c r="C486" s="207"/>
      <c r="D486" s="208"/>
      <c r="E486" s="208"/>
      <c r="F486" s="208"/>
      <c r="G486" s="208"/>
      <c r="H486" s="208"/>
    </row>
    <row r="487" spans="1:9">
      <c r="B487" s="340"/>
      <c r="C487" s="207"/>
      <c r="D487" s="208"/>
      <c r="E487" s="208"/>
      <c r="F487" s="208"/>
      <c r="G487" s="208"/>
      <c r="H487" s="208"/>
    </row>
    <row r="488" spans="1:9">
      <c r="B488" s="340"/>
      <c r="C488" s="207"/>
      <c r="D488" s="208"/>
      <c r="E488" s="208"/>
      <c r="F488" s="208"/>
      <c r="G488" s="208"/>
      <c r="H488" s="208"/>
    </row>
    <row r="489" spans="1:9">
      <c r="B489" s="340"/>
      <c r="C489" s="207"/>
      <c r="D489" s="208"/>
      <c r="E489" s="208"/>
      <c r="F489" s="208"/>
      <c r="G489" s="208"/>
      <c r="H489" s="208"/>
    </row>
    <row r="490" spans="1:9">
      <c r="B490" s="210" t="s">
        <v>1547</v>
      </c>
      <c r="C490" s="171"/>
      <c r="D490" s="170"/>
      <c r="E490" s="170"/>
      <c r="F490" s="170"/>
      <c r="G490" s="170"/>
      <c r="H490" s="170"/>
    </row>
    <row r="491" spans="1:9" ht="97.5" customHeight="1">
      <c r="B491" s="438" t="s">
        <v>1548</v>
      </c>
      <c r="C491" s="438"/>
      <c r="D491" s="438"/>
      <c r="E491" s="438"/>
      <c r="F491" s="438"/>
      <c r="G491" s="438"/>
      <c r="H491" s="438"/>
    </row>
    <row r="492" spans="1:9" ht="24" customHeight="1">
      <c r="B492" s="431" t="s">
        <v>1165</v>
      </c>
      <c r="C492" s="431"/>
      <c r="D492" s="431"/>
      <c r="E492" s="431"/>
      <c r="F492" s="431"/>
      <c r="G492" s="431"/>
      <c r="H492" s="431"/>
    </row>
    <row r="493" spans="1:9">
      <c r="B493" s="212"/>
    </row>
    <row r="494" spans="1:9">
      <c r="B494" s="435" t="s">
        <v>601</v>
      </c>
      <c r="C494" s="436" t="s">
        <v>602</v>
      </c>
      <c r="D494" s="436"/>
      <c r="E494" s="436"/>
      <c r="F494" s="436"/>
      <c r="G494" s="436"/>
      <c r="H494" s="436"/>
    </row>
    <row r="495" spans="1:9">
      <c r="A495" s="345"/>
      <c r="B495" s="435"/>
      <c r="C495" s="346" t="s">
        <v>545</v>
      </c>
      <c r="D495" s="346" t="s">
        <v>592</v>
      </c>
      <c r="E495" s="346" t="s">
        <v>593</v>
      </c>
      <c r="F495" s="346" t="s">
        <v>594</v>
      </c>
      <c r="G495" s="346" t="s">
        <v>595</v>
      </c>
      <c r="H495" s="346" t="s">
        <v>596</v>
      </c>
      <c r="I495" s="345"/>
    </row>
    <row r="496" spans="1:9" ht="73.8">
      <c r="B496" s="204" t="s">
        <v>693</v>
      </c>
      <c r="C496" s="166" t="s">
        <v>694</v>
      </c>
      <c r="D496" s="173">
        <v>600</v>
      </c>
      <c r="E496" s="173">
        <v>615</v>
      </c>
      <c r="F496" s="173">
        <v>630</v>
      </c>
      <c r="G496" s="173">
        <v>650</v>
      </c>
      <c r="H496" s="173">
        <v>650</v>
      </c>
    </row>
    <row r="497" spans="2:8" ht="49.2">
      <c r="B497" s="204" t="s">
        <v>695</v>
      </c>
      <c r="C497" s="166" t="s">
        <v>694</v>
      </c>
      <c r="D497" s="173">
        <v>500</v>
      </c>
      <c r="E497" s="173">
        <v>520</v>
      </c>
      <c r="F497" s="173">
        <v>535</v>
      </c>
      <c r="G497" s="173">
        <v>550</v>
      </c>
      <c r="H497" s="173">
        <v>650</v>
      </c>
    </row>
    <row r="498" spans="2:8">
      <c r="B498" s="204" t="s">
        <v>696</v>
      </c>
      <c r="C498" s="166" t="s">
        <v>694</v>
      </c>
      <c r="D498" s="173">
        <v>1200</v>
      </c>
      <c r="E498" s="173">
        <v>1200</v>
      </c>
      <c r="F498" s="173">
        <v>1200</v>
      </c>
      <c r="G498" s="173">
        <v>1200</v>
      </c>
      <c r="H498" s="173">
        <v>1200</v>
      </c>
    </row>
    <row r="499" spans="2:8" ht="73.8">
      <c r="B499" s="204" t="s">
        <v>697</v>
      </c>
      <c r="C499" s="166" t="s">
        <v>694</v>
      </c>
      <c r="D499" s="173">
        <v>600</v>
      </c>
      <c r="E499" s="173">
        <v>600</v>
      </c>
      <c r="F499" s="173">
        <v>600</v>
      </c>
      <c r="G499" s="173">
        <v>600</v>
      </c>
      <c r="H499" s="173">
        <v>600</v>
      </c>
    </row>
    <row r="500" spans="2:8" ht="73.8">
      <c r="B500" s="204" t="s">
        <v>698</v>
      </c>
      <c r="C500" s="166" t="s">
        <v>646</v>
      </c>
      <c r="D500" s="173">
        <v>500</v>
      </c>
      <c r="E500" s="173">
        <v>500</v>
      </c>
      <c r="F500" s="173">
        <v>500</v>
      </c>
      <c r="G500" s="173">
        <v>500</v>
      </c>
      <c r="H500" s="173">
        <v>500</v>
      </c>
    </row>
    <row r="501" spans="2:8" ht="73.8">
      <c r="B501" s="204" t="s">
        <v>699</v>
      </c>
      <c r="C501" s="166" t="s">
        <v>548</v>
      </c>
      <c r="D501" s="173">
        <v>100</v>
      </c>
      <c r="E501" s="173">
        <v>100</v>
      </c>
      <c r="F501" s="173">
        <v>100</v>
      </c>
      <c r="G501" s="173">
        <v>100</v>
      </c>
      <c r="H501" s="173">
        <v>100</v>
      </c>
    </row>
    <row r="502" spans="2:8" ht="72.75" customHeight="1">
      <c r="B502" s="204" t="s">
        <v>1549</v>
      </c>
      <c r="C502" s="166" t="s">
        <v>548</v>
      </c>
      <c r="D502" s="173">
        <v>100</v>
      </c>
      <c r="E502" s="173">
        <v>100</v>
      </c>
      <c r="F502" s="173">
        <v>100</v>
      </c>
      <c r="G502" s="173">
        <v>100</v>
      </c>
      <c r="H502" s="173">
        <v>100</v>
      </c>
    </row>
    <row r="503" spans="2:8" ht="73.8">
      <c r="B503" s="204" t="s">
        <v>1550</v>
      </c>
      <c r="C503" s="166" t="s">
        <v>548</v>
      </c>
      <c r="D503" s="173">
        <v>100</v>
      </c>
      <c r="E503" s="173">
        <v>100</v>
      </c>
      <c r="F503" s="173">
        <v>100</v>
      </c>
      <c r="G503" s="173">
        <v>100</v>
      </c>
      <c r="H503" s="173">
        <v>100</v>
      </c>
    </row>
    <row r="504" spans="2:8">
      <c r="B504" s="174" t="s">
        <v>597</v>
      </c>
      <c r="C504" s="175" t="s">
        <v>598</v>
      </c>
      <c r="D504" s="211">
        <f>61837600-58070000</f>
        <v>3767600</v>
      </c>
      <c r="E504" s="177">
        <v>3914800</v>
      </c>
      <c r="F504" s="221"/>
      <c r="G504" s="221"/>
      <c r="H504" s="221"/>
    </row>
    <row r="505" spans="2:8">
      <c r="B505" s="174" t="s">
        <v>599</v>
      </c>
      <c r="C505" s="175" t="s">
        <v>598</v>
      </c>
      <c r="D505" s="211">
        <f>61837600-58070000</f>
        <v>3767600</v>
      </c>
      <c r="E505" s="177">
        <v>3914800</v>
      </c>
      <c r="F505" s="180"/>
      <c r="G505" s="180"/>
      <c r="H505" s="180"/>
    </row>
    <row r="506" spans="2:8">
      <c r="B506" s="174" t="s">
        <v>600</v>
      </c>
      <c r="C506" s="175" t="s">
        <v>598</v>
      </c>
      <c r="D506" s="180"/>
      <c r="E506" s="180"/>
      <c r="F506" s="180"/>
      <c r="G506" s="180"/>
      <c r="H506" s="180"/>
    </row>
    <row r="507" spans="2:8">
      <c r="B507" s="340"/>
      <c r="C507" s="207"/>
      <c r="D507" s="208"/>
      <c r="E507" s="208"/>
      <c r="F507" s="208"/>
      <c r="G507" s="208"/>
      <c r="H507" s="208"/>
    </row>
    <row r="508" spans="2:8">
      <c r="B508" s="340"/>
      <c r="C508" s="207"/>
      <c r="D508" s="208"/>
      <c r="E508" s="208"/>
      <c r="F508" s="208"/>
      <c r="G508" s="208"/>
      <c r="H508" s="208"/>
    </row>
    <row r="509" spans="2:8">
      <c r="B509" s="340"/>
      <c r="C509" s="207"/>
      <c r="D509" s="208"/>
      <c r="E509" s="208"/>
      <c r="F509" s="208"/>
      <c r="G509" s="208"/>
      <c r="H509" s="208"/>
    </row>
    <row r="510" spans="2:8">
      <c r="B510" s="340"/>
      <c r="C510" s="207"/>
      <c r="D510" s="208"/>
      <c r="E510" s="208"/>
      <c r="F510" s="208"/>
      <c r="G510" s="208"/>
      <c r="H510" s="208"/>
    </row>
    <row r="511" spans="2:8">
      <c r="B511" s="340"/>
      <c r="C511" s="207"/>
      <c r="D511" s="208"/>
      <c r="E511" s="208"/>
      <c r="F511" s="208"/>
      <c r="G511" s="208"/>
      <c r="H511" s="208"/>
    </row>
    <row r="512" spans="2:8">
      <c r="B512" s="340"/>
      <c r="C512" s="207"/>
      <c r="D512" s="208"/>
      <c r="E512" s="208"/>
      <c r="F512" s="208"/>
      <c r="G512" s="208"/>
      <c r="H512" s="208"/>
    </row>
    <row r="513" spans="1:9">
      <c r="B513" s="340"/>
      <c r="C513" s="207"/>
      <c r="D513" s="208"/>
      <c r="E513" s="208"/>
      <c r="F513" s="208"/>
      <c r="G513" s="208"/>
      <c r="H513" s="208"/>
    </row>
    <row r="514" spans="1:9">
      <c r="B514" s="340"/>
      <c r="C514" s="207"/>
      <c r="D514" s="208"/>
      <c r="E514" s="208"/>
      <c r="F514" s="208"/>
      <c r="G514" s="208"/>
      <c r="H514" s="208"/>
    </row>
    <row r="515" spans="1:9">
      <c r="B515" s="238" t="s">
        <v>1551</v>
      </c>
      <c r="C515" s="239"/>
      <c r="D515" s="240"/>
      <c r="E515" s="240"/>
      <c r="F515" s="240"/>
      <c r="G515" s="240"/>
      <c r="H515" s="240"/>
    </row>
    <row r="516" spans="1:9" ht="49.5" customHeight="1">
      <c r="B516" s="439" t="s">
        <v>1254</v>
      </c>
      <c r="C516" s="439"/>
      <c r="D516" s="439"/>
      <c r="E516" s="439"/>
      <c r="F516" s="439"/>
      <c r="G516" s="439"/>
      <c r="H516" s="439"/>
    </row>
    <row r="517" spans="1:9" ht="95.25" customHeight="1">
      <c r="B517" s="437" t="s">
        <v>1255</v>
      </c>
      <c r="C517" s="437"/>
      <c r="D517" s="437"/>
      <c r="E517" s="437"/>
      <c r="F517" s="437"/>
      <c r="G517" s="437"/>
      <c r="H517" s="437"/>
    </row>
    <row r="518" spans="1:9">
      <c r="B518" s="336"/>
      <c r="C518" s="336"/>
      <c r="D518" s="336"/>
      <c r="E518" s="336"/>
      <c r="F518" s="336"/>
      <c r="G518" s="336"/>
      <c r="H518" s="336"/>
    </row>
    <row r="519" spans="1:9">
      <c r="B519" s="435" t="s">
        <v>601</v>
      </c>
      <c r="C519" s="436" t="s">
        <v>602</v>
      </c>
      <c r="D519" s="436"/>
      <c r="E519" s="436"/>
      <c r="F519" s="436"/>
      <c r="G519" s="436"/>
      <c r="H519" s="436"/>
    </row>
    <row r="520" spans="1:9">
      <c r="A520" s="345"/>
      <c r="B520" s="435"/>
      <c r="C520" s="346" t="s">
        <v>545</v>
      </c>
      <c r="D520" s="346" t="s">
        <v>592</v>
      </c>
      <c r="E520" s="346" t="s">
        <v>593</v>
      </c>
      <c r="F520" s="346" t="s">
        <v>594</v>
      </c>
      <c r="G520" s="346" t="s">
        <v>595</v>
      </c>
      <c r="H520" s="346" t="s">
        <v>596</v>
      </c>
      <c r="I520" s="345"/>
    </row>
    <row r="521" spans="1:9">
      <c r="B521" s="241" t="s">
        <v>700</v>
      </c>
      <c r="C521" s="242" t="s">
        <v>671</v>
      </c>
      <c r="D521" s="243">
        <v>5</v>
      </c>
      <c r="E521" s="243">
        <v>5</v>
      </c>
      <c r="F521" s="243">
        <v>5</v>
      </c>
      <c r="G521" s="243">
        <v>5</v>
      </c>
      <c r="H521" s="243">
        <v>5</v>
      </c>
    </row>
    <row r="522" spans="1:9">
      <c r="B522" s="241" t="s">
        <v>701</v>
      </c>
      <c r="C522" s="242" t="s">
        <v>702</v>
      </c>
      <c r="D522" s="243">
        <v>50</v>
      </c>
      <c r="E522" s="243">
        <v>50</v>
      </c>
      <c r="F522" s="243">
        <v>50</v>
      </c>
      <c r="G522" s="243">
        <v>50</v>
      </c>
      <c r="H522" s="243">
        <v>50</v>
      </c>
    </row>
    <row r="523" spans="1:9">
      <c r="B523" s="241" t="s">
        <v>703</v>
      </c>
      <c r="C523" s="242" t="s">
        <v>704</v>
      </c>
      <c r="D523" s="257" t="s">
        <v>705</v>
      </c>
      <c r="E523" s="257" t="s">
        <v>705</v>
      </c>
      <c r="F523" s="257" t="s">
        <v>705</v>
      </c>
      <c r="G523" s="257" t="s">
        <v>705</v>
      </c>
      <c r="H523" s="257" t="s">
        <v>705</v>
      </c>
    </row>
    <row r="524" spans="1:9">
      <c r="B524" s="241" t="s">
        <v>706</v>
      </c>
      <c r="C524" s="242" t="s">
        <v>646</v>
      </c>
      <c r="D524" s="243">
        <v>15</v>
      </c>
      <c r="E524" s="243">
        <v>15</v>
      </c>
      <c r="F524" s="243">
        <v>15</v>
      </c>
      <c r="G524" s="243">
        <v>15</v>
      </c>
      <c r="H524" s="243">
        <v>15</v>
      </c>
    </row>
    <row r="525" spans="1:9">
      <c r="B525" s="241" t="s">
        <v>707</v>
      </c>
      <c r="C525" s="242" t="s">
        <v>708</v>
      </c>
      <c r="D525" s="243">
        <v>200</v>
      </c>
      <c r="E525" s="243">
        <v>200</v>
      </c>
      <c r="F525" s="243">
        <v>200</v>
      </c>
      <c r="G525" s="243">
        <v>200</v>
      </c>
      <c r="H525" s="243">
        <v>200</v>
      </c>
    </row>
    <row r="526" spans="1:9" ht="49.2">
      <c r="B526" s="241" t="s">
        <v>709</v>
      </c>
      <c r="C526" s="242" t="s">
        <v>603</v>
      </c>
      <c r="D526" s="243"/>
      <c r="E526" s="243">
        <v>4</v>
      </c>
      <c r="F526" s="243">
        <v>4</v>
      </c>
      <c r="G526" s="243">
        <v>4</v>
      </c>
      <c r="H526" s="243">
        <v>4</v>
      </c>
    </row>
    <row r="527" spans="1:9">
      <c r="B527" s="245" t="s">
        <v>597</v>
      </c>
      <c r="C527" s="246" t="s">
        <v>598</v>
      </c>
      <c r="D527" s="247">
        <f>92820580-29284000</f>
        <v>63536580</v>
      </c>
      <c r="E527" s="258">
        <v>17636950</v>
      </c>
      <c r="F527" s="221"/>
      <c r="G527" s="221"/>
      <c r="H527" s="221"/>
    </row>
    <row r="528" spans="1:9">
      <c r="B528" s="245" t="s">
        <v>599</v>
      </c>
      <c r="C528" s="246" t="s">
        <v>598</v>
      </c>
      <c r="D528" s="247">
        <f>92820580-29284000</f>
        <v>63536580</v>
      </c>
      <c r="E528" s="258">
        <v>17636950</v>
      </c>
      <c r="F528" s="250"/>
      <c r="G528" s="250"/>
      <c r="H528" s="250"/>
    </row>
    <row r="529" spans="2:8">
      <c r="B529" s="245" t="s">
        <v>600</v>
      </c>
      <c r="C529" s="246" t="s">
        <v>598</v>
      </c>
      <c r="D529" s="250"/>
      <c r="E529" s="250"/>
      <c r="F529" s="250"/>
      <c r="G529" s="250"/>
      <c r="H529" s="250"/>
    </row>
    <row r="530" spans="2:8">
      <c r="B530" s="224"/>
      <c r="C530" s="225"/>
      <c r="D530" s="253"/>
      <c r="E530" s="253"/>
      <c r="F530" s="253"/>
      <c r="G530" s="253"/>
      <c r="H530" s="253"/>
    </row>
    <row r="531" spans="2:8">
      <c r="B531" s="224"/>
      <c r="C531" s="225"/>
      <c r="D531" s="253"/>
      <c r="E531" s="253"/>
      <c r="F531" s="253"/>
      <c r="G531" s="253"/>
      <c r="H531" s="253"/>
    </row>
    <row r="532" spans="2:8">
      <c r="B532" s="224"/>
      <c r="C532" s="225"/>
      <c r="D532" s="253"/>
      <c r="E532" s="253"/>
      <c r="F532" s="253"/>
      <c r="G532" s="253"/>
      <c r="H532" s="253"/>
    </row>
    <row r="533" spans="2:8">
      <c r="B533" s="224"/>
      <c r="C533" s="225"/>
      <c r="D533" s="253"/>
      <c r="E533" s="253"/>
      <c r="F533" s="253"/>
      <c r="G533" s="253"/>
      <c r="H533" s="253"/>
    </row>
    <row r="534" spans="2:8">
      <c r="B534" s="224"/>
      <c r="C534" s="225"/>
      <c r="D534" s="253"/>
      <c r="E534" s="253"/>
      <c r="F534" s="253"/>
      <c r="G534" s="253"/>
      <c r="H534" s="253"/>
    </row>
    <row r="535" spans="2:8">
      <c r="B535" s="224"/>
      <c r="C535" s="225"/>
      <c r="D535" s="253"/>
      <c r="E535" s="253"/>
      <c r="F535" s="253"/>
      <c r="G535" s="253"/>
      <c r="H535" s="253"/>
    </row>
    <row r="536" spans="2:8">
      <c r="B536" s="224"/>
      <c r="C536" s="225"/>
      <c r="D536" s="253"/>
      <c r="E536" s="253"/>
      <c r="F536" s="253"/>
      <c r="G536" s="253"/>
      <c r="H536" s="253"/>
    </row>
    <row r="537" spans="2:8">
      <c r="B537" s="224"/>
      <c r="C537" s="225"/>
      <c r="D537" s="253"/>
      <c r="E537" s="253"/>
      <c r="F537" s="253"/>
      <c r="G537" s="253"/>
      <c r="H537" s="253"/>
    </row>
    <row r="538" spans="2:8">
      <c r="B538" s="224"/>
      <c r="C538" s="225"/>
      <c r="D538" s="253"/>
      <c r="E538" s="253"/>
      <c r="F538" s="253"/>
      <c r="G538" s="253"/>
      <c r="H538" s="253"/>
    </row>
    <row r="539" spans="2:8">
      <c r="B539" s="224"/>
      <c r="C539" s="225"/>
      <c r="D539" s="253"/>
      <c r="E539" s="253"/>
      <c r="F539" s="253"/>
      <c r="G539" s="253"/>
      <c r="H539" s="253"/>
    </row>
    <row r="540" spans="2:8">
      <c r="B540" s="224"/>
      <c r="C540" s="225"/>
      <c r="D540" s="253"/>
      <c r="E540" s="253"/>
      <c r="F540" s="253"/>
      <c r="G540" s="253"/>
      <c r="H540" s="253"/>
    </row>
    <row r="541" spans="2:8">
      <c r="B541" s="224"/>
      <c r="C541" s="225"/>
      <c r="D541" s="253"/>
      <c r="E541" s="253"/>
      <c r="F541" s="253"/>
      <c r="G541" s="253"/>
      <c r="H541" s="253"/>
    </row>
    <row r="542" spans="2:8">
      <c r="B542" s="224"/>
      <c r="C542" s="225"/>
      <c r="D542" s="253"/>
      <c r="E542" s="253"/>
      <c r="F542" s="253"/>
      <c r="G542" s="253"/>
      <c r="H542" s="253"/>
    </row>
    <row r="543" spans="2:8">
      <c r="B543" s="224"/>
      <c r="C543" s="225"/>
      <c r="D543" s="253"/>
      <c r="E543" s="253"/>
      <c r="F543" s="253"/>
      <c r="G543" s="253"/>
      <c r="H543" s="253"/>
    </row>
    <row r="544" spans="2:8">
      <c r="B544" s="224"/>
      <c r="C544" s="225"/>
      <c r="D544" s="253"/>
      <c r="E544" s="253"/>
      <c r="F544" s="253"/>
      <c r="G544" s="253"/>
      <c r="H544" s="253"/>
    </row>
    <row r="545" spans="2:10">
      <c r="B545" s="224"/>
      <c r="C545" s="225"/>
      <c r="D545" s="253"/>
      <c r="E545" s="253"/>
      <c r="F545" s="253"/>
      <c r="G545" s="253"/>
      <c r="H545" s="253"/>
    </row>
    <row r="546" spans="2:10">
      <c r="B546" s="224"/>
      <c r="C546" s="225"/>
      <c r="D546" s="253"/>
      <c r="E546" s="253"/>
      <c r="F546" s="253"/>
      <c r="G546" s="253"/>
      <c r="H546" s="253"/>
    </row>
    <row r="547" spans="2:10">
      <c r="B547" s="224"/>
      <c r="C547" s="225"/>
      <c r="D547" s="253"/>
      <c r="E547" s="253"/>
      <c r="F547" s="253"/>
      <c r="G547" s="253"/>
      <c r="H547" s="253"/>
    </row>
    <row r="548" spans="2:10">
      <c r="B548" s="224"/>
      <c r="C548" s="225"/>
      <c r="D548" s="253"/>
      <c r="E548" s="253"/>
      <c r="F548" s="253"/>
      <c r="G548" s="253"/>
      <c r="H548" s="253"/>
    </row>
    <row r="549" spans="2:10">
      <c r="B549" s="224"/>
      <c r="C549" s="225"/>
      <c r="D549" s="253"/>
      <c r="E549" s="253"/>
      <c r="F549" s="253"/>
      <c r="G549" s="253"/>
      <c r="H549" s="253"/>
    </row>
    <row r="550" spans="2:10">
      <c r="B550" s="224"/>
      <c r="C550" s="225"/>
      <c r="D550" s="253"/>
      <c r="E550" s="253"/>
      <c r="F550" s="253"/>
      <c r="G550" s="253"/>
      <c r="H550" s="253"/>
    </row>
    <row r="551" spans="2:10">
      <c r="B551" s="445" t="s">
        <v>1256</v>
      </c>
      <c r="C551" s="445"/>
      <c r="D551" s="445"/>
      <c r="E551" s="445"/>
      <c r="F551" s="445"/>
      <c r="G551" s="446" t="s">
        <v>715</v>
      </c>
      <c r="H551" s="446"/>
      <c r="I551" s="181"/>
      <c r="J551" s="182"/>
    </row>
    <row r="552" spans="2:10" ht="97.5" customHeight="1">
      <c r="B552" s="439" t="s">
        <v>1312</v>
      </c>
      <c r="C552" s="439"/>
      <c r="D552" s="439"/>
      <c r="E552" s="439"/>
      <c r="F552" s="439"/>
      <c r="G552" s="439"/>
      <c r="H552" s="439"/>
      <c r="I552" s="181"/>
      <c r="J552" s="182"/>
    </row>
    <row r="553" spans="2:10">
      <c r="B553" s="437" t="s">
        <v>1553</v>
      </c>
      <c r="C553" s="437"/>
      <c r="D553" s="437"/>
      <c r="E553" s="437"/>
      <c r="F553" s="437"/>
      <c r="G553" s="437"/>
      <c r="H553" s="437"/>
      <c r="I553" s="181"/>
      <c r="J553" s="182"/>
    </row>
    <row r="554" spans="2:10" ht="24.75" customHeight="1">
      <c r="B554" s="437" t="s">
        <v>1552</v>
      </c>
      <c r="C554" s="437"/>
      <c r="D554" s="437"/>
      <c r="E554" s="437"/>
      <c r="F554" s="437"/>
      <c r="G554" s="437"/>
      <c r="H554" s="437"/>
      <c r="I554" s="181"/>
      <c r="J554" s="182"/>
    </row>
    <row r="555" spans="2:10" ht="26.25" customHeight="1">
      <c r="B555" s="437" t="s">
        <v>1554</v>
      </c>
      <c r="C555" s="437"/>
      <c r="D555" s="437"/>
      <c r="E555" s="437"/>
      <c r="F555" s="437"/>
      <c r="G555" s="437"/>
      <c r="H555" s="437"/>
      <c r="I555" s="181"/>
      <c r="J555" s="182"/>
    </row>
    <row r="556" spans="2:10">
      <c r="B556" s="437" t="s">
        <v>1313</v>
      </c>
      <c r="C556" s="437"/>
      <c r="D556" s="437"/>
      <c r="E556" s="437"/>
      <c r="F556" s="437"/>
      <c r="G556" s="437"/>
      <c r="H556" s="437"/>
      <c r="I556" s="181"/>
      <c r="J556" s="182"/>
    </row>
    <row r="557" spans="2:10" ht="24.75" customHeight="1">
      <c r="B557" s="437" t="s">
        <v>1314</v>
      </c>
      <c r="C557" s="437"/>
      <c r="D557" s="437"/>
      <c r="E557" s="437"/>
      <c r="F557" s="437"/>
      <c r="G557" s="437"/>
      <c r="H557" s="437"/>
      <c r="I557" s="181"/>
      <c r="J557" s="182"/>
    </row>
    <row r="558" spans="2:10" ht="24.75" customHeight="1">
      <c r="B558" s="437" t="s">
        <v>1315</v>
      </c>
      <c r="C558" s="437"/>
      <c r="D558" s="437"/>
      <c r="E558" s="437"/>
      <c r="F558" s="437"/>
      <c r="G558" s="437"/>
      <c r="H558" s="437"/>
      <c r="I558" s="181"/>
      <c r="J558" s="182"/>
    </row>
    <row r="559" spans="2:10" ht="24.75" customHeight="1">
      <c r="B559" s="437" t="s">
        <v>1316</v>
      </c>
      <c r="C559" s="437"/>
      <c r="D559" s="437"/>
      <c r="E559" s="437"/>
      <c r="F559" s="437"/>
      <c r="G559" s="437"/>
      <c r="H559" s="437"/>
      <c r="I559" s="181"/>
      <c r="J559" s="182"/>
    </row>
    <row r="560" spans="2:10" ht="24.75" customHeight="1">
      <c r="B560" s="437" t="s">
        <v>1257</v>
      </c>
      <c r="C560" s="437"/>
      <c r="D560" s="437"/>
      <c r="E560" s="437"/>
      <c r="F560" s="437"/>
      <c r="G560" s="437"/>
      <c r="H560" s="437"/>
      <c r="I560" s="181"/>
      <c r="J560" s="182"/>
    </row>
    <row r="561" spans="2:10" ht="24.75" customHeight="1">
      <c r="B561" s="437" t="s">
        <v>1258</v>
      </c>
      <c r="C561" s="437"/>
      <c r="D561" s="437"/>
      <c r="E561" s="437"/>
      <c r="F561" s="437"/>
      <c r="G561" s="437"/>
      <c r="H561" s="437"/>
      <c r="I561" s="181"/>
      <c r="J561" s="182"/>
    </row>
    <row r="562" spans="2:10" ht="24.75" customHeight="1">
      <c r="B562" s="437" t="s">
        <v>1259</v>
      </c>
      <c r="C562" s="437"/>
      <c r="D562" s="437"/>
      <c r="E562" s="437"/>
      <c r="F562" s="437"/>
      <c r="G562" s="437"/>
      <c r="H562" s="437"/>
      <c r="I562" s="181"/>
      <c r="J562" s="182"/>
    </row>
    <row r="563" spans="2:10" ht="24.75" customHeight="1">
      <c r="B563" s="437" t="s">
        <v>1260</v>
      </c>
      <c r="C563" s="437"/>
      <c r="D563" s="437"/>
      <c r="E563" s="437"/>
      <c r="F563" s="437"/>
      <c r="G563" s="437"/>
      <c r="H563" s="437"/>
      <c r="I563" s="181"/>
      <c r="J563" s="182"/>
    </row>
    <row r="564" spans="2:10" ht="24.75" customHeight="1">
      <c r="B564" s="437" t="s">
        <v>1261</v>
      </c>
      <c r="C564" s="437"/>
      <c r="D564" s="437"/>
      <c r="E564" s="437"/>
      <c r="F564" s="437"/>
      <c r="G564" s="437"/>
      <c r="H564" s="437"/>
      <c r="I564" s="181"/>
      <c r="J564" s="182"/>
    </row>
    <row r="565" spans="2:10" ht="24.75" customHeight="1">
      <c r="B565" s="437" t="s">
        <v>1262</v>
      </c>
      <c r="C565" s="437"/>
      <c r="D565" s="437"/>
      <c r="E565" s="437"/>
      <c r="F565" s="437"/>
      <c r="G565" s="437"/>
      <c r="H565" s="437"/>
      <c r="I565" s="181"/>
      <c r="J565" s="182"/>
    </row>
    <row r="566" spans="2:10" ht="24.75" customHeight="1">
      <c r="B566" s="437" t="s">
        <v>1263</v>
      </c>
      <c r="C566" s="437"/>
      <c r="D566" s="437"/>
      <c r="E566" s="437"/>
      <c r="F566" s="437"/>
      <c r="G566" s="437"/>
      <c r="H566" s="437"/>
      <c r="I566" s="181"/>
      <c r="J566" s="182"/>
    </row>
    <row r="567" spans="2:10">
      <c r="B567" s="259" t="s">
        <v>743</v>
      </c>
      <c r="C567" s="260"/>
      <c r="D567" s="261"/>
      <c r="E567" s="261"/>
      <c r="F567" s="261"/>
      <c r="G567" s="261"/>
      <c r="H567" s="261"/>
      <c r="I567" s="181"/>
      <c r="J567" s="182"/>
    </row>
    <row r="568" spans="2:10">
      <c r="B568" s="259" t="s">
        <v>612</v>
      </c>
      <c r="C568" s="262">
        <v>22969500</v>
      </c>
      <c r="D568" s="259" t="s">
        <v>598</v>
      </c>
      <c r="E568" s="261"/>
      <c r="F568" s="261"/>
      <c r="G568" s="261"/>
      <c r="H568" s="261"/>
      <c r="I568" s="181"/>
      <c r="J568" s="182"/>
    </row>
    <row r="569" spans="2:10">
      <c r="B569" s="259"/>
      <c r="C569" s="260"/>
      <c r="D569" s="261"/>
      <c r="E569" s="261"/>
      <c r="F569" s="261"/>
      <c r="G569" s="261"/>
      <c r="H569" s="261"/>
      <c r="I569" s="181"/>
      <c r="J569" s="182"/>
    </row>
    <row r="570" spans="2:10">
      <c r="B570" s="435" t="s">
        <v>601</v>
      </c>
      <c r="C570" s="436" t="s">
        <v>602</v>
      </c>
      <c r="D570" s="436"/>
      <c r="E570" s="436"/>
      <c r="F570" s="436"/>
      <c r="G570" s="436"/>
      <c r="H570" s="436"/>
      <c r="I570" s="181"/>
      <c r="J570" s="182"/>
    </row>
    <row r="571" spans="2:10">
      <c r="B571" s="435"/>
      <c r="C571" s="346" t="s">
        <v>545</v>
      </c>
      <c r="D571" s="346" t="s">
        <v>592</v>
      </c>
      <c r="E571" s="346" t="s">
        <v>593</v>
      </c>
      <c r="F571" s="346" t="s">
        <v>594</v>
      </c>
      <c r="G571" s="346" t="s">
        <v>595</v>
      </c>
      <c r="H571" s="346" t="s">
        <v>596</v>
      </c>
    </row>
    <row r="572" spans="2:10" ht="73.8">
      <c r="B572" s="263" t="s">
        <v>1264</v>
      </c>
      <c r="C572" s="264"/>
      <c r="D572" s="265"/>
      <c r="E572" s="265"/>
      <c r="F572" s="265" t="s">
        <v>830</v>
      </c>
      <c r="G572" s="265"/>
      <c r="H572" s="265"/>
    </row>
    <row r="573" spans="2:10" ht="73.8">
      <c r="B573" s="266" t="s">
        <v>1265</v>
      </c>
      <c r="C573" s="267"/>
      <c r="D573" s="268"/>
      <c r="E573" s="268"/>
      <c r="F573" s="268"/>
      <c r="G573" s="268"/>
      <c r="H573" s="268"/>
    </row>
    <row r="574" spans="2:10" ht="49.2">
      <c r="B574" s="266" t="s">
        <v>1266</v>
      </c>
      <c r="C574" s="267" t="s">
        <v>710</v>
      </c>
      <c r="D574" s="268">
        <v>700</v>
      </c>
      <c r="E574" s="268">
        <v>600</v>
      </c>
      <c r="F574" s="268">
        <v>600</v>
      </c>
      <c r="G574" s="268">
        <v>600</v>
      </c>
      <c r="H574" s="268">
        <v>600</v>
      </c>
    </row>
    <row r="575" spans="2:10" ht="98.4">
      <c r="B575" s="266" t="s">
        <v>1318</v>
      </c>
      <c r="C575" s="267" t="s">
        <v>710</v>
      </c>
      <c r="D575" s="268">
        <v>110</v>
      </c>
      <c r="E575" s="268">
        <v>100</v>
      </c>
      <c r="F575" s="268">
        <v>100</v>
      </c>
      <c r="G575" s="268">
        <v>100</v>
      </c>
      <c r="H575" s="268">
        <v>100</v>
      </c>
    </row>
    <row r="576" spans="2:10">
      <c r="B576" s="266" t="s">
        <v>1317</v>
      </c>
      <c r="C576" s="267" t="s">
        <v>711</v>
      </c>
      <c r="D576" s="268">
        <v>60540</v>
      </c>
      <c r="E576" s="268">
        <v>500000</v>
      </c>
      <c r="F576" s="268">
        <v>500000</v>
      </c>
      <c r="G576" s="268">
        <v>500000</v>
      </c>
      <c r="H576" s="268">
        <v>500000</v>
      </c>
    </row>
    <row r="577" spans="2:10" ht="73.8">
      <c r="B577" s="272" t="s">
        <v>712</v>
      </c>
      <c r="C577" s="273"/>
      <c r="D577" s="274"/>
      <c r="E577" s="274"/>
      <c r="F577" s="274"/>
      <c r="G577" s="274"/>
      <c r="H577" s="274"/>
    </row>
    <row r="578" spans="2:10">
      <c r="B578" s="275"/>
      <c r="C578" s="276"/>
      <c r="D578" s="277"/>
      <c r="E578" s="277"/>
      <c r="F578" s="277"/>
      <c r="G578" s="277"/>
      <c r="H578" s="277"/>
    </row>
    <row r="579" spans="2:10">
      <c r="B579" s="435" t="s">
        <v>601</v>
      </c>
      <c r="C579" s="436" t="s">
        <v>602</v>
      </c>
      <c r="D579" s="436"/>
      <c r="E579" s="436"/>
      <c r="F579" s="436"/>
      <c r="G579" s="436"/>
      <c r="H579" s="436"/>
      <c r="I579" s="181"/>
      <c r="J579" s="182"/>
    </row>
    <row r="580" spans="2:10">
      <c r="B580" s="435"/>
      <c r="C580" s="346" t="s">
        <v>545</v>
      </c>
      <c r="D580" s="346" t="s">
        <v>592</v>
      </c>
      <c r="E580" s="346" t="s">
        <v>593</v>
      </c>
      <c r="F580" s="346" t="s">
        <v>594</v>
      </c>
      <c r="G580" s="346" t="s">
        <v>595</v>
      </c>
      <c r="H580" s="346" t="s">
        <v>596</v>
      </c>
    </row>
    <row r="581" spans="2:10" ht="49.2">
      <c r="B581" s="266" t="s">
        <v>1499</v>
      </c>
      <c r="C581" s="267" t="s">
        <v>1267</v>
      </c>
      <c r="D581" s="268">
        <v>16</v>
      </c>
      <c r="E581" s="269" t="s">
        <v>1268</v>
      </c>
      <c r="F581" s="269" t="s">
        <v>1268</v>
      </c>
      <c r="G581" s="269" t="s">
        <v>1268</v>
      </c>
      <c r="H581" s="269" t="s">
        <v>1268</v>
      </c>
    </row>
    <row r="582" spans="2:10" ht="24" customHeight="1">
      <c r="B582" s="266" t="s">
        <v>1269</v>
      </c>
      <c r="C582" s="267" t="s">
        <v>603</v>
      </c>
      <c r="D582" s="268">
        <v>16</v>
      </c>
      <c r="E582" s="268">
        <v>12</v>
      </c>
      <c r="F582" s="268">
        <v>12</v>
      </c>
      <c r="G582" s="268">
        <v>12</v>
      </c>
      <c r="H582" s="268">
        <v>12</v>
      </c>
    </row>
    <row r="583" spans="2:10" ht="73.8">
      <c r="B583" s="241" t="s">
        <v>1500</v>
      </c>
      <c r="C583" s="267" t="s">
        <v>1267</v>
      </c>
      <c r="D583" s="269" t="s">
        <v>1029</v>
      </c>
      <c r="E583" s="269" t="s">
        <v>1270</v>
      </c>
      <c r="F583" s="269" t="s">
        <v>1270</v>
      </c>
      <c r="G583" s="269" t="s">
        <v>1270</v>
      </c>
      <c r="H583" s="269" t="s">
        <v>1270</v>
      </c>
    </row>
    <row r="584" spans="2:10" ht="49.2">
      <c r="B584" s="266" t="s">
        <v>1271</v>
      </c>
      <c r="C584" s="267"/>
      <c r="D584" s="268"/>
      <c r="E584" s="268"/>
      <c r="F584" s="268"/>
      <c r="G584" s="268"/>
      <c r="H584" s="268"/>
    </row>
    <row r="585" spans="2:10" ht="49.2">
      <c r="B585" s="266" t="s">
        <v>1272</v>
      </c>
      <c r="C585" s="267" t="s">
        <v>1273</v>
      </c>
      <c r="D585" s="269" t="s">
        <v>1029</v>
      </c>
      <c r="E585" s="269" t="s">
        <v>1274</v>
      </c>
      <c r="F585" s="269" t="s">
        <v>1274</v>
      </c>
      <c r="G585" s="269" t="s">
        <v>1274</v>
      </c>
      <c r="H585" s="269" t="s">
        <v>1274</v>
      </c>
    </row>
    <row r="586" spans="2:10" ht="73.8">
      <c r="B586" s="266" t="s">
        <v>1275</v>
      </c>
      <c r="C586" s="267" t="s">
        <v>1273</v>
      </c>
      <c r="D586" s="269" t="s">
        <v>1029</v>
      </c>
      <c r="E586" s="269" t="s">
        <v>1276</v>
      </c>
      <c r="F586" s="269" t="s">
        <v>1276</v>
      </c>
      <c r="G586" s="269" t="s">
        <v>1276</v>
      </c>
      <c r="H586" s="269" t="s">
        <v>1276</v>
      </c>
    </row>
    <row r="587" spans="2:10" ht="49.2">
      <c r="B587" s="266" t="s">
        <v>1277</v>
      </c>
      <c r="C587" s="267" t="s">
        <v>1278</v>
      </c>
      <c r="D587" s="269" t="s">
        <v>1029</v>
      </c>
      <c r="E587" s="269" t="s">
        <v>1276</v>
      </c>
      <c r="F587" s="269" t="s">
        <v>1276</v>
      </c>
      <c r="G587" s="269" t="s">
        <v>1276</v>
      </c>
      <c r="H587" s="269" t="s">
        <v>1276</v>
      </c>
    </row>
    <row r="588" spans="2:10" ht="49.2">
      <c r="B588" s="266" t="s">
        <v>1279</v>
      </c>
      <c r="C588" s="267" t="s">
        <v>1278</v>
      </c>
      <c r="D588" s="269" t="s">
        <v>1029</v>
      </c>
      <c r="E588" s="269" t="s">
        <v>1280</v>
      </c>
      <c r="F588" s="269" t="s">
        <v>1280</v>
      </c>
      <c r="G588" s="269" t="s">
        <v>1280</v>
      </c>
      <c r="H588" s="269" t="s">
        <v>1280</v>
      </c>
    </row>
    <row r="589" spans="2:10" ht="49.2">
      <c r="B589" s="266" t="s">
        <v>713</v>
      </c>
      <c r="C589" s="267" t="s">
        <v>649</v>
      </c>
      <c r="D589" s="268">
        <v>1</v>
      </c>
      <c r="E589" s="268">
        <v>1</v>
      </c>
      <c r="F589" s="268">
        <v>1</v>
      </c>
      <c r="G589" s="268">
        <v>1</v>
      </c>
      <c r="H589" s="268">
        <v>1</v>
      </c>
    </row>
    <row r="590" spans="2:10" ht="73.8">
      <c r="B590" s="266" t="s">
        <v>1281</v>
      </c>
      <c r="C590" s="267"/>
      <c r="D590" s="268"/>
      <c r="E590" s="268"/>
      <c r="F590" s="268"/>
      <c r="G590" s="268"/>
      <c r="H590" s="268"/>
    </row>
    <row r="591" spans="2:10" ht="97.5" customHeight="1">
      <c r="B591" s="266" t="s">
        <v>1577</v>
      </c>
      <c r="C591" s="267" t="s">
        <v>708</v>
      </c>
      <c r="D591" s="268">
        <v>300</v>
      </c>
      <c r="E591" s="268">
        <v>300</v>
      </c>
      <c r="F591" s="268">
        <v>300</v>
      </c>
      <c r="G591" s="268">
        <v>300</v>
      </c>
      <c r="H591" s="268">
        <v>300</v>
      </c>
    </row>
    <row r="592" spans="2:10" ht="97.5" customHeight="1">
      <c r="B592" s="266" t="s">
        <v>1578</v>
      </c>
      <c r="C592" s="267" t="s">
        <v>603</v>
      </c>
      <c r="D592" s="268">
        <v>20</v>
      </c>
      <c r="E592" s="268">
        <v>20</v>
      </c>
      <c r="F592" s="268">
        <v>20</v>
      </c>
      <c r="G592" s="268">
        <v>20</v>
      </c>
      <c r="H592" s="268">
        <v>20</v>
      </c>
    </row>
    <row r="593" spans="2:10">
      <c r="B593" s="266" t="s">
        <v>714</v>
      </c>
      <c r="C593" s="267"/>
      <c r="D593" s="268"/>
      <c r="E593" s="268"/>
      <c r="F593" s="268"/>
      <c r="G593" s="268"/>
      <c r="H593" s="268"/>
    </row>
    <row r="594" spans="2:10" ht="49.2">
      <c r="B594" s="266" t="s">
        <v>1319</v>
      </c>
      <c r="C594" s="267" t="s">
        <v>603</v>
      </c>
      <c r="D594" s="268">
        <v>1</v>
      </c>
      <c r="E594" s="268">
        <v>1</v>
      </c>
      <c r="F594" s="268">
        <v>1</v>
      </c>
      <c r="G594" s="268">
        <v>1</v>
      </c>
      <c r="H594" s="268">
        <v>1</v>
      </c>
    </row>
    <row r="595" spans="2:10" ht="73.8">
      <c r="B595" s="266" t="s">
        <v>1579</v>
      </c>
      <c r="C595" s="267"/>
      <c r="D595" s="268"/>
      <c r="E595" s="268"/>
      <c r="F595" s="268"/>
      <c r="G595" s="268"/>
      <c r="H595" s="268"/>
    </row>
    <row r="596" spans="2:10" ht="73.8">
      <c r="B596" s="266" t="s">
        <v>1320</v>
      </c>
      <c r="C596" s="267" t="s">
        <v>603</v>
      </c>
      <c r="D596" s="268">
        <v>17</v>
      </c>
      <c r="E596" s="268">
        <v>15</v>
      </c>
      <c r="F596" s="268">
        <v>15</v>
      </c>
      <c r="G596" s="268">
        <v>15</v>
      </c>
      <c r="H596" s="268">
        <v>15</v>
      </c>
    </row>
    <row r="597" spans="2:10">
      <c r="B597" s="435" t="s">
        <v>601</v>
      </c>
      <c r="C597" s="436" t="s">
        <v>602</v>
      </c>
      <c r="D597" s="436"/>
      <c r="E597" s="436"/>
      <c r="F597" s="436"/>
      <c r="G597" s="436"/>
      <c r="H597" s="436"/>
      <c r="I597" s="181"/>
      <c r="J597" s="182"/>
    </row>
    <row r="598" spans="2:10">
      <c r="B598" s="435"/>
      <c r="C598" s="346" t="s">
        <v>545</v>
      </c>
      <c r="D598" s="346" t="s">
        <v>592</v>
      </c>
      <c r="E598" s="346" t="s">
        <v>593</v>
      </c>
      <c r="F598" s="346" t="s">
        <v>594</v>
      </c>
      <c r="G598" s="346" t="s">
        <v>595</v>
      </c>
      <c r="H598" s="346" t="s">
        <v>596</v>
      </c>
    </row>
    <row r="599" spans="2:10" ht="49.2">
      <c r="B599" s="266" t="s">
        <v>1282</v>
      </c>
      <c r="C599" s="267"/>
      <c r="D599" s="268"/>
      <c r="E599" s="268"/>
      <c r="F599" s="268"/>
      <c r="G599" s="268"/>
      <c r="H599" s="268"/>
    </row>
    <row r="600" spans="2:10" ht="73.8">
      <c r="B600" s="266" t="s">
        <v>1321</v>
      </c>
      <c r="C600" s="267" t="s">
        <v>649</v>
      </c>
      <c r="D600" s="268" t="s">
        <v>1029</v>
      </c>
      <c r="E600" s="268">
        <v>1</v>
      </c>
      <c r="F600" s="268" t="s">
        <v>1029</v>
      </c>
      <c r="G600" s="268" t="s">
        <v>1029</v>
      </c>
      <c r="H600" s="268" t="s">
        <v>1029</v>
      </c>
    </row>
    <row r="601" spans="2:10" ht="120" customHeight="1">
      <c r="B601" s="266" t="s">
        <v>1580</v>
      </c>
      <c r="C601" s="267" t="s">
        <v>649</v>
      </c>
      <c r="D601" s="268" t="s">
        <v>1029</v>
      </c>
      <c r="E601" s="268">
        <v>1</v>
      </c>
      <c r="F601" s="268" t="s">
        <v>1029</v>
      </c>
      <c r="G601" s="268" t="s">
        <v>1029</v>
      </c>
      <c r="H601" s="268" t="s">
        <v>1029</v>
      </c>
    </row>
    <row r="602" spans="2:10">
      <c r="B602" s="245" t="s">
        <v>597</v>
      </c>
      <c r="C602" s="246" t="s">
        <v>598</v>
      </c>
      <c r="D602" s="270"/>
      <c r="E602" s="258">
        <v>22969500</v>
      </c>
      <c r="F602" s="221">
        <f t="shared" ref="F602:H602" si="0">+F603+F604</f>
        <v>0</v>
      </c>
      <c r="G602" s="221">
        <f t="shared" si="0"/>
        <v>0</v>
      </c>
      <c r="H602" s="221">
        <f t="shared" si="0"/>
        <v>0</v>
      </c>
    </row>
    <row r="603" spans="2:10">
      <c r="B603" s="245" t="s">
        <v>599</v>
      </c>
      <c r="C603" s="246" t="s">
        <v>598</v>
      </c>
      <c r="D603" s="271"/>
      <c r="E603" s="258">
        <v>22969500</v>
      </c>
      <c r="F603" s="250"/>
      <c r="G603" s="250"/>
      <c r="H603" s="250"/>
    </row>
    <row r="604" spans="2:10">
      <c r="B604" s="245" t="s">
        <v>600</v>
      </c>
      <c r="C604" s="246" t="s">
        <v>598</v>
      </c>
      <c r="D604" s="250"/>
      <c r="E604" s="250"/>
      <c r="F604" s="250"/>
      <c r="G604" s="250"/>
      <c r="H604" s="250"/>
    </row>
    <row r="605" spans="2:10">
      <c r="B605" s="224"/>
      <c r="C605" s="225"/>
      <c r="D605" s="253"/>
      <c r="E605" s="253"/>
      <c r="F605" s="253"/>
      <c r="G605" s="253"/>
      <c r="H605" s="253"/>
    </row>
    <row r="606" spans="2:10">
      <c r="B606" s="224"/>
      <c r="C606" s="225"/>
      <c r="D606" s="253"/>
      <c r="E606" s="253"/>
      <c r="F606" s="253"/>
      <c r="G606" s="253"/>
      <c r="H606" s="253"/>
    </row>
    <row r="607" spans="2:10">
      <c r="B607" s="224"/>
      <c r="C607" s="225"/>
      <c r="D607" s="253"/>
      <c r="E607" s="253"/>
      <c r="F607" s="253"/>
      <c r="G607" s="253"/>
      <c r="H607" s="253"/>
    </row>
    <row r="608" spans="2:10">
      <c r="B608" s="224"/>
      <c r="C608" s="225"/>
      <c r="D608" s="253"/>
      <c r="E608" s="253"/>
      <c r="F608" s="253"/>
      <c r="G608" s="253"/>
      <c r="H608" s="253"/>
    </row>
    <row r="609" spans="2:8">
      <c r="B609" s="224"/>
      <c r="C609" s="225"/>
      <c r="D609" s="253"/>
      <c r="E609" s="253"/>
      <c r="F609" s="253"/>
      <c r="G609" s="253"/>
      <c r="H609" s="253"/>
    </row>
    <row r="610" spans="2:8">
      <c r="B610" s="224"/>
      <c r="C610" s="225"/>
      <c r="D610" s="253"/>
      <c r="E610" s="253"/>
      <c r="F610" s="253"/>
      <c r="G610" s="253"/>
      <c r="H610" s="253"/>
    </row>
    <row r="611" spans="2:8">
      <c r="B611" s="224"/>
      <c r="C611" s="225"/>
      <c r="D611" s="253"/>
      <c r="E611" s="253"/>
      <c r="F611" s="253"/>
      <c r="G611" s="253"/>
      <c r="H611" s="253"/>
    </row>
    <row r="612" spans="2:8">
      <c r="B612" s="224"/>
      <c r="C612" s="225"/>
      <c r="D612" s="253"/>
      <c r="E612" s="253"/>
      <c r="F612" s="253"/>
      <c r="G612" s="253"/>
      <c r="H612" s="253"/>
    </row>
    <row r="613" spans="2:8">
      <c r="B613" s="224"/>
      <c r="C613" s="225"/>
      <c r="D613" s="253"/>
      <c r="E613" s="253"/>
      <c r="F613" s="253"/>
      <c r="G613" s="253"/>
      <c r="H613" s="253"/>
    </row>
    <row r="614" spans="2:8">
      <c r="B614" s="224"/>
      <c r="C614" s="225"/>
      <c r="D614" s="253"/>
      <c r="E614" s="253"/>
      <c r="F614" s="253"/>
      <c r="G614" s="253"/>
      <c r="H614" s="253"/>
    </row>
    <row r="615" spans="2:8">
      <c r="B615" s="224"/>
      <c r="C615" s="225"/>
      <c r="D615" s="253"/>
      <c r="E615" s="253"/>
      <c r="F615" s="253"/>
      <c r="G615" s="253"/>
      <c r="H615" s="253"/>
    </row>
    <row r="616" spans="2:8">
      <c r="B616" s="224"/>
      <c r="C616" s="225"/>
      <c r="D616" s="253"/>
      <c r="E616" s="253"/>
      <c r="F616" s="253"/>
      <c r="G616" s="253"/>
      <c r="H616" s="253"/>
    </row>
    <row r="617" spans="2:8">
      <c r="B617" s="224"/>
      <c r="C617" s="225"/>
      <c r="D617" s="253"/>
      <c r="E617" s="253"/>
      <c r="F617" s="253"/>
      <c r="G617" s="253"/>
      <c r="H617" s="253"/>
    </row>
    <row r="618" spans="2:8">
      <c r="B618" s="224"/>
      <c r="C618" s="225"/>
      <c r="D618" s="253"/>
      <c r="E618" s="253"/>
      <c r="F618" s="253"/>
      <c r="G618" s="253"/>
      <c r="H618" s="253"/>
    </row>
    <row r="619" spans="2:8">
      <c r="B619" s="224"/>
      <c r="C619" s="225"/>
      <c r="D619" s="253"/>
      <c r="E619" s="253"/>
      <c r="F619" s="253"/>
      <c r="G619" s="253"/>
      <c r="H619" s="253"/>
    </row>
    <row r="620" spans="2:8">
      <c r="B620" s="224"/>
      <c r="C620" s="225"/>
      <c r="D620" s="253"/>
      <c r="E620" s="253"/>
      <c r="F620" s="253"/>
      <c r="G620" s="253"/>
      <c r="H620" s="253"/>
    </row>
    <row r="621" spans="2:8">
      <c r="B621" s="224"/>
      <c r="C621" s="225"/>
      <c r="D621" s="253"/>
      <c r="E621" s="253"/>
      <c r="F621" s="253"/>
      <c r="G621" s="253"/>
      <c r="H621" s="253"/>
    </row>
    <row r="622" spans="2:8">
      <c r="B622" s="224"/>
      <c r="C622" s="225"/>
      <c r="D622" s="253"/>
      <c r="E622" s="253"/>
      <c r="F622" s="253"/>
      <c r="G622" s="253"/>
      <c r="H622" s="253"/>
    </row>
    <row r="623" spans="2:8">
      <c r="B623" s="224"/>
      <c r="C623" s="225"/>
      <c r="D623" s="253"/>
      <c r="E623" s="253"/>
      <c r="F623" s="253"/>
      <c r="G623" s="253"/>
      <c r="H623" s="253"/>
    </row>
    <row r="624" spans="2:8">
      <c r="B624" s="224"/>
      <c r="C624" s="225"/>
      <c r="D624" s="253"/>
      <c r="E624" s="253"/>
      <c r="F624" s="253"/>
      <c r="G624" s="253"/>
      <c r="H624" s="253"/>
    </row>
    <row r="625" spans="2:10">
      <c r="B625" s="224"/>
      <c r="C625" s="225"/>
      <c r="D625" s="253"/>
      <c r="E625" s="253"/>
      <c r="F625" s="253"/>
      <c r="G625" s="253"/>
      <c r="H625" s="253"/>
    </row>
    <row r="626" spans="2:10">
      <c r="B626" s="224"/>
      <c r="C626" s="225"/>
      <c r="D626" s="253"/>
      <c r="E626" s="253"/>
      <c r="F626" s="253"/>
      <c r="G626" s="253"/>
      <c r="H626" s="253"/>
    </row>
    <row r="627" spans="2:10">
      <c r="B627" s="224"/>
      <c r="C627" s="225"/>
      <c r="D627" s="253"/>
      <c r="E627" s="253"/>
      <c r="F627" s="253"/>
      <c r="G627" s="253"/>
      <c r="H627" s="253"/>
    </row>
    <row r="628" spans="2:10">
      <c r="B628" s="224"/>
      <c r="C628" s="225"/>
      <c r="D628" s="253"/>
      <c r="E628" s="253"/>
      <c r="F628" s="253"/>
      <c r="G628" s="253"/>
      <c r="H628" s="253"/>
    </row>
    <row r="629" spans="2:10">
      <c r="B629" s="259"/>
      <c r="C629" s="260"/>
      <c r="D629" s="261"/>
      <c r="E629" s="261"/>
      <c r="F629" s="261"/>
      <c r="G629" s="261"/>
      <c r="H629" s="261"/>
    </row>
    <row r="630" spans="2:10">
      <c r="B630" s="259"/>
      <c r="C630" s="260"/>
      <c r="D630" s="261"/>
      <c r="E630" s="261"/>
      <c r="F630" s="261"/>
      <c r="G630" s="261"/>
      <c r="H630" s="261"/>
    </row>
    <row r="631" spans="2:10" ht="24.75" customHeight="1">
      <c r="B631" s="445" t="s">
        <v>121</v>
      </c>
      <c r="C631" s="445"/>
      <c r="D631" s="445"/>
      <c r="E631" s="445"/>
      <c r="F631" s="445"/>
      <c r="G631" s="446" t="s">
        <v>1311</v>
      </c>
      <c r="H631" s="446"/>
      <c r="I631" s="181"/>
      <c r="J631" s="182"/>
    </row>
    <row r="632" spans="2:10" ht="24.75" customHeight="1">
      <c r="B632" s="439" t="s">
        <v>1322</v>
      </c>
      <c r="C632" s="439"/>
      <c r="D632" s="439"/>
      <c r="E632" s="439"/>
      <c r="F632" s="439"/>
      <c r="G632" s="439"/>
      <c r="H632" s="439"/>
      <c r="I632" s="181"/>
      <c r="J632" s="182"/>
    </row>
    <row r="633" spans="2:10" ht="26.25" customHeight="1">
      <c r="B633" s="437" t="s">
        <v>1323</v>
      </c>
      <c r="C633" s="437"/>
      <c r="D633" s="437"/>
      <c r="E633" s="437"/>
      <c r="F633" s="437"/>
      <c r="G633" s="437"/>
      <c r="H633" s="437"/>
      <c r="I633" s="181"/>
      <c r="J633" s="182"/>
    </row>
    <row r="634" spans="2:10" ht="24.75" customHeight="1">
      <c r="B634" s="437" t="s">
        <v>1555</v>
      </c>
      <c r="C634" s="437"/>
      <c r="D634" s="437"/>
      <c r="E634" s="437"/>
      <c r="F634" s="437"/>
      <c r="G634" s="437"/>
      <c r="H634" s="437"/>
      <c r="I634" s="181"/>
      <c r="J634" s="182"/>
    </row>
    <row r="635" spans="2:10" ht="24.75" customHeight="1">
      <c r="B635" s="437" t="s">
        <v>1552</v>
      </c>
      <c r="C635" s="437"/>
      <c r="D635" s="437"/>
      <c r="E635" s="437"/>
      <c r="F635" s="437"/>
      <c r="G635" s="437"/>
      <c r="H635" s="437"/>
      <c r="I635" s="181"/>
      <c r="J635" s="182"/>
    </row>
    <row r="636" spans="2:10" ht="26.25" customHeight="1">
      <c r="B636" s="437" t="s">
        <v>1554</v>
      </c>
      <c r="C636" s="437"/>
      <c r="D636" s="437"/>
      <c r="E636" s="437"/>
      <c r="F636" s="437"/>
      <c r="G636" s="437"/>
      <c r="H636" s="437"/>
      <c r="I636" s="181"/>
      <c r="J636" s="182"/>
    </row>
    <row r="637" spans="2:10" ht="24.75" customHeight="1">
      <c r="B637" s="437" t="s">
        <v>1324</v>
      </c>
      <c r="C637" s="437"/>
      <c r="D637" s="437"/>
      <c r="E637" s="437"/>
      <c r="F637" s="437"/>
      <c r="G637" s="437"/>
      <c r="H637" s="437"/>
      <c r="I637" s="181"/>
      <c r="J637" s="182"/>
    </row>
    <row r="638" spans="2:10" ht="24.75" customHeight="1">
      <c r="B638" s="437" t="s">
        <v>1325</v>
      </c>
      <c r="C638" s="437"/>
      <c r="D638" s="437"/>
      <c r="E638" s="437"/>
      <c r="F638" s="437"/>
      <c r="G638" s="437"/>
      <c r="H638" s="437"/>
      <c r="I638" s="181"/>
      <c r="J638" s="182"/>
    </row>
    <row r="639" spans="2:10" ht="24.75" customHeight="1">
      <c r="B639" s="437" t="s">
        <v>1326</v>
      </c>
      <c r="C639" s="437"/>
      <c r="D639" s="437"/>
      <c r="E639" s="437"/>
      <c r="F639" s="437"/>
      <c r="G639" s="437"/>
      <c r="H639" s="437"/>
      <c r="I639" s="181"/>
      <c r="J639" s="182"/>
    </row>
    <row r="640" spans="2:10" ht="24.75" customHeight="1">
      <c r="B640" s="437" t="s">
        <v>1283</v>
      </c>
      <c r="C640" s="437"/>
      <c r="D640" s="437"/>
      <c r="E640" s="437"/>
      <c r="F640" s="437"/>
      <c r="G640" s="437"/>
      <c r="H640" s="437"/>
      <c r="I640" s="181"/>
      <c r="J640" s="182"/>
    </row>
    <row r="641" spans="1:10" ht="24.75" customHeight="1">
      <c r="B641" s="437" t="s">
        <v>1284</v>
      </c>
      <c r="C641" s="437"/>
      <c r="D641" s="437"/>
      <c r="E641" s="437"/>
      <c r="F641" s="437"/>
      <c r="G641" s="437"/>
      <c r="H641" s="437"/>
      <c r="I641" s="181"/>
      <c r="J641" s="182"/>
    </row>
    <row r="642" spans="1:10" ht="24.75" customHeight="1">
      <c r="B642" s="437" t="s">
        <v>1285</v>
      </c>
      <c r="C642" s="437"/>
      <c r="D642" s="437"/>
      <c r="E642" s="437"/>
      <c r="F642" s="437"/>
      <c r="G642" s="437"/>
      <c r="H642" s="437"/>
      <c r="I642" s="181"/>
      <c r="J642" s="182"/>
    </row>
    <row r="643" spans="1:10" ht="24.75" customHeight="1">
      <c r="B643" s="437" t="s">
        <v>1286</v>
      </c>
      <c r="C643" s="437"/>
      <c r="D643" s="437"/>
      <c r="E643" s="437"/>
      <c r="F643" s="437"/>
      <c r="G643" s="437"/>
      <c r="H643" s="437"/>
      <c r="I643" s="181"/>
      <c r="J643" s="182"/>
    </row>
    <row r="644" spans="1:10" ht="24.75" customHeight="1">
      <c r="B644" s="437" t="s">
        <v>1287</v>
      </c>
      <c r="C644" s="437"/>
      <c r="D644" s="437"/>
      <c r="E644" s="437"/>
      <c r="F644" s="437"/>
      <c r="G644" s="437"/>
      <c r="H644" s="437"/>
      <c r="I644" s="181"/>
      <c r="J644" s="182"/>
    </row>
    <row r="645" spans="1:10" ht="24.75" customHeight="1">
      <c r="B645" s="437" t="s">
        <v>1288</v>
      </c>
      <c r="C645" s="437"/>
      <c r="D645" s="437"/>
      <c r="E645" s="437"/>
      <c r="F645" s="437"/>
      <c r="G645" s="437"/>
      <c r="H645" s="437"/>
      <c r="I645" s="181"/>
      <c r="J645" s="182"/>
    </row>
    <row r="646" spans="1:10" ht="24.75" customHeight="1">
      <c r="B646" s="437" t="s">
        <v>1289</v>
      </c>
      <c r="C646" s="437"/>
      <c r="D646" s="437"/>
      <c r="E646" s="437"/>
      <c r="F646" s="437"/>
      <c r="G646" s="437"/>
      <c r="H646" s="437"/>
      <c r="I646" s="181"/>
      <c r="J646" s="182"/>
    </row>
    <row r="647" spans="1:10" ht="24.75" customHeight="1">
      <c r="B647" s="259" t="s">
        <v>743</v>
      </c>
      <c r="C647" s="260"/>
      <c r="D647" s="261"/>
      <c r="E647" s="261"/>
      <c r="F647" s="261"/>
      <c r="G647" s="261"/>
      <c r="H647" s="261"/>
      <c r="I647" s="181"/>
      <c r="J647" s="182"/>
    </row>
    <row r="648" spans="1:10">
      <c r="B648" s="259" t="s">
        <v>612</v>
      </c>
      <c r="C648" s="262">
        <v>45689000</v>
      </c>
      <c r="D648" s="259" t="s">
        <v>598</v>
      </c>
      <c r="E648" s="261"/>
      <c r="F648" s="261"/>
      <c r="G648" s="261"/>
      <c r="H648" s="261"/>
      <c r="I648" s="181"/>
      <c r="J648" s="182"/>
    </row>
    <row r="649" spans="1:10">
      <c r="B649" s="261"/>
      <c r="C649" s="260"/>
      <c r="D649" s="261"/>
      <c r="E649" s="261"/>
      <c r="F649" s="261"/>
      <c r="G649" s="261"/>
      <c r="H649" s="261"/>
      <c r="I649" s="181"/>
      <c r="J649" s="182"/>
    </row>
    <row r="650" spans="1:10">
      <c r="B650" s="435" t="s">
        <v>601</v>
      </c>
      <c r="C650" s="436" t="s">
        <v>602</v>
      </c>
      <c r="D650" s="436"/>
      <c r="E650" s="436"/>
      <c r="F650" s="436"/>
      <c r="G650" s="436"/>
      <c r="H650" s="436"/>
    </row>
    <row r="651" spans="1:10">
      <c r="A651" s="345"/>
      <c r="B651" s="435"/>
      <c r="C651" s="346" t="s">
        <v>545</v>
      </c>
      <c r="D651" s="346" t="s">
        <v>592</v>
      </c>
      <c r="E651" s="346" t="s">
        <v>593</v>
      </c>
      <c r="F651" s="346" t="s">
        <v>594</v>
      </c>
      <c r="G651" s="346" t="s">
        <v>595</v>
      </c>
      <c r="H651" s="346" t="s">
        <v>596</v>
      </c>
      <c r="I651" s="345"/>
    </row>
    <row r="652" spans="1:10" ht="73.8">
      <c r="B652" s="241" t="s">
        <v>1487</v>
      </c>
      <c r="C652" s="242"/>
      <c r="D652" s="169"/>
      <c r="E652" s="243"/>
      <c r="F652" s="243"/>
      <c r="G652" s="243"/>
      <c r="H652" s="243"/>
    </row>
    <row r="653" spans="1:10" ht="73.8">
      <c r="B653" s="241" t="s">
        <v>1486</v>
      </c>
      <c r="C653" s="242"/>
      <c r="D653" s="169"/>
      <c r="E653" s="243"/>
      <c r="F653" s="243"/>
      <c r="G653" s="243"/>
      <c r="H653" s="243"/>
    </row>
    <row r="654" spans="1:10" ht="73.8">
      <c r="B654" s="241" t="s">
        <v>1501</v>
      </c>
      <c r="C654" s="267" t="s">
        <v>1267</v>
      </c>
      <c r="D654" s="269" t="s">
        <v>1029</v>
      </c>
      <c r="E654" s="269" t="s">
        <v>1290</v>
      </c>
      <c r="F654" s="269" t="s">
        <v>1290</v>
      </c>
      <c r="G654" s="269" t="s">
        <v>1290</v>
      </c>
      <c r="H654" s="269" t="s">
        <v>1290</v>
      </c>
    </row>
    <row r="655" spans="1:10" ht="72" customHeight="1">
      <c r="B655" s="241" t="s">
        <v>1488</v>
      </c>
      <c r="C655" s="242" t="s">
        <v>603</v>
      </c>
      <c r="D655" s="269" t="s">
        <v>1029</v>
      </c>
      <c r="E655" s="243">
        <v>20</v>
      </c>
      <c r="F655" s="243">
        <v>20</v>
      </c>
      <c r="G655" s="243">
        <v>20</v>
      </c>
      <c r="H655" s="243">
        <v>20</v>
      </c>
    </row>
    <row r="656" spans="1:10" ht="48" customHeight="1">
      <c r="B656" s="241" t="s">
        <v>1502</v>
      </c>
      <c r="C656" s="267" t="s">
        <v>1267</v>
      </c>
      <c r="D656" s="269" t="s">
        <v>1029</v>
      </c>
      <c r="E656" s="269" t="s">
        <v>1290</v>
      </c>
      <c r="F656" s="269" t="s">
        <v>1290</v>
      </c>
      <c r="G656" s="269" t="s">
        <v>1290</v>
      </c>
      <c r="H656" s="269" t="s">
        <v>1290</v>
      </c>
    </row>
    <row r="657" spans="1:9" ht="49.2">
      <c r="B657" s="241" t="s">
        <v>1489</v>
      </c>
      <c r="C657" s="242" t="s">
        <v>603</v>
      </c>
      <c r="D657" s="269" t="s">
        <v>1029</v>
      </c>
      <c r="E657" s="243">
        <v>20</v>
      </c>
      <c r="F657" s="243">
        <v>20</v>
      </c>
      <c r="G657" s="243">
        <v>20</v>
      </c>
      <c r="H657" s="243">
        <v>20</v>
      </c>
    </row>
    <row r="658" spans="1:9">
      <c r="B658" s="241" t="s">
        <v>1503</v>
      </c>
      <c r="C658" s="242" t="s">
        <v>646</v>
      </c>
      <c r="D658" s="269" t="s">
        <v>1029</v>
      </c>
      <c r="E658" s="243">
        <v>8</v>
      </c>
      <c r="F658" s="243">
        <v>8</v>
      </c>
      <c r="G658" s="243">
        <v>8</v>
      </c>
      <c r="H658" s="243">
        <v>8</v>
      </c>
    </row>
    <row r="659" spans="1:9">
      <c r="B659" s="241" t="s">
        <v>716</v>
      </c>
      <c r="C659" s="242" t="s">
        <v>603</v>
      </c>
      <c r="D659" s="269" t="s">
        <v>1029</v>
      </c>
      <c r="E659" s="278">
        <v>4000000</v>
      </c>
      <c r="F659" s="278">
        <v>4000000</v>
      </c>
      <c r="G659" s="278">
        <v>4000000</v>
      </c>
      <c r="H659" s="278">
        <v>4000000</v>
      </c>
    </row>
    <row r="660" spans="1:9">
      <c r="B660" s="251"/>
      <c r="C660" s="252"/>
      <c r="D660" s="283"/>
      <c r="E660" s="284"/>
      <c r="F660" s="284"/>
      <c r="G660" s="284"/>
      <c r="H660" s="284"/>
    </row>
    <row r="661" spans="1:9">
      <c r="B661" s="251"/>
      <c r="C661" s="252"/>
      <c r="D661" s="283"/>
      <c r="E661" s="284"/>
      <c r="F661" s="284"/>
      <c r="G661" s="284"/>
      <c r="H661" s="284"/>
    </row>
    <row r="662" spans="1:9">
      <c r="B662" s="435" t="s">
        <v>601</v>
      </c>
      <c r="C662" s="436" t="s">
        <v>602</v>
      </c>
      <c r="D662" s="436"/>
      <c r="E662" s="436"/>
      <c r="F662" s="436"/>
      <c r="G662" s="436"/>
      <c r="H662" s="436"/>
    </row>
    <row r="663" spans="1:9">
      <c r="A663" s="345"/>
      <c r="B663" s="435"/>
      <c r="C663" s="346" t="s">
        <v>545</v>
      </c>
      <c r="D663" s="346" t="s">
        <v>592</v>
      </c>
      <c r="E663" s="346" t="s">
        <v>593</v>
      </c>
      <c r="F663" s="346" t="s">
        <v>594</v>
      </c>
      <c r="G663" s="346" t="s">
        <v>595</v>
      </c>
      <c r="H663" s="346" t="s">
        <v>596</v>
      </c>
      <c r="I663" s="345"/>
    </row>
    <row r="664" spans="1:9" ht="73.8">
      <c r="B664" s="241" t="s">
        <v>1490</v>
      </c>
      <c r="C664" s="242"/>
      <c r="D664" s="243"/>
      <c r="E664" s="243"/>
      <c r="F664" s="243"/>
      <c r="G664" s="243"/>
      <c r="H664" s="243"/>
    </row>
    <row r="665" spans="1:9" ht="47.25" customHeight="1">
      <c r="B665" s="241" t="s">
        <v>1504</v>
      </c>
      <c r="C665" s="267" t="s">
        <v>1278</v>
      </c>
      <c r="D665" s="269" t="s">
        <v>1029</v>
      </c>
      <c r="E665" s="269" t="s">
        <v>1291</v>
      </c>
      <c r="F665" s="269" t="s">
        <v>1291</v>
      </c>
      <c r="G665" s="269" t="s">
        <v>1291</v>
      </c>
      <c r="H665" s="269" t="s">
        <v>1291</v>
      </c>
    </row>
    <row r="666" spans="1:9" ht="72" customHeight="1">
      <c r="B666" s="241" t="s">
        <v>1505</v>
      </c>
      <c r="C666" s="267" t="s">
        <v>1278</v>
      </c>
      <c r="D666" s="269" t="s">
        <v>1029</v>
      </c>
      <c r="E666" s="269" t="s">
        <v>1292</v>
      </c>
      <c r="F666" s="269" t="s">
        <v>1292</v>
      </c>
      <c r="G666" s="269" t="s">
        <v>1292</v>
      </c>
      <c r="H666" s="269" t="s">
        <v>1292</v>
      </c>
    </row>
    <row r="667" spans="1:9" ht="98.4">
      <c r="B667" s="241" t="s">
        <v>1491</v>
      </c>
      <c r="C667" s="242"/>
      <c r="D667" s="243"/>
      <c r="E667" s="243"/>
      <c r="F667" s="243"/>
      <c r="G667" s="243"/>
      <c r="H667" s="243"/>
    </row>
    <row r="668" spans="1:9" ht="73.8">
      <c r="B668" s="279" t="s">
        <v>1492</v>
      </c>
      <c r="C668" s="280" t="s">
        <v>649</v>
      </c>
      <c r="D668" s="269" t="s">
        <v>1029</v>
      </c>
      <c r="E668" s="257" t="s">
        <v>1293</v>
      </c>
      <c r="F668" s="257" t="s">
        <v>1293</v>
      </c>
      <c r="G668" s="257" t="s">
        <v>1293</v>
      </c>
      <c r="H668" s="257" t="s">
        <v>1293</v>
      </c>
    </row>
    <row r="669" spans="1:9">
      <c r="B669" s="241" t="s">
        <v>717</v>
      </c>
      <c r="C669" s="242" t="s">
        <v>708</v>
      </c>
      <c r="D669" s="269" t="s">
        <v>1029</v>
      </c>
      <c r="E669" s="243">
        <v>20</v>
      </c>
      <c r="F669" s="243">
        <v>20</v>
      </c>
      <c r="G669" s="243">
        <v>20</v>
      </c>
      <c r="H669" s="243"/>
    </row>
    <row r="670" spans="1:9" ht="47.25" customHeight="1">
      <c r="B670" s="241" t="s">
        <v>1504</v>
      </c>
      <c r="C670" s="267" t="s">
        <v>1278</v>
      </c>
      <c r="D670" s="269" t="s">
        <v>1029</v>
      </c>
      <c r="E670" s="269" t="s">
        <v>1294</v>
      </c>
      <c r="F670" s="269" t="s">
        <v>1294</v>
      </c>
      <c r="G670" s="269" t="s">
        <v>1294</v>
      </c>
      <c r="H670" s="269" t="s">
        <v>1294</v>
      </c>
    </row>
    <row r="671" spans="1:9" ht="49.2">
      <c r="B671" s="241" t="s">
        <v>1506</v>
      </c>
      <c r="C671" s="267" t="s">
        <v>1278</v>
      </c>
      <c r="D671" s="269" t="s">
        <v>1029</v>
      </c>
      <c r="E671" s="269" t="s">
        <v>1291</v>
      </c>
      <c r="F671" s="269" t="s">
        <v>1291</v>
      </c>
      <c r="G671" s="269" t="s">
        <v>1291</v>
      </c>
      <c r="H671" s="269" t="s">
        <v>1291</v>
      </c>
    </row>
    <row r="672" spans="1:9" ht="73.8">
      <c r="B672" s="266" t="s">
        <v>1493</v>
      </c>
      <c r="C672" s="267" t="s">
        <v>649</v>
      </c>
      <c r="D672" s="243"/>
      <c r="E672" s="243">
        <v>1</v>
      </c>
      <c r="F672" s="243">
        <v>1</v>
      </c>
      <c r="G672" s="243">
        <v>1</v>
      </c>
      <c r="H672" s="243"/>
    </row>
    <row r="673" spans="1:9" ht="98.4">
      <c r="B673" s="266" t="s">
        <v>1494</v>
      </c>
      <c r="C673" s="267"/>
      <c r="D673" s="268"/>
      <c r="E673" s="268"/>
      <c r="F673" s="268"/>
      <c r="G673" s="268"/>
      <c r="H673" s="268"/>
    </row>
    <row r="674" spans="1:9" ht="49.2">
      <c r="B674" s="266" t="s">
        <v>1507</v>
      </c>
      <c r="C674" s="267" t="s">
        <v>1278</v>
      </c>
      <c r="D674" s="269" t="s">
        <v>1029</v>
      </c>
      <c r="E674" s="269" t="s">
        <v>1295</v>
      </c>
      <c r="F674" s="269" t="s">
        <v>1295</v>
      </c>
      <c r="G674" s="269" t="s">
        <v>1295</v>
      </c>
      <c r="H674" s="269" t="s">
        <v>1295</v>
      </c>
    </row>
    <row r="675" spans="1:9" ht="49.2">
      <c r="B675" s="266" t="s">
        <v>1495</v>
      </c>
      <c r="C675" s="267" t="s">
        <v>603</v>
      </c>
      <c r="D675" s="268" t="s">
        <v>1029</v>
      </c>
      <c r="E675" s="268">
        <v>6</v>
      </c>
      <c r="F675" s="268">
        <v>6</v>
      </c>
      <c r="G675" s="268">
        <v>6</v>
      </c>
      <c r="H675" s="268">
        <v>6</v>
      </c>
    </row>
    <row r="676" spans="1:9" ht="73.8">
      <c r="B676" s="266" t="s">
        <v>1496</v>
      </c>
      <c r="C676" s="267" t="s">
        <v>1278</v>
      </c>
      <c r="D676" s="269" t="s">
        <v>1029</v>
      </c>
      <c r="E676" s="269" t="s">
        <v>1296</v>
      </c>
      <c r="F676" s="269" t="s">
        <v>1296</v>
      </c>
      <c r="G676" s="269" t="s">
        <v>1296</v>
      </c>
      <c r="H676" s="269" t="s">
        <v>1296</v>
      </c>
    </row>
    <row r="677" spans="1:9" ht="49.2">
      <c r="B677" s="266" t="s">
        <v>1297</v>
      </c>
      <c r="C677" s="267" t="s">
        <v>1273</v>
      </c>
      <c r="D677" s="269" t="s">
        <v>1029</v>
      </c>
      <c r="E677" s="269" t="s">
        <v>1298</v>
      </c>
      <c r="F677" s="269" t="s">
        <v>1298</v>
      </c>
      <c r="G677" s="269" t="s">
        <v>1298</v>
      </c>
      <c r="H677" s="269" t="s">
        <v>1298</v>
      </c>
    </row>
    <row r="678" spans="1:9" ht="72.75" customHeight="1">
      <c r="B678" s="266" t="s">
        <v>1581</v>
      </c>
      <c r="C678" s="267"/>
      <c r="D678" s="243"/>
      <c r="E678" s="243"/>
      <c r="F678" s="243"/>
      <c r="G678" s="243"/>
      <c r="H678" s="243"/>
    </row>
    <row r="679" spans="1:9">
      <c r="B679" s="435" t="s">
        <v>601</v>
      </c>
      <c r="C679" s="436" t="s">
        <v>602</v>
      </c>
      <c r="D679" s="436"/>
      <c r="E679" s="436"/>
      <c r="F679" s="436"/>
      <c r="G679" s="436"/>
      <c r="H679" s="436"/>
    </row>
    <row r="680" spans="1:9">
      <c r="A680" s="345"/>
      <c r="B680" s="435"/>
      <c r="C680" s="346" t="s">
        <v>545</v>
      </c>
      <c r="D680" s="346" t="s">
        <v>592</v>
      </c>
      <c r="E680" s="346" t="s">
        <v>593</v>
      </c>
      <c r="F680" s="346" t="s">
        <v>594</v>
      </c>
      <c r="G680" s="346" t="s">
        <v>595</v>
      </c>
      <c r="H680" s="346" t="s">
        <v>596</v>
      </c>
      <c r="I680" s="345"/>
    </row>
    <row r="681" spans="1:9" ht="49.2">
      <c r="B681" s="266" t="s">
        <v>1497</v>
      </c>
      <c r="C681" s="267" t="s">
        <v>1273</v>
      </c>
      <c r="D681" s="269" t="s">
        <v>1029</v>
      </c>
      <c r="E681" s="269" t="s">
        <v>1276</v>
      </c>
      <c r="F681" s="269" t="s">
        <v>1276</v>
      </c>
      <c r="G681" s="269" t="s">
        <v>1276</v>
      </c>
      <c r="H681" s="269" t="s">
        <v>1276</v>
      </c>
    </row>
    <row r="682" spans="1:9" ht="48" customHeight="1">
      <c r="B682" s="266" t="s">
        <v>1508</v>
      </c>
      <c r="C682" s="267" t="s">
        <v>1273</v>
      </c>
      <c r="D682" s="269" t="s">
        <v>1029</v>
      </c>
      <c r="E682" s="269" t="s">
        <v>1276</v>
      </c>
      <c r="F682" s="269" t="s">
        <v>1276</v>
      </c>
      <c r="G682" s="269" t="s">
        <v>1276</v>
      </c>
      <c r="H682" s="269" t="s">
        <v>1276</v>
      </c>
    </row>
    <row r="683" spans="1:9" ht="98.4">
      <c r="B683" s="266" t="s">
        <v>1498</v>
      </c>
      <c r="C683" s="267"/>
      <c r="D683" s="268"/>
      <c r="E683" s="268"/>
      <c r="F683" s="268"/>
      <c r="G683" s="268"/>
      <c r="H683" s="268"/>
    </row>
    <row r="684" spans="1:9" ht="73.8">
      <c r="B684" s="266" t="s">
        <v>1509</v>
      </c>
      <c r="C684" s="267" t="s">
        <v>1278</v>
      </c>
      <c r="D684" s="269" t="s">
        <v>1029</v>
      </c>
      <c r="E684" s="269" t="s">
        <v>1299</v>
      </c>
      <c r="F684" s="269" t="s">
        <v>1299</v>
      </c>
      <c r="G684" s="269" t="s">
        <v>1299</v>
      </c>
      <c r="H684" s="269" t="s">
        <v>1299</v>
      </c>
    </row>
    <row r="685" spans="1:9" ht="49.2">
      <c r="B685" s="266" t="s">
        <v>1582</v>
      </c>
      <c r="C685" s="267" t="s">
        <v>603</v>
      </c>
      <c r="D685" s="268" t="s">
        <v>1029</v>
      </c>
      <c r="E685" s="268">
        <v>20</v>
      </c>
      <c r="F685" s="268">
        <v>20</v>
      </c>
      <c r="G685" s="268">
        <v>20</v>
      </c>
      <c r="H685" s="268">
        <v>20</v>
      </c>
    </row>
    <row r="686" spans="1:9" ht="73.8">
      <c r="B686" s="266" t="s">
        <v>1583</v>
      </c>
      <c r="C686" s="267"/>
      <c r="D686" s="268"/>
      <c r="E686" s="268"/>
      <c r="F686" s="268"/>
      <c r="G686" s="268"/>
      <c r="H686" s="268"/>
    </row>
    <row r="687" spans="1:9" ht="72.75" customHeight="1">
      <c r="B687" s="266" t="s">
        <v>1584</v>
      </c>
      <c r="C687" s="267"/>
      <c r="D687" s="268"/>
      <c r="E687" s="268"/>
      <c r="F687" s="268"/>
      <c r="G687" s="268"/>
      <c r="H687" s="268"/>
    </row>
    <row r="688" spans="1:9" ht="119.25" customHeight="1">
      <c r="B688" s="266" t="s">
        <v>1510</v>
      </c>
      <c r="C688" s="267" t="s">
        <v>603</v>
      </c>
      <c r="D688" s="268"/>
      <c r="E688" s="268">
        <v>6</v>
      </c>
      <c r="F688" s="268">
        <v>6</v>
      </c>
      <c r="G688" s="268">
        <v>6</v>
      </c>
      <c r="H688" s="268"/>
    </row>
    <row r="689" spans="1:9" ht="49.2">
      <c r="B689" s="266" t="s">
        <v>1300</v>
      </c>
      <c r="C689" s="267"/>
      <c r="D689" s="268"/>
      <c r="E689" s="268"/>
      <c r="F689" s="268"/>
      <c r="G689" s="268"/>
      <c r="H689" s="268"/>
    </row>
    <row r="690" spans="1:9" ht="72.75" customHeight="1">
      <c r="B690" s="266" t="s">
        <v>1585</v>
      </c>
      <c r="C690" s="267" t="s">
        <v>1278</v>
      </c>
      <c r="D690" s="269"/>
      <c r="E690" s="269" t="s">
        <v>1270</v>
      </c>
      <c r="F690" s="269" t="s">
        <v>1270</v>
      </c>
      <c r="G690" s="269" t="s">
        <v>1270</v>
      </c>
      <c r="H690" s="269" t="s">
        <v>1270</v>
      </c>
    </row>
    <row r="691" spans="1:9" ht="73.8">
      <c r="B691" s="266" t="s">
        <v>1511</v>
      </c>
      <c r="C691" s="267" t="s">
        <v>649</v>
      </c>
      <c r="D691" s="268"/>
      <c r="E691" s="268">
        <v>1</v>
      </c>
      <c r="F691" s="268">
        <v>1</v>
      </c>
      <c r="G691" s="268">
        <v>1</v>
      </c>
      <c r="H691" s="268"/>
    </row>
    <row r="692" spans="1:9" ht="49.2">
      <c r="B692" s="266" t="s">
        <v>1301</v>
      </c>
      <c r="C692" s="267" t="s">
        <v>649</v>
      </c>
      <c r="D692" s="268"/>
      <c r="E692" s="268">
        <v>1</v>
      </c>
      <c r="F692" s="268">
        <v>1</v>
      </c>
      <c r="G692" s="268">
        <v>1</v>
      </c>
      <c r="H692" s="268"/>
    </row>
    <row r="693" spans="1:9" ht="73.8">
      <c r="B693" s="266" t="s">
        <v>718</v>
      </c>
      <c r="C693" s="267" t="s">
        <v>649</v>
      </c>
      <c r="D693" s="268"/>
      <c r="E693" s="268">
        <v>1</v>
      </c>
      <c r="F693" s="268">
        <v>1</v>
      </c>
      <c r="G693" s="268">
        <v>1</v>
      </c>
      <c r="H693" s="268"/>
    </row>
    <row r="694" spans="1:9" ht="49.2">
      <c r="B694" s="266" t="s">
        <v>1302</v>
      </c>
      <c r="C694" s="267" t="s">
        <v>649</v>
      </c>
      <c r="D694" s="268"/>
      <c r="E694" s="268">
        <v>1</v>
      </c>
      <c r="F694" s="268">
        <v>1</v>
      </c>
      <c r="G694" s="268">
        <v>1</v>
      </c>
      <c r="H694" s="268"/>
    </row>
    <row r="695" spans="1:9">
      <c r="B695" s="435" t="s">
        <v>601</v>
      </c>
      <c r="C695" s="436" t="s">
        <v>602</v>
      </c>
      <c r="D695" s="436"/>
      <c r="E695" s="436"/>
      <c r="F695" s="436"/>
      <c r="G695" s="436"/>
      <c r="H695" s="436"/>
    </row>
    <row r="696" spans="1:9">
      <c r="A696" s="345"/>
      <c r="B696" s="435"/>
      <c r="C696" s="346" t="s">
        <v>545</v>
      </c>
      <c r="D696" s="346" t="s">
        <v>592</v>
      </c>
      <c r="E696" s="346" t="s">
        <v>593</v>
      </c>
      <c r="F696" s="346" t="s">
        <v>594</v>
      </c>
      <c r="G696" s="346" t="s">
        <v>595</v>
      </c>
      <c r="H696" s="346" t="s">
        <v>596</v>
      </c>
      <c r="I696" s="345"/>
    </row>
    <row r="697" spans="1:9" ht="49.2">
      <c r="B697" s="266" t="s">
        <v>1556</v>
      </c>
      <c r="C697" s="267" t="s">
        <v>649</v>
      </c>
      <c r="D697" s="268"/>
      <c r="E697" s="268">
        <v>1</v>
      </c>
      <c r="F697" s="268">
        <v>1</v>
      </c>
      <c r="G697" s="268">
        <v>1</v>
      </c>
      <c r="H697" s="268"/>
    </row>
    <row r="698" spans="1:9" ht="72.75" customHeight="1">
      <c r="B698" s="266" t="s">
        <v>1512</v>
      </c>
      <c r="C698" s="267" t="s">
        <v>649</v>
      </c>
      <c r="D698" s="268"/>
      <c r="E698" s="268">
        <v>1</v>
      </c>
      <c r="F698" s="268">
        <v>1</v>
      </c>
      <c r="G698" s="268">
        <v>1</v>
      </c>
      <c r="H698" s="268"/>
    </row>
    <row r="699" spans="1:9" ht="73.8">
      <c r="B699" s="266" t="s">
        <v>1513</v>
      </c>
      <c r="C699" s="267"/>
      <c r="D699" s="268"/>
      <c r="E699" s="268"/>
      <c r="F699" s="268"/>
      <c r="G699" s="268"/>
      <c r="H699" s="268"/>
    </row>
    <row r="700" spans="1:9">
      <c r="B700" s="281" t="s">
        <v>1514</v>
      </c>
      <c r="C700" s="282" t="s">
        <v>603</v>
      </c>
      <c r="D700" s="269" t="s">
        <v>1029</v>
      </c>
      <c r="E700" s="269" t="s">
        <v>1303</v>
      </c>
      <c r="F700" s="269" t="s">
        <v>1029</v>
      </c>
      <c r="G700" s="269" t="s">
        <v>1029</v>
      </c>
      <c r="H700" s="269" t="s">
        <v>1029</v>
      </c>
    </row>
    <row r="701" spans="1:9" ht="73.8">
      <c r="B701" s="281" t="s">
        <v>1515</v>
      </c>
      <c r="C701" s="282" t="s">
        <v>649</v>
      </c>
      <c r="D701" s="269"/>
      <c r="E701" s="269" t="s">
        <v>1293</v>
      </c>
      <c r="F701" s="269"/>
      <c r="G701" s="269"/>
      <c r="H701" s="269"/>
    </row>
    <row r="702" spans="1:9" ht="73.8">
      <c r="B702" s="281" t="s">
        <v>1516</v>
      </c>
      <c r="C702" s="282" t="s">
        <v>649</v>
      </c>
      <c r="D702" s="269"/>
      <c r="E702" s="269" t="s">
        <v>1293</v>
      </c>
      <c r="F702" s="269"/>
      <c r="G702" s="269"/>
      <c r="H702" s="269"/>
    </row>
    <row r="703" spans="1:9" ht="98.4">
      <c r="B703" s="281" t="s">
        <v>1517</v>
      </c>
      <c r="C703" s="282" t="s">
        <v>1267</v>
      </c>
      <c r="D703" s="269"/>
      <c r="E703" s="269" t="s">
        <v>1304</v>
      </c>
      <c r="F703" s="269"/>
      <c r="G703" s="269"/>
      <c r="H703" s="269"/>
    </row>
    <row r="704" spans="1:9" ht="98.4">
      <c r="B704" s="281" t="s">
        <v>1517</v>
      </c>
      <c r="C704" s="282" t="s">
        <v>1267</v>
      </c>
      <c r="D704" s="269"/>
      <c r="E704" s="269" t="s">
        <v>1305</v>
      </c>
      <c r="F704" s="269"/>
      <c r="G704" s="269"/>
      <c r="H704" s="269"/>
    </row>
    <row r="705" spans="1:10" ht="49.2">
      <c r="B705" s="281" t="s">
        <v>1518</v>
      </c>
      <c r="C705" s="282" t="s">
        <v>1306</v>
      </c>
      <c r="D705" s="269"/>
      <c r="E705" s="269" t="s">
        <v>1307</v>
      </c>
      <c r="F705" s="269"/>
      <c r="G705" s="269"/>
      <c r="H705" s="269"/>
    </row>
    <row r="706" spans="1:10" ht="147.6">
      <c r="B706" s="281" t="s">
        <v>1519</v>
      </c>
      <c r="C706" s="282" t="s">
        <v>603</v>
      </c>
      <c r="D706" s="269"/>
      <c r="E706" s="269" t="s">
        <v>1308</v>
      </c>
      <c r="F706" s="269"/>
      <c r="G706" s="269"/>
      <c r="H706" s="269"/>
    </row>
    <row r="707" spans="1:10" ht="47.25" customHeight="1">
      <c r="B707" s="281" t="s">
        <v>1520</v>
      </c>
      <c r="C707" s="282" t="s">
        <v>1309</v>
      </c>
      <c r="D707" s="269"/>
      <c r="E707" s="269" t="s">
        <v>1308</v>
      </c>
      <c r="F707" s="269"/>
      <c r="G707" s="269"/>
      <c r="H707" s="269"/>
    </row>
    <row r="708" spans="1:10" ht="70.5" customHeight="1">
      <c r="B708" s="281" t="s">
        <v>1521</v>
      </c>
      <c r="C708" s="282" t="s">
        <v>603</v>
      </c>
      <c r="D708" s="269"/>
      <c r="E708" s="269" t="s">
        <v>1293</v>
      </c>
      <c r="F708" s="269"/>
      <c r="G708" s="269"/>
      <c r="H708" s="269"/>
    </row>
    <row r="709" spans="1:10">
      <c r="B709" s="245" t="s">
        <v>597</v>
      </c>
      <c r="C709" s="246" t="s">
        <v>598</v>
      </c>
      <c r="D709" s="270"/>
      <c r="E709" s="270" t="s">
        <v>1310</v>
      </c>
      <c r="F709" s="221">
        <f t="shared" ref="F709" si="1">+F710+F711</f>
        <v>0</v>
      </c>
      <c r="G709" s="221">
        <f t="shared" ref="G709" si="2">+G710+G711</f>
        <v>0</v>
      </c>
      <c r="H709" s="221">
        <f t="shared" ref="H709" si="3">+H710+H711</f>
        <v>0</v>
      </c>
      <c r="I709" s="181"/>
      <c r="J709" s="182"/>
    </row>
    <row r="710" spans="1:10">
      <c r="B710" s="245" t="s">
        <v>599</v>
      </c>
      <c r="C710" s="246" t="s">
        <v>598</v>
      </c>
      <c r="D710" s="270"/>
      <c r="E710" s="270" t="s">
        <v>1310</v>
      </c>
      <c r="F710" s="270"/>
      <c r="G710" s="270"/>
      <c r="H710" s="270"/>
      <c r="I710" s="181"/>
      <c r="J710" s="182"/>
    </row>
    <row r="711" spans="1:10">
      <c r="B711" s="245" t="s">
        <v>600</v>
      </c>
      <c r="C711" s="246" t="s">
        <v>598</v>
      </c>
      <c r="D711" s="270"/>
      <c r="E711" s="270"/>
      <c r="F711" s="270"/>
      <c r="G711" s="270"/>
      <c r="H711" s="270"/>
      <c r="I711" s="181"/>
      <c r="J711" s="182"/>
    </row>
    <row r="712" spans="1:10">
      <c r="B712" s="210" t="s">
        <v>719</v>
      </c>
      <c r="C712" s="171"/>
      <c r="D712" s="170"/>
      <c r="E712" s="170"/>
      <c r="F712" s="170"/>
      <c r="G712" s="170"/>
      <c r="H712" s="170"/>
    </row>
    <row r="713" spans="1:10">
      <c r="B713" s="438" t="s">
        <v>1166</v>
      </c>
      <c r="C713" s="438"/>
      <c r="D713" s="438"/>
      <c r="E713" s="438"/>
      <c r="F713" s="438"/>
      <c r="G713" s="438"/>
      <c r="H713" s="438"/>
    </row>
    <row r="714" spans="1:10" ht="35.25" customHeight="1">
      <c r="B714" s="447"/>
      <c r="C714" s="447"/>
      <c r="D714" s="447"/>
      <c r="E714" s="447"/>
      <c r="F714" s="447"/>
      <c r="G714" s="447"/>
      <c r="H714" s="447"/>
    </row>
    <row r="715" spans="1:10">
      <c r="B715" s="210" t="s">
        <v>1557</v>
      </c>
      <c r="C715" s="171"/>
      <c r="D715" s="170"/>
      <c r="E715" s="170"/>
      <c r="F715" s="170"/>
      <c r="G715" s="170"/>
      <c r="H715" s="170"/>
    </row>
    <row r="716" spans="1:10" ht="121.5" customHeight="1">
      <c r="B716" s="439" t="s">
        <v>1570</v>
      </c>
      <c r="C716" s="439"/>
      <c r="D716" s="439"/>
      <c r="E716" s="439"/>
      <c r="F716" s="439"/>
      <c r="G716" s="439"/>
      <c r="H716" s="439"/>
    </row>
    <row r="717" spans="1:10" ht="341.25" customHeight="1">
      <c r="B717" s="437" t="s">
        <v>1167</v>
      </c>
      <c r="C717" s="437"/>
      <c r="D717" s="437"/>
      <c r="E717" s="437"/>
      <c r="F717" s="437"/>
      <c r="G717" s="437"/>
      <c r="H717" s="437"/>
    </row>
    <row r="718" spans="1:10">
      <c r="B718" s="212"/>
    </row>
    <row r="719" spans="1:10">
      <c r="B719" s="435" t="s">
        <v>601</v>
      </c>
      <c r="C719" s="436" t="s">
        <v>602</v>
      </c>
      <c r="D719" s="436"/>
      <c r="E719" s="436"/>
      <c r="F719" s="436"/>
      <c r="G719" s="436"/>
      <c r="H719" s="436"/>
    </row>
    <row r="720" spans="1:10">
      <c r="A720" s="345"/>
      <c r="B720" s="435"/>
      <c r="C720" s="346" t="s">
        <v>545</v>
      </c>
      <c r="D720" s="346" t="s">
        <v>592</v>
      </c>
      <c r="E720" s="346" t="s">
        <v>593</v>
      </c>
      <c r="F720" s="346" t="s">
        <v>594</v>
      </c>
      <c r="G720" s="346" t="s">
        <v>595</v>
      </c>
      <c r="H720" s="346" t="s">
        <v>596</v>
      </c>
      <c r="I720" s="345"/>
    </row>
    <row r="721" spans="1:9" ht="119.25" customHeight="1">
      <c r="B721" s="204" t="s">
        <v>1558</v>
      </c>
      <c r="C721" s="166" t="s">
        <v>720</v>
      </c>
      <c r="D721" s="166">
        <v>2</v>
      </c>
      <c r="E721" s="166">
        <v>3</v>
      </c>
      <c r="F721" s="166">
        <v>3</v>
      </c>
      <c r="G721" s="166">
        <v>3</v>
      </c>
      <c r="H721" s="166">
        <v>3</v>
      </c>
    </row>
    <row r="722" spans="1:9" ht="72.75" customHeight="1">
      <c r="B722" s="204" t="s">
        <v>1559</v>
      </c>
      <c r="C722" s="166" t="s">
        <v>721</v>
      </c>
      <c r="D722" s="166">
        <v>30</v>
      </c>
      <c r="E722" s="166">
        <v>40</v>
      </c>
      <c r="F722" s="166">
        <v>60</v>
      </c>
      <c r="G722" s="166">
        <v>80</v>
      </c>
      <c r="H722" s="166">
        <v>80</v>
      </c>
    </row>
    <row r="723" spans="1:9" ht="73.8">
      <c r="B723" s="204" t="s">
        <v>1560</v>
      </c>
      <c r="C723" s="166" t="s">
        <v>722</v>
      </c>
      <c r="D723" s="166">
        <v>20</v>
      </c>
      <c r="E723" s="166">
        <v>20</v>
      </c>
      <c r="F723" s="166">
        <v>20</v>
      </c>
      <c r="G723" s="166">
        <v>20</v>
      </c>
      <c r="H723" s="166">
        <v>20</v>
      </c>
    </row>
    <row r="724" spans="1:9" ht="49.2">
      <c r="B724" s="204" t="s">
        <v>723</v>
      </c>
      <c r="C724" s="166" t="s">
        <v>720</v>
      </c>
      <c r="D724" s="166">
        <v>1</v>
      </c>
      <c r="E724" s="166">
        <v>1</v>
      </c>
      <c r="F724" s="166">
        <v>1</v>
      </c>
      <c r="G724" s="166">
        <v>1</v>
      </c>
      <c r="H724" s="166">
        <v>1</v>
      </c>
    </row>
    <row r="725" spans="1:9">
      <c r="B725" s="350"/>
      <c r="C725" s="226"/>
      <c r="D725" s="226"/>
      <c r="E725" s="226"/>
      <c r="F725" s="226"/>
      <c r="G725" s="226"/>
      <c r="H725" s="226"/>
    </row>
    <row r="726" spans="1:9">
      <c r="B726" s="350"/>
      <c r="C726" s="226"/>
      <c r="D726" s="226"/>
      <c r="E726" s="226"/>
      <c r="F726" s="226"/>
      <c r="G726" s="226"/>
      <c r="H726" s="226"/>
    </row>
    <row r="727" spans="1:9">
      <c r="B727" s="435" t="s">
        <v>601</v>
      </c>
      <c r="C727" s="436" t="s">
        <v>602</v>
      </c>
      <c r="D727" s="436"/>
      <c r="E727" s="436"/>
      <c r="F727" s="436"/>
      <c r="G727" s="436"/>
      <c r="H727" s="436"/>
    </row>
    <row r="728" spans="1:9">
      <c r="A728" s="345"/>
      <c r="B728" s="435"/>
      <c r="C728" s="346" t="s">
        <v>545</v>
      </c>
      <c r="D728" s="346" t="s">
        <v>592</v>
      </c>
      <c r="E728" s="346" t="s">
        <v>593</v>
      </c>
      <c r="F728" s="346" t="s">
        <v>594</v>
      </c>
      <c r="G728" s="346" t="s">
        <v>595</v>
      </c>
      <c r="H728" s="346" t="s">
        <v>596</v>
      </c>
      <c r="I728" s="345"/>
    </row>
    <row r="729" spans="1:9" ht="73.8">
      <c r="B729" s="204" t="s">
        <v>1561</v>
      </c>
      <c r="C729" s="166" t="s">
        <v>720</v>
      </c>
      <c r="D729" s="166">
        <v>25</v>
      </c>
      <c r="E729" s="166">
        <v>30</v>
      </c>
      <c r="F729" s="166">
        <v>30</v>
      </c>
      <c r="G729" s="166">
        <v>30</v>
      </c>
      <c r="H729" s="166">
        <v>30</v>
      </c>
    </row>
    <row r="730" spans="1:9" ht="49.2">
      <c r="B730" s="204" t="s">
        <v>1586</v>
      </c>
      <c r="C730" s="166" t="s">
        <v>720</v>
      </c>
      <c r="D730" s="166">
        <v>25</v>
      </c>
      <c r="E730" s="166">
        <v>26</v>
      </c>
      <c r="F730" s="166">
        <v>25</v>
      </c>
      <c r="G730" s="166">
        <v>25</v>
      </c>
      <c r="H730" s="166">
        <v>25</v>
      </c>
    </row>
    <row r="731" spans="1:9" ht="49.2">
      <c r="B731" s="204" t="s">
        <v>1587</v>
      </c>
      <c r="C731" s="166" t="s">
        <v>724</v>
      </c>
      <c r="D731" s="166">
        <v>15</v>
      </c>
      <c r="E731" s="166">
        <v>15</v>
      </c>
      <c r="F731" s="166">
        <v>15</v>
      </c>
      <c r="G731" s="166">
        <v>15</v>
      </c>
      <c r="H731" s="166">
        <v>15</v>
      </c>
    </row>
    <row r="732" spans="1:9" ht="73.8">
      <c r="B732" s="204" t="s">
        <v>1588</v>
      </c>
      <c r="C732" s="166" t="s">
        <v>720</v>
      </c>
      <c r="D732" s="166">
        <v>5</v>
      </c>
      <c r="E732" s="166">
        <v>10</v>
      </c>
      <c r="F732" s="166">
        <v>10</v>
      </c>
      <c r="G732" s="166">
        <v>10</v>
      </c>
      <c r="H732" s="166">
        <v>10</v>
      </c>
    </row>
    <row r="733" spans="1:9" ht="49.2">
      <c r="B733" s="204" t="s">
        <v>725</v>
      </c>
      <c r="C733" s="166" t="s">
        <v>726</v>
      </c>
      <c r="D733" s="166">
        <v>600</v>
      </c>
      <c r="E733" s="166">
        <v>600</v>
      </c>
      <c r="F733" s="166">
        <v>600</v>
      </c>
      <c r="G733" s="166">
        <v>600</v>
      </c>
      <c r="H733" s="166">
        <v>600</v>
      </c>
    </row>
    <row r="734" spans="1:9" ht="73.8">
      <c r="B734" s="204" t="s">
        <v>1589</v>
      </c>
      <c r="C734" s="166" t="s">
        <v>720</v>
      </c>
      <c r="D734" s="166">
        <v>12</v>
      </c>
      <c r="E734" s="166">
        <v>12</v>
      </c>
      <c r="F734" s="166">
        <v>12</v>
      </c>
      <c r="G734" s="166">
        <v>12</v>
      </c>
      <c r="H734" s="166">
        <v>12</v>
      </c>
    </row>
    <row r="735" spans="1:9">
      <c r="B735" s="174" t="s">
        <v>597</v>
      </c>
      <c r="C735" s="175" t="s">
        <v>598</v>
      </c>
      <c r="D735" s="211">
        <f>30397700-12484800</f>
        <v>17912900</v>
      </c>
      <c r="E735" s="177">
        <v>25347800</v>
      </c>
      <c r="F735" s="221"/>
      <c r="G735" s="221"/>
      <c r="H735" s="221"/>
    </row>
    <row r="736" spans="1:9">
      <c r="B736" s="174" t="s">
        <v>599</v>
      </c>
      <c r="C736" s="175" t="s">
        <v>598</v>
      </c>
      <c r="D736" s="211">
        <f>30397700-12484800</f>
        <v>17912900</v>
      </c>
      <c r="E736" s="177">
        <v>25347800</v>
      </c>
      <c r="F736" s="366"/>
      <c r="G736" s="366"/>
      <c r="H736" s="366"/>
    </row>
    <row r="737" spans="2:8">
      <c r="B737" s="174" t="s">
        <v>600</v>
      </c>
      <c r="C737" s="175" t="s">
        <v>598</v>
      </c>
      <c r="D737" s="180"/>
      <c r="E737" s="180"/>
      <c r="F737" s="180"/>
      <c r="G737" s="180"/>
      <c r="H737" s="180"/>
    </row>
    <row r="738" spans="2:8">
      <c r="B738" s="351"/>
      <c r="C738" s="287"/>
      <c r="D738" s="288"/>
      <c r="E738" s="288"/>
      <c r="F738" s="288"/>
      <c r="G738" s="288"/>
      <c r="H738" s="288"/>
    </row>
    <row r="739" spans="2:8">
      <c r="B739" s="351"/>
      <c r="C739" s="287"/>
      <c r="D739" s="288"/>
      <c r="E739" s="288"/>
      <c r="F739" s="288"/>
      <c r="G739" s="288"/>
      <c r="H739" s="288"/>
    </row>
    <row r="740" spans="2:8">
      <c r="B740" s="351"/>
      <c r="C740" s="287"/>
      <c r="D740" s="288"/>
      <c r="E740" s="288"/>
      <c r="F740" s="288"/>
      <c r="G740" s="288"/>
      <c r="H740" s="288"/>
    </row>
    <row r="741" spans="2:8">
      <c r="B741" s="351"/>
      <c r="C741" s="287"/>
      <c r="D741" s="288"/>
      <c r="E741" s="288"/>
      <c r="F741" s="288"/>
      <c r="G741" s="288"/>
      <c r="H741" s="288"/>
    </row>
    <row r="742" spans="2:8">
      <c r="B742" s="351"/>
      <c r="C742" s="287"/>
      <c r="D742" s="288"/>
      <c r="E742" s="288"/>
      <c r="F742" s="288"/>
      <c r="G742" s="288"/>
      <c r="H742" s="288"/>
    </row>
    <row r="743" spans="2:8">
      <c r="B743" s="351"/>
      <c r="C743" s="287"/>
      <c r="D743" s="288"/>
      <c r="E743" s="288"/>
      <c r="F743" s="288"/>
      <c r="G743" s="288"/>
      <c r="H743" s="288"/>
    </row>
    <row r="744" spans="2:8">
      <c r="B744" s="351"/>
      <c r="C744" s="287"/>
      <c r="D744" s="288"/>
      <c r="E744" s="288"/>
      <c r="F744" s="288"/>
      <c r="G744" s="288"/>
      <c r="H744" s="288"/>
    </row>
    <row r="745" spans="2:8">
      <c r="B745" s="351"/>
      <c r="C745" s="287"/>
      <c r="D745" s="288"/>
      <c r="E745" s="288"/>
      <c r="F745" s="288"/>
      <c r="G745" s="288"/>
      <c r="H745" s="288"/>
    </row>
    <row r="746" spans="2:8">
      <c r="B746" s="351"/>
      <c r="C746" s="287"/>
      <c r="D746" s="288"/>
      <c r="E746" s="288"/>
      <c r="F746" s="288"/>
      <c r="G746" s="288"/>
      <c r="H746" s="288"/>
    </row>
    <row r="747" spans="2:8">
      <c r="B747" s="351"/>
      <c r="C747" s="287"/>
      <c r="D747" s="288"/>
      <c r="E747" s="288"/>
      <c r="F747" s="288"/>
      <c r="G747" s="288"/>
      <c r="H747" s="288"/>
    </row>
    <row r="748" spans="2:8">
      <c r="B748" s="351"/>
      <c r="C748" s="287"/>
      <c r="D748" s="288"/>
      <c r="E748" s="288"/>
      <c r="F748" s="288"/>
      <c r="G748" s="288"/>
      <c r="H748" s="288"/>
    </row>
    <row r="749" spans="2:8">
      <c r="B749" s="351"/>
      <c r="C749" s="287"/>
      <c r="D749" s="288"/>
      <c r="E749" s="288"/>
      <c r="F749" s="288"/>
      <c r="G749" s="288"/>
      <c r="H749" s="288"/>
    </row>
    <row r="750" spans="2:8">
      <c r="B750" s="351"/>
      <c r="C750" s="287"/>
      <c r="D750" s="288"/>
      <c r="E750" s="288"/>
      <c r="F750" s="288"/>
      <c r="G750" s="288"/>
      <c r="H750" s="288"/>
    </row>
    <row r="751" spans="2:8">
      <c r="B751" s="351"/>
      <c r="C751" s="287"/>
      <c r="D751" s="288"/>
      <c r="E751" s="288"/>
      <c r="F751" s="288"/>
      <c r="G751" s="288"/>
      <c r="H751" s="288"/>
    </row>
    <row r="752" spans="2:8">
      <c r="B752" s="351"/>
      <c r="C752" s="287"/>
      <c r="D752" s="288"/>
      <c r="E752" s="288"/>
      <c r="F752" s="288"/>
      <c r="G752" s="288"/>
      <c r="H752" s="288"/>
    </row>
    <row r="753" spans="2:8">
      <c r="B753" s="351"/>
      <c r="C753" s="287"/>
      <c r="D753" s="288"/>
      <c r="E753" s="288"/>
      <c r="F753" s="288"/>
      <c r="G753" s="288"/>
      <c r="H753" s="288"/>
    </row>
    <row r="754" spans="2:8">
      <c r="B754" s="351"/>
      <c r="C754" s="287"/>
      <c r="D754" s="288"/>
      <c r="E754" s="288"/>
      <c r="F754" s="288"/>
      <c r="G754" s="288"/>
      <c r="H754" s="288"/>
    </row>
    <row r="755" spans="2:8">
      <c r="B755" s="351"/>
      <c r="C755" s="287"/>
      <c r="D755" s="288"/>
      <c r="E755" s="288"/>
      <c r="F755" s="288"/>
      <c r="G755" s="288"/>
      <c r="H755" s="288"/>
    </row>
    <row r="756" spans="2:8">
      <c r="B756" s="351"/>
      <c r="C756" s="287"/>
      <c r="D756" s="288"/>
      <c r="E756" s="288"/>
      <c r="F756" s="288"/>
      <c r="G756" s="288"/>
      <c r="H756" s="288"/>
    </row>
    <row r="757" spans="2:8">
      <c r="B757" s="351"/>
      <c r="C757" s="287"/>
      <c r="D757" s="288"/>
      <c r="E757" s="288"/>
      <c r="F757" s="288"/>
      <c r="G757" s="288"/>
      <c r="H757" s="288"/>
    </row>
    <row r="758" spans="2:8">
      <c r="B758" s="351"/>
      <c r="C758" s="287"/>
      <c r="D758" s="288"/>
      <c r="E758" s="288"/>
      <c r="F758" s="288"/>
      <c r="G758" s="288"/>
      <c r="H758" s="288"/>
    </row>
    <row r="759" spans="2:8">
      <c r="B759" s="448" t="s">
        <v>727</v>
      </c>
      <c r="C759" s="448"/>
      <c r="D759" s="448"/>
      <c r="E759" s="448"/>
      <c r="F759" s="448"/>
      <c r="G759" s="181" t="s">
        <v>728</v>
      </c>
      <c r="H759" s="170"/>
    </row>
    <row r="760" spans="2:8" ht="171" customHeight="1">
      <c r="B760" s="438" t="s">
        <v>1575</v>
      </c>
      <c r="C760" s="438"/>
      <c r="D760" s="438"/>
      <c r="E760" s="438"/>
      <c r="F760" s="438"/>
      <c r="G760" s="438"/>
      <c r="H760" s="438"/>
    </row>
    <row r="761" spans="2:8" ht="24" customHeight="1">
      <c r="B761" s="449" t="s">
        <v>1574</v>
      </c>
      <c r="C761" s="431"/>
      <c r="D761" s="431"/>
      <c r="E761" s="431"/>
      <c r="F761" s="431"/>
      <c r="G761" s="431"/>
      <c r="H761" s="431"/>
    </row>
    <row r="762" spans="2:8" ht="24" customHeight="1">
      <c r="B762" s="431" t="s">
        <v>1573</v>
      </c>
      <c r="C762" s="431"/>
      <c r="D762" s="431"/>
      <c r="E762" s="431"/>
      <c r="F762" s="431"/>
      <c r="G762" s="431"/>
      <c r="H762" s="431"/>
    </row>
    <row r="763" spans="2:8" ht="24" customHeight="1">
      <c r="B763" s="431" t="s">
        <v>1572</v>
      </c>
      <c r="C763" s="431"/>
      <c r="D763" s="431"/>
      <c r="E763" s="431"/>
      <c r="F763" s="431"/>
      <c r="G763" s="431"/>
      <c r="H763" s="431"/>
    </row>
    <row r="764" spans="2:8" ht="24" customHeight="1">
      <c r="B764" s="431" t="s">
        <v>1571</v>
      </c>
      <c r="C764" s="431"/>
      <c r="D764" s="431"/>
      <c r="E764" s="431"/>
      <c r="F764" s="431"/>
      <c r="G764" s="431"/>
      <c r="H764" s="431"/>
    </row>
    <row r="765" spans="2:8" ht="197.25" customHeight="1">
      <c r="B765" s="431" t="s">
        <v>1576</v>
      </c>
      <c r="C765" s="431"/>
      <c r="D765" s="431"/>
      <c r="E765" s="431"/>
      <c r="F765" s="431"/>
      <c r="G765" s="431"/>
      <c r="H765" s="431"/>
    </row>
    <row r="766" spans="2:8">
      <c r="B766" s="181" t="s">
        <v>743</v>
      </c>
    </row>
    <row r="767" spans="2:8">
      <c r="B767" s="181" t="s">
        <v>612</v>
      </c>
      <c r="C767" s="206">
        <v>1500000</v>
      </c>
      <c r="D767" s="181" t="s">
        <v>598</v>
      </c>
    </row>
    <row r="769" spans="1:9">
      <c r="B769" s="450" t="s">
        <v>601</v>
      </c>
      <c r="C769" s="452" t="s">
        <v>602</v>
      </c>
      <c r="D769" s="453"/>
      <c r="E769" s="453"/>
      <c r="F769" s="453"/>
      <c r="G769" s="453"/>
      <c r="H769" s="454"/>
    </row>
    <row r="770" spans="1:9">
      <c r="A770" s="345"/>
      <c r="B770" s="451"/>
      <c r="C770" s="346" t="s">
        <v>545</v>
      </c>
      <c r="D770" s="346" t="s">
        <v>592</v>
      </c>
      <c r="E770" s="346" t="s">
        <v>593</v>
      </c>
      <c r="F770" s="346" t="s">
        <v>594</v>
      </c>
      <c r="G770" s="346" t="s">
        <v>595</v>
      </c>
      <c r="H770" s="346" t="s">
        <v>596</v>
      </c>
      <c r="I770" s="345"/>
    </row>
    <row r="771" spans="1:9" ht="72.75" customHeight="1">
      <c r="B771" s="204" t="s">
        <v>1030</v>
      </c>
      <c r="C771" s="166" t="s">
        <v>1031</v>
      </c>
      <c r="D771" s="173"/>
      <c r="E771" s="173">
        <v>20</v>
      </c>
      <c r="F771" s="173"/>
      <c r="G771" s="173"/>
      <c r="H771" s="173"/>
    </row>
    <row r="772" spans="1:9">
      <c r="B772" s="174" t="s">
        <v>597</v>
      </c>
      <c r="C772" s="175" t="s">
        <v>598</v>
      </c>
      <c r="D772" s="211"/>
      <c r="E772" s="177">
        <v>1500000</v>
      </c>
      <c r="F772" s="205"/>
      <c r="G772" s="205"/>
      <c r="H772" s="205"/>
    </row>
    <row r="773" spans="1:9">
      <c r="B773" s="174" t="s">
        <v>599</v>
      </c>
      <c r="C773" s="175" t="s">
        <v>598</v>
      </c>
      <c r="D773" s="205"/>
      <c r="E773" s="177">
        <v>1500000</v>
      </c>
      <c r="F773" s="205"/>
      <c r="G773" s="205"/>
      <c r="H773" s="205"/>
    </row>
    <row r="774" spans="1:9">
      <c r="B774" s="174" t="s">
        <v>600</v>
      </c>
      <c r="C774" s="175" t="s">
        <v>598</v>
      </c>
      <c r="D774" s="180"/>
      <c r="E774" s="180"/>
      <c r="F774" s="180"/>
      <c r="G774" s="180"/>
      <c r="H774" s="180"/>
    </row>
    <row r="775" spans="1:9">
      <c r="B775" s="181"/>
    </row>
    <row r="776" spans="1:9">
      <c r="B776" s="181"/>
    </row>
    <row r="777" spans="1:9">
      <c r="B777" s="181"/>
    </row>
    <row r="778" spans="1:9">
      <c r="B778" s="181"/>
    </row>
    <row r="779" spans="1:9">
      <c r="B779" s="181"/>
    </row>
    <row r="780" spans="1:9">
      <c r="B780" s="181"/>
    </row>
    <row r="781" spans="1:9">
      <c r="B781" s="181"/>
    </row>
    <row r="782" spans="1:9">
      <c r="B782" s="181"/>
    </row>
    <row r="783" spans="1:9">
      <c r="B783" s="181"/>
    </row>
    <row r="784" spans="1:9">
      <c r="B784" s="181"/>
    </row>
    <row r="785" spans="1:9" ht="24.75" customHeight="1">
      <c r="B785" s="238" t="s">
        <v>729</v>
      </c>
      <c r="C785" s="239"/>
      <c r="D785" s="240"/>
      <c r="E785" s="240"/>
      <c r="F785" s="240"/>
      <c r="G785" s="240"/>
      <c r="H785" s="240"/>
    </row>
    <row r="786" spans="1:9" ht="24.75" customHeight="1">
      <c r="B786" s="439" t="s">
        <v>1168</v>
      </c>
      <c r="C786" s="439"/>
      <c r="D786" s="439"/>
      <c r="E786" s="439"/>
      <c r="F786" s="439"/>
      <c r="G786" s="439"/>
      <c r="H786" s="439"/>
    </row>
    <row r="787" spans="1:9" ht="36" customHeight="1">
      <c r="B787" s="336"/>
      <c r="C787" s="336"/>
      <c r="D787" s="336"/>
      <c r="E787" s="336"/>
      <c r="F787" s="336"/>
      <c r="G787" s="336"/>
      <c r="H787" s="336"/>
    </row>
    <row r="788" spans="1:9" ht="24.75" customHeight="1">
      <c r="B788" s="210" t="s">
        <v>1562</v>
      </c>
      <c r="C788" s="171"/>
      <c r="D788" s="170"/>
      <c r="E788" s="170"/>
      <c r="F788" s="170"/>
      <c r="G788" s="170"/>
      <c r="H788" s="170"/>
    </row>
    <row r="789" spans="1:9" ht="121.5" customHeight="1">
      <c r="B789" s="439" t="s">
        <v>1563</v>
      </c>
      <c r="C789" s="439"/>
      <c r="D789" s="439"/>
      <c r="E789" s="439"/>
      <c r="F789" s="439"/>
      <c r="G789" s="439"/>
      <c r="H789" s="439"/>
    </row>
    <row r="790" spans="1:9" ht="72.75" customHeight="1">
      <c r="B790" s="437" t="s">
        <v>1564</v>
      </c>
      <c r="C790" s="437"/>
      <c r="D790" s="437"/>
      <c r="E790" s="437"/>
      <c r="F790" s="437"/>
      <c r="G790" s="437"/>
      <c r="H790" s="437"/>
    </row>
    <row r="791" spans="1:9" ht="24.75" customHeight="1">
      <c r="B791" s="336"/>
      <c r="C791" s="336"/>
      <c r="D791" s="336"/>
      <c r="E791" s="336"/>
      <c r="F791" s="336"/>
      <c r="G791" s="336"/>
      <c r="H791" s="336"/>
    </row>
    <row r="792" spans="1:9">
      <c r="B792" s="435" t="s">
        <v>601</v>
      </c>
      <c r="C792" s="436" t="s">
        <v>602</v>
      </c>
      <c r="D792" s="436"/>
      <c r="E792" s="436"/>
      <c r="F792" s="436"/>
      <c r="G792" s="436"/>
      <c r="H792" s="436"/>
    </row>
    <row r="793" spans="1:9">
      <c r="A793" s="345"/>
      <c r="B793" s="435"/>
      <c r="C793" s="346" t="s">
        <v>545</v>
      </c>
      <c r="D793" s="346" t="s">
        <v>592</v>
      </c>
      <c r="E793" s="346" t="s">
        <v>593</v>
      </c>
      <c r="F793" s="346" t="s">
        <v>594</v>
      </c>
      <c r="G793" s="346" t="s">
        <v>595</v>
      </c>
      <c r="H793" s="346" t="s">
        <v>596</v>
      </c>
      <c r="I793" s="345"/>
    </row>
    <row r="794" spans="1:9">
      <c r="B794" s="241" t="s">
        <v>730</v>
      </c>
      <c r="C794" s="242" t="s">
        <v>731</v>
      </c>
      <c r="D794" s="243">
        <v>1569</v>
      </c>
      <c r="E794" s="243">
        <v>1569</v>
      </c>
      <c r="F794" s="243">
        <v>1569</v>
      </c>
      <c r="G794" s="243">
        <v>1569</v>
      </c>
      <c r="H794" s="243">
        <v>1569</v>
      </c>
    </row>
    <row r="795" spans="1:9">
      <c r="B795" s="241" t="s">
        <v>732</v>
      </c>
      <c r="C795" s="242" t="s">
        <v>733</v>
      </c>
      <c r="D795" s="243">
        <v>3046181</v>
      </c>
      <c r="E795" s="243"/>
      <c r="F795" s="243"/>
      <c r="G795" s="243"/>
      <c r="H795" s="243"/>
    </row>
    <row r="796" spans="1:9">
      <c r="B796" s="241" t="s">
        <v>734</v>
      </c>
      <c r="C796" s="242" t="s">
        <v>735</v>
      </c>
      <c r="D796" s="243">
        <v>5665310</v>
      </c>
      <c r="E796" s="243"/>
      <c r="F796" s="243"/>
      <c r="G796" s="243"/>
      <c r="H796" s="243"/>
    </row>
    <row r="797" spans="1:9">
      <c r="B797" s="241" t="s">
        <v>736</v>
      </c>
      <c r="C797" s="242" t="s">
        <v>619</v>
      </c>
      <c r="D797" s="243">
        <v>600</v>
      </c>
      <c r="E797" s="243">
        <v>600</v>
      </c>
      <c r="F797" s="243">
        <v>600</v>
      </c>
      <c r="G797" s="243">
        <v>600</v>
      </c>
      <c r="H797" s="243">
        <v>600</v>
      </c>
    </row>
    <row r="798" spans="1:9">
      <c r="B798" s="241" t="s">
        <v>737</v>
      </c>
      <c r="C798" s="242" t="s">
        <v>619</v>
      </c>
      <c r="D798" s="243">
        <v>2313</v>
      </c>
      <c r="E798" s="243">
        <v>2513</v>
      </c>
      <c r="F798" s="243">
        <v>2713</v>
      </c>
      <c r="G798" s="243">
        <v>2913</v>
      </c>
      <c r="H798" s="243">
        <v>2913</v>
      </c>
    </row>
    <row r="799" spans="1:9">
      <c r="B799" s="241" t="s">
        <v>738</v>
      </c>
      <c r="C799" s="242" t="s">
        <v>619</v>
      </c>
      <c r="D799" s="243">
        <v>20</v>
      </c>
      <c r="E799" s="243">
        <v>30</v>
      </c>
      <c r="F799" s="243">
        <v>40</v>
      </c>
      <c r="G799" s="243">
        <v>50</v>
      </c>
      <c r="H799" s="243">
        <v>50</v>
      </c>
    </row>
    <row r="800" spans="1:9" ht="24.75" customHeight="1">
      <c r="B800" s="241" t="s">
        <v>739</v>
      </c>
      <c r="C800" s="242" t="s">
        <v>671</v>
      </c>
      <c r="D800" s="243"/>
      <c r="E800" s="243"/>
      <c r="F800" s="243"/>
      <c r="G800" s="243"/>
      <c r="H800" s="243"/>
    </row>
    <row r="801" spans="2:8">
      <c r="B801" s="245" t="s">
        <v>597</v>
      </c>
      <c r="C801" s="246" t="s">
        <v>598</v>
      </c>
      <c r="D801" s="247">
        <f>81456580-20771020</f>
        <v>60685560</v>
      </c>
      <c r="E801" s="285">
        <v>5251800</v>
      </c>
      <c r="F801" s="221"/>
      <c r="G801" s="221"/>
      <c r="H801" s="221"/>
    </row>
    <row r="802" spans="2:8">
      <c r="B802" s="245" t="s">
        <v>599</v>
      </c>
      <c r="C802" s="246" t="s">
        <v>598</v>
      </c>
      <c r="D802" s="247">
        <f>81456580-20771020</f>
        <v>60685560</v>
      </c>
      <c r="E802" s="285">
        <v>5251800</v>
      </c>
      <c r="F802" s="250"/>
      <c r="G802" s="250"/>
      <c r="H802" s="250"/>
    </row>
    <row r="803" spans="2:8">
      <c r="B803" s="245" t="s">
        <v>600</v>
      </c>
      <c r="C803" s="246" t="s">
        <v>598</v>
      </c>
      <c r="D803" s="250"/>
      <c r="E803" s="250"/>
      <c r="F803" s="250"/>
      <c r="G803" s="250"/>
      <c r="H803" s="250"/>
    </row>
    <row r="804" spans="2:8">
      <c r="B804" s="259"/>
      <c r="C804" s="260"/>
      <c r="D804" s="261"/>
      <c r="E804" s="261"/>
      <c r="F804" s="261"/>
      <c r="G804" s="261"/>
      <c r="H804" s="261"/>
    </row>
    <row r="805" spans="2:8">
      <c r="B805" s="259"/>
      <c r="C805" s="260"/>
      <c r="D805" s="261"/>
      <c r="E805" s="261"/>
      <c r="F805" s="261"/>
      <c r="G805" s="261"/>
      <c r="H805" s="261"/>
    </row>
    <row r="806" spans="2:8">
      <c r="B806" s="259"/>
      <c r="C806" s="260"/>
      <c r="D806" s="261"/>
      <c r="E806" s="261"/>
      <c r="F806" s="261"/>
      <c r="G806" s="261"/>
      <c r="H806" s="261"/>
    </row>
    <row r="807" spans="2:8">
      <c r="B807" s="259"/>
      <c r="C807" s="260"/>
      <c r="D807" s="261"/>
      <c r="E807" s="261"/>
      <c r="F807" s="261"/>
      <c r="G807" s="261"/>
      <c r="H807" s="261"/>
    </row>
    <row r="808" spans="2:8">
      <c r="B808" s="259"/>
      <c r="C808" s="260"/>
      <c r="D808" s="261"/>
      <c r="E808" s="261"/>
      <c r="F808" s="261"/>
      <c r="G808" s="261"/>
      <c r="H808" s="261"/>
    </row>
    <row r="809" spans="2:8">
      <c r="B809" s="259"/>
      <c r="C809" s="260"/>
      <c r="D809" s="261"/>
      <c r="E809" s="261"/>
      <c r="F809" s="261"/>
      <c r="G809" s="261"/>
      <c r="H809" s="261"/>
    </row>
    <row r="810" spans="2:8">
      <c r="B810" s="259"/>
      <c r="C810" s="260"/>
      <c r="D810" s="261"/>
      <c r="E810" s="261"/>
      <c r="F810" s="261"/>
      <c r="G810" s="261"/>
      <c r="H810" s="261"/>
    </row>
    <row r="811" spans="2:8">
      <c r="B811" s="259"/>
      <c r="C811" s="260"/>
      <c r="D811" s="261"/>
      <c r="E811" s="261"/>
      <c r="F811" s="261"/>
      <c r="G811" s="261"/>
      <c r="H811" s="261"/>
    </row>
    <row r="812" spans="2:8">
      <c r="B812" s="259"/>
      <c r="C812" s="260"/>
      <c r="D812" s="261"/>
      <c r="E812" s="261"/>
      <c r="F812" s="261"/>
      <c r="G812" s="261"/>
      <c r="H812" s="261"/>
    </row>
    <row r="813" spans="2:8">
      <c r="B813" s="259"/>
      <c r="C813" s="260"/>
      <c r="D813" s="261"/>
      <c r="E813" s="261"/>
      <c r="F813" s="261"/>
      <c r="G813" s="261"/>
      <c r="H813" s="261"/>
    </row>
    <row r="814" spans="2:8">
      <c r="B814" s="259"/>
      <c r="C814" s="260"/>
      <c r="D814" s="261"/>
      <c r="E814" s="261"/>
      <c r="F814" s="261"/>
      <c r="G814" s="261"/>
      <c r="H814" s="261"/>
    </row>
    <row r="815" spans="2:8">
      <c r="B815" s="259"/>
      <c r="C815" s="260"/>
      <c r="D815" s="261"/>
      <c r="E815" s="261"/>
      <c r="F815" s="261"/>
      <c r="G815" s="261"/>
      <c r="H815" s="261"/>
    </row>
    <row r="816" spans="2:8">
      <c r="B816" s="259"/>
      <c r="C816" s="260"/>
      <c r="D816" s="261"/>
      <c r="E816" s="261"/>
      <c r="F816" s="261"/>
      <c r="G816" s="261"/>
      <c r="H816" s="261"/>
    </row>
    <row r="817" spans="1:9">
      <c r="B817" s="259"/>
      <c r="C817" s="260"/>
      <c r="D817" s="261"/>
      <c r="E817" s="261"/>
      <c r="F817" s="261"/>
      <c r="G817" s="261"/>
      <c r="H817" s="261"/>
    </row>
    <row r="818" spans="1:9">
      <c r="B818" s="259"/>
      <c r="C818" s="260"/>
      <c r="D818" s="261"/>
      <c r="E818" s="261"/>
      <c r="F818" s="261"/>
      <c r="G818" s="261"/>
      <c r="H818" s="261"/>
    </row>
    <row r="819" spans="1:9">
      <c r="B819" s="259"/>
      <c r="C819" s="260"/>
      <c r="D819" s="261"/>
      <c r="E819" s="261"/>
      <c r="F819" s="261"/>
      <c r="G819" s="261"/>
      <c r="H819" s="261"/>
    </row>
    <row r="820" spans="1:9">
      <c r="B820" s="238" t="s">
        <v>1565</v>
      </c>
      <c r="C820" s="239"/>
      <c r="D820" s="240"/>
      <c r="E820" s="240"/>
      <c r="F820" s="240"/>
      <c r="G820" s="240"/>
      <c r="H820" s="240"/>
    </row>
    <row r="821" spans="1:9" ht="50.25" customHeight="1">
      <c r="B821" s="439" t="s">
        <v>1169</v>
      </c>
      <c r="C821" s="439"/>
      <c r="D821" s="439"/>
      <c r="E821" s="439"/>
      <c r="F821" s="439"/>
      <c r="G821" s="439"/>
      <c r="H821" s="439"/>
    </row>
    <row r="822" spans="1:9" ht="95.25" customHeight="1">
      <c r="B822" s="437" t="s">
        <v>1566</v>
      </c>
      <c r="C822" s="437"/>
      <c r="D822" s="437"/>
      <c r="E822" s="437"/>
      <c r="F822" s="437"/>
      <c r="G822" s="437"/>
      <c r="H822" s="437"/>
    </row>
    <row r="823" spans="1:9">
      <c r="B823" s="286"/>
      <c r="C823" s="260"/>
      <c r="D823" s="261"/>
      <c r="E823" s="261"/>
      <c r="F823" s="261"/>
      <c r="G823" s="261"/>
      <c r="H823" s="261"/>
    </row>
    <row r="824" spans="1:9">
      <c r="B824" s="435" t="s">
        <v>601</v>
      </c>
      <c r="C824" s="436" t="s">
        <v>602</v>
      </c>
      <c r="D824" s="436"/>
      <c r="E824" s="436"/>
      <c r="F824" s="436"/>
      <c r="G824" s="436"/>
      <c r="H824" s="436"/>
    </row>
    <row r="825" spans="1:9">
      <c r="A825" s="345"/>
      <c r="B825" s="435"/>
      <c r="C825" s="346" t="s">
        <v>545</v>
      </c>
      <c r="D825" s="346" t="s">
        <v>592</v>
      </c>
      <c r="E825" s="346" t="s">
        <v>593</v>
      </c>
      <c r="F825" s="346" t="s">
        <v>594</v>
      </c>
      <c r="G825" s="346" t="s">
        <v>595</v>
      </c>
      <c r="H825" s="346" t="s">
        <v>596</v>
      </c>
      <c r="I825" s="345"/>
    </row>
    <row r="826" spans="1:9">
      <c r="B826" s="241" t="s">
        <v>740</v>
      </c>
      <c r="C826" s="242" t="s">
        <v>619</v>
      </c>
      <c r="D826" s="243">
        <v>1676250</v>
      </c>
      <c r="E826" s="243">
        <v>1718250</v>
      </c>
      <c r="F826" s="243">
        <v>1758250</v>
      </c>
      <c r="G826" s="243">
        <v>1798250</v>
      </c>
      <c r="H826" s="243">
        <v>1798250</v>
      </c>
    </row>
    <row r="827" spans="1:9" ht="49.2">
      <c r="B827" s="241" t="s">
        <v>741</v>
      </c>
      <c r="C827" s="242" t="s">
        <v>619</v>
      </c>
      <c r="D827" s="243">
        <v>611100</v>
      </c>
      <c r="E827" s="243">
        <v>631100</v>
      </c>
      <c r="F827" s="243">
        <v>651100</v>
      </c>
      <c r="G827" s="243">
        <v>671100</v>
      </c>
      <c r="H827" s="243">
        <v>671100</v>
      </c>
    </row>
    <row r="828" spans="1:9">
      <c r="B828" s="241" t="s">
        <v>742</v>
      </c>
      <c r="C828" s="242" t="s">
        <v>619</v>
      </c>
      <c r="D828" s="243">
        <v>993400</v>
      </c>
      <c r="E828" s="243">
        <v>1133400</v>
      </c>
      <c r="F828" s="243">
        <v>1333400</v>
      </c>
      <c r="G828" s="243">
        <v>1533400</v>
      </c>
      <c r="H828" s="243">
        <v>1533400</v>
      </c>
    </row>
    <row r="829" spans="1:9">
      <c r="B829" s="245" t="s">
        <v>597</v>
      </c>
      <c r="C829" s="246" t="s">
        <v>598</v>
      </c>
      <c r="D829" s="247">
        <f>6482340-5114280</f>
        <v>1368060</v>
      </c>
      <c r="E829" s="285">
        <v>4499910</v>
      </c>
      <c r="F829" s="221"/>
      <c r="G829" s="221"/>
      <c r="H829" s="221"/>
    </row>
    <row r="830" spans="1:9">
      <c r="B830" s="245" t="s">
        <v>599</v>
      </c>
      <c r="C830" s="246" t="s">
        <v>598</v>
      </c>
      <c r="D830" s="247">
        <f>6482340-5114280</f>
        <v>1368060</v>
      </c>
      <c r="E830" s="285">
        <v>4499910</v>
      </c>
      <c r="F830" s="250"/>
      <c r="G830" s="250"/>
      <c r="H830" s="250"/>
    </row>
    <row r="831" spans="1:9">
      <c r="B831" s="245" t="s">
        <v>600</v>
      </c>
      <c r="C831" s="246" t="s">
        <v>598</v>
      </c>
      <c r="D831" s="250"/>
      <c r="E831" s="250"/>
      <c r="F831" s="250"/>
      <c r="G831" s="250"/>
      <c r="H831" s="250"/>
    </row>
    <row r="832" spans="1:9">
      <c r="B832" s="340"/>
      <c r="C832" s="207"/>
      <c r="D832" s="208"/>
      <c r="E832" s="208"/>
      <c r="F832" s="208"/>
      <c r="G832" s="208"/>
      <c r="H832" s="208"/>
    </row>
    <row r="833" spans="2:8">
      <c r="B833" s="340"/>
      <c r="C833" s="207"/>
      <c r="D833" s="208"/>
      <c r="E833" s="208"/>
      <c r="F833" s="208"/>
      <c r="G833" s="208"/>
      <c r="H833" s="208"/>
    </row>
    <row r="834" spans="2:8">
      <c r="B834" s="181"/>
    </row>
    <row r="835" spans="2:8">
      <c r="B835" s="181"/>
    </row>
  </sheetData>
  <mergeCells count="227">
    <mergeCell ref="C262:C265"/>
    <mergeCell ref="C201:C204"/>
    <mergeCell ref="C164:C167"/>
    <mergeCell ref="B260:B261"/>
    <mergeCell ref="C260:H260"/>
    <mergeCell ref="B248:H248"/>
    <mergeCell ref="B249:H249"/>
    <mergeCell ref="B241:H241"/>
    <mergeCell ref="B243:H243"/>
    <mergeCell ref="B182:H182"/>
    <mergeCell ref="B184:H184"/>
    <mergeCell ref="B219:H219"/>
    <mergeCell ref="B220:H220"/>
    <mergeCell ref="B221:H221"/>
    <mergeCell ref="B223:H223"/>
    <mergeCell ref="B224:H224"/>
    <mergeCell ref="B226:H226"/>
    <mergeCell ref="B227:H227"/>
    <mergeCell ref="B253:H253"/>
    <mergeCell ref="B194:H194"/>
    <mergeCell ref="B199:B200"/>
    <mergeCell ref="C199:H199"/>
    <mergeCell ref="B214:F214"/>
    <mergeCell ref="G214:H214"/>
    <mergeCell ref="B251:H251"/>
    <mergeCell ref="B143:H143"/>
    <mergeCell ref="B150:H150"/>
    <mergeCell ref="B151:H151"/>
    <mergeCell ref="B152:H152"/>
    <mergeCell ref="B153:H153"/>
    <mergeCell ref="B154:H154"/>
    <mergeCell ref="B155:G155"/>
    <mergeCell ref="B156:H156"/>
    <mergeCell ref="B157:H157"/>
    <mergeCell ref="B245:H245"/>
    <mergeCell ref="B247:H247"/>
    <mergeCell ref="B178:H178"/>
    <mergeCell ref="B179:H179"/>
    <mergeCell ref="B180:H180"/>
    <mergeCell ref="B181:H181"/>
    <mergeCell ref="B215:H215"/>
    <mergeCell ref="B216:H216"/>
    <mergeCell ref="B217:H217"/>
    <mergeCell ref="B140:H140"/>
    <mergeCell ref="B142:H142"/>
    <mergeCell ref="B187:H187"/>
    <mergeCell ref="B188:H188"/>
    <mergeCell ref="B189:H189"/>
    <mergeCell ref="B190:H190"/>
    <mergeCell ref="B191:H191"/>
    <mergeCell ref="B192:H192"/>
    <mergeCell ref="B193:H193"/>
    <mergeCell ref="B174:H174"/>
    <mergeCell ref="B175:H175"/>
    <mergeCell ref="B255:H255"/>
    <mergeCell ref="B256:H256"/>
    <mergeCell ref="B158:H158"/>
    <mergeCell ref="B162:B163"/>
    <mergeCell ref="C162:H162"/>
    <mergeCell ref="B171:F171"/>
    <mergeCell ref="G171:H171"/>
    <mergeCell ref="B172:H172"/>
    <mergeCell ref="B173:H173"/>
    <mergeCell ref="B238:H238"/>
    <mergeCell ref="B239:H239"/>
    <mergeCell ref="B240:H240"/>
    <mergeCell ref="B244:H244"/>
    <mergeCell ref="B228:H228"/>
    <mergeCell ref="B229:H229"/>
    <mergeCell ref="B230:H230"/>
    <mergeCell ref="B231:H231"/>
    <mergeCell ref="B233:H233"/>
    <mergeCell ref="B234:H234"/>
    <mergeCell ref="B236:H236"/>
    <mergeCell ref="B237:H237"/>
    <mergeCell ref="B176:H176"/>
    <mergeCell ref="B252:H252"/>
    <mergeCell ref="B250:H250"/>
    <mergeCell ref="B41:H41"/>
    <mergeCell ref="B42:H42"/>
    <mergeCell ref="B44:B45"/>
    <mergeCell ref="C44:H44"/>
    <mergeCell ref="A1:I1"/>
    <mergeCell ref="A2:I2"/>
    <mergeCell ref="B5:H5"/>
    <mergeCell ref="B8:H8"/>
    <mergeCell ref="B12:B13"/>
    <mergeCell ref="C12:H12"/>
    <mergeCell ref="B9:H9"/>
    <mergeCell ref="B10:H10"/>
    <mergeCell ref="B90:H90"/>
    <mergeCell ref="B91:H91"/>
    <mergeCell ref="B92:H92"/>
    <mergeCell ref="B93:H93"/>
    <mergeCell ref="B94:H94"/>
    <mergeCell ref="B96:B97"/>
    <mergeCell ref="C96:H96"/>
    <mergeCell ref="B129:F129"/>
    <mergeCell ref="B130:H130"/>
    <mergeCell ref="B131:H131"/>
    <mergeCell ref="B133:H133"/>
    <mergeCell ref="B134:H134"/>
    <mergeCell ref="B297:H297"/>
    <mergeCell ref="B397:H397"/>
    <mergeCell ref="B398:H398"/>
    <mergeCell ref="B400:B401"/>
    <mergeCell ref="C400:H400"/>
    <mergeCell ref="B337:B338"/>
    <mergeCell ref="C337:H337"/>
    <mergeCell ref="B298:H298"/>
    <mergeCell ref="B300:B301"/>
    <mergeCell ref="C300:H300"/>
    <mergeCell ref="B331:H331"/>
    <mergeCell ref="B334:H334"/>
    <mergeCell ref="B335:H335"/>
    <mergeCell ref="B135:H135"/>
    <mergeCell ref="B137:H137"/>
    <mergeCell ref="B138:H138"/>
    <mergeCell ref="B139:H139"/>
    <mergeCell ref="B145:H145"/>
    <mergeCell ref="B147:H147"/>
    <mergeCell ref="B148:H148"/>
    <mergeCell ref="B149:H149"/>
    <mergeCell ref="B642:H642"/>
    <mergeCell ref="B557:H557"/>
    <mergeCell ref="B558:H558"/>
    <mergeCell ref="B643:H643"/>
    <mergeCell ref="B644:H644"/>
    <mergeCell ref="B455:H455"/>
    <mergeCell ref="B458:H458"/>
    <mergeCell ref="B466:B467"/>
    <mergeCell ref="C466:H466"/>
    <mergeCell ref="B456:H456"/>
    <mergeCell ref="B459:H459"/>
    <mergeCell ref="B460:H460"/>
    <mergeCell ref="B461:H461"/>
    <mergeCell ref="B519:B520"/>
    <mergeCell ref="C519:H519"/>
    <mergeCell ref="G631:H631"/>
    <mergeCell ref="B632:H632"/>
    <mergeCell ref="B633:H633"/>
    <mergeCell ref="B634:H634"/>
    <mergeCell ref="B637:H637"/>
    <mergeCell ref="B638:H638"/>
    <mergeCell ref="B639:H639"/>
    <mergeCell ref="B640:H640"/>
    <mergeCell ref="B641:H641"/>
    <mergeCell ref="B719:B720"/>
    <mergeCell ref="C719:H719"/>
    <mergeCell ref="B824:B825"/>
    <mergeCell ref="C824:H824"/>
    <mergeCell ref="B786:H786"/>
    <mergeCell ref="B789:H789"/>
    <mergeCell ref="B790:H790"/>
    <mergeCell ref="B792:B793"/>
    <mergeCell ref="C792:H792"/>
    <mergeCell ref="B821:H821"/>
    <mergeCell ref="B759:F759"/>
    <mergeCell ref="B760:H760"/>
    <mergeCell ref="B761:H761"/>
    <mergeCell ref="B765:H765"/>
    <mergeCell ref="B769:B770"/>
    <mergeCell ref="C769:H769"/>
    <mergeCell ref="B822:H822"/>
    <mergeCell ref="B727:B728"/>
    <mergeCell ref="C727:H727"/>
    <mergeCell ref="B762:H762"/>
    <mergeCell ref="B763:H763"/>
    <mergeCell ref="B764:H764"/>
    <mergeCell ref="B713:H713"/>
    <mergeCell ref="B716:H716"/>
    <mergeCell ref="B717:H717"/>
    <mergeCell ref="B662:B663"/>
    <mergeCell ref="C662:H662"/>
    <mergeCell ref="B679:B680"/>
    <mergeCell ref="C679:H679"/>
    <mergeCell ref="B695:B696"/>
    <mergeCell ref="C695:H695"/>
    <mergeCell ref="B714:H714"/>
    <mergeCell ref="B645:H645"/>
    <mergeCell ref="B646:H646"/>
    <mergeCell ref="B650:B651"/>
    <mergeCell ref="C650:H650"/>
    <mergeCell ref="B551:F551"/>
    <mergeCell ref="G551:H551"/>
    <mergeCell ref="B552:H552"/>
    <mergeCell ref="B553:H553"/>
    <mergeCell ref="B556:H556"/>
    <mergeCell ref="B559:H559"/>
    <mergeCell ref="B560:H560"/>
    <mergeCell ref="B561:H561"/>
    <mergeCell ref="B562:H562"/>
    <mergeCell ref="B563:H563"/>
    <mergeCell ref="B564:H564"/>
    <mergeCell ref="B565:H565"/>
    <mergeCell ref="B566:H566"/>
    <mergeCell ref="B570:B571"/>
    <mergeCell ref="C570:H570"/>
    <mergeCell ref="B631:F631"/>
    <mergeCell ref="B597:B598"/>
    <mergeCell ref="C597:H597"/>
    <mergeCell ref="B635:H635"/>
    <mergeCell ref="B636:H636"/>
    <mergeCell ref="B56:B57"/>
    <mergeCell ref="C56:H56"/>
    <mergeCell ref="B332:H332"/>
    <mergeCell ref="B355:B356"/>
    <mergeCell ref="C355:H355"/>
    <mergeCell ref="B454:H454"/>
    <mergeCell ref="B554:H554"/>
    <mergeCell ref="B555:H555"/>
    <mergeCell ref="B579:B580"/>
    <mergeCell ref="C579:H579"/>
    <mergeCell ref="B491:H491"/>
    <mergeCell ref="B492:H492"/>
    <mergeCell ref="B494:B495"/>
    <mergeCell ref="C494:H494"/>
    <mergeCell ref="B516:H516"/>
    <mergeCell ref="B517:H517"/>
    <mergeCell ref="C403:C404"/>
    <mergeCell ref="G403:G404"/>
    <mergeCell ref="H403:H404"/>
    <mergeCell ref="B428:H428"/>
    <mergeCell ref="B429:H429"/>
    <mergeCell ref="B431:B432"/>
    <mergeCell ref="C431:H431"/>
    <mergeCell ref="B452:F452"/>
  </mergeCells>
  <printOptions horizontalCentered="1"/>
  <pageMargins left="1.1811023622047245" right="0.59055118110236227" top="0.98425196850393704" bottom="0.59055118110236227" header="0.31496062992125984" footer="0.31496062992125984"/>
  <pageSetup paperSize="9" scale="75" firstPageNumber="3" fitToWidth="0" fitToHeight="0" orientation="portrait" useFirstPageNumber="1" horizontalDpi="4294967295" verticalDpi="4294967295" r:id="rId1"/>
  <headerFooter>
    <oddHeader>&amp;C&amp;"TH SarabunPSK,ธรรมดา"&amp;16 2/3/&amp;P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4F36F-D4A7-4E8F-98EF-9D69233C9906}">
  <dimension ref="A1:M838"/>
  <sheetViews>
    <sheetView view="pageLayout" topLeftCell="A502" zoomScaleNormal="90" zoomScaleSheetLayoutView="90" workbookViewId="0">
      <selection activeCell="G505" sqref="G505"/>
    </sheetView>
  </sheetViews>
  <sheetFormatPr defaultColWidth="8.6640625" defaultRowHeight="24.6" outlineLevelRow="1"/>
  <cols>
    <col min="1" max="2" width="2.44140625" style="112" customWidth="1"/>
    <col min="3" max="3" width="3.33203125" style="112" customWidth="1"/>
    <col min="4" max="4" width="5.109375" style="112" customWidth="1"/>
    <col min="5" max="5" width="3.33203125" style="112" customWidth="1"/>
    <col min="6" max="6" width="4.33203125" style="112" customWidth="1"/>
    <col min="7" max="7" width="39.88671875" style="112" customWidth="1"/>
    <col min="8" max="8" width="6.33203125" style="112" customWidth="1"/>
    <col min="9" max="9" width="9.44140625" style="112" customWidth="1"/>
    <col min="10" max="10" width="13.109375" style="112" customWidth="1"/>
    <col min="11" max="11" width="7.44140625" style="294" customWidth="1"/>
    <col min="12" max="12" width="8.6640625" style="112"/>
    <col min="13" max="13" width="13.109375" style="112" bestFit="1" customWidth="1"/>
    <col min="14" max="16384" width="8.6640625" style="112"/>
  </cols>
  <sheetData>
    <row r="1" spans="1:13" ht="24" customHeight="1">
      <c r="A1" s="298"/>
      <c r="B1" s="493" t="s">
        <v>204</v>
      </c>
      <c r="C1" s="493"/>
      <c r="D1" s="493"/>
      <c r="E1" s="493"/>
      <c r="F1" s="493"/>
      <c r="G1" s="493"/>
      <c r="H1" s="493"/>
      <c r="I1" s="493"/>
      <c r="J1" s="493"/>
      <c r="K1" s="493"/>
    </row>
    <row r="2" spans="1:13" ht="24" customHeight="1">
      <c r="A2" s="298"/>
      <c r="B2" s="444" t="s">
        <v>780</v>
      </c>
      <c r="C2" s="444"/>
      <c r="D2" s="444"/>
      <c r="E2" s="444"/>
      <c r="F2" s="444"/>
      <c r="G2" s="444"/>
      <c r="H2" s="444"/>
      <c r="I2" s="444"/>
      <c r="J2" s="444"/>
      <c r="K2" s="444"/>
    </row>
    <row r="3" spans="1:13" s="129" customFormat="1" ht="24" customHeight="1">
      <c r="A3" s="152" t="s">
        <v>830</v>
      </c>
      <c r="B3" s="490" t="s">
        <v>1623</v>
      </c>
      <c r="C3" s="490"/>
      <c r="D3" s="490"/>
      <c r="E3" s="490"/>
      <c r="F3" s="490"/>
      <c r="G3" s="490"/>
      <c r="H3" s="490"/>
      <c r="I3" s="490"/>
      <c r="J3" s="490"/>
      <c r="K3" s="490"/>
    </row>
    <row r="4" spans="1:13" s="129" customFormat="1" ht="24" customHeight="1">
      <c r="A4" s="152"/>
      <c r="B4" s="490" t="s">
        <v>791</v>
      </c>
      <c r="C4" s="490"/>
      <c r="D4" s="490"/>
      <c r="E4" s="490"/>
      <c r="F4" s="490"/>
      <c r="G4" s="490"/>
      <c r="H4" s="490"/>
      <c r="I4" s="490"/>
      <c r="J4" s="490"/>
      <c r="K4" s="490"/>
    </row>
    <row r="5" spans="1:13" s="129" customFormat="1" ht="24" customHeight="1">
      <c r="A5" s="152"/>
      <c r="B5" s="490" t="s">
        <v>589</v>
      </c>
      <c r="C5" s="490"/>
      <c r="D5" s="490"/>
      <c r="E5" s="490"/>
      <c r="F5" s="490"/>
      <c r="G5" s="490"/>
      <c r="H5" s="490"/>
      <c r="I5" s="490"/>
      <c r="J5" s="490"/>
      <c r="K5" s="490"/>
    </row>
    <row r="6" spans="1:13" s="129" customFormat="1" ht="24" customHeight="1">
      <c r="A6" s="152"/>
      <c r="B6" s="152" t="s">
        <v>831</v>
      </c>
      <c r="C6" s="152"/>
      <c r="D6" s="152"/>
      <c r="E6" s="152"/>
      <c r="F6" s="152"/>
      <c r="G6" s="152"/>
      <c r="H6" s="152"/>
      <c r="I6" s="486">
        <f>SUM(H7)</f>
        <v>405362000</v>
      </c>
      <c r="J6" s="486"/>
      <c r="K6" s="159" t="s">
        <v>598</v>
      </c>
    </row>
    <row r="7" spans="1:13" ht="24" customHeight="1">
      <c r="A7" s="152"/>
      <c r="B7" s="152" t="s">
        <v>824</v>
      </c>
      <c r="C7" s="152"/>
      <c r="D7" s="152"/>
      <c r="E7" s="152"/>
      <c r="F7" s="152"/>
      <c r="G7" s="152"/>
      <c r="H7" s="488">
        <f>SUM(H8,H18,H24,H29)</f>
        <v>405362000</v>
      </c>
      <c r="I7" s="488"/>
      <c r="J7" s="159" t="s">
        <v>598</v>
      </c>
      <c r="K7" s="159"/>
    </row>
    <row r="8" spans="1:13" s="129" customFormat="1" ht="24" customHeight="1">
      <c r="A8" s="152"/>
      <c r="B8" s="299" t="s">
        <v>1035</v>
      </c>
      <c r="D8" s="299"/>
      <c r="E8" s="299"/>
      <c r="F8" s="299"/>
      <c r="G8" s="299"/>
      <c r="H8" s="489">
        <f>SUM(J9:J16)</f>
        <v>318957340</v>
      </c>
      <c r="I8" s="489"/>
      <c r="J8" s="159" t="s">
        <v>598</v>
      </c>
      <c r="K8" s="300"/>
      <c r="M8" s="301"/>
    </row>
    <row r="9" spans="1:13" s="303" customFormat="1" ht="24" customHeight="1">
      <c r="A9" s="256"/>
      <c r="B9" s="153"/>
      <c r="C9" s="153"/>
      <c r="D9" s="153" t="s">
        <v>834</v>
      </c>
      <c r="E9" s="153"/>
      <c r="F9" s="153"/>
      <c r="G9" s="154" t="s">
        <v>835</v>
      </c>
      <c r="H9" s="153"/>
      <c r="I9" s="153"/>
      <c r="J9" s="155">
        <v>283515700</v>
      </c>
      <c r="K9" s="302" t="s">
        <v>598</v>
      </c>
    </row>
    <row r="10" spans="1:13" s="304" customFormat="1" ht="24" customHeight="1" outlineLevel="1">
      <c r="A10" s="256"/>
      <c r="B10" s="153"/>
      <c r="C10" s="153"/>
      <c r="D10" s="153" t="s">
        <v>836</v>
      </c>
      <c r="E10" s="153"/>
      <c r="F10" s="153"/>
      <c r="G10" s="154" t="s">
        <v>837</v>
      </c>
      <c r="H10" s="153"/>
      <c r="I10" s="153"/>
      <c r="J10" s="155">
        <v>13735900</v>
      </c>
      <c r="K10" s="302" t="s">
        <v>598</v>
      </c>
    </row>
    <row r="11" spans="1:13" s="304" customFormat="1" ht="24" customHeight="1" outlineLevel="1">
      <c r="A11" s="256"/>
      <c r="B11" s="153"/>
      <c r="C11" s="153"/>
      <c r="D11" s="153" t="s">
        <v>838</v>
      </c>
      <c r="E11" s="153"/>
      <c r="F11" s="153"/>
      <c r="G11" s="154" t="s">
        <v>839</v>
      </c>
      <c r="H11" s="153"/>
      <c r="I11" s="153"/>
      <c r="J11" s="155">
        <v>5100</v>
      </c>
      <c r="K11" s="302" t="s">
        <v>598</v>
      </c>
    </row>
    <row r="12" spans="1:13" s="304" customFormat="1" ht="24" customHeight="1" outlineLevel="1">
      <c r="A12" s="256"/>
      <c r="B12" s="153"/>
      <c r="C12" s="153"/>
      <c r="D12" s="153" t="s">
        <v>840</v>
      </c>
      <c r="E12" s="153"/>
      <c r="F12" s="153"/>
      <c r="G12" s="487" t="s">
        <v>1018</v>
      </c>
      <c r="H12" s="487"/>
      <c r="I12" s="153"/>
      <c r="J12" s="155">
        <v>2160000</v>
      </c>
      <c r="K12" s="302" t="s">
        <v>598</v>
      </c>
    </row>
    <row r="13" spans="1:13" s="304" customFormat="1" ht="24" customHeight="1" outlineLevel="1">
      <c r="A13" s="256"/>
      <c r="B13" s="153"/>
      <c r="C13" s="153"/>
      <c r="D13" s="153" t="s">
        <v>841</v>
      </c>
      <c r="E13" s="153"/>
      <c r="F13" s="153"/>
      <c r="G13" s="154" t="s">
        <v>842</v>
      </c>
      <c r="H13" s="153"/>
      <c r="I13" s="153"/>
      <c r="J13" s="155">
        <v>7740000</v>
      </c>
      <c r="K13" s="302" t="s">
        <v>598</v>
      </c>
    </row>
    <row r="14" spans="1:13" s="304" customFormat="1" ht="24" customHeight="1" outlineLevel="1">
      <c r="A14" s="256"/>
      <c r="B14" s="153"/>
      <c r="C14" s="153"/>
      <c r="D14" s="153" t="s">
        <v>843</v>
      </c>
      <c r="E14" s="153"/>
      <c r="F14" s="153"/>
      <c r="G14" s="154" t="s">
        <v>844</v>
      </c>
      <c r="H14" s="153"/>
      <c r="I14" s="153"/>
      <c r="J14" s="155">
        <v>11352000</v>
      </c>
      <c r="K14" s="302" t="s">
        <v>598</v>
      </c>
    </row>
    <row r="15" spans="1:13" s="304" customFormat="1" ht="24" customHeight="1" outlineLevel="1">
      <c r="A15" s="256"/>
      <c r="B15" s="153"/>
      <c r="C15" s="153"/>
      <c r="D15" s="153" t="s">
        <v>845</v>
      </c>
      <c r="E15" s="153"/>
      <c r="F15" s="153"/>
      <c r="G15" s="154" t="s">
        <v>846</v>
      </c>
      <c r="H15" s="153"/>
      <c r="I15" s="153"/>
      <c r="J15" s="155">
        <v>247040</v>
      </c>
      <c r="K15" s="302" t="s">
        <v>598</v>
      </c>
    </row>
    <row r="16" spans="1:13" s="304" customFormat="1" ht="24" customHeight="1" outlineLevel="1">
      <c r="A16" s="256"/>
      <c r="B16" s="153"/>
      <c r="C16" s="153"/>
      <c r="D16" s="153" t="s">
        <v>847</v>
      </c>
      <c r="E16" s="153"/>
      <c r="F16" s="153"/>
      <c r="G16" s="154" t="s">
        <v>848</v>
      </c>
      <c r="H16" s="153"/>
      <c r="I16" s="153"/>
      <c r="J16" s="155">
        <v>201600</v>
      </c>
      <c r="K16" s="302" t="s">
        <v>598</v>
      </c>
    </row>
    <row r="17" spans="1:11" s="308" customFormat="1" ht="24" customHeight="1" outlineLevel="1">
      <c r="A17" s="152"/>
      <c r="B17" s="305"/>
      <c r="C17" s="305"/>
      <c r="D17" s="153"/>
      <c r="E17" s="153"/>
      <c r="F17" s="153"/>
      <c r="G17" s="154"/>
      <c r="H17" s="305"/>
      <c r="I17" s="305"/>
      <c r="J17" s="306"/>
      <c r="K17" s="307"/>
    </row>
    <row r="18" spans="1:11" s="308" customFormat="1" ht="24" customHeight="1" outlineLevel="1">
      <c r="A18" s="152"/>
      <c r="B18" s="158" t="s">
        <v>1036</v>
      </c>
      <c r="D18" s="158"/>
      <c r="E18" s="158"/>
      <c r="F18" s="158"/>
      <c r="G18" s="158"/>
      <c r="H18" s="489">
        <f>SUM(J19:J22)</f>
        <v>64663560</v>
      </c>
      <c r="I18" s="489"/>
      <c r="J18" s="309" t="s">
        <v>598</v>
      </c>
      <c r="K18" s="309"/>
    </row>
    <row r="19" spans="1:11" s="310" customFormat="1" ht="24" customHeight="1">
      <c r="A19" s="256"/>
      <c r="B19" s="156"/>
      <c r="C19" s="156"/>
      <c r="D19" s="156" t="s">
        <v>850</v>
      </c>
      <c r="E19" s="156"/>
      <c r="F19" s="156"/>
      <c r="G19" s="157" t="s">
        <v>851</v>
      </c>
      <c r="H19" s="156"/>
      <c r="I19" s="156"/>
      <c r="J19" s="155">
        <v>59677600</v>
      </c>
      <c r="K19" s="290" t="s">
        <v>598</v>
      </c>
    </row>
    <row r="20" spans="1:11" s="311" customFormat="1" ht="24" customHeight="1" outlineLevel="1">
      <c r="A20" s="256"/>
      <c r="B20" s="156"/>
      <c r="C20" s="156"/>
      <c r="D20" s="156" t="s">
        <v>852</v>
      </c>
      <c r="E20" s="156"/>
      <c r="F20" s="156"/>
      <c r="G20" s="157" t="s">
        <v>853</v>
      </c>
      <c r="H20" s="156"/>
      <c r="I20" s="156"/>
      <c r="J20" s="155">
        <v>2734960</v>
      </c>
      <c r="K20" s="290" t="s">
        <v>598</v>
      </c>
    </row>
    <row r="21" spans="1:11" s="311" customFormat="1" ht="24" customHeight="1" outlineLevel="1">
      <c r="A21" s="256"/>
      <c r="B21" s="156"/>
      <c r="C21" s="156"/>
      <c r="D21" s="156" t="s">
        <v>854</v>
      </c>
      <c r="E21" s="156"/>
      <c r="F21" s="156"/>
      <c r="G21" s="157" t="s">
        <v>855</v>
      </c>
      <c r="H21" s="156"/>
      <c r="I21" s="156"/>
      <c r="J21" s="155">
        <v>1422200</v>
      </c>
      <c r="K21" s="290" t="s">
        <v>598</v>
      </c>
    </row>
    <row r="22" spans="1:11" s="311" customFormat="1" ht="24" customHeight="1" outlineLevel="1">
      <c r="A22" s="256"/>
      <c r="B22" s="156"/>
      <c r="C22" s="156"/>
      <c r="D22" s="156" t="s">
        <v>856</v>
      </c>
      <c r="E22" s="156"/>
      <c r="F22" s="156"/>
      <c r="G22" s="157" t="s">
        <v>857</v>
      </c>
      <c r="H22" s="156"/>
      <c r="I22" s="156"/>
      <c r="J22" s="155">
        <v>828800</v>
      </c>
      <c r="K22" s="290" t="s">
        <v>598</v>
      </c>
    </row>
    <row r="23" spans="1:11" s="314" customFormat="1" ht="24" customHeight="1" outlineLevel="1">
      <c r="A23" s="152"/>
      <c r="B23" s="312"/>
      <c r="C23" s="312"/>
      <c r="D23" s="156"/>
      <c r="E23" s="156"/>
      <c r="F23" s="156"/>
      <c r="G23" s="157"/>
      <c r="H23" s="312"/>
      <c r="I23" s="312"/>
      <c r="J23" s="306"/>
      <c r="K23" s="313"/>
    </row>
    <row r="24" spans="1:11" s="314" customFormat="1" ht="24" customHeight="1" outlineLevel="1">
      <c r="A24" s="152"/>
      <c r="B24" s="158" t="s">
        <v>1609</v>
      </c>
      <c r="D24" s="158"/>
      <c r="E24" s="158"/>
      <c r="F24" s="158"/>
      <c r="G24" s="158"/>
      <c r="H24" s="489">
        <f>SUM(J25:J27)</f>
        <v>4920000</v>
      </c>
      <c r="I24" s="489"/>
      <c r="J24" s="159" t="s">
        <v>598</v>
      </c>
      <c r="K24" s="309"/>
    </row>
    <row r="25" spans="1:11" s="310" customFormat="1" ht="24" customHeight="1">
      <c r="A25" s="256"/>
      <c r="B25" s="156"/>
      <c r="C25" s="156"/>
      <c r="D25" s="156" t="s">
        <v>859</v>
      </c>
      <c r="E25" s="156"/>
      <c r="F25" s="156"/>
      <c r="G25" s="157" t="s">
        <v>818</v>
      </c>
      <c r="H25" s="156"/>
      <c r="I25" s="156"/>
      <c r="J25" s="155">
        <v>3809060</v>
      </c>
      <c r="K25" s="290" t="s">
        <v>598</v>
      </c>
    </row>
    <row r="26" spans="1:11" s="311" customFormat="1" ht="24" customHeight="1" outlineLevel="1">
      <c r="A26" s="256"/>
      <c r="B26" s="156"/>
      <c r="C26" s="156"/>
      <c r="D26" s="156" t="s">
        <v>860</v>
      </c>
      <c r="E26" s="156"/>
      <c r="F26" s="156"/>
      <c r="G26" s="157" t="s">
        <v>861</v>
      </c>
      <c r="H26" s="156"/>
      <c r="I26" s="156"/>
      <c r="J26" s="155">
        <v>306940</v>
      </c>
      <c r="K26" s="290" t="s">
        <v>598</v>
      </c>
    </row>
    <row r="27" spans="1:11" s="311" customFormat="1" ht="24" customHeight="1" outlineLevel="1">
      <c r="A27" s="256"/>
      <c r="B27" s="156"/>
      <c r="C27" s="156"/>
      <c r="D27" s="156" t="s">
        <v>862</v>
      </c>
      <c r="E27" s="156"/>
      <c r="F27" s="156"/>
      <c r="G27" s="157" t="s">
        <v>863</v>
      </c>
      <c r="H27" s="156"/>
      <c r="I27" s="156"/>
      <c r="J27" s="155">
        <v>804000</v>
      </c>
      <c r="K27" s="290" t="s">
        <v>598</v>
      </c>
    </row>
    <row r="28" spans="1:11" s="314" customFormat="1" ht="24" customHeight="1" outlineLevel="1">
      <c r="A28" s="152"/>
      <c r="B28" s="312"/>
      <c r="C28" s="312"/>
      <c r="D28" s="156"/>
      <c r="E28" s="156"/>
      <c r="F28" s="156"/>
      <c r="G28" s="157"/>
      <c r="H28" s="312"/>
      <c r="I28" s="312"/>
      <c r="J28" s="306"/>
      <c r="K28" s="313"/>
    </row>
    <row r="29" spans="1:11" s="314" customFormat="1" ht="24" customHeight="1" outlineLevel="1">
      <c r="A29" s="152"/>
      <c r="B29" s="158" t="s">
        <v>1610</v>
      </c>
      <c r="D29" s="158"/>
      <c r="E29" s="158"/>
      <c r="F29" s="158"/>
      <c r="G29" s="158"/>
      <c r="H29" s="489">
        <f>SUM(J30:J36)</f>
        <v>16821100</v>
      </c>
      <c r="I29" s="489"/>
      <c r="J29" s="159" t="s">
        <v>598</v>
      </c>
      <c r="K29" s="309"/>
    </row>
    <row r="30" spans="1:11" s="315" customFormat="1" ht="24" customHeight="1">
      <c r="A30" s="152"/>
      <c r="B30" s="312"/>
      <c r="C30" s="312"/>
      <c r="D30" s="156" t="s">
        <v>865</v>
      </c>
      <c r="E30" s="156"/>
      <c r="F30" s="156"/>
      <c r="G30" s="157" t="s">
        <v>866</v>
      </c>
      <c r="H30" s="312"/>
      <c r="I30" s="312"/>
      <c r="J30" s="306">
        <v>701200</v>
      </c>
      <c r="K30" s="290" t="s">
        <v>598</v>
      </c>
    </row>
    <row r="31" spans="1:11" s="315" customFormat="1" ht="24" customHeight="1">
      <c r="A31" s="152"/>
      <c r="B31" s="312"/>
      <c r="C31" s="312"/>
      <c r="D31" s="156" t="s">
        <v>867</v>
      </c>
      <c r="E31" s="156"/>
      <c r="F31" s="156"/>
      <c r="G31" s="157" t="s">
        <v>868</v>
      </c>
      <c r="H31" s="312"/>
      <c r="I31" s="312"/>
      <c r="J31" s="306">
        <v>517300</v>
      </c>
      <c r="K31" s="290" t="s">
        <v>598</v>
      </c>
    </row>
    <row r="32" spans="1:11" s="315" customFormat="1" ht="24" customHeight="1">
      <c r="A32" s="152"/>
      <c r="B32" s="312"/>
      <c r="C32" s="312"/>
      <c r="D32" s="156" t="s">
        <v>869</v>
      </c>
      <c r="E32" s="156"/>
      <c r="F32" s="156"/>
      <c r="G32" s="485" t="s">
        <v>870</v>
      </c>
      <c r="H32" s="485"/>
      <c r="I32" s="312"/>
      <c r="J32" s="306">
        <v>15132000</v>
      </c>
      <c r="K32" s="290" t="s">
        <v>598</v>
      </c>
    </row>
    <row r="33" spans="1:11" s="315" customFormat="1" ht="24" customHeight="1">
      <c r="A33" s="152"/>
      <c r="B33" s="312"/>
      <c r="C33" s="312"/>
      <c r="D33" s="156" t="s">
        <v>871</v>
      </c>
      <c r="E33" s="156"/>
      <c r="F33" s="156"/>
      <c r="G33" s="157" t="s">
        <v>872</v>
      </c>
      <c r="H33" s="312"/>
      <c r="I33" s="312"/>
      <c r="J33" s="306">
        <v>450400</v>
      </c>
      <c r="K33" s="290" t="s">
        <v>598</v>
      </c>
    </row>
    <row r="34" spans="1:11" s="315" customFormat="1" ht="24" customHeight="1">
      <c r="A34" s="152"/>
      <c r="B34" s="312"/>
      <c r="C34" s="312"/>
      <c r="D34" s="156" t="s">
        <v>873</v>
      </c>
      <c r="E34" s="156"/>
      <c r="F34" s="156"/>
      <c r="G34" s="157" t="s">
        <v>874</v>
      </c>
      <c r="H34" s="312"/>
      <c r="I34" s="312"/>
      <c r="J34" s="306">
        <v>20200</v>
      </c>
      <c r="K34" s="290" t="s">
        <v>598</v>
      </c>
    </row>
    <row r="35" spans="1:11" s="315" customFormat="1" ht="24" customHeight="1">
      <c r="A35" s="152"/>
      <c r="B35" s="312"/>
      <c r="C35" s="312"/>
      <c r="D35" s="156"/>
      <c r="E35" s="156"/>
      <c r="F35" s="156"/>
      <c r="G35" s="157"/>
      <c r="H35" s="312"/>
      <c r="I35" s="312"/>
      <c r="J35" s="306"/>
      <c r="K35" s="375"/>
    </row>
    <row r="36" spans="1:11" s="315" customFormat="1" ht="24" customHeight="1">
      <c r="A36" s="152"/>
      <c r="B36" s="312"/>
      <c r="C36" s="312"/>
      <c r="D36" s="156"/>
      <c r="E36" s="156"/>
      <c r="F36" s="156"/>
      <c r="G36" s="157"/>
      <c r="H36" s="312"/>
      <c r="I36" s="312"/>
      <c r="J36" s="306"/>
      <c r="K36" s="290"/>
    </row>
    <row r="37" spans="1:11" s="129" customFormat="1" ht="24" customHeight="1">
      <c r="A37" s="152"/>
      <c r="B37" s="152" t="s">
        <v>792</v>
      </c>
      <c r="C37" s="152"/>
      <c r="D37" s="152"/>
      <c r="E37" s="152"/>
      <c r="F37" s="152"/>
      <c r="G37" s="152"/>
      <c r="H37" s="152"/>
      <c r="I37" s="486">
        <f>SUM(H38,H56,H73)</f>
        <v>15699300</v>
      </c>
      <c r="J37" s="486"/>
      <c r="K37" s="159" t="s">
        <v>598</v>
      </c>
    </row>
    <row r="38" spans="1:11" s="314" customFormat="1" ht="24" customHeight="1" outlineLevel="1">
      <c r="A38" s="152"/>
      <c r="B38" s="152" t="s">
        <v>875</v>
      </c>
      <c r="C38" s="152"/>
      <c r="D38" s="152"/>
      <c r="E38" s="152"/>
      <c r="F38" s="152"/>
      <c r="G38" s="152"/>
      <c r="H38" s="488">
        <f>SUM(H39,I52)</f>
        <v>9548300</v>
      </c>
      <c r="I38" s="488"/>
      <c r="J38" s="159" t="s">
        <v>598</v>
      </c>
      <c r="K38" s="159"/>
    </row>
    <row r="39" spans="1:11" s="314" customFormat="1" ht="24" customHeight="1" outlineLevel="1">
      <c r="A39" s="316"/>
      <c r="C39" s="158" t="s">
        <v>1598</v>
      </c>
      <c r="D39" s="158"/>
      <c r="E39" s="158"/>
      <c r="F39" s="158"/>
      <c r="G39" s="158"/>
      <c r="H39" s="489">
        <f>SUM(H40,H44,H48)</f>
        <v>9410800</v>
      </c>
      <c r="I39" s="489"/>
      <c r="J39" s="159" t="s">
        <v>598</v>
      </c>
      <c r="K39" s="309"/>
    </row>
    <row r="40" spans="1:11" s="314" customFormat="1" ht="24" customHeight="1" outlineLevel="1">
      <c r="A40" s="316"/>
      <c r="D40" s="158" t="s">
        <v>876</v>
      </c>
      <c r="E40" s="158"/>
      <c r="F40" s="158"/>
      <c r="G40" s="158"/>
      <c r="H40" s="491">
        <v>5098400</v>
      </c>
      <c r="I40" s="491"/>
      <c r="J40" s="159" t="s">
        <v>598</v>
      </c>
      <c r="K40" s="309"/>
    </row>
    <row r="41" spans="1:11" s="311" customFormat="1" ht="24" customHeight="1" outlineLevel="1">
      <c r="A41" s="317"/>
      <c r="B41" s="156"/>
      <c r="C41" s="156"/>
      <c r="D41" s="156"/>
      <c r="E41" s="292" t="s">
        <v>1054</v>
      </c>
      <c r="F41" s="292"/>
      <c r="G41" s="289"/>
      <c r="H41" s="156"/>
      <c r="I41" s="156"/>
      <c r="J41" s="155"/>
      <c r="K41" s="290"/>
    </row>
    <row r="42" spans="1:11" s="311" customFormat="1" ht="24" customHeight="1" outlineLevel="1">
      <c r="A42" s="317"/>
      <c r="B42" s="156"/>
      <c r="C42" s="156"/>
      <c r="D42" s="156"/>
      <c r="E42" s="292" t="s">
        <v>1055</v>
      </c>
      <c r="F42" s="292"/>
      <c r="G42" s="289"/>
      <c r="H42" s="156"/>
      <c r="I42" s="156"/>
      <c r="J42" s="155"/>
      <c r="K42" s="290"/>
    </row>
    <row r="43" spans="1:11" s="311" customFormat="1" ht="24" customHeight="1" outlineLevel="1">
      <c r="A43" s="317"/>
      <c r="B43" s="156"/>
      <c r="C43" s="156"/>
      <c r="D43" s="156"/>
      <c r="E43" s="292" t="s">
        <v>1056</v>
      </c>
      <c r="F43" s="292"/>
      <c r="G43" s="289"/>
      <c r="H43" s="156"/>
      <c r="I43" s="156"/>
      <c r="J43" s="155"/>
      <c r="K43" s="290"/>
    </row>
    <row r="44" spans="1:11" s="314" customFormat="1" ht="24" customHeight="1" outlineLevel="1">
      <c r="A44" s="316"/>
      <c r="C44" s="158"/>
      <c r="D44" s="158" t="s">
        <v>878</v>
      </c>
      <c r="E44" s="158"/>
      <c r="F44" s="158"/>
      <c r="G44" s="158"/>
      <c r="H44" s="489">
        <v>2456500</v>
      </c>
      <c r="I44" s="489"/>
      <c r="J44" s="159" t="s">
        <v>598</v>
      </c>
      <c r="K44" s="309"/>
    </row>
    <row r="45" spans="1:11" s="314" customFormat="1" ht="24" customHeight="1" outlineLevel="1">
      <c r="A45" s="316"/>
      <c r="B45" s="158"/>
      <c r="C45" s="158"/>
      <c r="D45" s="312"/>
      <c r="E45" s="160" t="s">
        <v>1057</v>
      </c>
      <c r="F45" s="160"/>
      <c r="G45" s="312"/>
      <c r="H45" s="295"/>
      <c r="I45" s="295"/>
      <c r="J45" s="306"/>
      <c r="K45" s="313"/>
    </row>
    <row r="46" spans="1:11" s="314" customFormat="1" ht="24" customHeight="1" outlineLevel="1">
      <c r="A46" s="316"/>
      <c r="B46" s="158"/>
      <c r="C46" s="158"/>
      <c r="D46" s="312"/>
      <c r="E46" s="160" t="s">
        <v>1058</v>
      </c>
      <c r="F46" s="160"/>
      <c r="G46" s="312"/>
      <c r="H46" s="295"/>
      <c r="I46" s="295"/>
      <c r="J46" s="306"/>
      <c r="K46" s="313"/>
    </row>
    <row r="47" spans="1:11" s="314" customFormat="1" ht="24" customHeight="1" outlineLevel="1">
      <c r="A47" s="316"/>
      <c r="B47" s="158"/>
      <c r="C47" s="158"/>
      <c r="D47" s="312"/>
      <c r="E47" s="292" t="s">
        <v>1059</v>
      </c>
      <c r="F47" s="292"/>
      <c r="G47" s="312"/>
      <c r="H47" s="295"/>
      <c r="I47" s="295"/>
      <c r="J47" s="306"/>
      <c r="K47" s="313"/>
    </row>
    <row r="48" spans="1:11" s="314" customFormat="1" ht="24" customHeight="1" outlineLevel="1">
      <c r="A48" s="316"/>
      <c r="C48" s="158"/>
      <c r="D48" s="158" t="s">
        <v>882</v>
      </c>
      <c r="E48" s="158"/>
      <c r="F48" s="158"/>
      <c r="G48" s="158"/>
      <c r="H48" s="489">
        <v>1855900</v>
      </c>
      <c r="I48" s="489"/>
      <c r="J48" s="159" t="s">
        <v>598</v>
      </c>
      <c r="K48" s="309"/>
    </row>
    <row r="49" spans="1:11" s="314" customFormat="1" ht="24" customHeight="1" outlineLevel="1">
      <c r="A49" s="316"/>
      <c r="B49" s="158"/>
      <c r="C49" s="158"/>
      <c r="D49" s="312"/>
      <c r="E49" s="292" t="s">
        <v>1060</v>
      </c>
      <c r="F49" s="312"/>
      <c r="H49" s="295"/>
      <c r="I49" s="295"/>
      <c r="J49" s="306"/>
      <c r="K49" s="313"/>
    </row>
    <row r="50" spans="1:11" s="314" customFormat="1" ht="24" customHeight="1" outlineLevel="1">
      <c r="A50" s="316"/>
      <c r="B50" s="158"/>
      <c r="C50" s="158"/>
      <c r="D50" s="312"/>
      <c r="E50" s="292" t="s">
        <v>883</v>
      </c>
      <c r="F50" s="312"/>
      <c r="H50" s="295"/>
      <c r="I50" s="295"/>
      <c r="J50" s="306"/>
      <c r="K50" s="313"/>
    </row>
    <row r="51" spans="1:11" s="314" customFormat="1" ht="24" customHeight="1" outlineLevel="1">
      <c r="A51" s="316"/>
      <c r="B51" s="158"/>
      <c r="C51" s="158"/>
      <c r="D51" s="312"/>
      <c r="E51" s="292" t="s">
        <v>1061</v>
      </c>
      <c r="F51" s="312"/>
      <c r="H51" s="295"/>
      <c r="I51" s="295"/>
      <c r="J51" s="306"/>
      <c r="K51" s="313"/>
    </row>
    <row r="52" spans="1:11" s="314" customFormat="1" ht="24" customHeight="1" outlineLevel="1">
      <c r="A52" s="316"/>
      <c r="C52" s="158" t="s">
        <v>885</v>
      </c>
      <c r="D52" s="158"/>
      <c r="E52" s="158"/>
      <c r="F52" s="158"/>
      <c r="G52" s="158"/>
      <c r="I52" s="295">
        <v>137500</v>
      </c>
      <c r="J52" s="159" t="s">
        <v>598</v>
      </c>
      <c r="K52" s="309"/>
    </row>
    <row r="53" spans="1:11" s="314" customFormat="1" ht="24" customHeight="1" outlineLevel="1">
      <c r="A53" s="316"/>
      <c r="B53" s="158"/>
      <c r="C53" s="158"/>
      <c r="D53" s="312" t="s">
        <v>1063</v>
      </c>
      <c r="E53" s="312"/>
      <c r="F53" s="312"/>
      <c r="H53" s="295"/>
      <c r="J53" s="306"/>
      <c r="K53" s="313"/>
    </row>
    <row r="54" spans="1:11" s="314" customFormat="1" ht="24" customHeight="1" outlineLevel="1">
      <c r="A54" s="316"/>
      <c r="B54" s="158"/>
      <c r="C54" s="158"/>
      <c r="D54" s="312" t="s">
        <v>886</v>
      </c>
      <c r="E54" s="312"/>
      <c r="F54" s="312"/>
      <c r="H54" s="295"/>
      <c r="I54" s="295"/>
      <c r="J54" s="306"/>
      <c r="K54" s="313"/>
    </row>
    <row r="55" spans="1:11" s="314" customFormat="1" ht="24" customHeight="1" outlineLevel="1">
      <c r="A55" s="316"/>
      <c r="B55" s="158"/>
      <c r="C55" s="158"/>
      <c r="D55" s="312"/>
      <c r="E55" s="312"/>
      <c r="F55" s="312"/>
      <c r="G55" s="312"/>
      <c r="H55" s="295"/>
      <c r="I55" s="295"/>
      <c r="J55" s="306"/>
      <c r="K55" s="313"/>
    </row>
    <row r="56" spans="1:11" s="314" customFormat="1" ht="24" customHeight="1" outlineLevel="1">
      <c r="A56" s="152"/>
      <c r="B56" s="152" t="s">
        <v>888</v>
      </c>
      <c r="C56" s="152"/>
      <c r="D56" s="152"/>
      <c r="E56" s="152"/>
      <c r="F56" s="152"/>
      <c r="G56" s="152"/>
      <c r="H56" s="488">
        <f>H57</f>
        <v>287000</v>
      </c>
      <c r="I56" s="488"/>
      <c r="J56" s="159" t="s">
        <v>598</v>
      </c>
      <c r="K56" s="159"/>
    </row>
    <row r="57" spans="1:11" s="314" customFormat="1" ht="24" customHeight="1" outlineLevel="1">
      <c r="A57" s="316"/>
      <c r="C57" s="158" t="s">
        <v>1439</v>
      </c>
      <c r="D57" s="158"/>
      <c r="E57" s="158"/>
      <c r="F57" s="158"/>
      <c r="G57" s="158"/>
      <c r="H57" s="489">
        <f>H58</f>
        <v>287000</v>
      </c>
      <c r="I57" s="489"/>
      <c r="J57" s="159" t="s">
        <v>598</v>
      </c>
      <c r="K57" s="309"/>
    </row>
    <row r="58" spans="1:11" s="314" customFormat="1" ht="24" customHeight="1" outlineLevel="1">
      <c r="A58" s="316"/>
      <c r="C58" s="158" t="s">
        <v>1440</v>
      </c>
      <c r="E58" s="158"/>
      <c r="F58" s="158"/>
      <c r="G58" s="158"/>
      <c r="H58" s="489">
        <f>SUM(J60:J66)</f>
        <v>287000</v>
      </c>
      <c r="I58" s="489"/>
      <c r="J58" s="159" t="s">
        <v>598</v>
      </c>
      <c r="K58" s="309"/>
    </row>
    <row r="59" spans="1:11" s="311" customFormat="1" ht="24" customHeight="1" outlineLevel="1">
      <c r="A59" s="317"/>
      <c r="B59" s="156"/>
      <c r="C59" s="156" t="s">
        <v>891</v>
      </c>
      <c r="E59" s="156"/>
      <c r="F59" s="318" t="s">
        <v>1064</v>
      </c>
      <c r="G59" s="289" t="s">
        <v>1039</v>
      </c>
      <c r="H59" s="156"/>
      <c r="I59" s="156"/>
    </row>
    <row r="60" spans="1:11" s="311" customFormat="1" ht="24" customHeight="1" outlineLevel="1">
      <c r="A60" s="317"/>
      <c r="B60" s="156"/>
      <c r="C60" s="156"/>
      <c r="E60" s="156"/>
      <c r="F60" s="156"/>
      <c r="G60" s="485" t="s">
        <v>1040</v>
      </c>
      <c r="H60" s="485"/>
      <c r="I60" s="156"/>
      <c r="J60" s="155">
        <v>23500</v>
      </c>
      <c r="K60" s="290" t="s">
        <v>598</v>
      </c>
    </row>
    <row r="61" spans="1:11" s="311" customFormat="1" ht="24" customHeight="1" outlineLevel="1">
      <c r="A61" s="317"/>
      <c r="B61" s="156"/>
      <c r="C61" s="156" t="s">
        <v>892</v>
      </c>
      <c r="E61" s="156"/>
      <c r="F61" s="318" t="s">
        <v>1065</v>
      </c>
      <c r="G61" s="485" t="s">
        <v>1042</v>
      </c>
      <c r="H61" s="485"/>
      <c r="I61" s="156"/>
    </row>
    <row r="62" spans="1:11" s="311" customFormat="1" ht="24" customHeight="1" outlineLevel="1">
      <c r="A62" s="317"/>
      <c r="B62" s="156"/>
      <c r="C62" s="156"/>
      <c r="E62" s="156"/>
      <c r="F62" s="156"/>
      <c r="G62" s="485" t="s">
        <v>1041</v>
      </c>
      <c r="H62" s="485"/>
      <c r="I62" s="156"/>
      <c r="J62" s="155">
        <v>47000</v>
      </c>
      <c r="K62" s="290" t="s">
        <v>598</v>
      </c>
    </row>
    <row r="63" spans="1:11" s="311" customFormat="1" ht="24" customHeight="1" outlineLevel="1">
      <c r="A63" s="317"/>
      <c r="B63" s="156"/>
      <c r="C63" s="156" t="s">
        <v>893</v>
      </c>
      <c r="E63" s="156"/>
      <c r="F63" s="318" t="s">
        <v>1066</v>
      </c>
      <c r="G63" s="485" t="s">
        <v>1042</v>
      </c>
      <c r="H63" s="485"/>
      <c r="I63" s="156"/>
    </row>
    <row r="64" spans="1:11" s="311" customFormat="1" ht="24" customHeight="1" outlineLevel="1">
      <c r="A64" s="317"/>
      <c r="B64" s="156"/>
      <c r="C64" s="156"/>
      <c r="E64" s="156"/>
      <c r="F64" s="156"/>
      <c r="G64" s="485" t="s">
        <v>1043</v>
      </c>
      <c r="H64" s="485"/>
      <c r="I64" s="156"/>
      <c r="J64" s="155">
        <v>41500</v>
      </c>
      <c r="K64" s="290" t="s">
        <v>598</v>
      </c>
    </row>
    <row r="65" spans="1:11" s="311" customFormat="1" ht="24" customHeight="1" outlineLevel="1">
      <c r="A65" s="317"/>
      <c r="B65" s="156"/>
      <c r="C65" s="156" t="s">
        <v>894</v>
      </c>
      <c r="E65" s="156"/>
      <c r="F65" s="318" t="s">
        <v>1067</v>
      </c>
      <c r="G65" s="289" t="s">
        <v>1044</v>
      </c>
      <c r="H65" s="156"/>
      <c r="I65" s="156"/>
    </row>
    <row r="66" spans="1:11" s="311" customFormat="1" ht="24" customHeight="1" outlineLevel="1">
      <c r="A66" s="317"/>
      <c r="B66" s="156"/>
      <c r="C66" s="156"/>
      <c r="D66" s="156"/>
      <c r="E66" s="156"/>
      <c r="F66" s="156"/>
      <c r="G66" s="289" t="s">
        <v>1045</v>
      </c>
      <c r="H66" s="156"/>
      <c r="I66" s="156"/>
      <c r="J66" s="155">
        <v>175000</v>
      </c>
      <c r="K66" s="290" t="s">
        <v>598</v>
      </c>
    </row>
    <row r="67" spans="1:11" s="311" customFormat="1" ht="24" customHeight="1" outlineLevel="1">
      <c r="A67" s="317"/>
      <c r="B67" s="156"/>
      <c r="C67" s="156"/>
      <c r="D67" s="156"/>
      <c r="E67" s="156"/>
      <c r="F67" s="156"/>
      <c r="G67" s="289"/>
      <c r="H67" s="156"/>
      <c r="I67" s="156"/>
      <c r="J67" s="155"/>
      <c r="K67" s="290"/>
    </row>
    <row r="68" spans="1:11" s="311" customFormat="1" ht="24" customHeight="1" outlineLevel="1">
      <c r="A68" s="317"/>
      <c r="B68" s="156"/>
      <c r="C68" s="156"/>
      <c r="D68" s="156"/>
      <c r="E68" s="156"/>
      <c r="F68" s="156"/>
      <c r="G68" s="289"/>
      <c r="H68" s="156"/>
      <c r="I68" s="156"/>
      <c r="J68" s="155"/>
      <c r="K68" s="290"/>
    </row>
    <row r="69" spans="1:11" s="311" customFormat="1" ht="24" customHeight="1" outlineLevel="1">
      <c r="A69" s="317"/>
      <c r="B69" s="156"/>
      <c r="C69" s="156"/>
      <c r="D69" s="156"/>
      <c r="E69" s="156"/>
      <c r="F69" s="156"/>
      <c r="G69" s="289"/>
      <c r="H69" s="156"/>
      <c r="I69" s="156"/>
      <c r="J69" s="155"/>
      <c r="K69" s="290"/>
    </row>
    <row r="70" spans="1:11" s="311" customFormat="1" ht="24" customHeight="1" outlineLevel="1">
      <c r="A70" s="317"/>
      <c r="B70" s="156"/>
      <c r="C70" s="156"/>
      <c r="D70" s="156"/>
      <c r="E70" s="156"/>
      <c r="F70" s="156"/>
      <c r="G70" s="289"/>
      <c r="H70" s="156"/>
      <c r="I70" s="156"/>
      <c r="J70" s="155"/>
      <c r="K70" s="290"/>
    </row>
    <row r="71" spans="1:11" s="311" customFormat="1" ht="24" customHeight="1" outlineLevel="1">
      <c r="A71" s="317"/>
      <c r="B71" s="156"/>
      <c r="C71" s="156"/>
      <c r="D71" s="156"/>
      <c r="E71" s="156"/>
      <c r="F71" s="156"/>
      <c r="G71" s="289"/>
      <c r="H71" s="156"/>
      <c r="I71" s="156"/>
      <c r="J71" s="155"/>
      <c r="K71" s="290"/>
    </row>
    <row r="72" spans="1:11" s="311" customFormat="1" ht="24" customHeight="1" outlineLevel="1">
      <c r="A72" s="317"/>
      <c r="B72" s="156"/>
      <c r="C72" s="156"/>
      <c r="D72" s="156"/>
      <c r="E72" s="156"/>
      <c r="F72" s="156"/>
      <c r="G72" s="289"/>
      <c r="H72" s="156"/>
      <c r="I72" s="156"/>
      <c r="J72" s="155"/>
      <c r="K72" s="290"/>
    </row>
    <row r="73" spans="1:11" s="314" customFormat="1" ht="24" customHeight="1" outlineLevel="1">
      <c r="A73" s="316"/>
      <c r="B73" s="158" t="s">
        <v>1037</v>
      </c>
      <c r="C73" s="158"/>
      <c r="D73" s="158"/>
      <c r="E73" s="158"/>
      <c r="F73" s="158"/>
      <c r="G73" s="158"/>
      <c r="H73" s="489">
        <f>SUM(J75:J81)</f>
        <v>5864000</v>
      </c>
      <c r="I73" s="489"/>
      <c r="J73" s="159" t="s">
        <v>598</v>
      </c>
      <c r="K73" s="309"/>
    </row>
    <row r="74" spans="1:11" s="311" customFormat="1" ht="24" customHeight="1" outlineLevel="1">
      <c r="A74" s="317"/>
      <c r="B74" s="156"/>
      <c r="C74" s="156" t="s">
        <v>896</v>
      </c>
      <c r="E74" s="156"/>
      <c r="F74" s="318" t="s">
        <v>1064</v>
      </c>
      <c r="G74" s="289" t="s">
        <v>1046</v>
      </c>
      <c r="H74" s="156"/>
      <c r="I74" s="156"/>
    </row>
    <row r="75" spans="1:11" s="311" customFormat="1" ht="24" customHeight="1" outlineLevel="1">
      <c r="A75" s="317"/>
      <c r="B75" s="156"/>
      <c r="C75" s="156"/>
      <c r="E75" s="156"/>
      <c r="F75" s="156"/>
      <c r="G75" s="289" t="s">
        <v>1047</v>
      </c>
      <c r="H75" s="156"/>
      <c r="I75" s="156"/>
      <c r="J75" s="155">
        <v>3360000</v>
      </c>
      <c r="K75" s="290" t="s">
        <v>598</v>
      </c>
    </row>
    <row r="76" spans="1:11" s="311" customFormat="1" ht="24" customHeight="1" outlineLevel="1">
      <c r="A76" s="317"/>
      <c r="B76" s="156"/>
      <c r="C76" s="156" t="s">
        <v>897</v>
      </c>
      <c r="E76" s="156"/>
      <c r="F76" s="318" t="s">
        <v>1065</v>
      </c>
      <c r="G76" s="289" t="s">
        <v>1048</v>
      </c>
      <c r="H76" s="156"/>
      <c r="I76" s="156"/>
    </row>
    <row r="77" spans="1:11" s="311" customFormat="1" ht="24" customHeight="1" outlineLevel="1">
      <c r="A77" s="317"/>
      <c r="B77" s="156"/>
      <c r="C77" s="156"/>
      <c r="E77" s="156"/>
      <c r="F77" s="156"/>
      <c r="G77" s="289" t="s">
        <v>1049</v>
      </c>
      <c r="H77" s="156"/>
      <c r="I77" s="156"/>
      <c r="J77" s="155">
        <v>1916000</v>
      </c>
      <c r="K77" s="290" t="s">
        <v>598</v>
      </c>
    </row>
    <row r="78" spans="1:11" s="311" customFormat="1" ht="24" customHeight="1" outlineLevel="1">
      <c r="A78" s="317"/>
      <c r="B78" s="156"/>
      <c r="C78" s="156" t="s">
        <v>898</v>
      </c>
      <c r="E78" s="156"/>
      <c r="F78" s="318" t="s">
        <v>1066</v>
      </c>
      <c r="G78" s="289" t="s">
        <v>1050</v>
      </c>
      <c r="H78" s="156"/>
      <c r="I78" s="156"/>
    </row>
    <row r="79" spans="1:11" s="311" customFormat="1" ht="24" customHeight="1" outlineLevel="1">
      <c r="A79" s="317"/>
      <c r="B79" s="156"/>
      <c r="C79" s="156"/>
      <c r="E79" s="156"/>
      <c r="F79" s="156"/>
      <c r="G79" s="289" t="s">
        <v>1051</v>
      </c>
      <c r="H79" s="156"/>
      <c r="I79" s="156"/>
      <c r="J79" s="155">
        <v>58000</v>
      </c>
      <c r="K79" s="290" t="s">
        <v>598</v>
      </c>
    </row>
    <row r="80" spans="1:11" s="311" customFormat="1" ht="24" customHeight="1" outlineLevel="1">
      <c r="A80" s="317"/>
      <c r="B80" s="156"/>
      <c r="C80" s="156" t="s">
        <v>899</v>
      </c>
      <c r="E80" s="156"/>
      <c r="F80" s="318" t="s">
        <v>1067</v>
      </c>
      <c r="G80" s="289" t="s">
        <v>1052</v>
      </c>
      <c r="H80" s="156"/>
      <c r="I80" s="156"/>
    </row>
    <row r="81" spans="1:11" s="311" customFormat="1" ht="24" customHeight="1" outlineLevel="1">
      <c r="A81" s="317"/>
      <c r="B81" s="156"/>
      <c r="C81" s="156"/>
      <c r="D81" s="156"/>
      <c r="E81" s="156"/>
      <c r="F81" s="156"/>
      <c r="G81" s="289" t="s">
        <v>1053</v>
      </c>
      <c r="H81" s="156"/>
      <c r="I81" s="156"/>
      <c r="J81" s="155">
        <v>530000</v>
      </c>
      <c r="K81" s="290" t="s">
        <v>598</v>
      </c>
    </row>
    <row r="82" spans="1:11" s="129" customFormat="1" ht="24" customHeight="1">
      <c r="A82" s="319"/>
      <c r="B82" s="312"/>
      <c r="C82" s="312"/>
      <c r="D82" s="156"/>
      <c r="E82" s="156"/>
      <c r="F82" s="156"/>
      <c r="G82" s="157"/>
      <c r="H82" s="312"/>
      <c r="I82" s="312"/>
      <c r="J82" s="306"/>
      <c r="K82" s="313"/>
    </row>
    <row r="83" spans="1:11" s="129" customFormat="1" ht="24" customHeight="1">
      <c r="A83" s="319"/>
      <c r="B83" s="312"/>
      <c r="C83" s="312"/>
      <c r="D83" s="156"/>
      <c r="E83" s="156"/>
      <c r="F83" s="156"/>
      <c r="G83" s="157"/>
      <c r="H83" s="312"/>
      <c r="I83" s="312"/>
      <c r="J83" s="306"/>
      <c r="K83" s="313"/>
    </row>
    <row r="84" spans="1:11" s="129" customFormat="1" ht="24" customHeight="1">
      <c r="A84" s="319"/>
      <c r="B84" s="312"/>
      <c r="C84" s="312"/>
      <c r="D84" s="156"/>
      <c r="E84" s="156"/>
      <c r="F84" s="156"/>
      <c r="G84" s="157"/>
      <c r="H84" s="312"/>
      <c r="I84" s="312"/>
      <c r="J84" s="306"/>
      <c r="K84" s="313"/>
    </row>
    <row r="85" spans="1:11" s="129" customFormat="1" ht="24" customHeight="1">
      <c r="A85" s="319"/>
      <c r="B85" s="312"/>
      <c r="C85" s="312"/>
      <c r="D85" s="156"/>
      <c r="E85" s="156"/>
      <c r="F85" s="156"/>
      <c r="G85" s="157"/>
      <c r="H85" s="312"/>
      <c r="I85" s="312"/>
      <c r="J85" s="306"/>
      <c r="K85" s="313"/>
    </row>
    <row r="86" spans="1:11" s="129" customFormat="1" ht="24" customHeight="1">
      <c r="A86" s="319"/>
      <c r="B86" s="312"/>
      <c r="C86" s="312"/>
      <c r="D86" s="156"/>
      <c r="E86" s="156"/>
      <c r="F86" s="156"/>
      <c r="G86" s="157"/>
      <c r="H86" s="312"/>
      <c r="I86" s="312"/>
      <c r="J86" s="306"/>
      <c r="K86" s="313"/>
    </row>
    <row r="87" spans="1:11" s="129" customFormat="1" ht="24" customHeight="1">
      <c r="A87" s="319"/>
      <c r="B87" s="312"/>
      <c r="C87" s="312"/>
      <c r="D87" s="156"/>
      <c r="E87" s="156"/>
      <c r="F87" s="156"/>
      <c r="G87" s="157"/>
      <c r="H87" s="312"/>
      <c r="I87" s="312"/>
      <c r="J87" s="306"/>
      <c r="K87" s="313"/>
    </row>
    <row r="88" spans="1:11" s="129" customFormat="1" ht="24" customHeight="1">
      <c r="A88" s="319"/>
      <c r="B88" s="312"/>
      <c r="C88" s="312"/>
      <c r="D88" s="156"/>
      <c r="E88" s="156"/>
      <c r="F88" s="156"/>
      <c r="G88" s="157"/>
      <c r="H88" s="312"/>
      <c r="I88" s="312"/>
      <c r="J88" s="306"/>
      <c r="K88" s="313"/>
    </row>
    <row r="89" spans="1:11" s="129" customFormat="1" ht="24" customHeight="1">
      <c r="A89" s="319"/>
      <c r="B89" s="312"/>
      <c r="C89" s="312"/>
      <c r="D89" s="156"/>
      <c r="E89" s="156"/>
      <c r="F89" s="156"/>
      <c r="G89" s="157"/>
      <c r="H89" s="312"/>
      <c r="I89" s="312"/>
      <c r="J89" s="306"/>
      <c r="K89" s="313"/>
    </row>
    <row r="90" spans="1:11" s="129" customFormat="1" ht="24" customHeight="1">
      <c r="A90" s="319"/>
      <c r="B90" s="312"/>
      <c r="C90" s="312"/>
      <c r="D90" s="156"/>
      <c r="E90" s="156"/>
      <c r="F90" s="156"/>
      <c r="G90" s="157"/>
      <c r="H90" s="312"/>
      <c r="I90" s="312"/>
      <c r="J90" s="306"/>
      <c r="K90" s="313"/>
    </row>
    <row r="91" spans="1:11" s="129" customFormat="1" ht="24" customHeight="1">
      <c r="A91" s="319"/>
      <c r="B91" s="312"/>
      <c r="C91" s="312"/>
      <c r="D91" s="156"/>
      <c r="E91" s="156"/>
      <c r="F91" s="156"/>
      <c r="G91" s="157"/>
      <c r="H91" s="312"/>
      <c r="I91" s="312"/>
      <c r="J91" s="306"/>
      <c r="K91" s="313"/>
    </row>
    <row r="92" spans="1:11" s="129" customFormat="1" ht="24" customHeight="1">
      <c r="A92" s="319"/>
      <c r="B92" s="312"/>
      <c r="C92" s="312"/>
      <c r="D92" s="156"/>
      <c r="E92" s="156"/>
      <c r="F92" s="156"/>
      <c r="G92" s="157"/>
      <c r="H92" s="312"/>
      <c r="I92" s="312"/>
      <c r="J92" s="306"/>
      <c r="K92" s="313"/>
    </row>
    <row r="93" spans="1:11" s="129" customFormat="1" ht="24" customHeight="1">
      <c r="A93" s="319"/>
      <c r="B93" s="312"/>
      <c r="C93" s="312"/>
      <c r="D93" s="156"/>
      <c r="E93" s="156"/>
      <c r="F93" s="156"/>
      <c r="G93" s="157"/>
      <c r="H93" s="312"/>
      <c r="I93" s="312"/>
      <c r="J93" s="306"/>
      <c r="K93" s="313"/>
    </row>
    <row r="94" spans="1:11" s="129" customFormat="1" ht="24" customHeight="1">
      <c r="A94" s="319"/>
      <c r="B94" s="312"/>
      <c r="C94" s="312"/>
      <c r="D94" s="156"/>
      <c r="E94" s="156"/>
      <c r="F94" s="156"/>
      <c r="G94" s="157"/>
      <c r="H94" s="312"/>
      <c r="I94" s="312"/>
      <c r="J94" s="306"/>
      <c r="K94" s="313"/>
    </row>
    <row r="95" spans="1:11" s="129" customFormat="1" ht="24" customHeight="1">
      <c r="A95" s="319"/>
      <c r="B95" s="312"/>
      <c r="C95" s="312"/>
      <c r="D95" s="156"/>
      <c r="E95" s="156"/>
      <c r="F95" s="156"/>
      <c r="G95" s="157"/>
      <c r="H95" s="312"/>
      <c r="I95" s="312"/>
      <c r="J95" s="306"/>
      <c r="K95" s="313"/>
    </row>
    <row r="96" spans="1:11" s="129" customFormat="1" ht="24" customHeight="1">
      <c r="A96" s="319"/>
      <c r="B96" s="312"/>
      <c r="C96" s="312"/>
      <c r="D96" s="156"/>
      <c r="E96" s="156"/>
      <c r="F96" s="156"/>
      <c r="G96" s="157"/>
      <c r="H96" s="312"/>
      <c r="I96" s="312"/>
      <c r="J96" s="306"/>
      <c r="K96" s="313"/>
    </row>
    <row r="97" spans="1:11" s="129" customFormat="1" ht="24" customHeight="1">
      <c r="A97" s="319"/>
      <c r="B97" s="312"/>
      <c r="C97" s="312"/>
      <c r="D97" s="156"/>
      <c r="E97" s="156"/>
      <c r="F97" s="156"/>
      <c r="G97" s="157"/>
      <c r="H97" s="312"/>
      <c r="I97" s="312"/>
      <c r="J97" s="306"/>
      <c r="K97" s="313"/>
    </row>
    <row r="98" spans="1:11" s="129" customFormat="1" ht="24" customHeight="1">
      <c r="A98" s="319"/>
      <c r="B98" s="312"/>
      <c r="C98" s="312"/>
      <c r="D98" s="156"/>
      <c r="E98" s="156"/>
      <c r="F98" s="156"/>
      <c r="G98" s="157"/>
      <c r="H98" s="312"/>
      <c r="I98" s="312"/>
      <c r="J98" s="306"/>
      <c r="K98" s="313"/>
    </row>
    <row r="99" spans="1:11" s="129" customFormat="1" ht="24" customHeight="1">
      <c r="A99" s="319"/>
      <c r="B99" s="312"/>
      <c r="C99" s="312"/>
      <c r="D99" s="156"/>
      <c r="E99" s="156"/>
      <c r="F99" s="156"/>
      <c r="G99" s="157"/>
      <c r="H99" s="312"/>
      <c r="I99" s="312"/>
      <c r="J99" s="306"/>
      <c r="K99" s="313"/>
    </row>
    <row r="100" spans="1:11" s="129" customFormat="1" ht="24" customHeight="1">
      <c r="A100" s="319"/>
      <c r="B100" s="312"/>
      <c r="C100" s="312"/>
      <c r="D100" s="156"/>
      <c r="E100" s="156"/>
      <c r="F100" s="156"/>
      <c r="G100" s="157"/>
      <c r="H100" s="312"/>
      <c r="I100" s="312"/>
      <c r="J100" s="306"/>
      <c r="K100" s="313"/>
    </row>
    <row r="101" spans="1:11" s="129" customFormat="1" ht="24" customHeight="1">
      <c r="A101" s="319"/>
      <c r="B101" s="312"/>
      <c r="C101" s="312"/>
      <c r="D101" s="156"/>
      <c r="E101" s="156"/>
      <c r="F101" s="156"/>
      <c r="G101" s="157"/>
      <c r="H101" s="312"/>
      <c r="I101" s="312"/>
      <c r="J101" s="306"/>
      <c r="K101" s="313"/>
    </row>
    <row r="102" spans="1:11" s="129" customFormat="1" ht="24" customHeight="1">
      <c r="A102" s="319"/>
      <c r="B102" s="312"/>
      <c r="C102" s="312"/>
      <c r="D102" s="156"/>
      <c r="E102" s="156"/>
      <c r="F102" s="156"/>
      <c r="G102" s="157"/>
      <c r="H102" s="312"/>
      <c r="I102" s="312"/>
      <c r="J102" s="306"/>
      <c r="K102" s="313"/>
    </row>
    <row r="103" spans="1:11" s="129" customFormat="1" ht="24" customHeight="1">
      <c r="A103" s="319"/>
      <c r="B103" s="312"/>
      <c r="C103" s="312"/>
      <c r="D103" s="156"/>
      <c r="E103" s="156"/>
      <c r="F103" s="156"/>
      <c r="G103" s="157"/>
      <c r="H103" s="312"/>
      <c r="I103" s="312"/>
      <c r="J103" s="306"/>
      <c r="K103" s="376"/>
    </row>
    <row r="104" spans="1:11" s="129" customFormat="1" ht="24" customHeight="1">
      <c r="A104" s="319"/>
      <c r="B104" s="312"/>
      <c r="C104" s="312"/>
      <c r="D104" s="156"/>
      <c r="E104" s="156"/>
      <c r="F104" s="156"/>
      <c r="G104" s="157"/>
      <c r="H104" s="312"/>
      <c r="I104" s="312"/>
      <c r="J104" s="306"/>
      <c r="K104" s="376"/>
    </row>
    <row r="105" spans="1:11" s="129" customFormat="1" ht="24" customHeight="1">
      <c r="A105" s="319"/>
      <c r="B105" s="312"/>
      <c r="C105" s="312"/>
      <c r="D105" s="156"/>
      <c r="E105" s="156"/>
      <c r="F105" s="156"/>
      <c r="G105" s="157"/>
      <c r="H105" s="312"/>
      <c r="I105" s="312"/>
      <c r="J105" s="306"/>
      <c r="K105" s="313"/>
    </row>
    <row r="106" spans="1:11" s="129" customFormat="1" ht="24" customHeight="1">
      <c r="A106" s="319"/>
      <c r="B106" s="312"/>
      <c r="C106" s="312"/>
      <c r="D106" s="156"/>
      <c r="E106" s="156"/>
      <c r="F106" s="156"/>
      <c r="G106" s="157"/>
      <c r="H106" s="312"/>
      <c r="I106" s="312"/>
      <c r="J106" s="306"/>
      <c r="K106" s="313"/>
    </row>
    <row r="107" spans="1:11" s="129" customFormat="1" ht="24" customHeight="1">
      <c r="A107" s="319"/>
      <c r="B107" s="312"/>
      <c r="C107" s="312"/>
      <c r="D107" s="156"/>
      <c r="E107" s="156"/>
      <c r="F107" s="156"/>
      <c r="G107" s="157"/>
      <c r="H107" s="312"/>
      <c r="I107" s="312"/>
      <c r="J107" s="306"/>
      <c r="K107" s="313"/>
    </row>
    <row r="108" spans="1:11" s="129" customFormat="1" ht="24" customHeight="1">
      <c r="A108" s="319"/>
      <c r="B108" s="312"/>
      <c r="C108" s="312"/>
      <c r="D108" s="156"/>
      <c r="E108" s="156"/>
      <c r="F108" s="156"/>
      <c r="G108" s="157"/>
      <c r="H108" s="312"/>
      <c r="I108" s="312"/>
      <c r="J108" s="306"/>
      <c r="K108" s="313"/>
    </row>
    <row r="109" spans="1:11" s="129" customFormat="1" ht="24" customHeight="1">
      <c r="A109" s="152"/>
      <c r="B109" s="152" t="s">
        <v>793</v>
      </c>
      <c r="C109" s="152"/>
      <c r="D109" s="152"/>
      <c r="E109" s="152"/>
      <c r="F109" s="152"/>
      <c r="G109" s="152"/>
      <c r="H109" s="152"/>
      <c r="I109" s="486">
        <f>SUM(H110,H127,H157)</f>
        <v>86644220</v>
      </c>
      <c r="J109" s="486"/>
      <c r="K109" s="159" t="s">
        <v>598</v>
      </c>
    </row>
    <row r="110" spans="1:11" s="314" customFormat="1" ht="24" customHeight="1" outlineLevel="1">
      <c r="A110" s="152"/>
      <c r="B110" s="152" t="s">
        <v>875</v>
      </c>
      <c r="C110" s="152"/>
      <c r="D110" s="152"/>
      <c r="E110" s="152"/>
      <c r="F110" s="152"/>
      <c r="G110" s="152"/>
      <c r="H110" s="488">
        <f>SUM(H111,H123)</f>
        <v>8940960</v>
      </c>
      <c r="I110" s="488"/>
      <c r="J110" s="159" t="s">
        <v>598</v>
      </c>
      <c r="K110" s="159"/>
    </row>
    <row r="111" spans="1:11" s="314" customFormat="1" ht="24" customHeight="1" outlineLevel="1">
      <c r="A111" s="316"/>
      <c r="C111" s="158" t="s">
        <v>1598</v>
      </c>
      <c r="D111" s="158"/>
      <c r="E111" s="158"/>
      <c r="F111" s="158"/>
      <c r="G111" s="158"/>
      <c r="H111" s="489">
        <f>SUM(H112,H114,H118)</f>
        <v>7736960</v>
      </c>
      <c r="I111" s="489"/>
      <c r="J111" s="159" t="s">
        <v>598</v>
      </c>
      <c r="K111" s="309"/>
    </row>
    <row r="112" spans="1:11" s="314" customFormat="1" ht="24" customHeight="1" outlineLevel="1">
      <c r="A112" s="316"/>
      <c r="C112" s="158"/>
      <c r="D112" s="158" t="s">
        <v>876</v>
      </c>
      <c r="E112" s="158"/>
      <c r="F112" s="158"/>
      <c r="G112" s="158"/>
      <c r="H112" s="489">
        <v>886400</v>
      </c>
      <c r="I112" s="489"/>
      <c r="J112" s="159" t="s">
        <v>598</v>
      </c>
      <c r="K112" s="309"/>
    </row>
    <row r="113" spans="1:11" s="311" customFormat="1" ht="24" customHeight="1" outlineLevel="1">
      <c r="A113" s="317"/>
      <c r="B113" s="156"/>
      <c r="C113" s="156"/>
      <c r="D113" s="156"/>
      <c r="E113" s="485" t="s">
        <v>1068</v>
      </c>
      <c r="F113" s="485"/>
      <c r="G113" s="485"/>
      <c r="H113" s="156"/>
      <c r="I113" s="156"/>
      <c r="J113" s="155"/>
      <c r="K113" s="290"/>
    </row>
    <row r="114" spans="1:11" s="314" customFormat="1" ht="24" customHeight="1" outlineLevel="1">
      <c r="A114" s="316"/>
      <c r="C114" s="158"/>
      <c r="D114" s="158" t="s">
        <v>878</v>
      </c>
      <c r="E114" s="158"/>
      <c r="F114" s="158"/>
      <c r="G114" s="158"/>
      <c r="H114" s="489">
        <v>4280000</v>
      </c>
      <c r="I114" s="489"/>
      <c r="J114" s="159" t="s">
        <v>598</v>
      </c>
      <c r="K114" s="309"/>
    </row>
    <row r="115" spans="1:11" s="314" customFormat="1" ht="24" customHeight="1" outlineLevel="1">
      <c r="A115" s="316"/>
      <c r="B115" s="158"/>
      <c r="C115" s="158"/>
      <c r="D115" s="312"/>
      <c r="E115" s="312" t="s">
        <v>1148</v>
      </c>
      <c r="F115" s="312"/>
      <c r="H115" s="295"/>
      <c r="I115" s="295"/>
      <c r="J115" s="306"/>
      <c r="K115" s="313"/>
    </row>
    <row r="116" spans="1:11" s="314" customFormat="1" ht="24" customHeight="1" outlineLevel="1">
      <c r="A116" s="316"/>
      <c r="B116" s="158"/>
      <c r="C116" s="158"/>
      <c r="D116" s="312"/>
      <c r="E116" s="312" t="s">
        <v>1149</v>
      </c>
      <c r="F116" s="312"/>
      <c r="H116" s="295"/>
      <c r="I116" s="295"/>
      <c r="J116" s="306"/>
      <c r="K116" s="313"/>
    </row>
    <row r="117" spans="1:11" s="314" customFormat="1" ht="24" customHeight="1" outlineLevel="1">
      <c r="A117" s="316"/>
      <c r="B117" s="158"/>
      <c r="C117" s="158"/>
      <c r="D117" s="312"/>
      <c r="E117" s="312" t="s">
        <v>1150</v>
      </c>
      <c r="F117" s="312"/>
      <c r="H117" s="295"/>
      <c r="I117" s="295"/>
      <c r="J117" s="306"/>
      <c r="K117" s="313"/>
    </row>
    <row r="118" spans="1:11" s="314" customFormat="1" ht="24" customHeight="1" outlineLevel="1">
      <c r="A118" s="316"/>
      <c r="C118" s="158"/>
      <c r="D118" s="158" t="s">
        <v>1406</v>
      </c>
      <c r="E118" s="158"/>
      <c r="F118" s="158"/>
      <c r="G118" s="158"/>
      <c r="H118" s="489">
        <v>2570560</v>
      </c>
      <c r="I118" s="489"/>
      <c r="J118" s="159" t="s">
        <v>598</v>
      </c>
      <c r="K118" s="309"/>
    </row>
    <row r="119" spans="1:11" s="314" customFormat="1" ht="24" customHeight="1" outlineLevel="1">
      <c r="A119" s="316"/>
      <c r="B119" s="158"/>
      <c r="C119" s="158"/>
      <c r="D119" s="312"/>
      <c r="E119" s="312" t="s">
        <v>1071</v>
      </c>
      <c r="F119" s="312"/>
      <c r="H119" s="295"/>
      <c r="I119" s="295"/>
      <c r="J119" s="306"/>
      <c r="K119" s="313"/>
    </row>
    <row r="120" spans="1:11" s="314" customFormat="1" ht="24" customHeight="1" outlineLevel="1">
      <c r="A120" s="316"/>
      <c r="B120" s="158"/>
      <c r="C120" s="158"/>
      <c r="D120" s="312"/>
      <c r="E120" s="312" t="s">
        <v>1073</v>
      </c>
      <c r="F120" s="312"/>
      <c r="H120" s="295"/>
      <c r="I120" s="295"/>
      <c r="J120" s="306"/>
      <c r="K120" s="313"/>
    </row>
    <row r="121" spans="1:11" s="314" customFormat="1" ht="24" customHeight="1" outlineLevel="1">
      <c r="A121" s="316"/>
      <c r="B121" s="158"/>
      <c r="C121" s="158"/>
      <c r="D121" s="312"/>
      <c r="E121" s="312" t="s">
        <v>1072</v>
      </c>
      <c r="F121" s="312"/>
      <c r="H121" s="295"/>
      <c r="I121" s="295"/>
      <c r="J121" s="306"/>
      <c r="K121" s="313"/>
    </row>
    <row r="122" spans="1:11" s="314" customFormat="1" ht="24" customHeight="1" outlineLevel="1">
      <c r="A122" s="316"/>
      <c r="B122" s="158"/>
      <c r="C122" s="158"/>
      <c r="D122" s="312"/>
      <c r="E122" s="312" t="s">
        <v>1074</v>
      </c>
      <c r="F122" s="312"/>
      <c r="H122" s="295"/>
      <c r="I122" s="295"/>
      <c r="J122" s="306"/>
      <c r="K122" s="313"/>
    </row>
    <row r="123" spans="1:11" s="314" customFormat="1" ht="24" customHeight="1" outlineLevel="1">
      <c r="A123" s="316"/>
      <c r="C123" s="158" t="s">
        <v>885</v>
      </c>
      <c r="D123" s="158"/>
      <c r="E123" s="158"/>
      <c r="F123" s="158"/>
      <c r="G123" s="158"/>
      <c r="H123" s="489">
        <v>1204000</v>
      </c>
      <c r="I123" s="489"/>
      <c r="J123" s="159" t="s">
        <v>598</v>
      </c>
      <c r="K123" s="309"/>
    </row>
    <row r="124" spans="1:11" s="314" customFormat="1" ht="24" customHeight="1" outlineLevel="1">
      <c r="A124" s="316"/>
      <c r="B124" s="158"/>
      <c r="C124" s="158"/>
      <c r="D124" s="312" t="s">
        <v>1599</v>
      </c>
      <c r="E124" s="312"/>
      <c r="F124" s="312"/>
      <c r="H124" s="295"/>
      <c r="I124" s="295"/>
      <c r="J124" s="306"/>
      <c r="K124" s="313"/>
    </row>
    <row r="125" spans="1:11" s="314" customFormat="1" ht="24" customHeight="1" outlineLevel="1">
      <c r="A125" s="316"/>
      <c r="B125" s="158"/>
      <c r="C125" s="158"/>
      <c r="D125" s="312" t="s">
        <v>1600</v>
      </c>
      <c r="E125" s="312"/>
      <c r="F125" s="312"/>
      <c r="H125" s="295"/>
      <c r="I125" s="295"/>
      <c r="J125" s="306"/>
      <c r="K125" s="313"/>
    </row>
    <row r="126" spans="1:11" s="314" customFormat="1" ht="24" customHeight="1" outlineLevel="1">
      <c r="A126" s="316"/>
      <c r="B126" s="158"/>
      <c r="C126" s="158"/>
      <c r="D126" s="312"/>
      <c r="E126" s="312"/>
      <c r="F126" s="312"/>
      <c r="G126" s="312"/>
      <c r="H126" s="295"/>
      <c r="I126" s="295"/>
      <c r="J126" s="306"/>
      <c r="K126" s="313"/>
    </row>
    <row r="127" spans="1:11" s="314" customFormat="1" ht="24" customHeight="1" outlineLevel="1">
      <c r="A127" s="152"/>
      <c r="B127" s="152" t="s">
        <v>888</v>
      </c>
      <c r="C127" s="152"/>
      <c r="D127" s="152"/>
      <c r="E127" s="152"/>
      <c r="F127" s="152"/>
      <c r="G127" s="152"/>
      <c r="H127" s="488">
        <f>H128</f>
        <v>16762260</v>
      </c>
      <c r="I127" s="488"/>
      <c r="J127" s="159" t="s">
        <v>598</v>
      </c>
      <c r="K127" s="159"/>
    </row>
    <row r="128" spans="1:11" s="314" customFormat="1" ht="24" customHeight="1" outlineLevel="1">
      <c r="A128" s="316"/>
      <c r="C128" s="158" t="s">
        <v>889</v>
      </c>
      <c r="D128" s="158"/>
      <c r="E128" s="158"/>
      <c r="F128" s="158"/>
      <c r="G128" s="158"/>
      <c r="H128" s="489">
        <f>SUM(H129,H145)</f>
        <v>16762260</v>
      </c>
      <c r="I128" s="489"/>
      <c r="J128" s="159" t="s">
        <v>598</v>
      </c>
      <c r="K128" s="309"/>
    </row>
    <row r="129" spans="1:11" s="314" customFormat="1" ht="24" customHeight="1" outlineLevel="1">
      <c r="A129" s="316"/>
      <c r="C129" s="158"/>
      <c r="D129" s="158" t="s">
        <v>890</v>
      </c>
      <c r="E129" s="158"/>
      <c r="F129" s="158"/>
      <c r="G129" s="158"/>
      <c r="H129" s="489">
        <f>SUM(J131:J143)</f>
        <v>382260</v>
      </c>
      <c r="I129" s="489"/>
      <c r="J129" s="159" t="s">
        <v>598</v>
      </c>
      <c r="K129" s="309"/>
    </row>
    <row r="130" spans="1:11" s="311" customFormat="1" ht="24" customHeight="1" outlineLevel="1">
      <c r="A130" s="317"/>
      <c r="B130" s="156"/>
      <c r="C130" s="156" t="s">
        <v>900</v>
      </c>
      <c r="E130" s="156"/>
      <c r="F130" s="318" t="s">
        <v>1064</v>
      </c>
      <c r="G130" s="290" t="s">
        <v>1078</v>
      </c>
      <c r="H130" s="156"/>
      <c r="I130" s="156"/>
    </row>
    <row r="131" spans="1:11" s="311" customFormat="1" ht="24" customHeight="1" outlineLevel="1">
      <c r="A131" s="317"/>
      <c r="B131" s="156"/>
      <c r="C131" s="156"/>
      <c r="E131" s="156"/>
      <c r="F131" s="318"/>
      <c r="G131" s="290" t="s">
        <v>1081</v>
      </c>
      <c r="H131" s="156"/>
      <c r="I131" s="156"/>
      <c r="J131" s="155"/>
      <c r="K131" s="290"/>
    </row>
    <row r="132" spans="1:11" s="311" customFormat="1" ht="24" customHeight="1" outlineLevel="1">
      <c r="A132" s="317"/>
      <c r="B132" s="156"/>
      <c r="C132" s="156"/>
      <c r="E132" s="156"/>
      <c r="F132" s="318"/>
      <c r="G132" s="290" t="s">
        <v>1214</v>
      </c>
      <c r="H132" s="156"/>
      <c r="I132" s="156"/>
      <c r="J132" s="155">
        <v>49020</v>
      </c>
      <c r="K132" s="290" t="s">
        <v>598</v>
      </c>
    </row>
    <row r="133" spans="1:11" s="311" customFormat="1" ht="24" customHeight="1" outlineLevel="1">
      <c r="A133" s="317"/>
      <c r="B133" s="156"/>
      <c r="C133" s="156" t="s">
        <v>901</v>
      </c>
      <c r="E133" s="156"/>
      <c r="F133" s="318" t="s">
        <v>1065</v>
      </c>
      <c r="G133" s="290" t="s">
        <v>1405</v>
      </c>
      <c r="H133" s="156"/>
      <c r="I133" s="156"/>
    </row>
    <row r="134" spans="1:11" s="311" customFormat="1" ht="24" customHeight="1" outlineLevel="1">
      <c r="A134" s="317"/>
      <c r="B134" s="156"/>
      <c r="C134" s="156"/>
      <c r="E134" s="156"/>
      <c r="F134" s="318"/>
      <c r="G134" s="290" t="s">
        <v>1082</v>
      </c>
      <c r="H134" s="156"/>
      <c r="I134" s="156"/>
      <c r="J134" s="155"/>
      <c r="K134" s="290"/>
    </row>
    <row r="135" spans="1:11" s="311" customFormat="1" ht="24" customHeight="1" outlineLevel="1">
      <c r="A135" s="317"/>
      <c r="B135" s="156"/>
      <c r="C135" s="156"/>
      <c r="E135" s="156"/>
      <c r="F135" s="318"/>
      <c r="G135" s="290" t="s">
        <v>1081</v>
      </c>
      <c r="H135" s="156"/>
      <c r="I135" s="156"/>
      <c r="J135" s="155"/>
      <c r="K135" s="290"/>
    </row>
    <row r="136" spans="1:11" s="311" customFormat="1" ht="24" customHeight="1" outlineLevel="1">
      <c r="A136" s="317"/>
      <c r="B136" s="156"/>
      <c r="C136" s="156"/>
      <c r="E136" s="156"/>
      <c r="F136" s="318"/>
      <c r="G136" s="290" t="s">
        <v>1407</v>
      </c>
      <c r="H136" s="156"/>
      <c r="I136" s="156"/>
      <c r="J136" s="155">
        <v>102040</v>
      </c>
      <c r="K136" s="290" t="s">
        <v>598</v>
      </c>
    </row>
    <row r="137" spans="1:11" s="311" customFormat="1" ht="24" customHeight="1" outlineLevel="1">
      <c r="A137" s="317"/>
      <c r="B137" s="156"/>
      <c r="C137" s="156" t="s">
        <v>902</v>
      </c>
      <c r="E137" s="156"/>
      <c r="F137" s="318" t="s">
        <v>1066</v>
      </c>
      <c r="G137" s="290" t="s">
        <v>1083</v>
      </c>
      <c r="H137" s="156"/>
      <c r="I137" s="156"/>
    </row>
    <row r="138" spans="1:11" s="311" customFormat="1" ht="24" customHeight="1" outlineLevel="1">
      <c r="A138" s="317"/>
      <c r="B138" s="156"/>
      <c r="C138" s="156"/>
      <c r="E138" s="156"/>
      <c r="F138" s="318"/>
      <c r="G138" s="290" t="s">
        <v>1085</v>
      </c>
      <c r="H138" s="156"/>
      <c r="I138" s="156"/>
      <c r="J138" s="155">
        <v>15000</v>
      </c>
      <c r="K138" s="290" t="s">
        <v>598</v>
      </c>
    </row>
    <row r="139" spans="1:11" s="311" customFormat="1" ht="24" customHeight="1" outlineLevel="1">
      <c r="A139" s="317"/>
      <c r="B139" s="156"/>
      <c r="C139" s="156" t="s">
        <v>903</v>
      </c>
      <c r="E139" s="156"/>
      <c r="F139" s="318" t="s">
        <v>1067</v>
      </c>
      <c r="G139" s="495" t="s">
        <v>1084</v>
      </c>
      <c r="H139" s="495"/>
      <c r="I139" s="156"/>
    </row>
    <row r="140" spans="1:11" s="311" customFormat="1" ht="24" customHeight="1" outlineLevel="1">
      <c r="A140" s="317"/>
      <c r="B140" s="156"/>
      <c r="C140" s="156"/>
      <c r="E140" s="156"/>
      <c r="F140" s="318"/>
      <c r="G140" s="290" t="s">
        <v>1086</v>
      </c>
      <c r="H140" s="156"/>
      <c r="I140" s="156"/>
      <c r="J140" s="155">
        <v>27000</v>
      </c>
      <c r="K140" s="290" t="s">
        <v>598</v>
      </c>
    </row>
    <row r="141" spans="1:11" s="311" customFormat="1" ht="24" customHeight="1" outlineLevel="1">
      <c r="A141" s="317"/>
      <c r="B141" s="156"/>
      <c r="C141" s="156" t="s">
        <v>904</v>
      </c>
      <c r="E141" s="156"/>
      <c r="F141" s="318" t="s">
        <v>1076</v>
      </c>
      <c r="G141" s="495" t="s">
        <v>1087</v>
      </c>
      <c r="H141" s="495"/>
      <c r="I141" s="156"/>
    </row>
    <row r="142" spans="1:11" s="311" customFormat="1" ht="24" customHeight="1" outlineLevel="1">
      <c r="A142" s="317"/>
      <c r="B142" s="156"/>
      <c r="C142" s="156"/>
      <c r="E142" s="156"/>
      <c r="F142" s="318"/>
      <c r="G142" s="290" t="s">
        <v>1088</v>
      </c>
      <c r="H142" s="156"/>
      <c r="I142" s="156"/>
      <c r="J142" s="155">
        <v>186600</v>
      </c>
      <c r="K142" s="290" t="s">
        <v>598</v>
      </c>
    </row>
    <row r="143" spans="1:11" s="311" customFormat="1" ht="24" customHeight="1" outlineLevel="1">
      <c r="A143" s="317"/>
      <c r="B143" s="156"/>
      <c r="C143" s="156" t="s">
        <v>905</v>
      </c>
      <c r="E143" s="156"/>
      <c r="F143" s="318" t="s">
        <v>1077</v>
      </c>
      <c r="G143" s="290" t="s">
        <v>906</v>
      </c>
      <c r="H143" s="156"/>
      <c r="I143" s="156"/>
      <c r="J143" s="155">
        <v>2600</v>
      </c>
      <c r="K143" s="290" t="s">
        <v>598</v>
      </c>
    </row>
    <row r="144" spans="1:11" s="311" customFormat="1" ht="24" customHeight="1" outlineLevel="1">
      <c r="A144" s="317"/>
      <c r="B144" s="156"/>
      <c r="C144" s="156"/>
      <c r="E144" s="156"/>
      <c r="F144" s="318"/>
      <c r="G144" s="375"/>
      <c r="H144" s="156"/>
      <c r="I144" s="156"/>
      <c r="J144" s="155"/>
      <c r="K144" s="375"/>
    </row>
    <row r="145" spans="1:11" s="311" customFormat="1" ht="24" customHeight="1" outlineLevel="1">
      <c r="A145" s="317"/>
      <c r="C145" s="158"/>
      <c r="D145" s="158" t="s">
        <v>907</v>
      </c>
      <c r="E145" s="158"/>
      <c r="F145" s="158"/>
      <c r="G145" s="158"/>
      <c r="H145" s="489">
        <f>SUM(J146:J146)</f>
        <v>16380000</v>
      </c>
      <c r="I145" s="489"/>
      <c r="J145" s="159" t="s">
        <v>598</v>
      </c>
      <c r="K145" s="309"/>
    </row>
    <row r="146" spans="1:11" s="311" customFormat="1" ht="24" customHeight="1" outlineLevel="1">
      <c r="A146" s="317"/>
      <c r="B146" s="156"/>
      <c r="C146" s="156" t="s">
        <v>908</v>
      </c>
      <c r="E146" s="156"/>
      <c r="F146" s="156"/>
      <c r="G146" s="289" t="s">
        <v>1089</v>
      </c>
      <c r="H146" s="156"/>
      <c r="I146" s="156"/>
      <c r="J146" s="155">
        <v>16380000</v>
      </c>
      <c r="K146" s="290" t="s">
        <v>598</v>
      </c>
    </row>
    <row r="147" spans="1:11" s="311" customFormat="1" ht="24" customHeight="1" outlineLevel="1">
      <c r="A147" s="317"/>
      <c r="B147" s="156"/>
      <c r="C147" s="156"/>
      <c r="D147" s="156"/>
      <c r="E147" s="156"/>
      <c r="F147" s="156"/>
      <c r="G147" s="289" t="s">
        <v>1602</v>
      </c>
      <c r="H147" s="156"/>
      <c r="I147" s="156"/>
      <c r="J147" s="155"/>
      <c r="K147" s="290"/>
    </row>
    <row r="148" spans="1:11" s="311" customFormat="1" ht="24" customHeight="1" outlineLevel="1">
      <c r="A148" s="317"/>
      <c r="B148" s="156"/>
      <c r="C148" s="156"/>
      <c r="D148" s="156"/>
      <c r="E148" s="156"/>
      <c r="F148" s="156"/>
      <c r="G148" s="289" t="s">
        <v>1605</v>
      </c>
      <c r="H148" s="156"/>
      <c r="I148" s="156"/>
      <c r="J148" s="155"/>
      <c r="K148" s="290"/>
    </row>
    <row r="149" spans="1:11" s="311" customFormat="1" ht="24" customHeight="1" outlineLevel="1">
      <c r="A149" s="317"/>
      <c r="B149" s="156"/>
      <c r="C149" s="156"/>
      <c r="D149" s="156"/>
      <c r="E149" s="156"/>
      <c r="F149" s="156"/>
      <c r="G149" s="289" t="s">
        <v>1601</v>
      </c>
      <c r="H149" s="156"/>
      <c r="I149" s="156"/>
      <c r="J149" s="155"/>
      <c r="K149" s="290"/>
    </row>
    <row r="150" spans="1:11" s="311" customFormat="1" ht="24" customHeight="1" outlineLevel="1">
      <c r="A150" s="317"/>
      <c r="B150" s="156"/>
      <c r="C150" s="156"/>
      <c r="D150" s="156"/>
      <c r="E150" s="156"/>
      <c r="F150" s="156"/>
      <c r="G150" s="289" t="s">
        <v>1593</v>
      </c>
      <c r="H150" s="156"/>
      <c r="I150" s="156"/>
      <c r="J150" s="155"/>
      <c r="K150" s="290"/>
    </row>
    <row r="151" spans="1:11" s="311" customFormat="1" ht="24" customHeight="1" outlineLevel="1">
      <c r="A151" s="317"/>
      <c r="B151" s="156"/>
      <c r="C151" s="156"/>
      <c r="D151" s="156"/>
      <c r="E151" s="156"/>
      <c r="F151" s="156"/>
      <c r="G151" s="289" t="s">
        <v>1594</v>
      </c>
      <c r="H151" s="156"/>
      <c r="I151" s="156"/>
      <c r="J151" s="155"/>
      <c r="K151" s="290"/>
    </row>
    <row r="152" spans="1:11" s="311" customFormat="1" ht="24" customHeight="1" outlineLevel="1">
      <c r="A152" s="317"/>
      <c r="B152" s="156"/>
      <c r="C152" s="156"/>
      <c r="D152" s="156"/>
      <c r="E152" s="156"/>
      <c r="F152" s="156"/>
      <c r="G152" s="289" t="s">
        <v>1606</v>
      </c>
      <c r="H152" s="156"/>
      <c r="I152" s="156"/>
      <c r="J152" s="155"/>
      <c r="K152" s="290"/>
    </row>
    <row r="153" spans="1:11" s="311" customFormat="1" ht="24" customHeight="1" outlineLevel="1">
      <c r="A153" s="317"/>
      <c r="B153" s="156"/>
      <c r="C153" s="156"/>
      <c r="D153" s="156"/>
      <c r="E153" s="156"/>
      <c r="F153" s="156"/>
      <c r="G153" s="289" t="s">
        <v>1595</v>
      </c>
      <c r="H153" s="156"/>
      <c r="I153" s="156"/>
      <c r="J153" s="155"/>
      <c r="K153" s="290"/>
    </row>
    <row r="154" spans="1:11" s="311" customFormat="1" ht="24" customHeight="1" outlineLevel="1">
      <c r="A154" s="317"/>
      <c r="B154" s="156"/>
      <c r="C154" s="156"/>
      <c r="D154" s="156"/>
      <c r="E154" s="156"/>
      <c r="F154" s="156"/>
      <c r="G154" s="290" t="s">
        <v>1607</v>
      </c>
      <c r="H154" s="156"/>
      <c r="I154" s="156"/>
      <c r="J154" s="155"/>
      <c r="K154" s="290"/>
    </row>
    <row r="155" spans="1:11" s="311" customFormat="1" ht="24" customHeight="1" outlineLevel="1">
      <c r="A155" s="317"/>
      <c r="B155" s="156"/>
      <c r="C155" s="156"/>
      <c r="D155" s="156"/>
      <c r="E155" s="156"/>
      <c r="F155" s="156"/>
      <c r="G155" s="289" t="s">
        <v>1608</v>
      </c>
      <c r="H155" s="156"/>
      <c r="I155" s="156"/>
      <c r="J155" s="155"/>
      <c r="K155" s="290"/>
    </row>
    <row r="156" spans="1:11" s="311" customFormat="1" ht="24" customHeight="1" outlineLevel="1">
      <c r="A156" s="317"/>
      <c r="B156" s="156"/>
      <c r="C156" s="156"/>
      <c r="D156" s="156"/>
      <c r="E156" s="156"/>
      <c r="F156" s="156"/>
      <c r="G156" s="289"/>
      <c r="H156" s="156"/>
      <c r="I156" s="156"/>
      <c r="J156" s="155"/>
      <c r="K156" s="290"/>
    </row>
    <row r="157" spans="1:11" s="314" customFormat="1" ht="24" customHeight="1" outlineLevel="1">
      <c r="A157" s="316"/>
      <c r="B157" s="158" t="s">
        <v>1037</v>
      </c>
      <c r="C157" s="158"/>
      <c r="D157" s="158"/>
      <c r="E157" s="158"/>
      <c r="F157" s="158"/>
      <c r="G157" s="158"/>
      <c r="H157" s="489">
        <f>SUM(J159:J161)</f>
        <v>60941000</v>
      </c>
      <c r="I157" s="489"/>
      <c r="J157" s="159" t="s">
        <v>598</v>
      </c>
      <c r="K157" s="309"/>
    </row>
    <row r="158" spans="1:11" s="311" customFormat="1" ht="24" customHeight="1" outlineLevel="1">
      <c r="A158" s="317"/>
      <c r="B158" s="156"/>
      <c r="C158" s="156" t="s">
        <v>909</v>
      </c>
      <c r="E158" s="156"/>
      <c r="F158" s="318" t="s">
        <v>1064</v>
      </c>
      <c r="G158" s="290" t="s">
        <v>1603</v>
      </c>
      <c r="H158" s="156"/>
      <c r="I158" s="156"/>
    </row>
    <row r="159" spans="1:11" s="311" customFormat="1" ht="24" customHeight="1" outlineLevel="1">
      <c r="A159" s="317"/>
      <c r="B159" s="156"/>
      <c r="C159" s="156"/>
      <c r="E159" s="156"/>
      <c r="F159" s="318"/>
      <c r="G159" s="290" t="s">
        <v>1604</v>
      </c>
      <c r="H159" s="156"/>
      <c r="I159" s="156"/>
      <c r="J159" s="155">
        <v>941000</v>
      </c>
      <c r="K159" s="290" t="s">
        <v>598</v>
      </c>
    </row>
    <row r="160" spans="1:11" s="311" customFormat="1" ht="24" customHeight="1" outlineLevel="1">
      <c r="A160" s="317"/>
      <c r="B160" s="156"/>
      <c r="C160" s="156" t="s">
        <v>910</v>
      </c>
      <c r="E160" s="156"/>
      <c r="F160" s="318" t="s">
        <v>1065</v>
      </c>
      <c r="G160" s="290" t="s">
        <v>1090</v>
      </c>
      <c r="H160" s="156"/>
      <c r="I160" s="156"/>
    </row>
    <row r="161" spans="1:11" s="311" customFormat="1" ht="24" customHeight="1" outlineLevel="1">
      <c r="A161" s="317"/>
      <c r="B161" s="156"/>
      <c r="C161" s="156"/>
      <c r="E161" s="156"/>
      <c r="F161" s="318"/>
      <c r="G161" s="289" t="s">
        <v>1592</v>
      </c>
      <c r="H161" s="156"/>
      <c r="I161" s="156"/>
      <c r="J161" s="155">
        <v>60000000</v>
      </c>
      <c r="K161" s="290" t="s">
        <v>598</v>
      </c>
    </row>
    <row r="162" spans="1:11" s="311" customFormat="1" ht="24" customHeight="1" outlineLevel="1">
      <c r="A162" s="317"/>
      <c r="B162" s="156"/>
      <c r="C162" s="156"/>
      <c r="D162" s="156"/>
      <c r="E162" s="156"/>
      <c r="F162" s="156"/>
      <c r="G162" s="289"/>
      <c r="H162" s="156"/>
      <c r="I162" s="156"/>
      <c r="J162" s="155"/>
      <c r="K162" s="290"/>
    </row>
    <row r="163" spans="1:11" s="311" customFormat="1" ht="24" customHeight="1" outlineLevel="1">
      <c r="A163" s="317"/>
      <c r="B163" s="256" t="s">
        <v>1402</v>
      </c>
      <c r="C163" s="156"/>
      <c r="D163" s="156"/>
      <c r="E163" s="156"/>
      <c r="F163" s="156"/>
      <c r="G163" s="289"/>
      <c r="H163" s="156"/>
      <c r="I163" s="156"/>
      <c r="J163" s="155"/>
      <c r="K163" s="290"/>
    </row>
    <row r="164" spans="1:11" s="181" customFormat="1" ht="24" customHeight="1">
      <c r="A164" s="256"/>
      <c r="B164" s="490" t="s">
        <v>119</v>
      </c>
      <c r="C164" s="490"/>
      <c r="D164" s="490"/>
      <c r="E164" s="490"/>
      <c r="F164" s="490"/>
      <c r="G164" s="490"/>
      <c r="H164" s="490"/>
      <c r="I164" s="494">
        <f>SUM(H165,)</f>
        <v>32804800</v>
      </c>
      <c r="J164" s="494"/>
      <c r="K164" s="291" t="s">
        <v>598</v>
      </c>
    </row>
    <row r="165" spans="1:11" s="314" customFormat="1" ht="24" customHeight="1" outlineLevel="1">
      <c r="A165" s="316"/>
      <c r="B165" s="158" t="s">
        <v>828</v>
      </c>
      <c r="C165" s="158"/>
      <c r="D165" s="158"/>
      <c r="E165" s="158"/>
      <c r="F165" s="158"/>
      <c r="G165" s="158"/>
      <c r="H165" s="489">
        <f>SUM(J167:J167)</f>
        <v>32804800</v>
      </c>
      <c r="I165" s="489"/>
      <c r="J165" s="159" t="s">
        <v>598</v>
      </c>
      <c r="K165" s="309"/>
    </row>
    <row r="166" spans="1:11" s="311" customFormat="1" ht="24" customHeight="1" outlineLevel="1">
      <c r="A166" s="317"/>
      <c r="B166" s="156" t="s">
        <v>911</v>
      </c>
      <c r="C166" s="156"/>
      <c r="E166" s="156"/>
      <c r="F166" s="156"/>
      <c r="G166" s="485" t="s">
        <v>1092</v>
      </c>
      <c r="H166" s="485"/>
      <c r="I166" s="156"/>
    </row>
    <row r="167" spans="1:11" s="311" customFormat="1" ht="24" customHeight="1" outlineLevel="1">
      <c r="A167" s="317"/>
      <c r="B167" s="156"/>
      <c r="C167" s="156"/>
      <c r="E167" s="156"/>
      <c r="F167" s="156"/>
      <c r="G167" s="289" t="s">
        <v>1091</v>
      </c>
      <c r="H167" s="156"/>
      <c r="I167" s="156"/>
      <c r="J167" s="155">
        <v>32804800</v>
      </c>
      <c r="K167" s="290" t="s">
        <v>598</v>
      </c>
    </row>
    <row r="168" spans="1:11" s="311" customFormat="1" ht="24" customHeight="1" outlineLevel="1">
      <c r="A168" s="317"/>
      <c r="B168" s="156"/>
      <c r="C168" s="156"/>
      <c r="E168" s="156"/>
      <c r="F168" s="156"/>
      <c r="G168" s="289"/>
      <c r="H168" s="156"/>
      <c r="I168" s="156"/>
      <c r="J168" s="155"/>
      <c r="K168" s="290"/>
    </row>
    <row r="169" spans="1:11" s="311" customFormat="1" ht="24" customHeight="1" outlineLevel="1">
      <c r="A169" s="317"/>
      <c r="B169" s="256" t="s">
        <v>1402</v>
      </c>
      <c r="C169" s="156"/>
      <c r="D169" s="156"/>
      <c r="E169" s="156"/>
      <c r="F169" s="156"/>
      <c r="G169" s="289"/>
      <c r="H169" s="156"/>
      <c r="I169" s="156"/>
      <c r="J169" s="155"/>
      <c r="K169" s="290"/>
    </row>
    <row r="170" spans="1:11" s="181" customFormat="1" ht="24" customHeight="1">
      <c r="A170" s="256"/>
      <c r="B170" s="444" t="s">
        <v>1590</v>
      </c>
      <c r="C170" s="444"/>
      <c r="D170" s="444"/>
      <c r="E170" s="444"/>
      <c r="F170" s="444"/>
      <c r="G170" s="444"/>
      <c r="H170" s="444"/>
    </row>
    <row r="171" spans="1:11" s="181" customFormat="1" ht="24" customHeight="1">
      <c r="A171" s="256"/>
      <c r="B171" s="291" t="s">
        <v>1591</v>
      </c>
      <c r="C171" s="291"/>
      <c r="D171" s="291"/>
      <c r="E171" s="291"/>
      <c r="F171" s="291"/>
      <c r="G171" s="291"/>
      <c r="H171" s="291"/>
      <c r="I171" s="494">
        <f>SUM(H172,)</f>
        <v>30957800</v>
      </c>
      <c r="J171" s="494"/>
      <c r="K171" s="291" t="s">
        <v>598</v>
      </c>
    </row>
    <row r="172" spans="1:11" s="314" customFormat="1" ht="24" customHeight="1" outlineLevel="1">
      <c r="A172" s="316"/>
      <c r="B172" s="158" t="s">
        <v>828</v>
      </c>
      <c r="C172" s="158"/>
      <c r="D172" s="158"/>
      <c r="E172" s="158"/>
      <c r="F172" s="158"/>
      <c r="G172" s="158"/>
      <c r="H172" s="489">
        <f>SUM(J174:J174)</f>
        <v>30957800</v>
      </c>
      <c r="I172" s="489"/>
      <c r="J172" s="159" t="s">
        <v>598</v>
      </c>
      <c r="K172" s="309"/>
    </row>
    <row r="173" spans="1:11" s="311" customFormat="1" ht="24" customHeight="1" outlineLevel="1">
      <c r="A173" s="317"/>
      <c r="B173" s="156" t="s">
        <v>912</v>
      </c>
      <c r="C173" s="156"/>
      <c r="E173" s="156"/>
      <c r="F173" s="156"/>
      <c r="G173" s="290" t="s">
        <v>1596</v>
      </c>
      <c r="H173" s="156"/>
      <c r="I173" s="156"/>
    </row>
    <row r="174" spans="1:11" s="311" customFormat="1" ht="24" customHeight="1" outlineLevel="1">
      <c r="A174" s="317"/>
      <c r="B174" s="156"/>
      <c r="C174" s="156"/>
      <c r="D174" s="156"/>
      <c r="E174" s="156"/>
      <c r="F174" s="156"/>
      <c r="G174" s="290" t="s">
        <v>1597</v>
      </c>
      <c r="H174" s="156"/>
      <c r="I174" s="156"/>
      <c r="J174" s="155">
        <v>30957800</v>
      </c>
      <c r="K174" s="290" t="s">
        <v>598</v>
      </c>
    </row>
    <row r="175" spans="1:11" s="311" customFormat="1" ht="24" customHeight="1" outlineLevel="1">
      <c r="A175" s="317"/>
      <c r="B175" s="156"/>
      <c r="C175" s="156"/>
      <c r="D175" s="156"/>
      <c r="E175" s="156"/>
      <c r="F175" s="156"/>
      <c r="G175" s="289"/>
      <c r="H175" s="156"/>
      <c r="I175" s="156"/>
    </row>
    <row r="176" spans="1:11" s="311" customFormat="1" ht="24" customHeight="1" outlineLevel="1">
      <c r="A176" s="317"/>
      <c r="B176" s="256" t="s">
        <v>1402</v>
      </c>
      <c r="C176" s="156"/>
      <c r="D176" s="156"/>
      <c r="E176" s="156"/>
      <c r="F176" s="156"/>
      <c r="G176" s="289"/>
      <c r="H176" s="156"/>
      <c r="I176" s="156"/>
      <c r="J176" s="155"/>
      <c r="K176" s="290"/>
    </row>
    <row r="177" spans="1:11" s="311" customFormat="1" ht="24" customHeight="1" outlineLevel="1">
      <c r="A177" s="317"/>
      <c r="B177" s="490" t="s">
        <v>794</v>
      </c>
      <c r="C177" s="490"/>
      <c r="D177" s="490"/>
      <c r="E177" s="490"/>
      <c r="F177" s="490"/>
      <c r="G177" s="490"/>
      <c r="H177" s="490"/>
      <c r="I177" s="494">
        <f>SUM(H178,H338,)</f>
        <v>7355900</v>
      </c>
      <c r="J177" s="494"/>
      <c r="K177" s="291" t="s">
        <v>598</v>
      </c>
    </row>
    <row r="178" spans="1:11" s="311" customFormat="1" ht="24" customHeight="1" outlineLevel="1">
      <c r="A178" s="317"/>
      <c r="B178" s="158" t="s">
        <v>828</v>
      </c>
      <c r="C178" s="158"/>
      <c r="D178" s="158"/>
      <c r="E178" s="158"/>
      <c r="F178" s="158"/>
      <c r="G178" s="158"/>
      <c r="H178" s="489">
        <f>SUM(J180:J180)</f>
        <v>7355900</v>
      </c>
      <c r="I178" s="489"/>
      <c r="J178" s="159" t="s">
        <v>598</v>
      </c>
      <c r="K178" s="309"/>
    </row>
    <row r="179" spans="1:11" s="311" customFormat="1" ht="24" customHeight="1" outlineLevel="1">
      <c r="A179" s="317"/>
      <c r="B179" s="156" t="s">
        <v>913</v>
      </c>
      <c r="C179" s="156"/>
      <c r="E179" s="156"/>
      <c r="F179" s="156"/>
      <c r="G179" s="485" t="s">
        <v>1403</v>
      </c>
      <c r="H179" s="485"/>
      <c r="I179" s="156"/>
    </row>
    <row r="180" spans="1:11" s="311" customFormat="1" ht="24" customHeight="1" outlineLevel="1">
      <c r="A180" s="317"/>
      <c r="B180" s="156"/>
      <c r="C180" s="156"/>
      <c r="D180" s="156"/>
      <c r="E180" s="156"/>
      <c r="F180" s="156"/>
      <c r="G180" s="289" t="s">
        <v>1404</v>
      </c>
      <c r="H180" s="156"/>
      <c r="I180" s="156"/>
      <c r="J180" s="155">
        <v>7355900</v>
      </c>
      <c r="K180" s="290" t="s">
        <v>598</v>
      </c>
    </row>
    <row r="181" spans="1:11" s="129" customFormat="1" ht="24" customHeight="1">
      <c r="A181" s="152"/>
      <c r="B181" s="152" t="s">
        <v>795</v>
      </c>
      <c r="C181" s="152"/>
      <c r="D181" s="152"/>
      <c r="E181" s="152"/>
      <c r="F181" s="152"/>
      <c r="G181" s="152"/>
      <c r="H181" s="152"/>
      <c r="I181" s="486">
        <f>SUM(H182,H197)</f>
        <v>116162800</v>
      </c>
      <c r="J181" s="486"/>
      <c r="K181" s="159" t="s">
        <v>598</v>
      </c>
    </row>
    <row r="182" spans="1:11" s="314" customFormat="1" ht="24" customHeight="1" outlineLevel="1">
      <c r="A182" s="152"/>
      <c r="B182" s="152" t="s">
        <v>875</v>
      </c>
      <c r="C182" s="152"/>
      <c r="D182" s="152"/>
      <c r="E182" s="152"/>
      <c r="F182" s="152"/>
      <c r="G182" s="152"/>
      <c r="H182" s="488">
        <f>SUM(H183,H194)</f>
        <v>7799300</v>
      </c>
      <c r="I182" s="488"/>
      <c r="J182" s="159" t="s">
        <v>598</v>
      </c>
      <c r="K182" s="159"/>
    </row>
    <row r="183" spans="1:11" s="314" customFormat="1" ht="24" customHeight="1" outlineLevel="1">
      <c r="A183" s="316"/>
      <c r="C183" s="158" t="s">
        <v>1598</v>
      </c>
      <c r="D183" s="158"/>
      <c r="E183" s="158"/>
      <c r="F183" s="158"/>
      <c r="G183" s="158"/>
      <c r="H183" s="489">
        <f>SUM(H184,H186,H190)</f>
        <v>7791800</v>
      </c>
      <c r="I183" s="489"/>
      <c r="J183" s="159" t="s">
        <v>598</v>
      </c>
      <c r="K183" s="309"/>
    </row>
    <row r="184" spans="1:11" s="314" customFormat="1" ht="24" customHeight="1" outlineLevel="1">
      <c r="A184" s="316"/>
      <c r="C184" s="158"/>
      <c r="D184" s="158" t="s">
        <v>876</v>
      </c>
      <c r="E184" s="158"/>
      <c r="F184" s="158"/>
      <c r="G184" s="158"/>
      <c r="H184" s="489">
        <v>700700</v>
      </c>
      <c r="I184" s="489"/>
      <c r="J184" s="159" t="s">
        <v>598</v>
      </c>
      <c r="K184" s="309"/>
    </row>
    <row r="185" spans="1:11" s="311" customFormat="1" ht="24" customHeight="1" outlineLevel="1">
      <c r="A185" s="317"/>
      <c r="B185" s="156"/>
      <c r="C185" s="156"/>
      <c r="D185" s="156"/>
      <c r="E185" s="485" t="s">
        <v>1068</v>
      </c>
      <c r="F185" s="485"/>
      <c r="G185" s="485"/>
      <c r="H185" s="156"/>
      <c r="I185" s="156"/>
      <c r="J185" s="155"/>
      <c r="K185" s="290"/>
    </row>
    <row r="186" spans="1:11" s="314" customFormat="1" ht="24" customHeight="1" outlineLevel="1">
      <c r="A186" s="316"/>
      <c r="C186" s="158"/>
      <c r="D186" s="158" t="s">
        <v>878</v>
      </c>
      <c r="E186" s="158"/>
      <c r="F186" s="158"/>
      <c r="G186" s="158"/>
      <c r="H186" s="489">
        <v>2140600</v>
      </c>
      <c r="I186" s="489"/>
      <c r="J186" s="159" t="s">
        <v>598</v>
      </c>
      <c r="K186" s="309"/>
    </row>
    <row r="187" spans="1:11" s="314" customFormat="1" ht="24" customHeight="1" outlineLevel="1">
      <c r="A187" s="316"/>
      <c r="B187" s="158"/>
      <c r="C187" s="158"/>
      <c r="D187" s="312"/>
      <c r="E187" s="312" t="s">
        <v>1093</v>
      </c>
      <c r="F187" s="312"/>
      <c r="H187" s="295"/>
      <c r="I187" s="295"/>
      <c r="J187" s="306"/>
      <c r="K187" s="313"/>
    </row>
    <row r="188" spans="1:11" s="314" customFormat="1" ht="24" customHeight="1" outlineLevel="1">
      <c r="A188" s="316"/>
      <c r="B188" s="158"/>
      <c r="C188" s="158"/>
      <c r="D188" s="312"/>
      <c r="E188" s="312" t="s">
        <v>1151</v>
      </c>
      <c r="F188" s="312"/>
      <c r="H188" s="295"/>
      <c r="I188" s="295"/>
      <c r="J188" s="306"/>
      <c r="K188" s="313"/>
    </row>
    <row r="189" spans="1:11" s="314" customFormat="1" ht="24" customHeight="1" outlineLevel="1">
      <c r="A189" s="316"/>
      <c r="B189" s="158"/>
      <c r="C189" s="158"/>
      <c r="D189" s="312"/>
      <c r="E189" s="312" t="s">
        <v>1152</v>
      </c>
      <c r="F189" s="312"/>
      <c r="H189" s="295"/>
      <c r="I189" s="295"/>
      <c r="J189" s="306"/>
      <c r="K189" s="313"/>
    </row>
    <row r="190" spans="1:11" s="314" customFormat="1" ht="24" customHeight="1" outlineLevel="1">
      <c r="A190" s="316"/>
      <c r="C190" s="158"/>
      <c r="D190" s="158" t="s">
        <v>882</v>
      </c>
      <c r="E190" s="158"/>
      <c r="F190" s="158"/>
      <c r="G190" s="158"/>
      <c r="H190" s="489">
        <v>4950500</v>
      </c>
      <c r="I190" s="489"/>
      <c r="J190" s="159" t="s">
        <v>598</v>
      </c>
      <c r="K190" s="309"/>
    </row>
    <row r="191" spans="1:11" s="314" customFormat="1" ht="24" customHeight="1" outlineLevel="1">
      <c r="A191" s="316"/>
      <c r="B191" s="158"/>
      <c r="C191" s="158"/>
      <c r="D191" s="312"/>
      <c r="E191" s="312" t="s">
        <v>1153</v>
      </c>
      <c r="F191" s="312"/>
      <c r="H191" s="295"/>
      <c r="I191" s="295"/>
      <c r="J191" s="306"/>
      <c r="K191" s="313"/>
    </row>
    <row r="192" spans="1:11" s="314" customFormat="1" ht="24" customHeight="1" outlineLevel="1">
      <c r="A192" s="316"/>
      <c r="B192" s="158"/>
      <c r="C192" s="158"/>
      <c r="D192" s="312"/>
      <c r="E192" s="312" t="s">
        <v>1070</v>
      </c>
      <c r="F192" s="312"/>
      <c r="H192" s="295"/>
      <c r="I192" s="295"/>
      <c r="J192" s="306"/>
      <c r="K192" s="313"/>
    </row>
    <row r="193" spans="1:11" s="314" customFormat="1" ht="24" customHeight="1" outlineLevel="1">
      <c r="A193" s="316"/>
      <c r="B193" s="158"/>
      <c r="C193" s="158"/>
      <c r="D193" s="312"/>
      <c r="E193" s="312" t="s">
        <v>1154</v>
      </c>
      <c r="F193" s="312"/>
      <c r="H193" s="295"/>
      <c r="I193" s="295"/>
      <c r="J193" s="306"/>
      <c r="K193" s="313"/>
    </row>
    <row r="194" spans="1:11" s="314" customFormat="1" ht="24" customHeight="1" outlineLevel="1">
      <c r="A194" s="316"/>
      <c r="C194" s="158" t="s">
        <v>885</v>
      </c>
      <c r="D194" s="158"/>
      <c r="E194" s="158"/>
      <c r="F194" s="158"/>
      <c r="G194" s="158"/>
      <c r="H194" s="489">
        <f>SUM(J195:J195)</f>
        <v>7500</v>
      </c>
      <c r="I194" s="489"/>
      <c r="J194" s="159" t="s">
        <v>598</v>
      </c>
      <c r="K194" s="309"/>
    </row>
    <row r="195" spans="1:11" s="314" customFormat="1" ht="24" customHeight="1" outlineLevel="1">
      <c r="A195" s="316"/>
      <c r="B195" s="158"/>
      <c r="C195" s="158"/>
      <c r="D195" s="497" t="s">
        <v>887</v>
      </c>
      <c r="E195" s="497"/>
      <c r="F195" s="497"/>
      <c r="G195" s="497"/>
      <c r="H195" s="295"/>
      <c r="I195" s="295"/>
      <c r="J195" s="306">
        <v>7500</v>
      </c>
      <c r="K195" s="313" t="s">
        <v>598</v>
      </c>
    </row>
    <row r="196" spans="1:11" s="129" customFormat="1" ht="24" customHeight="1">
      <c r="A196" s="152"/>
      <c r="B196" s="296"/>
      <c r="C196" s="296"/>
      <c r="D196" s="296"/>
      <c r="E196" s="296"/>
      <c r="F196" s="296"/>
      <c r="G196" s="296"/>
      <c r="H196" s="296"/>
      <c r="I196" s="296"/>
      <c r="J196" s="296"/>
      <c r="K196" s="296"/>
    </row>
    <row r="197" spans="1:11" s="314" customFormat="1" ht="24" customHeight="1" outlineLevel="1">
      <c r="A197" s="152"/>
      <c r="B197" s="152" t="s">
        <v>888</v>
      </c>
      <c r="C197" s="152"/>
      <c r="D197" s="152"/>
      <c r="E197" s="152"/>
      <c r="F197" s="152"/>
      <c r="G197" s="152"/>
      <c r="H197" s="488">
        <f>H198</f>
        <v>108363500</v>
      </c>
      <c r="I197" s="488"/>
      <c r="J197" s="159" t="s">
        <v>598</v>
      </c>
      <c r="K197" s="159"/>
    </row>
    <row r="198" spans="1:11" s="314" customFormat="1" ht="24" customHeight="1" outlineLevel="1">
      <c r="A198" s="316"/>
      <c r="C198" s="158" t="s">
        <v>889</v>
      </c>
      <c r="D198" s="158"/>
      <c r="E198" s="158"/>
      <c r="F198" s="158"/>
      <c r="G198" s="158"/>
      <c r="H198" s="489">
        <f>SUM(H199,H202,J290)</f>
        <v>108363500</v>
      </c>
      <c r="I198" s="489"/>
      <c r="J198" s="159" t="s">
        <v>598</v>
      </c>
      <c r="K198" s="309"/>
    </row>
    <row r="199" spans="1:11" s="314" customFormat="1" ht="24" customHeight="1" outlineLevel="1">
      <c r="A199" s="316"/>
      <c r="C199" s="158"/>
      <c r="D199" s="158" t="s">
        <v>890</v>
      </c>
      <c r="E199" s="158"/>
      <c r="F199" s="158"/>
      <c r="G199" s="158"/>
      <c r="H199" s="489">
        <f>SUM(J201:J201)</f>
        <v>87500</v>
      </c>
      <c r="I199" s="489"/>
      <c r="J199" s="159" t="s">
        <v>598</v>
      </c>
      <c r="K199" s="309"/>
    </row>
    <row r="200" spans="1:11" s="311" customFormat="1" ht="24" customHeight="1" outlineLevel="1">
      <c r="A200" s="317"/>
      <c r="B200" s="156"/>
      <c r="C200" s="156" t="s">
        <v>914</v>
      </c>
      <c r="E200" s="156"/>
      <c r="F200" s="485" t="s">
        <v>1094</v>
      </c>
      <c r="G200" s="485"/>
      <c r="H200" s="156"/>
      <c r="I200" s="156"/>
    </row>
    <row r="201" spans="1:11" s="311" customFormat="1" ht="24" customHeight="1" outlineLevel="1">
      <c r="A201" s="317"/>
      <c r="B201" s="156"/>
      <c r="C201" s="156"/>
      <c r="D201" s="156"/>
      <c r="E201" s="156"/>
      <c r="F201" s="485" t="s">
        <v>1095</v>
      </c>
      <c r="G201" s="485"/>
      <c r="H201" s="156"/>
      <c r="I201" s="156"/>
      <c r="J201" s="155">
        <v>87500</v>
      </c>
      <c r="K201" s="290" t="s">
        <v>598</v>
      </c>
    </row>
    <row r="202" spans="1:11" s="311" customFormat="1" ht="24" customHeight="1" outlineLevel="1">
      <c r="A202" s="317"/>
      <c r="C202" s="158"/>
      <c r="D202" s="158" t="s">
        <v>907</v>
      </c>
      <c r="E202" s="158"/>
      <c r="F202" s="158"/>
      <c r="G202" s="158"/>
      <c r="H202" s="489">
        <f>SUM(J204:J239)</f>
        <v>84276000</v>
      </c>
      <c r="I202" s="489"/>
      <c r="J202" s="159" t="s">
        <v>598</v>
      </c>
      <c r="K202" s="309"/>
    </row>
    <row r="203" spans="1:11" s="311" customFormat="1" ht="24" customHeight="1" outlineLevel="1">
      <c r="A203" s="317"/>
      <c r="B203" s="156"/>
      <c r="C203" s="156" t="s">
        <v>916</v>
      </c>
      <c r="E203" s="156"/>
      <c r="F203" s="318" t="s">
        <v>1064</v>
      </c>
      <c r="G203" s="289" t="s">
        <v>1122</v>
      </c>
      <c r="H203" s="156"/>
      <c r="I203" s="156"/>
    </row>
    <row r="204" spans="1:11" s="311" customFormat="1" ht="24" customHeight="1" outlineLevel="1">
      <c r="A204" s="317"/>
      <c r="B204" s="156"/>
      <c r="C204" s="156"/>
      <c r="E204" s="156"/>
      <c r="F204" s="318"/>
      <c r="G204" s="485" t="s">
        <v>1123</v>
      </c>
      <c r="H204" s="485"/>
      <c r="I204" s="156"/>
      <c r="J204" s="155">
        <v>19531000</v>
      </c>
      <c r="K204" s="290" t="s">
        <v>598</v>
      </c>
    </row>
    <row r="205" spans="1:11" s="311" customFormat="1" ht="24" customHeight="1" outlineLevel="1">
      <c r="A205" s="317"/>
      <c r="B205" s="156"/>
      <c r="C205" s="156"/>
      <c r="E205" s="156"/>
      <c r="F205" s="318"/>
      <c r="G205" s="485" t="s">
        <v>1124</v>
      </c>
      <c r="H205" s="485"/>
      <c r="I205" s="156"/>
      <c r="J205" s="155"/>
      <c r="K205" s="290"/>
    </row>
    <row r="206" spans="1:11" s="311" customFormat="1" ht="24" customHeight="1" outlineLevel="1">
      <c r="A206" s="317"/>
      <c r="B206" s="156"/>
      <c r="C206" s="156"/>
      <c r="E206" s="156"/>
      <c r="F206" s="318"/>
      <c r="G206" s="289" t="s">
        <v>1125</v>
      </c>
      <c r="H206" s="156"/>
      <c r="I206" s="156"/>
      <c r="J206" s="155"/>
      <c r="K206" s="290"/>
    </row>
    <row r="207" spans="1:11" s="311" customFormat="1" ht="24" customHeight="1" outlineLevel="1">
      <c r="A207" s="317"/>
      <c r="B207" s="156"/>
      <c r="C207" s="156" t="s">
        <v>917</v>
      </c>
      <c r="E207" s="156"/>
      <c r="F207" s="318" t="s">
        <v>1065</v>
      </c>
      <c r="G207" s="289" t="s">
        <v>1122</v>
      </c>
      <c r="H207" s="156"/>
      <c r="I207" s="156"/>
    </row>
    <row r="208" spans="1:11" s="311" customFormat="1" ht="24" customHeight="1" outlineLevel="1">
      <c r="A208" s="317"/>
      <c r="B208" s="156"/>
      <c r="C208" s="156"/>
      <c r="E208" s="156"/>
      <c r="F208" s="318"/>
      <c r="G208" s="289" t="s">
        <v>1126</v>
      </c>
      <c r="H208" s="156"/>
      <c r="I208" s="156"/>
      <c r="J208" s="155"/>
      <c r="K208" s="290"/>
    </row>
    <row r="209" spans="1:11" s="311" customFormat="1" ht="24" customHeight="1" outlineLevel="1">
      <c r="A209" s="317"/>
      <c r="B209" s="156"/>
      <c r="C209" s="156"/>
      <c r="E209" s="156"/>
      <c r="F209" s="318"/>
      <c r="G209" s="289" t="s">
        <v>1127</v>
      </c>
      <c r="H209" s="156"/>
      <c r="I209" s="156"/>
      <c r="J209" s="155">
        <v>6211000</v>
      </c>
      <c r="K209" s="290" t="s">
        <v>598</v>
      </c>
    </row>
    <row r="210" spans="1:11" s="311" customFormat="1" ht="24" customHeight="1" outlineLevel="1">
      <c r="A210" s="317"/>
      <c r="B210" s="156"/>
      <c r="C210" s="156"/>
      <c r="E210" s="156"/>
      <c r="F210" s="318"/>
      <c r="G210" s="289" t="s">
        <v>1128</v>
      </c>
      <c r="H210" s="156"/>
      <c r="I210" s="156"/>
      <c r="J210" s="155"/>
      <c r="K210" s="290"/>
    </row>
    <row r="211" spans="1:11" s="311" customFormat="1" ht="24" customHeight="1" outlineLevel="1">
      <c r="A211" s="317"/>
      <c r="B211" s="156"/>
      <c r="C211" s="156"/>
      <c r="E211" s="156"/>
      <c r="F211" s="318"/>
      <c r="G211" s="289" t="s">
        <v>1129</v>
      </c>
      <c r="H211" s="156"/>
      <c r="I211" s="156"/>
      <c r="J211" s="155"/>
      <c r="K211" s="290"/>
    </row>
    <row r="212" spans="1:11" s="311" customFormat="1" ht="24" customHeight="1" outlineLevel="1">
      <c r="A212" s="317"/>
      <c r="B212" s="156"/>
      <c r="C212" s="156"/>
      <c r="E212" s="156"/>
      <c r="F212" s="318"/>
      <c r="G212" s="289"/>
      <c r="H212" s="156"/>
      <c r="I212" s="156"/>
      <c r="J212" s="155"/>
      <c r="K212" s="290"/>
    </row>
    <row r="213" spans="1:11" s="311" customFormat="1" ht="24" customHeight="1" outlineLevel="1">
      <c r="A213" s="317"/>
      <c r="B213" s="156"/>
      <c r="C213" s="156"/>
      <c r="E213" s="156"/>
      <c r="F213" s="318"/>
      <c r="G213" s="289"/>
      <c r="H213" s="156"/>
      <c r="I213" s="156"/>
      <c r="J213" s="155"/>
      <c r="K213" s="290"/>
    </row>
    <row r="214" spans="1:11" s="311" customFormat="1" ht="24" customHeight="1" outlineLevel="1">
      <c r="A214" s="317"/>
      <c r="B214" s="156"/>
      <c r="C214" s="156"/>
      <c r="E214" s="156"/>
      <c r="F214" s="318"/>
      <c r="G214" s="374"/>
      <c r="H214" s="156"/>
      <c r="I214" s="156"/>
      <c r="J214" s="155"/>
      <c r="K214" s="375"/>
    </row>
    <row r="215" spans="1:11" s="311" customFormat="1" ht="24" customHeight="1" outlineLevel="1">
      <c r="A215" s="317"/>
      <c r="B215" s="156"/>
      <c r="C215" s="156"/>
      <c r="E215" s="156"/>
      <c r="F215" s="318"/>
      <c r="G215" s="289"/>
      <c r="H215" s="156"/>
      <c r="I215" s="156"/>
      <c r="J215" s="155"/>
      <c r="K215" s="290"/>
    </row>
    <row r="216" spans="1:11" s="311" customFormat="1" ht="24" customHeight="1" outlineLevel="1">
      <c r="A216" s="317"/>
      <c r="B216" s="156"/>
      <c r="C216" s="156"/>
      <c r="E216" s="156"/>
      <c r="F216" s="318"/>
      <c r="G216" s="289"/>
      <c r="H216" s="156"/>
      <c r="I216" s="156"/>
      <c r="J216" s="155"/>
      <c r="K216" s="290"/>
    </row>
    <row r="217" spans="1:11" s="311" customFormat="1" ht="24" customHeight="1" outlineLevel="1">
      <c r="A217" s="317"/>
      <c r="B217" s="156"/>
      <c r="C217" s="156" t="s">
        <v>918</v>
      </c>
      <c r="E217" s="156"/>
      <c r="F217" s="318" t="s">
        <v>1066</v>
      </c>
      <c r="G217" s="289" t="s">
        <v>1122</v>
      </c>
      <c r="H217" s="156"/>
      <c r="I217" s="156"/>
    </row>
    <row r="218" spans="1:11" s="311" customFormat="1" ht="24" customHeight="1" outlineLevel="1">
      <c r="A218" s="317"/>
      <c r="B218" s="156"/>
      <c r="C218" s="156"/>
      <c r="E218" s="156"/>
      <c r="F218" s="318"/>
      <c r="G218" s="289" t="s">
        <v>1130</v>
      </c>
      <c r="H218" s="156"/>
      <c r="I218" s="156"/>
      <c r="J218" s="155"/>
      <c r="K218" s="290"/>
    </row>
    <row r="219" spans="1:11" s="311" customFormat="1" ht="24" customHeight="1" outlineLevel="1">
      <c r="A219" s="317"/>
      <c r="B219" s="156"/>
      <c r="C219" s="156"/>
      <c r="E219" s="156"/>
      <c r="F219" s="318"/>
      <c r="G219" s="289" t="s">
        <v>1131</v>
      </c>
      <c r="H219" s="156"/>
      <c r="I219" s="156"/>
      <c r="J219" s="155">
        <v>11131000</v>
      </c>
      <c r="K219" s="290" t="s">
        <v>598</v>
      </c>
    </row>
    <row r="220" spans="1:11" s="311" customFormat="1" ht="24" customHeight="1" outlineLevel="1">
      <c r="A220" s="317"/>
      <c r="B220" s="156"/>
      <c r="C220" s="156"/>
      <c r="E220" s="156"/>
      <c r="F220" s="318"/>
      <c r="G220" s="289" t="s">
        <v>1132</v>
      </c>
      <c r="H220" s="156"/>
      <c r="I220" s="156"/>
      <c r="J220" s="155"/>
      <c r="K220" s="290"/>
    </row>
    <row r="221" spans="1:11" s="311" customFormat="1" ht="24" customHeight="1" outlineLevel="1">
      <c r="A221" s="317"/>
      <c r="B221" s="156"/>
      <c r="C221" s="156"/>
      <c r="E221" s="156"/>
      <c r="F221" s="318"/>
      <c r="G221" s="289" t="s">
        <v>1133</v>
      </c>
      <c r="H221" s="156"/>
      <c r="I221" s="156"/>
      <c r="J221" s="155"/>
      <c r="K221" s="290"/>
    </row>
    <row r="222" spans="1:11" s="311" customFormat="1" ht="24" customHeight="1" outlineLevel="1">
      <c r="A222" s="317"/>
      <c r="B222" s="156"/>
      <c r="C222" s="156" t="s">
        <v>919</v>
      </c>
      <c r="E222" s="156"/>
      <c r="F222" s="318" t="s">
        <v>1067</v>
      </c>
      <c r="G222" s="289" t="s">
        <v>1122</v>
      </c>
      <c r="H222" s="156"/>
      <c r="I222" s="156"/>
    </row>
    <row r="223" spans="1:11" s="311" customFormat="1" ht="24" customHeight="1" outlineLevel="1">
      <c r="A223" s="317"/>
      <c r="B223" s="156"/>
      <c r="C223" s="156"/>
      <c r="E223" s="156"/>
      <c r="F223" s="318"/>
      <c r="G223" s="485" t="s">
        <v>1134</v>
      </c>
      <c r="H223" s="485"/>
      <c r="I223" s="156"/>
      <c r="J223" s="155">
        <v>2570000</v>
      </c>
      <c r="K223" s="290" t="s">
        <v>598</v>
      </c>
    </row>
    <row r="224" spans="1:11" s="311" customFormat="1" ht="24" customHeight="1" outlineLevel="1">
      <c r="A224" s="317"/>
      <c r="B224" s="156"/>
      <c r="C224" s="156"/>
      <c r="E224" s="156"/>
      <c r="F224" s="318"/>
      <c r="G224" s="485" t="s">
        <v>1630</v>
      </c>
      <c r="H224" s="485"/>
      <c r="I224" s="156"/>
      <c r="J224" s="155"/>
      <c r="K224" s="290"/>
    </row>
    <row r="225" spans="1:11" s="311" customFormat="1" ht="24" customHeight="1" outlineLevel="1">
      <c r="A225" s="317"/>
      <c r="B225" s="156"/>
      <c r="C225" s="156" t="s">
        <v>920</v>
      </c>
      <c r="E225" s="156"/>
      <c r="F225" s="318" t="s">
        <v>1076</v>
      </c>
      <c r="G225" s="289" t="s">
        <v>1122</v>
      </c>
      <c r="H225" s="156"/>
      <c r="I225" s="156"/>
    </row>
    <row r="226" spans="1:11" s="311" customFormat="1" ht="24" customHeight="1" outlineLevel="1">
      <c r="A226" s="317"/>
      <c r="B226" s="156"/>
      <c r="C226" s="156"/>
      <c r="E226" s="156"/>
      <c r="F226" s="318"/>
      <c r="G226" s="289" t="s">
        <v>1135</v>
      </c>
      <c r="H226" s="156"/>
      <c r="I226" s="156"/>
      <c r="J226" s="155">
        <v>10603000</v>
      </c>
      <c r="K226" s="290" t="s">
        <v>598</v>
      </c>
    </row>
    <row r="227" spans="1:11" s="311" customFormat="1" ht="24" customHeight="1" outlineLevel="1">
      <c r="A227" s="317"/>
      <c r="B227" s="156"/>
      <c r="C227" s="156"/>
      <c r="E227" s="156"/>
      <c r="F227" s="318"/>
      <c r="G227" s="485" t="s">
        <v>1136</v>
      </c>
      <c r="H227" s="485"/>
      <c r="I227" s="156"/>
      <c r="J227" s="155"/>
      <c r="K227" s="290"/>
    </row>
    <row r="228" spans="1:11" s="311" customFormat="1" ht="24" customHeight="1" outlineLevel="1">
      <c r="A228" s="317"/>
      <c r="B228" s="156"/>
      <c r="C228" s="156"/>
      <c r="E228" s="156"/>
      <c r="F228" s="318"/>
      <c r="G228" s="289" t="s">
        <v>1129</v>
      </c>
      <c r="H228" s="156"/>
      <c r="I228" s="156"/>
      <c r="J228" s="155"/>
      <c r="K228" s="290"/>
    </row>
    <row r="229" spans="1:11" s="311" customFormat="1" ht="24" customHeight="1" outlineLevel="1">
      <c r="A229" s="317"/>
      <c r="B229" s="156"/>
      <c r="C229" s="156" t="s">
        <v>921</v>
      </c>
      <c r="E229" s="156"/>
      <c r="F229" s="318" t="s">
        <v>1077</v>
      </c>
      <c r="G229" s="289" t="s">
        <v>1122</v>
      </c>
      <c r="H229" s="156"/>
      <c r="I229" s="156"/>
    </row>
    <row r="230" spans="1:11" s="311" customFormat="1" ht="24" customHeight="1" outlineLevel="1">
      <c r="A230" s="317"/>
      <c r="B230" s="156"/>
      <c r="C230" s="156"/>
      <c r="E230" s="156"/>
      <c r="F230" s="318"/>
      <c r="G230" s="289" t="s">
        <v>1137</v>
      </c>
      <c r="H230" s="156"/>
      <c r="I230" s="156"/>
      <c r="J230" s="155"/>
      <c r="K230" s="290"/>
    </row>
    <row r="231" spans="1:11" s="311" customFormat="1" ht="24" customHeight="1" outlineLevel="1">
      <c r="A231" s="317"/>
      <c r="B231" s="156"/>
      <c r="C231" s="156"/>
      <c r="E231" s="156"/>
      <c r="F231" s="318"/>
      <c r="G231" s="289" t="s">
        <v>1127</v>
      </c>
      <c r="H231" s="156"/>
      <c r="I231" s="156"/>
      <c r="J231" s="155">
        <v>25177000</v>
      </c>
      <c r="K231" s="290" t="s">
        <v>598</v>
      </c>
    </row>
    <row r="232" spans="1:11" s="311" customFormat="1" ht="24" customHeight="1" outlineLevel="1">
      <c r="A232" s="317"/>
      <c r="B232" s="156"/>
      <c r="C232" s="156"/>
      <c r="E232" s="156"/>
      <c r="F232" s="318"/>
      <c r="G232" s="485" t="s">
        <v>1138</v>
      </c>
      <c r="H232" s="485"/>
      <c r="I232" s="156"/>
      <c r="J232" s="155"/>
      <c r="K232" s="290"/>
    </row>
    <row r="233" spans="1:11" s="311" customFormat="1" ht="24" customHeight="1" outlineLevel="1">
      <c r="A233" s="317"/>
      <c r="B233" s="156"/>
      <c r="C233" s="156"/>
      <c r="E233" s="156"/>
      <c r="F233" s="318"/>
      <c r="G233" s="289" t="s">
        <v>1129</v>
      </c>
      <c r="H233" s="156"/>
      <c r="I233" s="156"/>
      <c r="J233" s="155"/>
      <c r="K233" s="290"/>
    </row>
    <row r="234" spans="1:11" s="311" customFormat="1" ht="24" customHeight="1" outlineLevel="1">
      <c r="A234" s="317"/>
      <c r="B234" s="156"/>
      <c r="C234" s="156" t="s">
        <v>922</v>
      </c>
      <c r="E234" s="156"/>
      <c r="F234" s="318" t="s">
        <v>1120</v>
      </c>
      <c r="G234" s="289" t="s">
        <v>1122</v>
      </c>
      <c r="H234" s="156"/>
      <c r="I234" s="156"/>
    </row>
    <row r="235" spans="1:11" s="311" customFormat="1" ht="24" customHeight="1" outlineLevel="1">
      <c r="A235" s="317"/>
      <c r="B235" s="156"/>
      <c r="C235" s="156"/>
      <c r="E235" s="156"/>
      <c r="F235" s="318"/>
      <c r="G235" s="289" t="s">
        <v>1139</v>
      </c>
      <c r="H235" s="156"/>
      <c r="I235" s="156"/>
      <c r="J235" s="155">
        <v>4546000</v>
      </c>
      <c r="K235" s="290" t="s">
        <v>598</v>
      </c>
    </row>
    <row r="236" spans="1:11" s="311" customFormat="1" ht="24" customHeight="1" outlineLevel="1">
      <c r="A236" s="317"/>
      <c r="B236" s="156"/>
      <c r="C236" s="156"/>
      <c r="E236" s="156"/>
      <c r="F236" s="318"/>
      <c r="G236" s="289" t="s">
        <v>1140</v>
      </c>
      <c r="H236" s="156"/>
      <c r="I236" s="156"/>
      <c r="J236" s="155"/>
      <c r="K236" s="290"/>
    </row>
    <row r="237" spans="1:11" s="311" customFormat="1" ht="24" customHeight="1" outlineLevel="1">
      <c r="A237" s="317"/>
      <c r="B237" s="156"/>
      <c r="C237" s="156" t="s">
        <v>923</v>
      </c>
      <c r="E237" s="156"/>
      <c r="F237" s="318" t="s">
        <v>1121</v>
      </c>
      <c r="G237" s="289" t="s">
        <v>1122</v>
      </c>
      <c r="H237" s="156"/>
      <c r="I237" s="156"/>
    </row>
    <row r="238" spans="1:11" s="311" customFormat="1" ht="24" customHeight="1" outlineLevel="1">
      <c r="A238" s="317"/>
      <c r="B238" s="156"/>
      <c r="C238" s="156"/>
      <c r="D238" s="156"/>
      <c r="E238" s="156"/>
      <c r="F238" s="156"/>
      <c r="G238" s="289" t="s">
        <v>1141</v>
      </c>
      <c r="H238" s="156"/>
      <c r="I238" s="156"/>
      <c r="J238" s="155"/>
      <c r="K238" s="290"/>
    </row>
    <row r="239" spans="1:11" s="311" customFormat="1" ht="24" customHeight="1" outlineLevel="1">
      <c r="A239" s="317"/>
      <c r="B239" s="156"/>
      <c r="C239" s="156"/>
      <c r="D239" s="156"/>
      <c r="E239" s="156"/>
      <c r="F239" s="156"/>
      <c r="G239" s="289" t="s">
        <v>1142</v>
      </c>
      <c r="H239" s="156"/>
      <c r="I239" s="156"/>
      <c r="J239" s="155">
        <v>4507000</v>
      </c>
      <c r="K239" s="290" t="s">
        <v>598</v>
      </c>
    </row>
    <row r="240" spans="1:11" s="311" customFormat="1" ht="24" customHeight="1" outlineLevel="1">
      <c r="A240" s="317"/>
      <c r="B240" s="156"/>
      <c r="C240" s="156"/>
      <c r="D240" s="156"/>
      <c r="E240" s="156"/>
      <c r="F240" s="156"/>
      <c r="G240" s="289" t="s">
        <v>1143</v>
      </c>
      <c r="H240" s="156"/>
      <c r="I240" s="156"/>
      <c r="J240" s="155"/>
      <c r="K240" s="290"/>
    </row>
    <row r="241" spans="1:11" s="311" customFormat="1" ht="24" customHeight="1" outlineLevel="1">
      <c r="A241" s="317"/>
      <c r="B241" s="156"/>
      <c r="C241" s="156"/>
      <c r="D241" s="156"/>
      <c r="E241" s="156"/>
      <c r="F241" s="156"/>
      <c r="G241" s="289"/>
      <c r="H241" s="156"/>
      <c r="I241" s="156"/>
      <c r="J241" s="155"/>
      <c r="K241" s="290"/>
    </row>
    <row r="242" spans="1:11" s="311" customFormat="1" ht="24" customHeight="1" outlineLevel="1">
      <c r="A242" s="317"/>
      <c r="B242" s="156"/>
      <c r="C242" s="156"/>
      <c r="D242" s="156"/>
      <c r="E242" s="156"/>
      <c r="F242" s="156"/>
      <c r="G242" s="289"/>
      <c r="H242" s="156"/>
      <c r="I242" s="156"/>
      <c r="J242" s="155"/>
      <c r="K242" s="290"/>
    </row>
    <row r="243" spans="1:11" s="311" customFormat="1" ht="24" customHeight="1" outlineLevel="1">
      <c r="A243" s="317"/>
      <c r="B243" s="156"/>
      <c r="C243" s="156"/>
      <c r="D243" s="156"/>
      <c r="E243" s="156"/>
      <c r="F243" s="156"/>
      <c r="G243" s="289"/>
      <c r="H243" s="156"/>
      <c r="I243" s="156"/>
      <c r="J243" s="155"/>
      <c r="K243" s="290"/>
    </row>
    <row r="244" spans="1:11" s="311" customFormat="1" ht="24" customHeight="1" outlineLevel="1">
      <c r="A244" s="317"/>
      <c r="B244" s="156"/>
      <c r="C244" s="156"/>
      <c r="D244" s="156"/>
      <c r="E244" s="156"/>
      <c r="F244" s="156"/>
      <c r="G244" s="350"/>
      <c r="H244" s="156"/>
      <c r="I244" s="156"/>
      <c r="J244" s="155"/>
      <c r="K244" s="352"/>
    </row>
    <row r="245" spans="1:11" s="311" customFormat="1" ht="24" customHeight="1" outlineLevel="1">
      <c r="A245" s="317"/>
      <c r="B245" s="156"/>
      <c r="C245" s="156"/>
      <c r="D245" s="156"/>
      <c r="E245" s="156"/>
      <c r="F245" s="156"/>
      <c r="G245" s="350"/>
      <c r="H245" s="156"/>
      <c r="I245" s="156"/>
      <c r="J245" s="155"/>
      <c r="K245" s="352"/>
    </row>
    <row r="246" spans="1:11" s="311" customFormat="1" ht="24" customHeight="1" outlineLevel="1">
      <c r="A246" s="317"/>
      <c r="B246" s="156"/>
      <c r="C246" s="156"/>
      <c r="D246" s="156"/>
      <c r="E246" s="156"/>
      <c r="F246" s="156"/>
      <c r="G246" s="350"/>
      <c r="H246" s="156"/>
      <c r="I246" s="156"/>
      <c r="J246" s="155"/>
      <c r="K246" s="352"/>
    </row>
    <row r="247" spans="1:11" s="311" customFormat="1" ht="24" customHeight="1" outlineLevel="1">
      <c r="A247" s="317"/>
      <c r="B247" s="156"/>
      <c r="C247" s="156"/>
      <c r="D247" s="156"/>
      <c r="E247" s="156"/>
      <c r="F247" s="156"/>
      <c r="G247" s="289"/>
      <c r="H247" s="156"/>
      <c r="I247" s="156"/>
      <c r="J247" s="155"/>
      <c r="K247" s="290"/>
    </row>
    <row r="248" spans="1:11" s="311" customFormat="1" ht="24" customHeight="1" outlineLevel="1">
      <c r="A248" s="317"/>
      <c r="B248" s="156"/>
      <c r="C248" s="156"/>
      <c r="D248" s="156"/>
      <c r="E248" s="156"/>
      <c r="F248" s="156"/>
      <c r="G248" s="350"/>
      <c r="H248" s="156"/>
      <c r="I248" s="156"/>
      <c r="J248" s="155"/>
      <c r="K248" s="352"/>
    </row>
    <row r="249" spans="1:11" s="311" customFormat="1" ht="24" customHeight="1" outlineLevel="1">
      <c r="A249" s="317"/>
      <c r="B249" s="156"/>
      <c r="C249" s="156"/>
      <c r="D249" s="156"/>
      <c r="E249" s="156"/>
      <c r="F249" s="156"/>
      <c r="G249" s="289"/>
      <c r="H249" s="156"/>
      <c r="I249" s="156"/>
      <c r="J249" s="155"/>
      <c r="K249" s="290"/>
    </row>
    <row r="250" spans="1:11" s="311" customFormat="1" ht="24" customHeight="1" outlineLevel="1">
      <c r="A250" s="317"/>
      <c r="B250" s="156"/>
      <c r="C250" s="156"/>
      <c r="D250" s="156"/>
      <c r="E250" s="156"/>
      <c r="F250" s="156"/>
      <c r="G250" s="374"/>
      <c r="H250" s="156"/>
      <c r="I250" s="156"/>
      <c r="J250" s="155"/>
      <c r="K250" s="375"/>
    </row>
    <row r="251" spans="1:11" s="311" customFormat="1" ht="24" customHeight="1" outlineLevel="1">
      <c r="A251" s="317"/>
      <c r="B251" s="156"/>
      <c r="C251" s="156"/>
      <c r="D251" s="156"/>
      <c r="E251" s="156"/>
      <c r="F251" s="156"/>
      <c r="G251" s="289"/>
      <c r="H251" s="156"/>
      <c r="I251" s="156"/>
      <c r="J251" s="155"/>
      <c r="K251" s="290"/>
    </row>
    <row r="252" spans="1:11" s="311" customFormat="1" ht="24" customHeight="1" outlineLevel="1">
      <c r="A252" s="317"/>
      <c r="B252" s="156"/>
      <c r="C252" s="156"/>
      <c r="D252" s="156"/>
      <c r="E252" s="156"/>
      <c r="F252" s="156"/>
      <c r="G252" s="289"/>
      <c r="H252" s="156"/>
      <c r="I252" s="156"/>
      <c r="J252" s="155"/>
      <c r="K252" s="290"/>
    </row>
    <row r="253" spans="1:11" s="311" customFormat="1" ht="24" customHeight="1" outlineLevel="1">
      <c r="A253" s="317"/>
      <c r="B253" s="256" t="s">
        <v>1144</v>
      </c>
      <c r="C253" s="320"/>
      <c r="D253" s="256"/>
      <c r="E253" s="256"/>
      <c r="F253" s="256"/>
      <c r="G253" s="296"/>
      <c r="H253" s="256"/>
      <c r="I253" s="156"/>
      <c r="J253" s="155"/>
      <c r="K253" s="290"/>
    </row>
    <row r="254" spans="1:11" s="311" customFormat="1" ht="24" customHeight="1" outlineLevel="1">
      <c r="B254" s="256" t="s">
        <v>1145</v>
      </c>
      <c r="C254" s="256"/>
      <c r="D254" s="256"/>
      <c r="E254" s="256"/>
      <c r="F254" s="256"/>
      <c r="G254" s="490" t="s">
        <v>1146</v>
      </c>
      <c r="H254" s="490"/>
      <c r="I254" s="156"/>
      <c r="J254" s="155"/>
      <c r="K254" s="290"/>
    </row>
    <row r="255" spans="1:11" s="311" customFormat="1" ht="24" customHeight="1" outlineLevel="1">
      <c r="A255" s="317"/>
      <c r="B255" s="321"/>
      <c r="C255" s="156"/>
      <c r="D255" s="256"/>
      <c r="E255" s="256"/>
      <c r="F255" s="256"/>
      <c r="G255" s="490" t="s">
        <v>1147</v>
      </c>
      <c r="H255" s="490"/>
      <c r="I255" s="156"/>
      <c r="J255" s="155"/>
      <c r="K255" s="290"/>
    </row>
    <row r="256" spans="1:11" s="311" customFormat="1" ht="24" customHeight="1" outlineLevel="1">
      <c r="A256" s="317"/>
      <c r="B256" s="321"/>
      <c r="C256" s="156"/>
      <c r="D256" s="156"/>
      <c r="E256" s="156"/>
      <c r="F256" s="156"/>
      <c r="G256" s="289"/>
      <c r="H256" s="156"/>
      <c r="I256" s="156"/>
      <c r="J256" s="155"/>
      <c r="K256" s="290"/>
    </row>
    <row r="257" spans="1:11" s="311" customFormat="1" ht="24" customHeight="1" outlineLevel="1">
      <c r="A257" s="317"/>
      <c r="B257" s="321"/>
      <c r="C257" s="156"/>
      <c r="D257" s="156"/>
      <c r="E257" s="156"/>
      <c r="F257" s="156"/>
      <c r="G257" s="322" t="s">
        <v>1097</v>
      </c>
      <c r="H257" s="293"/>
      <c r="I257" s="156"/>
      <c r="J257" s="155"/>
      <c r="K257" s="290"/>
    </row>
    <row r="258" spans="1:11" s="311" customFormat="1" ht="24" customHeight="1" outlineLevel="1">
      <c r="A258" s="317"/>
      <c r="B258" s="321"/>
      <c r="C258" s="156"/>
      <c r="D258" s="156"/>
      <c r="E258" s="156"/>
      <c r="F258" s="156"/>
      <c r="G258" s="293" t="s">
        <v>1098</v>
      </c>
      <c r="H258" s="293"/>
      <c r="I258" s="156"/>
      <c r="J258" s="155"/>
      <c r="K258" s="290"/>
    </row>
    <row r="259" spans="1:11" s="311" customFormat="1" ht="24" customHeight="1" outlineLevel="1">
      <c r="A259" s="317"/>
      <c r="B259" s="321"/>
      <c r="C259" s="156"/>
      <c r="D259" s="156"/>
      <c r="E259" s="156"/>
      <c r="F259" s="156"/>
      <c r="G259" s="293" t="s">
        <v>1099</v>
      </c>
      <c r="H259" s="293"/>
      <c r="I259" s="156"/>
      <c r="J259" s="155"/>
      <c r="K259" s="290"/>
    </row>
    <row r="260" spans="1:11" s="311" customFormat="1" ht="24" customHeight="1" outlineLevel="1">
      <c r="A260" s="317"/>
      <c r="B260" s="321"/>
      <c r="C260" s="156"/>
      <c r="D260" s="156"/>
      <c r="E260" s="156"/>
      <c r="F260" s="156"/>
      <c r="G260" s="293" t="s">
        <v>1100</v>
      </c>
      <c r="H260" s="293"/>
      <c r="I260" s="156"/>
      <c r="J260" s="155"/>
      <c r="K260" s="290"/>
    </row>
    <row r="261" spans="1:11" s="311" customFormat="1" ht="24" customHeight="1" outlineLevel="1">
      <c r="A261" s="317"/>
      <c r="B261" s="321"/>
      <c r="C261" s="156"/>
      <c r="D261" s="156"/>
      <c r="E261" s="156"/>
      <c r="F261" s="156"/>
      <c r="G261" s="293"/>
      <c r="H261" s="293"/>
      <c r="I261" s="156"/>
      <c r="J261" s="155"/>
      <c r="K261" s="290"/>
    </row>
    <row r="262" spans="1:11" s="311" customFormat="1" ht="24" customHeight="1" outlineLevel="1">
      <c r="A262" s="317"/>
      <c r="B262" s="321"/>
      <c r="C262" s="156"/>
      <c r="D262" s="156"/>
      <c r="E262" s="156"/>
      <c r="F262" s="156"/>
      <c r="G262" s="322" t="s">
        <v>1101</v>
      </c>
      <c r="H262" s="293"/>
      <c r="I262" s="156"/>
      <c r="J262" s="155"/>
      <c r="K262" s="290"/>
    </row>
    <row r="263" spans="1:11" s="311" customFormat="1" ht="24" customHeight="1" outlineLevel="1">
      <c r="A263" s="317"/>
      <c r="B263" s="321"/>
      <c r="C263" s="156"/>
      <c r="D263" s="156"/>
      <c r="E263" s="156"/>
      <c r="F263" s="156"/>
      <c r="G263" s="322"/>
      <c r="H263" s="293"/>
      <c r="I263" s="156"/>
      <c r="J263" s="155"/>
      <c r="K263" s="290"/>
    </row>
    <row r="264" spans="1:11" s="311" customFormat="1" ht="24" customHeight="1" outlineLevel="1">
      <c r="A264" s="317"/>
      <c r="B264" s="321"/>
      <c r="C264" s="156"/>
      <c r="D264" s="156"/>
      <c r="E264" s="156"/>
      <c r="F264" s="156"/>
      <c r="G264" s="322" t="s">
        <v>1102</v>
      </c>
      <c r="H264" s="293"/>
      <c r="I264" s="156"/>
      <c r="J264" s="155"/>
      <c r="K264" s="290"/>
    </row>
    <row r="265" spans="1:11" s="311" customFormat="1" ht="24" customHeight="1" outlineLevel="1">
      <c r="A265" s="317"/>
      <c r="B265" s="321"/>
      <c r="C265" s="156"/>
      <c r="D265" s="156"/>
      <c r="E265" s="156"/>
      <c r="F265" s="156"/>
      <c r="G265" s="323" t="s">
        <v>1103</v>
      </c>
      <c r="H265" s="293"/>
      <c r="I265" s="156"/>
      <c r="J265" s="155"/>
      <c r="K265" s="290"/>
    </row>
    <row r="266" spans="1:11" s="311" customFormat="1" ht="24" customHeight="1" outlineLevel="1">
      <c r="A266" s="317"/>
      <c r="B266" s="321"/>
      <c r="C266" s="156"/>
      <c r="D266" s="156"/>
      <c r="E266" s="156"/>
      <c r="F266" s="156"/>
      <c r="G266" s="324" t="s">
        <v>1096</v>
      </c>
      <c r="H266" s="293"/>
      <c r="I266" s="156"/>
      <c r="J266" s="155"/>
      <c r="K266" s="290"/>
    </row>
    <row r="267" spans="1:11" s="311" customFormat="1" ht="24" customHeight="1" outlineLevel="1">
      <c r="A267" s="317"/>
      <c r="B267" s="321"/>
      <c r="C267" s="156"/>
      <c r="D267" s="156"/>
      <c r="E267" s="156"/>
      <c r="F267" s="156"/>
      <c r="G267" s="289"/>
      <c r="H267" s="156"/>
      <c r="I267" s="156"/>
      <c r="J267" s="155"/>
      <c r="K267" s="290"/>
    </row>
    <row r="268" spans="1:11" s="311" customFormat="1" ht="24" customHeight="1" outlineLevel="1">
      <c r="A268" s="317"/>
      <c r="B268" s="321"/>
      <c r="C268" s="156"/>
      <c r="D268" s="156"/>
      <c r="E268" s="156"/>
      <c r="F268" s="156"/>
      <c r="G268" s="322" t="s">
        <v>1104</v>
      </c>
      <c r="H268" s="156"/>
      <c r="I268" s="156"/>
      <c r="J268" s="155"/>
      <c r="K268" s="290"/>
    </row>
    <row r="269" spans="1:11" s="311" customFormat="1" ht="24" customHeight="1" outlineLevel="1">
      <c r="A269" s="317"/>
      <c r="B269" s="321"/>
      <c r="C269" s="156"/>
      <c r="D269" s="156"/>
      <c r="E269" s="156"/>
      <c r="F269" s="156"/>
      <c r="G269" s="325" t="s">
        <v>1105</v>
      </c>
      <c r="H269" s="156"/>
      <c r="I269" s="156"/>
      <c r="J269" s="155"/>
      <c r="K269" s="290"/>
    </row>
    <row r="270" spans="1:11" s="311" customFormat="1" ht="24" customHeight="1" outlineLevel="1">
      <c r="A270" s="317"/>
      <c r="B270" s="321"/>
      <c r="C270" s="156"/>
      <c r="D270" s="156"/>
      <c r="E270" s="156"/>
      <c r="F270" s="156"/>
      <c r="G270" s="325" t="s">
        <v>1106</v>
      </c>
      <c r="H270" s="156"/>
      <c r="I270" s="156"/>
      <c r="J270" s="155"/>
      <c r="K270" s="290"/>
    </row>
    <row r="271" spans="1:11" s="311" customFormat="1" ht="24" customHeight="1" outlineLevel="1">
      <c r="A271" s="317"/>
      <c r="B271" s="321"/>
      <c r="C271" s="156"/>
      <c r="D271" s="156"/>
      <c r="E271" s="156"/>
      <c r="F271" s="156"/>
      <c r="G271" s="325" t="s">
        <v>1107</v>
      </c>
      <c r="H271" s="156"/>
      <c r="I271" s="156"/>
      <c r="J271" s="155"/>
      <c r="K271" s="290"/>
    </row>
    <row r="272" spans="1:11" s="311" customFormat="1" ht="24" customHeight="1" outlineLevel="1">
      <c r="A272" s="317"/>
      <c r="B272" s="321"/>
      <c r="C272" s="156"/>
      <c r="D272" s="156"/>
      <c r="E272" s="156"/>
      <c r="F272" s="156"/>
      <c r="G272" s="325" t="s">
        <v>1108</v>
      </c>
      <c r="H272" s="156"/>
      <c r="I272" s="156"/>
      <c r="J272" s="155"/>
      <c r="K272" s="290"/>
    </row>
    <row r="273" spans="1:11" s="311" customFormat="1" ht="24" customHeight="1" outlineLevel="1">
      <c r="A273" s="317"/>
      <c r="B273" s="321"/>
      <c r="C273" s="156"/>
      <c r="D273" s="156"/>
      <c r="E273" s="156"/>
      <c r="F273" s="156"/>
      <c r="G273" s="325" t="s">
        <v>1109</v>
      </c>
      <c r="H273" s="156"/>
      <c r="I273" s="156"/>
      <c r="J273" s="155"/>
      <c r="K273" s="290"/>
    </row>
    <row r="274" spans="1:11" s="311" customFormat="1" ht="24" customHeight="1" outlineLevel="1">
      <c r="A274" s="317"/>
      <c r="B274" s="321"/>
      <c r="C274" s="156"/>
      <c r="D274" s="156"/>
      <c r="E274" s="156"/>
      <c r="F274" s="156"/>
      <c r="G274" s="325" t="s">
        <v>1110</v>
      </c>
      <c r="H274" s="156"/>
      <c r="I274" s="156"/>
      <c r="J274" s="155"/>
      <c r="K274" s="290"/>
    </row>
    <row r="275" spans="1:11" s="311" customFormat="1" ht="24" customHeight="1" outlineLevel="1">
      <c r="A275" s="317"/>
      <c r="B275" s="321"/>
      <c r="C275" s="156"/>
      <c r="D275" s="156"/>
      <c r="E275" s="156"/>
      <c r="F275" s="156"/>
      <c r="G275" s="325" t="s">
        <v>1111</v>
      </c>
      <c r="H275" s="156"/>
      <c r="I275" s="156"/>
      <c r="J275" s="155"/>
      <c r="K275" s="290"/>
    </row>
    <row r="276" spans="1:11" s="311" customFormat="1" ht="24" customHeight="1" outlineLevel="1">
      <c r="A276" s="317"/>
      <c r="B276" s="321"/>
      <c r="C276" s="156"/>
      <c r="D276" s="156"/>
      <c r="E276" s="156"/>
      <c r="F276" s="156"/>
      <c r="G276" s="325" t="s">
        <v>1112</v>
      </c>
      <c r="H276" s="156"/>
      <c r="I276" s="156"/>
      <c r="J276" s="155"/>
      <c r="K276" s="290"/>
    </row>
    <row r="277" spans="1:11" s="311" customFormat="1" ht="24" customHeight="1" outlineLevel="1">
      <c r="A277" s="317"/>
      <c r="B277" s="321"/>
      <c r="C277" s="156"/>
      <c r="D277" s="156"/>
      <c r="E277" s="156"/>
      <c r="F277" s="156"/>
      <c r="G277" s="325" t="s">
        <v>1113</v>
      </c>
      <c r="H277" s="156"/>
      <c r="I277" s="156"/>
      <c r="J277" s="155"/>
      <c r="K277" s="290"/>
    </row>
    <row r="278" spans="1:11" s="311" customFormat="1" ht="24" customHeight="1" outlineLevel="1">
      <c r="A278" s="317"/>
      <c r="B278" s="321"/>
      <c r="C278" s="156"/>
      <c r="D278" s="156"/>
      <c r="E278" s="156"/>
      <c r="F278" s="156"/>
      <c r="G278" s="325" t="s">
        <v>1114</v>
      </c>
      <c r="H278" s="156"/>
      <c r="I278" s="156"/>
      <c r="J278" s="155"/>
      <c r="K278" s="290"/>
    </row>
    <row r="279" spans="1:11" s="311" customFormat="1" ht="24" customHeight="1" outlineLevel="1">
      <c r="A279" s="317"/>
      <c r="B279" s="321"/>
      <c r="C279" s="156"/>
      <c r="D279" s="156"/>
      <c r="E279" s="156"/>
      <c r="F279" s="156"/>
      <c r="G279" s="325"/>
      <c r="H279" s="156"/>
      <c r="I279" s="156"/>
      <c r="J279" s="155"/>
      <c r="K279" s="290"/>
    </row>
    <row r="280" spans="1:11" s="311" customFormat="1" ht="24" customHeight="1" outlineLevel="1">
      <c r="A280" s="317"/>
      <c r="B280" s="321"/>
      <c r="C280" s="156"/>
      <c r="D280" s="156"/>
      <c r="E280" s="156"/>
      <c r="F280" s="156"/>
      <c r="G280" s="325"/>
      <c r="H280" s="156"/>
      <c r="I280" s="156"/>
      <c r="J280" s="155"/>
      <c r="K280" s="290"/>
    </row>
    <row r="281" spans="1:11" s="311" customFormat="1" ht="24" customHeight="1" outlineLevel="1">
      <c r="A281" s="317"/>
      <c r="B281" s="321"/>
      <c r="C281" s="156"/>
      <c r="D281" s="156"/>
      <c r="E281" s="156"/>
      <c r="F281" s="156"/>
      <c r="G281" s="325"/>
      <c r="H281" s="156"/>
      <c r="I281" s="156"/>
      <c r="J281" s="155"/>
      <c r="K281" s="290"/>
    </row>
    <row r="282" spans="1:11" s="311" customFormat="1" ht="24" customHeight="1" outlineLevel="1">
      <c r="A282" s="317"/>
      <c r="B282" s="321"/>
      <c r="C282" s="156"/>
      <c r="D282" s="156"/>
      <c r="E282" s="156"/>
      <c r="F282" s="156"/>
      <c r="G282" s="325"/>
      <c r="H282" s="156"/>
      <c r="I282" s="156"/>
      <c r="J282" s="155"/>
      <c r="K282" s="290"/>
    </row>
    <row r="283" spans="1:11" s="311" customFormat="1" ht="24" customHeight="1" outlineLevel="1">
      <c r="A283" s="317"/>
      <c r="B283" s="321"/>
      <c r="C283" s="156"/>
      <c r="D283" s="156"/>
      <c r="E283" s="156"/>
      <c r="F283" s="156"/>
      <c r="G283" s="325"/>
      <c r="H283" s="156"/>
      <c r="I283" s="156"/>
      <c r="J283" s="155"/>
      <c r="K283" s="290"/>
    </row>
    <row r="284" spans="1:11" s="311" customFormat="1" ht="24" customHeight="1" outlineLevel="1">
      <c r="A284" s="317"/>
      <c r="B284" s="321"/>
      <c r="C284" s="156"/>
      <c r="D284" s="156"/>
      <c r="E284" s="156"/>
      <c r="F284" s="156"/>
      <c r="G284" s="325"/>
      <c r="H284" s="156"/>
      <c r="I284" s="156"/>
      <c r="J284" s="155"/>
      <c r="K284" s="375"/>
    </row>
    <row r="285" spans="1:11" s="311" customFormat="1" ht="24" customHeight="1" outlineLevel="1">
      <c r="A285" s="317"/>
      <c r="B285" s="321"/>
      <c r="C285" s="156"/>
      <c r="D285" s="156"/>
      <c r="E285" s="156"/>
      <c r="F285" s="156"/>
      <c r="G285" s="325"/>
      <c r="H285" s="156"/>
      <c r="I285" s="156"/>
      <c r="J285" s="155"/>
      <c r="K285" s="290"/>
    </row>
    <row r="286" spans="1:11" s="311" customFormat="1" ht="24" customHeight="1" outlineLevel="1">
      <c r="A286" s="317"/>
      <c r="B286" s="321"/>
      <c r="C286" s="156"/>
      <c r="D286" s="156"/>
      <c r="E286" s="156"/>
      <c r="F286" s="156"/>
      <c r="G286" s="325"/>
      <c r="H286" s="156"/>
      <c r="I286" s="156"/>
      <c r="J286" s="155"/>
      <c r="K286" s="290"/>
    </row>
    <row r="287" spans="1:11" s="311" customFormat="1" ht="24" customHeight="1" outlineLevel="1">
      <c r="A287" s="317"/>
      <c r="B287" s="321"/>
      <c r="C287" s="156"/>
      <c r="D287" s="156"/>
      <c r="E287" s="156"/>
      <c r="F287" s="156"/>
      <c r="G287" s="325"/>
      <c r="H287" s="156"/>
      <c r="I287" s="156"/>
      <c r="J287" s="155"/>
      <c r="K287" s="290"/>
    </row>
    <row r="288" spans="1:11" s="311" customFormat="1" ht="24" customHeight="1" outlineLevel="1">
      <c r="A288" s="317"/>
      <c r="B288" s="321"/>
      <c r="C288" s="156"/>
      <c r="D288" s="156"/>
      <c r="E288" s="156"/>
      <c r="F288" s="156"/>
      <c r="G288" s="325"/>
      <c r="H288" s="156"/>
      <c r="I288" s="156"/>
      <c r="J288" s="155"/>
      <c r="K288" s="290"/>
    </row>
    <row r="289" spans="1:11" s="311" customFormat="1" ht="24" customHeight="1" outlineLevel="1">
      <c r="A289" s="317"/>
      <c r="B289" s="156"/>
      <c r="C289" s="156" t="s">
        <v>915</v>
      </c>
      <c r="E289" s="156"/>
      <c r="F289" s="156"/>
      <c r="G289" s="289" t="s">
        <v>1122</v>
      </c>
      <c r="H289" s="156"/>
      <c r="I289" s="156"/>
    </row>
    <row r="290" spans="1:11" s="311" customFormat="1" ht="24" customHeight="1" outlineLevel="1">
      <c r="A290" s="317"/>
      <c r="B290" s="156"/>
      <c r="C290" s="156"/>
      <c r="D290" s="156"/>
      <c r="E290" s="156"/>
      <c r="F290" s="156"/>
      <c r="G290" s="289" t="s">
        <v>1147</v>
      </c>
      <c r="H290" s="156"/>
      <c r="I290" s="156"/>
      <c r="J290" s="155">
        <v>24000000</v>
      </c>
      <c r="K290" s="290" t="s">
        <v>598</v>
      </c>
    </row>
    <row r="291" spans="1:11" s="311" customFormat="1" ht="24" customHeight="1" outlineLevel="1">
      <c r="A291" s="317"/>
      <c r="B291" s="156"/>
      <c r="C291" s="156"/>
      <c r="D291" s="156"/>
      <c r="E291" s="156"/>
      <c r="F291" s="156"/>
      <c r="G291" s="325" t="s">
        <v>1105</v>
      </c>
      <c r="H291" s="156"/>
      <c r="I291" s="156"/>
      <c r="J291" s="155"/>
      <c r="K291" s="290"/>
    </row>
    <row r="292" spans="1:11" s="311" customFormat="1" ht="24" customHeight="1" outlineLevel="1">
      <c r="A292" s="317"/>
      <c r="B292" s="156"/>
      <c r="C292" s="156"/>
      <c r="D292" s="156"/>
      <c r="E292" s="156"/>
      <c r="F292" s="156"/>
      <c r="G292" s="325" t="s">
        <v>1106</v>
      </c>
      <c r="H292" s="156"/>
      <c r="I292" s="156"/>
      <c r="J292" s="155"/>
      <c r="K292" s="290"/>
    </row>
    <row r="293" spans="1:11" s="311" customFormat="1" ht="24" customHeight="1" outlineLevel="1">
      <c r="A293" s="317"/>
      <c r="B293" s="156"/>
      <c r="C293" s="156"/>
      <c r="D293" s="156"/>
      <c r="E293" s="156"/>
      <c r="F293" s="156"/>
      <c r="G293" s="325" t="s">
        <v>1107</v>
      </c>
      <c r="H293" s="156"/>
      <c r="I293" s="156"/>
      <c r="J293" s="155"/>
      <c r="K293" s="290"/>
    </row>
    <row r="294" spans="1:11" s="311" customFormat="1" ht="24" customHeight="1" outlineLevel="1">
      <c r="A294" s="317"/>
      <c r="B294" s="156"/>
      <c r="C294" s="156"/>
      <c r="D294" s="156"/>
      <c r="E294" s="156"/>
      <c r="F294" s="156"/>
      <c r="G294" s="325" t="s">
        <v>1615</v>
      </c>
      <c r="H294" s="156"/>
      <c r="I294" s="156"/>
      <c r="J294" s="155"/>
      <c r="K294" s="290"/>
    </row>
    <row r="295" spans="1:11" s="311" customFormat="1" ht="24" customHeight="1" outlineLevel="1">
      <c r="A295" s="317"/>
      <c r="B295" s="156"/>
      <c r="C295" s="156"/>
      <c r="D295" s="156"/>
      <c r="E295" s="156"/>
      <c r="F295" s="156"/>
      <c r="G295" s="325" t="s">
        <v>1616</v>
      </c>
      <c r="H295" s="156"/>
      <c r="I295" s="156"/>
      <c r="J295" s="155"/>
      <c r="K295" s="290"/>
    </row>
    <row r="296" spans="1:11" s="311" customFormat="1" ht="24" customHeight="1" outlineLevel="1">
      <c r="A296" s="317"/>
      <c r="B296" s="156"/>
      <c r="C296" s="156"/>
      <c r="D296" s="156"/>
      <c r="E296" s="156"/>
      <c r="F296" s="156"/>
      <c r="G296" s="325" t="s">
        <v>1617</v>
      </c>
      <c r="H296" s="156"/>
      <c r="I296" s="156"/>
      <c r="J296" s="155"/>
      <c r="K296" s="290"/>
    </row>
    <row r="297" spans="1:11" s="311" customFormat="1" ht="24" customHeight="1" outlineLevel="1">
      <c r="A297" s="317"/>
      <c r="B297" s="156"/>
      <c r="C297" s="156"/>
      <c r="D297" s="156"/>
      <c r="E297" s="156"/>
      <c r="F297" s="156"/>
      <c r="G297" s="325" t="s">
        <v>1618</v>
      </c>
      <c r="H297" s="156"/>
      <c r="I297" s="156"/>
      <c r="J297" s="155"/>
      <c r="K297" s="290"/>
    </row>
    <row r="298" spans="1:11" s="311" customFormat="1" ht="24" customHeight="1" outlineLevel="1">
      <c r="A298" s="317"/>
      <c r="B298" s="156"/>
      <c r="C298" s="156"/>
      <c r="D298" s="156"/>
      <c r="E298" s="156"/>
      <c r="F298" s="156"/>
      <c r="G298" s="325" t="s">
        <v>1619</v>
      </c>
      <c r="H298" s="156"/>
      <c r="I298" s="156"/>
      <c r="J298" s="155"/>
      <c r="K298" s="290"/>
    </row>
    <row r="299" spans="1:11" s="311" customFormat="1" ht="24" customHeight="1" outlineLevel="1">
      <c r="A299" s="317"/>
      <c r="B299" s="156"/>
      <c r="C299" s="156"/>
      <c r="D299" s="156"/>
      <c r="E299" s="156"/>
      <c r="F299" s="156"/>
      <c r="G299" s="325" t="s">
        <v>1620</v>
      </c>
      <c r="H299" s="156"/>
      <c r="I299" s="156"/>
      <c r="J299" s="155"/>
      <c r="K299" s="290"/>
    </row>
    <row r="300" spans="1:11" s="311" customFormat="1" ht="24" customHeight="1" outlineLevel="1">
      <c r="A300" s="317"/>
      <c r="B300" s="156"/>
      <c r="C300" s="156"/>
      <c r="D300" s="156"/>
      <c r="E300" s="156"/>
      <c r="F300" s="156"/>
      <c r="G300" s="325" t="s">
        <v>1114</v>
      </c>
      <c r="H300" s="156"/>
      <c r="I300" s="156"/>
      <c r="J300" s="155"/>
      <c r="K300" s="290"/>
    </row>
    <row r="301" spans="1:11" s="311" customFormat="1" ht="24" customHeight="1" outlineLevel="1">
      <c r="A301" s="317"/>
      <c r="B301" s="156"/>
      <c r="C301" s="156"/>
      <c r="D301" s="156"/>
      <c r="E301" s="156"/>
      <c r="F301" s="156"/>
      <c r="G301" s="289"/>
      <c r="H301" s="156"/>
      <c r="I301" s="156"/>
      <c r="J301" s="155"/>
      <c r="K301" s="290"/>
    </row>
    <row r="302" spans="1:11" s="311" customFormat="1" ht="24" customHeight="1" outlineLevel="1">
      <c r="A302" s="317"/>
      <c r="B302" s="156"/>
      <c r="C302" s="156"/>
      <c r="D302" s="156"/>
      <c r="E302" s="156"/>
      <c r="F302" s="156"/>
      <c r="G302" s="293"/>
      <c r="H302" s="326"/>
      <c r="I302" s="327" t="s">
        <v>1115</v>
      </c>
      <c r="J302" s="326" t="s">
        <v>1116</v>
      </c>
      <c r="K302" s="328"/>
    </row>
    <row r="303" spans="1:11" s="311" customFormat="1" ht="24" customHeight="1" outlineLevel="1">
      <c r="A303" s="317"/>
      <c r="B303" s="156"/>
      <c r="C303" s="156"/>
      <c r="D303" s="156"/>
      <c r="E303" s="156"/>
      <c r="F303" s="156"/>
      <c r="G303" s="293"/>
      <c r="H303" s="326"/>
      <c r="I303" s="327" t="s">
        <v>410</v>
      </c>
      <c r="J303" s="326" t="s">
        <v>410</v>
      </c>
      <c r="K303" s="328"/>
    </row>
    <row r="304" spans="1:11" s="311" customFormat="1" ht="24" customHeight="1" outlineLevel="1">
      <c r="A304" s="317"/>
      <c r="B304" s="156"/>
      <c r="C304" s="156"/>
      <c r="D304" s="156"/>
      <c r="E304" s="156"/>
      <c r="F304" s="156"/>
      <c r="G304" s="293" t="s">
        <v>1117</v>
      </c>
      <c r="H304" s="492">
        <v>109129000</v>
      </c>
      <c r="I304" s="492"/>
      <c r="J304" s="326" t="s">
        <v>1029</v>
      </c>
      <c r="K304" s="112" t="s">
        <v>598</v>
      </c>
    </row>
    <row r="305" spans="1:11" s="311" customFormat="1" ht="24" customHeight="1" outlineLevel="1">
      <c r="A305" s="317"/>
      <c r="B305" s="156"/>
      <c r="C305" s="156"/>
      <c r="D305" s="156"/>
      <c r="E305" s="156"/>
      <c r="F305" s="156"/>
      <c r="G305" s="293" t="s">
        <v>1118</v>
      </c>
      <c r="H305" s="492">
        <v>24000000</v>
      </c>
      <c r="I305" s="492"/>
      <c r="J305" s="326" t="s">
        <v>1029</v>
      </c>
      <c r="K305" s="112" t="s">
        <v>598</v>
      </c>
    </row>
    <row r="306" spans="1:11" s="311" customFormat="1" ht="24" customHeight="1" outlineLevel="1">
      <c r="A306" s="317"/>
      <c r="B306" s="156"/>
      <c r="C306" s="156"/>
      <c r="D306" s="156"/>
      <c r="E306" s="156"/>
      <c r="F306" s="156"/>
      <c r="G306" s="293" t="s">
        <v>1624</v>
      </c>
      <c r="H306" s="492">
        <v>72000000</v>
      </c>
      <c r="I306" s="492"/>
      <c r="J306" s="326" t="s">
        <v>1029</v>
      </c>
      <c r="K306" s="112" t="s">
        <v>598</v>
      </c>
    </row>
    <row r="307" spans="1:11" s="311" customFormat="1" ht="24" customHeight="1" outlineLevel="1">
      <c r="A307" s="317"/>
      <c r="B307" s="156"/>
      <c r="C307" s="156"/>
      <c r="D307" s="156"/>
      <c r="E307" s="156"/>
      <c r="F307" s="156"/>
      <c r="G307" s="293" t="s">
        <v>1119</v>
      </c>
      <c r="H307" s="492">
        <v>13129000</v>
      </c>
      <c r="I307" s="492"/>
      <c r="J307" s="326" t="s">
        <v>1029</v>
      </c>
      <c r="K307" s="112" t="s">
        <v>598</v>
      </c>
    </row>
    <row r="308" spans="1:11" s="311" customFormat="1" ht="24" customHeight="1" outlineLevel="1">
      <c r="A308" s="317"/>
      <c r="B308" s="156"/>
      <c r="C308" s="156"/>
      <c r="D308" s="156"/>
      <c r="E308" s="156"/>
      <c r="F308" s="156"/>
      <c r="G308" s="289"/>
      <c r="H308" s="156"/>
      <c r="I308" s="156"/>
      <c r="J308" s="155"/>
      <c r="K308" s="290"/>
    </row>
    <row r="309" spans="1:11" s="311" customFormat="1" ht="24" customHeight="1" outlineLevel="1">
      <c r="A309" s="317"/>
      <c r="B309" s="156"/>
      <c r="C309" s="156"/>
      <c r="D309" s="156"/>
      <c r="E309" s="156"/>
      <c r="F309" s="156"/>
      <c r="G309" s="289"/>
      <c r="H309" s="156"/>
      <c r="I309" s="156"/>
      <c r="J309" s="155"/>
      <c r="K309" s="290"/>
    </row>
    <row r="310" spans="1:11" s="311" customFormat="1" ht="24" customHeight="1" outlineLevel="1">
      <c r="A310" s="317"/>
      <c r="B310" s="156"/>
      <c r="C310" s="156"/>
      <c r="D310" s="156"/>
      <c r="E310" s="156"/>
      <c r="F310" s="156"/>
      <c r="G310" s="289"/>
      <c r="H310" s="156"/>
      <c r="I310" s="156"/>
      <c r="J310" s="155"/>
      <c r="K310" s="290"/>
    </row>
    <row r="311" spans="1:11" s="311" customFormat="1" ht="24" customHeight="1" outlineLevel="1">
      <c r="A311" s="317"/>
      <c r="B311" s="156"/>
      <c r="C311" s="156"/>
      <c r="D311" s="156"/>
      <c r="E311" s="156"/>
      <c r="F311" s="156"/>
      <c r="G311" s="289"/>
      <c r="H311" s="156"/>
      <c r="I311" s="156"/>
      <c r="J311" s="155"/>
      <c r="K311" s="290"/>
    </row>
    <row r="312" spans="1:11" s="311" customFormat="1" ht="24" customHeight="1" outlineLevel="1">
      <c r="A312" s="317"/>
      <c r="B312" s="156"/>
      <c r="C312" s="156"/>
      <c r="D312" s="156"/>
      <c r="E312" s="156"/>
      <c r="F312" s="156"/>
      <c r="G312" s="289"/>
      <c r="H312" s="156"/>
      <c r="I312" s="156"/>
      <c r="J312" s="155"/>
      <c r="K312" s="290"/>
    </row>
    <row r="313" spans="1:11" s="311" customFormat="1" ht="24" customHeight="1" outlineLevel="1">
      <c r="A313" s="317"/>
      <c r="B313" s="156"/>
      <c r="C313" s="156"/>
      <c r="D313" s="156"/>
      <c r="E313" s="156"/>
      <c r="F313" s="156"/>
      <c r="G313" s="289"/>
      <c r="H313" s="156"/>
      <c r="I313" s="156"/>
      <c r="J313" s="155"/>
      <c r="K313" s="290"/>
    </row>
    <row r="314" spans="1:11" s="311" customFormat="1" ht="24" customHeight="1" outlineLevel="1">
      <c r="A314" s="317"/>
      <c r="B314" s="156"/>
      <c r="C314" s="156"/>
      <c r="D314" s="156"/>
      <c r="E314" s="156"/>
      <c r="F314" s="156"/>
      <c r="G314" s="289"/>
      <c r="H314" s="156"/>
      <c r="I314" s="156"/>
      <c r="J314" s="155"/>
      <c r="K314" s="290"/>
    </row>
    <row r="315" spans="1:11" s="311" customFormat="1" ht="24" customHeight="1" outlineLevel="1">
      <c r="A315" s="317"/>
      <c r="B315" s="156"/>
      <c r="C315" s="156"/>
      <c r="D315" s="156"/>
      <c r="E315" s="156"/>
      <c r="F315" s="156"/>
      <c r="G315" s="289"/>
      <c r="H315" s="156"/>
      <c r="I315" s="156"/>
      <c r="J315" s="155"/>
      <c r="K315" s="290"/>
    </row>
    <row r="316" spans="1:11" s="311" customFormat="1" ht="24" customHeight="1" outlineLevel="1">
      <c r="A316" s="317"/>
      <c r="B316" s="156"/>
      <c r="C316" s="156"/>
      <c r="D316" s="156"/>
      <c r="E316" s="156"/>
      <c r="F316" s="156"/>
      <c r="G316" s="289"/>
      <c r="H316" s="156"/>
      <c r="I316" s="156"/>
      <c r="J316" s="155"/>
      <c r="K316" s="290"/>
    </row>
    <row r="317" spans="1:11" s="311" customFormat="1" ht="24" customHeight="1" outlineLevel="1">
      <c r="A317" s="317"/>
      <c r="B317" s="156"/>
      <c r="C317" s="156"/>
      <c r="D317" s="156"/>
      <c r="E317" s="156"/>
      <c r="F317" s="156"/>
      <c r="G317" s="289"/>
      <c r="H317" s="156"/>
      <c r="I317" s="156"/>
      <c r="J317" s="155"/>
      <c r="K317" s="290"/>
    </row>
    <row r="318" spans="1:11" s="311" customFormat="1" ht="24" customHeight="1" outlineLevel="1">
      <c r="A318" s="317"/>
      <c r="B318" s="156"/>
      <c r="C318" s="156"/>
      <c r="D318" s="156"/>
      <c r="E318" s="156"/>
      <c r="F318" s="156"/>
      <c r="G318" s="289"/>
      <c r="H318" s="156"/>
      <c r="I318" s="156"/>
      <c r="J318" s="155"/>
      <c r="K318" s="290"/>
    </row>
    <row r="319" spans="1:11" s="311" customFormat="1" ht="24" customHeight="1" outlineLevel="1">
      <c r="A319" s="317"/>
      <c r="B319" s="156"/>
      <c r="C319" s="156"/>
      <c r="D319" s="156"/>
      <c r="E319" s="156"/>
      <c r="F319" s="156"/>
      <c r="G319" s="289"/>
      <c r="H319" s="156"/>
      <c r="I319" s="156"/>
      <c r="J319" s="155"/>
      <c r="K319" s="290"/>
    </row>
    <row r="320" spans="1:11" s="311" customFormat="1" ht="24" customHeight="1" outlineLevel="1">
      <c r="A320" s="317"/>
      <c r="B320" s="156"/>
      <c r="C320" s="156"/>
      <c r="D320" s="156"/>
      <c r="E320" s="156"/>
      <c r="F320" s="156"/>
      <c r="G320" s="289"/>
      <c r="H320" s="156"/>
      <c r="I320" s="156"/>
      <c r="J320" s="155"/>
      <c r="K320" s="290"/>
    </row>
    <row r="321" spans="1:11" s="311" customFormat="1" ht="24" customHeight="1" outlineLevel="1">
      <c r="A321" s="317"/>
      <c r="B321" s="156"/>
      <c r="C321" s="156"/>
      <c r="D321" s="156"/>
      <c r="E321" s="156"/>
      <c r="F321" s="156"/>
      <c r="G321" s="374"/>
      <c r="H321" s="156"/>
      <c r="I321" s="156"/>
      <c r="J321" s="155"/>
      <c r="K321" s="375"/>
    </row>
    <row r="322" spans="1:11" s="311" customFormat="1" ht="24" customHeight="1" outlineLevel="1">
      <c r="A322" s="317"/>
      <c r="B322" s="156"/>
      <c r="C322" s="156"/>
      <c r="D322" s="156"/>
      <c r="E322" s="156"/>
      <c r="F322" s="156"/>
      <c r="G322" s="289"/>
      <c r="H322" s="156"/>
      <c r="I322" s="156"/>
      <c r="J322" s="155"/>
      <c r="K322" s="290"/>
    </row>
    <row r="323" spans="1:11" s="311" customFormat="1" ht="24" customHeight="1" outlineLevel="1">
      <c r="A323" s="317"/>
      <c r="B323" s="156"/>
      <c r="C323" s="156"/>
      <c r="D323" s="156"/>
      <c r="E323" s="156"/>
      <c r="F323" s="156"/>
      <c r="G323" s="289"/>
      <c r="H323" s="156"/>
      <c r="I323" s="156"/>
      <c r="J323" s="155"/>
      <c r="K323" s="290"/>
    </row>
    <row r="324" spans="1:11" s="311" customFormat="1" ht="24" customHeight="1" outlineLevel="1">
      <c r="A324" s="317"/>
      <c r="B324" s="156"/>
      <c r="C324" s="156"/>
      <c r="D324" s="156"/>
      <c r="E324" s="156"/>
      <c r="F324" s="156"/>
      <c r="G324" s="289"/>
      <c r="H324" s="156"/>
      <c r="I324" s="156"/>
      <c r="J324" s="155"/>
      <c r="K324" s="290"/>
    </row>
    <row r="325" spans="1:11" s="311" customFormat="1" ht="24" customHeight="1" outlineLevel="1">
      <c r="A325" s="317"/>
      <c r="B325" s="256" t="s">
        <v>796</v>
      </c>
      <c r="C325" s="256"/>
      <c r="D325" s="156"/>
      <c r="E325" s="156"/>
      <c r="F325" s="156"/>
      <c r="G325" s="289"/>
      <c r="H325" s="156"/>
      <c r="I325" s="156"/>
      <c r="J325" s="155"/>
      <c r="K325" s="290"/>
    </row>
    <row r="326" spans="1:11" s="311" customFormat="1" ht="24" customHeight="1" outlineLevel="1">
      <c r="A326" s="317"/>
      <c r="B326" s="152" t="s">
        <v>797</v>
      </c>
      <c r="C326" s="152"/>
      <c r="D326" s="152"/>
      <c r="E326" s="152"/>
      <c r="F326" s="152"/>
      <c r="G326" s="152"/>
      <c r="H326" s="152"/>
      <c r="I326" s="486">
        <f>SUM(H327,H345,H412)</f>
        <v>120941050</v>
      </c>
      <c r="J326" s="486"/>
      <c r="K326" s="159" t="s">
        <v>598</v>
      </c>
    </row>
    <row r="327" spans="1:11" ht="24" customHeight="1">
      <c r="A327" s="298"/>
      <c r="B327" s="152" t="s">
        <v>875</v>
      </c>
      <c r="C327" s="152"/>
      <c r="D327" s="152"/>
      <c r="E327" s="152"/>
      <c r="F327" s="152"/>
      <c r="G327" s="152"/>
      <c r="H327" s="488">
        <f>SUM(H328,H340)</f>
        <v>116426500</v>
      </c>
      <c r="I327" s="488"/>
      <c r="J327" s="159" t="s">
        <v>598</v>
      </c>
      <c r="K327" s="159"/>
    </row>
    <row r="328" spans="1:11" ht="24" customHeight="1">
      <c r="A328" s="298"/>
      <c r="C328" s="158" t="s">
        <v>1598</v>
      </c>
      <c r="D328" s="158"/>
      <c r="E328" s="158"/>
      <c r="F328" s="158"/>
      <c r="G328" s="158"/>
      <c r="H328" s="489">
        <f>SUM(H329,H331,H336)</f>
        <v>92086800</v>
      </c>
      <c r="I328" s="489"/>
      <c r="J328" s="159" t="s">
        <v>598</v>
      </c>
      <c r="K328" s="309"/>
    </row>
    <row r="329" spans="1:11" ht="24" customHeight="1">
      <c r="A329" s="298"/>
      <c r="C329" s="158"/>
      <c r="D329" s="158" t="s">
        <v>876</v>
      </c>
      <c r="E329" s="158"/>
      <c r="F329" s="158"/>
      <c r="G329" s="158"/>
      <c r="H329" s="489">
        <v>6056600</v>
      </c>
      <c r="I329" s="489"/>
      <c r="J329" s="159" t="s">
        <v>598</v>
      </c>
      <c r="K329" s="309"/>
    </row>
    <row r="330" spans="1:11" ht="24" customHeight="1">
      <c r="A330" s="298"/>
      <c r="B330" s="156"/>
      <c r="C330" s="156"/>
      <c r="D330" s="156"/>
      <c r="E330" s="485" t="s">
        <v>1068</v>
      </c>
      <c r="F330" s="485"/>
      <c r="G330" s="485"/>
      <c r="H330" s="156"/>
      <c r="I330" s="156"/>
      <c r="J330" s="155"/>
      <c r="K330" s="290"/>
    </row>
    <row r="331" spans="1:11" ht="24" customHeight="1">
      <c r="A331" s="298"/>
      <c r="C331" s="158"/>
      <c r="D331" s="158" t="s">
        <v>878</v>
      </c>
      <c r="E331" s="158"/>
      <c r="F331" s="158"/>
      <c r="G331" s="158"/>
      <c r="H331" s="489">
        <v>74867200</v>
      </c>
      <c r="I331" s="489"/>
      <c r="J331" s="159" t="s">
        <v>598</v>
      </c>
      <c r="K331" s="309"/>
    </row>
    <row r="332" spans="1:11" ht="24" customHeight="1">
      <c r="A332" s="298"/>
      <c r="B332" s="158"/>
      <c r="C332" s="158"/>
      <c r="D332" s="312"/>
      <c r="E332" s="160" t="s">
        <v>1170</v>
      </c>
      <c r="F332" s="312"/>
      <c r="H332" s="295"/>
      <c r="I332" s="295"/>
      <c r="J332" s="306"/>
      <c r="K332" s="313"/>
    </row>
    <row r="333" spans="1:11" ht="24" customHeight="1">
      <c r="A333" s="298"/>
      <c r="B333" s="158"/>
      <c r="C333" s="158"/>
      <c r="D333" s="312"/>
      <c r="E333" s="160" t="s">
        <v>1171</v>
      </c>
      <c r="F333" s="312"/>
      <c r="H333" s="295"/>
      <c r="I333" s="295"/>
      <c r="J333" s="306"/>
      <c r="K333" s="313"/>
    </row>
    <row r="334" spans="1:11" ht="24" customHeight="1">
      <c r="A334" s="298"/>
      <c r="B334" s="158"/>
      <c r="C334" s="158"/>
      <c r="D334" s="312"/>
      <c r="E334" s="160" t="s">
        <v>924</v>
      </c>
      <c r="F334" s="312"/>
      <c r="H334" s="295"/>
      <c r="I334" s="295"/>
      <c r="J334" s="306"/>
      <c r="K334" s="313"/>
    </row>
    <row r="335" spans="1:11" ht="24" customHeight="1">
      <c r="A335" s="298"/>
      <c r="B335" s="158"/>
      <c r="C335" s="158"/>
      <c r="D335" s="312"/>
      <c r="E335" s="160" t="s">
        <v>1172</v>
      </c>
      <c r="F335" s="312"/>
      <c r="H335" s="295"/>
      <c r="I335" s="295"/>
      <c r="J335" s="306"/>
      <c r="K335" s="313"/>
    </row>
    <row r="336" spans="1:11" ht="24" customHeight="1">
      <c r="A336" s="298"/>
      <c r="C336" s="158"/>
      <c r="D336" s="158" t="s">
        <v>882</v>
      </c>
      <c r="E336" s="158"/>
      <c r="F336" s="158"/>
      <c r="G336" s="158"/>
      <c r="H336" s="489">
        <v>11163000</v>
      </c>
      <c r="I336" s="489"/>
      <c r="J336" s="159" t="s">
        <v>598</v>
      </c>
      <c r="K336" s="309"/>
    </row>
    <row r="337" spans="1:11" ht="24" customHeight="1">
      <c r="A337" s="298"/>
      <c r="B337" s="158"/>
      <c r="C337" s="158"/>
      <c r="D337" s="312"/>
      <c r="E337" s="312" t="s">
        <v>1173</v>
      </c>
      <c r="F337" s="312"/>
      <c r="H337" s="295"/>
      <c r="I337" s="295"/>
      <c r="J337" s="306"/>
      <c r="K337" s="313"/>
    </row>
    <row r="338" spans="1:11" ht="24" customHeight="1">
      <c r="A338" s="298"/>
      <c r="B338" s="158"/>
      <c r="C338" s="158"/>
      <c r="D338" s="312"/>
      <c r="E338" s="312" t="s">
        <v>1174</v>
      </c>
      <c r="F338" s="312"/>
      <c r="H338" s="295"/>
      <c r="I338" s="295"/>
      <c r="J338" s="306"/>
      <c r="K338" s="313"/>
    </row>
    <row r="339" spans="1:11" ht="24" customHeight="1">
      <c r="A339" s="298"/>
      <c r="B339" s="158"/>
      <c r="C339" s="158"/>
      <c r="D339" s="312"/>
      <c r="E339" s="312" t="s">
        <v>1175</v>
      </c>
      <c r="F339" s="312"/>
      <c r="H339" s="295"/>
      <c r="I339" s="295"/>
      <c r="J339" s="306"/>
      <c r="K339" s="313"/>
    </row>
    <row r="340" spans="1:11" ht="24" customHeight="1">
      <c r="A340" s="298"/>
      <c r="C340" s="158" t="s">
        <v>885</v>
      </c>
      <c r="D340" s="158"/>
      <c r="E340" s="158"/>
      <c r="F340" s="158"/>
      <c r="G340" s="158"/>
      <c r="H340" s="489">
        <v>24339700</v>
      </c>
      <c r="I340" s="489"/>
      <c r="J340" s="159" t="s">
        <v>598</v>
      </c>
      <c r="K340" s="309"/>
    </row>
    <row r="341" spans="1:11" ht="24" customHeight="1">
      <c r="A341" s="298"/>
      <c r="B341" s="158"/>
      <c r="C341" s="158"/>
      <c r="D341" s="312" t="s">
        <v>1075</v>
      </c>
      <c r="F341" s="312"/>
      <c r="H341" s="295"/>
      <c r="I341" s="295"/>
      <c r="J341" s="306"/>
      <c r="K341" s="313"/>
    </row>
    <row r="342" spans="1:11" ht="24" customHeight="1">
      <c r="A342" s="298"/>
      <c r="B342" s="158"/>
      <c r="C342" s="158"/>
      <c r="D342" s="312" t="s">
        <v>1063</v>
      </c>
      <c r="F342" s="312"/>
      <c r="H342" s="295"/>
      <c r="I342" s="295"/>
      <c r="J342" s="306"/>
      <c r="K342" s="313"/>
    </row>
    <row r="343" spans="1:11" ht="24" customHeight="1">
      <c r="A343" s="298"/>
      <c r="B343" s="158"/>
      <c r="C343" s="158"/>
      <c r="D343" s="312" t="s">
        <v>925</v>
      </c>
      <c r="F343" s="312"/>
      <c r="H343" s="295"/>
      <c r="I343" s="295"/>
      <c r="J343" s="306"/>
      <c r="K343" s="313"/>
    </row>
    <row r="344" spans="1:11" ht="24" customHeight="1">
      <c r="A344" s="298"/>
      <c r="B344" s="158"/>
      <c r="C344" s="158"/>
      <c r="D344" s="312"/>
      <c r="E344" s="312"/>
      <c r="F344" s="312"/>
      <c r="G344" s="312"/>
      <c r="H344" s="295"/>
      <c r="I344" s="295"/>
      <c r="J344" s="306"/>
      <c r="K344" s="313"/>
    </row>
    <row r="345" spans="1:11" ht="24" customHeight="1">
      <c r="A345" s="298"/>
      <c r="B345" s="152" t="s">
        <v>888</v>
      </c>
      <c r="C345" s="152"/>
      <c r="D345" s="152"/>
      <c r="E345" s="152"/>
      <c r="F345" s="152"/>
      <c r="G345" s="152"/>
      <c r="H345" s="488">
        <f>H346</f>
        <v>3946850</v>
      </c>
      <c r="I345" s="488"/>
      <c r="J345" s="159" t="s">
        <v>598</v>
      </c>
      <c r="K345" s="159"/>
    </row>
    <row r="346" spans="1:11" ht="24" customHeight="1">
      <c r="A346" s="298"/>
      <c r="C346" s="158" t="s">
        <v>1439</v>
      </c>
      <c r="D346" s="158"/>
      <c r="E346" s="158"/>
      <c r="F346" s="158"/>
      <c r="G346" s="158"/>
      <c r="H346" s="489">
        <f>SUM(H347)</f>
        <v>3946850</v>
      </c>
      <c r="I346" s="489"/>
      <c r="J346" s="159" t="s">
        <v>598</v>
      </c>
      <c r="K346" s="309"/>
    </row>
    <row r="347" spans="1:11" ht="24" customHeight="1">
      <c r="A347" s="298"/>
      <c r="C347" s="158" t="s">
        <v>1440</v>
      </c>
      <c r="E347" s="158"/>
      <c r="F347" s="158"/>
      <c r="G347" s="158"/>
      <c r="H347" s="489">
        <f>SUM(J349:J410)</f>
        <v>3946850</v>
      </c>
      <c r="I347" s="489"/>
      <c r="J347" s="159" t="s">
        <v>598</v>
      </c>
      <c r="K347" s="309"/>
    </row>
    <row r="348" spans="1:11" ht="24" customHeight="1">
      <c r="A348" s="298"/>
      <c r="B348" s="156"/>
      <c r="C348" s="156" t="s">
        <v>926</v>
      </c>
      <c r="E348" s="156"/>
      <c r="F348" s="318" t="s">
        <v>1064</v>
      </c>
      <c r="G348" s="485" t="s">
        <v>1199</v>
      </c>
      <c r="H348" s="485"/>
      <c r="I348" s="156"/>
      <c r="K348" s="112"/>
    </row>
    <row r="349" spans="1:11" ht="24" customHeight="1">
      <c r="A349" s="298"/>
      <c r="B349" s="156"/>
      <c r="C349" s="156"/>
      <c r="E349" s="156"/>
      <c r="F349" s="318"/>
      <c r="G349" s="485" t="s">
        <v>1200</v>
      </c>
      <c r="H349" s="485"/>
      <c r="I349" s="156"/>
      <c r="J349" s="155">
        <v>91000</v>
      </c>
      <c r="K349" s="290" t="s">
        <v>598</v>
      </c>
    </row>
    <row r="350" spans="1:11" ht="24" customHeight="1">
      <c r="A350" s="298"/>
      <c r="B350" s="156"/>
      <c r="C350" s="156" t="s">
        <v>927</v>
      </c>
      <c r="E350" s="156"/>
      <c r="F350" s="318" t="s">
        <v>1065</v>
      </c>
      <c r="G350" s="485" t="s">
        <v>1042</v>
      </c>
      <c r="H350" s="485"/>
      <c r="I350" s="156"/>
      <c r="K350" s="112"/>
    </row>
    <row r="351" spans="1:11" ht="24" customHeight="1">
      <c r="A351" s="298"/>
      <c r="B351" s="156"/>
      <c r="C351" s="156"/>
      <c r="E351" s="156"/>
      <c r="F351" s="318"/>
      <c r="G351" s="289" t="s">
        <v>1201</v>
      </c>
      <c r="H351" s="156"/>
      <c r="I351" s="156"/>
      <c r="J351" s="155">
        <v>24900</v>
      </c>
      <c r="K351" s="290" t="s">
        <v>598</v>
      </c>
    </row>
    <row r="352" spans="1:11" ht="24" customHeight="1">
      <c r="A352" s="298"/>
      <c r="B352" s="156"/>
      <c r="C352" s="156" t="s">
        <v>928</v>
      </c>
      <c r="E352" s="156"/>
      <c r="F352" s="318" t="s">
        <v>1066</v>
      </c>
      <c r="G352" s="289" t="s">
        <v>1042</v>
      </c>
      <c r="H352" s="156"/>
      <c r="I352" s="156"/>
      <c r="K352" s="112"/>
    </row>
    <row r="353" spans="1:11">
      <c r="G353" s="112" t="s">
        <v>1202</v>
      </c>
    </row>
    <row r="354" spans="1:11">
      <c r="G354" s="112" t="s">
        <v>1085</v>
      </c>
      <c r="J354" s="155">
        <v>24900</v>
      </c>
      <c r="K354" s="290" t="s">
        <v>598</v>
      </c>
    </row>
    <row r="355" spans="1:11" ht="24" customHeight="1">
      <c r="A355" s="298"/>
      <c r="B355" s="156"/>
      <c r="C355" s="156" t="s">
        <v>929</v>
      </c>
      <c r="E355" s="156"/>
      <c r="F355" s="318" t="s">
        <v>1067</v>
      </c>
      <c r="G355" s="289" t="s">
        <v>1042</v>
      </c>
      <c r="H355" s="156"/>
      <c r="I355" s="156"/>
      <c r="K355" s="112"/>
    </row>
    <row r="356" spans="1:11" ht="24" customHeight="1">
      <c r="A356" s="298"/>
      <c r="B356" s="156"/>
      <c r="C356" s="156"/>
      <c r="E356" s="156"/>
      <c r="F356" s="318"/>
      <c r="G356" s="289" t="s">
        <v>1203</v>
      </c>
      <c r="H356" s="156"/>
      <c r="I356" s="156"/>
      <c r="J356" s="155"/>
      <c r="K356" s="290"/>
    </row>
    <row r="357" spans="1:11" ht="24" customHeight="1">
      <c r="A357" s="298"/>
      <c r="B357" s="156"/>
      <c r="C357" s="156"/>
      <c r="E357" s="156"/>
      <c r="F357" s="318"/>
      <c r="G357" s="289" t="s">
        <v>1085</v>
      </c>
      <c r="H357" s="156"/>
      <c r="I357" s="156"/>
      <c r="J357" s="155">
        <v>27900</v>
      </c>
      <c r="K357" s="290" t="s">
        <v>598</v>
      </c>
    </row>
    <row r="358" spans="1:11" ht="24" customHeight="1">
      <c r="A358" s="298"/>
      <c r="B358" s="156"/>
      <c r="C358" s="156"/>
      <c r="E358" s="156"/>
      <c r="F358" s="318"/>
      <c r="G358" s="289"/>
      <c r="H358" s="156"/>
      <c r="I358" s="156"/>
      <c r="J358" s="155"/>
      <c r="K358" s="290"/>
    </row>
    <row r="359" spans="1:11" ht="24" customHeight="1">
      <c r="A359" s="298"/>
      <c r="B359" s="156"/>
      <c r="C359" s="156"/>
      <c r="E359" s="156"/>
      <c r="F359" s="318"/>
      <c r="G359" s="289"/>
      <c r="H359" s="156"/>
      <c r="I359" s="156"/>
      <c r="J359" s="155"/>
      <c r="K359" s="290"/>
    </row>
    <row r="360" spans="1:11" ht="24" customHeight="1">
      <c r="A360" s="298"/>
      <c r="B360" s="156"/>
      <c r="C360" s="156"/>
      <c r="E360" s="156"/>
      <c r="F360" s="318"/>
      <c r="G360" s="289"/>
      <c r="H360" s="156"/>
      <c r="I360" s="156"/>
      <c r="J360" s="155"/>
      <c r="K360" s="290"/>
    </row>
    <row r="361" spans="1:11" ht="24" customHeight="1">
      <c r="A361" s="298"/>
      <c r="B361" s="156"/>
      <c r="C361" s="156" t="s">
        <v>930</v>
      </c>
      <c r="E361" s="156"/>
      <c r="F361" s="318" t="s">
        <v>1076</v>
      </c>
      <c r="G361" s="289" t="s">
        <v>1042</v>
      </c>
      <c r="H361" s="156"/>
      <c r="I361" s="156"/>
      <c r="K361" s="112"/>
    </row>
    <row r="362" spans="1:11" ht="24" customHeight="1">
      <c r="A362" s="298"/>
      <c r="B362" s="156"/>
      <c r="C362" s="156"/>
      <c r="E362" s="156"/>
      <c r="F362" s="318"/>
      <c r="G362" s="289" t="s">
        <v>1204</v>
      </c>
      <c r="H362" s="156"/>
      <c r="I362" s="156"/>
      <c r="J362" s="155"/>
      <c r="K362" s="290"/>
    </row>
    <row r="363" spans="1:11" ht="24" customHeight="1">
      <c r="A363" s="298"/>
      <c r="B363" s="156"/>
      <c r="C363" s="156"/>
      <c r="E363" s="156"/>
      <c r="F363" s="318"/>
      <c r="G363" s="289" t="s">
        <v>1205</v>
      </c>
      <c r="H363" s="156"/>
      <c r="I363" s="156"/>
      <c r="J363" s="155">
        <v>113700</v>
      </c>
      <c r="K363" s="290" t="s">
        <v>598</v>
      </c>
    </row>
    <row r="364" spans="1:11" ht="24" customHeight="1">
      <c r="A364" s="298"/>
      <c r="B364" s="156"/>
      <c r="C364" s="156" t="s">
        <v>931</v>
      </c>
      <c r="E364" s="156"/>
      <c r="F364" s="318" t="s">
        <v>1077</v>
      </c>
      <c r="G364" s="289" t="s">
        <v>1042</v>
      </c>
      <c r="H364" s="156"/>
      <c r="I364" s="156"/>
      <c r="K364" s="112"/>
    </row>
    <row r="365" spans="1:11" ht="24" customHeight="1">
      <c r="A365" s="298"/>
      <c r="B365" s="156"/>
      <c r="C365" s="156"/>
      <c r="E365" s="156"/>
      <c r="F365" s="318"/>
      <c r="G365" s="289" t="s">
        <v>1206</v>
      </c>
      <c r="H365" s="156"/>
      <c r="I365" s="156"/>
      <c r="J365" s="155"/>
      <c r="K365" s="290"/>
    </row>
    <row r="366" spans="1:11" ht="24" customHeight="1">
      <c r="A366" s="298"/>
      <c r="B366" s="156"/>
      <c r="C366" s="156"/>
      <c r="E366" s="156"/>
      <c r="F366" s="318"/>
      <c r="G366" s="289" t="s">
        <v>1085</v>
      </c>
      <c r="H366" s="156"/>
      <c r="I366" s="156"/>
      <c r="J366" s="155">
        <v>32200</v>
      </c>
      <c r="K366" s="290" t="s">
        <v>598</v>
      </c>
    </row>
    <row r="367" spans="1:11" ht="24" customHeight="1">
      <c r="A367" s="298"/>
      <c r="B367" s="156"/>
      <c r="C367" s="156" t="s">
        <v>932</v>
      </c>
      <c r="E367" s="156"/>
      <c r="F367" s="318" t="s">
        <v>1120</v>
      </c>
      <c r="G367" s="485" t="s">
        <v>1207</v>
      </c>
      <c r="H367" s="485"/>
      <c r="I367" s="156"/>
      <c r="K367" s="112"/>
    </row>
    <row r="368" spans="1:11" ht="24" customHeight="1">
      <c r="A368" s="298"/>
      <c r="B368" s="156"/>
      <c r="C368" s="156"/>
      <c r="E368" s="156"/>
      <c r="F368" s="318"/>
      <c r="G368" s="289" t="s">
        <v>1208</v>
      </c>
      <c r="H368" s="156"/>
      <c r="I368" s="156"/>
      <c r="J368" s="155">
        <v>8900</v>
      </c>
      <c r="K368" s="290" t="s">
        <v>598</v>
      </c>
    </row>
    <row r="369" spans="1:11" ht="24" customHeight="1">
      <c r="A369" s="298"/>
      <c r="B369" s="156"/>
      <c r="C369" s="156" t="s">
        <v>933</v>
      </c>
      <c r="E369" s="156"/>
      <c r="F369" s="318" t="s">
        <v>1121</v>
      </c>
      <c r="G369" s="289" t="s">
        <v>1209</v>
      </c>
      <c r="H369" s="156"/>
      <c r="I369" s="156"/>
      <c r="K369" s="112"/>
    </row>
    <row r="370" spans="1:11" ht="24" customHeight="1">
      <c r="A370" s="298"/>
      <c r="B370" s="156"/>
      <c r="C370" s="156"/>
      <c r="E370" s="156"/>
      <c r="F370" s="318"/>
      <c r="G370" s="289" t="s">
        <v>1210</v>
      </c>
      <c r="H370" s="156"/>
      <c r="I370" s="156"/>
      <c r="J370" s="155">
        <v>10000</v>
      </c>
      <c r="K370" s="290" t="s">
        <v>598</v>
      </c>
    </row>
    <row r="371" spans="1:11" ht="24" customHeight="1">
      <c r="A371" s="298"/>
      <c r="B371" s="156"/>
      <c r="C371" s="156" t="s">
        <v>934</v>
      </c>
      <c r="E371" s="156"/>
      <c r="F371" s="318" t="s">
        <v>1177</v>
      </c>
      <c r="G371" s="289" t="s">
        <v>1211</v>
      </c>
      <c r="H371" s="156"/>
      <c r="I371" s="156"/>
      <c r="K371" s="112"/>
    </row>
    <row r="372" spans="1:11" ht="24" customHeight="1">
      <c r="A372" s="298"/>
      <c r="B372" s="156"/>
      <c r="C372" s="156"/>
      <c r="E372" s="156"/>
      <c r="F372" s="318"/>
      <c r="G372" s="289" t="s">
        <v>1082</v>
      </c>
      <c r="H372" s="156"/>
      <c r="I372" s="156"/>
      <c r="J372" s="155"/>
      <c r="K372" s="290"/>
    </row>
    <row r="373" spans="1:11" ht="24" customHeight="1">
      <c r="A373" s="298"/>
      <c r="B373" s="156"/>
      <c r="C373" s="156"/>
      <c r="E373" s="156"/>
      <c r="F373" s="318"/>
      <c r="G373" s="289" t="s">
        <v>1080</v>
      </c>
      <c r="H373" s="156"/>
      <c r="I373" s="156"/>
      <c r="J373" s="155"/>
      <c r="K373" s="290"/>
    </row>
    <row r="374" spans="1:11" ht="24" customHeight="1">
      <c r="A374" s="298"/>
      <c r="B374" s="156"/>
      <c r="C374" s="156"/>
      <c r="E374" s="156"/>
      <c r="F374" s="318"/>
      <c r="G374" s="289" t="s">
        <v>1213</v>
      </c>
      <c r="H374" s="156"/>
      <c r="I374" s="156"/>
      <c r="J374" s="155">
        <v>561220</v>
      </c>
      <c r="K374" s="290" t="s">
        <v>598</v>
      </c>
    </row>
    <row r="375" spans="1:11" ht="24" customHeight="1">
      <c r="A375" s="298"/>
      <c r="B375" s="156"/>
      <c r="C375" s="156" t="s">
        <v>935</v>
      </c>
      <c r="E375" s="156"/>
      <c r="F375" s="318" t="s">
        <v>1178</v>
      </c>
      <c r="G375" s="485" t="s">
        <v>1215</v>
      </c>
      <c r="H375" s="485"/>
      <c r="I375" s="156"/>
      <c r="K375" s="112"/>
    </row>
    <row r="376" spans="1:11" ht="24" customHeight="1">
      <c r="A376" s="298"/>
      <c r="B376" s="156"/>
      <c r="C376" s="156"/>
      <c r="E376" s="156"/>
      <c r="F376" s="318"/>
      <c r="G376" s="289" t="s">
        <v>1216</v>
      </c>
      <c r="H376" s="156"/>
      <c r="I376" s="156"/>
      <c r="J376" s="155"/>
      <c r="K376" s="290"/>
    </row>
    <row r="377" spans="1:11" ht="24" customHeight="1">
      <c r="A377" s="298"/>
      <c r="B377" s="156"/>
      <c r="C377" s="156"/>
      <c r="E377" s="156"/>
      <c r="F377" s="318"/>
      <c r="G377" s="289" t="s">
        <v>1214</v>
      </c>
      <c r="H377" s="156"/>
      <c r="I377" s="156"/>
      <c r="J377" s="155">
        <v>51020</v>
      </c>
      <c r="K377" s="290" t="s">
        <v>598</v>
      </c>
    </row>
    <row r="378" spans="1:11" ht="24" customHeight="1">
      <c r="A378" s="298"/>
      <c r="B378" s="156"/>
      <c r="C378" s="156" t="s">
        <v>936</v>
      </c>
      <c r="E378" s="156"/>
      <c r="F378" s="318" t="s">
        <v>1179</v>
      </c>
      <c r="G378" s="289" t="s">
        <v>937</v>
      </c>
      <c r="H378" s="156"/>
      <c r="I378" s="156"/>
      <c r="J378" s="155">
        <v>3000</v>
      </c>
      <c r="K378" s="290" t="s">
        <v>598</v>
      </c>
    </row>
    <row r="379" spans="1:11" ht="24" customHeight="1">
      <c r="A379" s="298"/>
      <c r="B379" s="156"/>
      <c r="C379" s="156" t="s">
        <v>938</v>
      </c>
      <c r="E379" s="156"/>
      <c r="F379" s="318" t="s">
        <v>1180</v>
      </c>
      <c r="G379" s="289" t="s">
        <v>1217</v>
      </c>
      <c r="H379" s="156"/>
      <c r="I379" s="156"/>
      <c r="K379" s="112"/>
    </row>
    <row r="380" spans="1:11" ht="24" customHeight="1">
      <c r="A380" s="298"/>
      <c r="B380" s="156"/>
      <c r="C380" s="156"/>
      <c r="E380" s="156"/>
      <c r="F380" s="318"/>
      <c r="G380" s="289" t="s">
        <v>1212</v>
      </c>
      <c r="H380" s="156"/>
      <c r="I380" s="156"/>
      <c r="J380" s="155"/>
      <c r="K380" s="290"/>
    </row>
    <row r="381" spans="1:11" ht="24" customHeight="1">
      <c r="A381" s="298"/>
      <c r="B381" s="156"/>
      <c r="C381" s="156"/>
      <c r="E381" s="156"/>
      <c r="F381" s="318"/>
      <c r="G381" s="289" t="s">
        <v>1218</v>
      </c>
      <c r="H381" s="156"/>
      <c r="I381" s="156"/>
      <c r="J381" s="155">
        <v>24510</v>
      </c>
      <c r="K381" s="290" t="s">
        <v>598</v>
      </c>
    </row>
    <row r="382" spans="1:11" ht="24" customHeight="1">
      <c r="A382" s="298"/>
      <c r="B382" s="156"/>
      <c r="C382" s="156" t="s">
        <v>939</v>
      </c>
      <c r="E382" s="156"/>
      <c r="F382" s="318" t="s">
        <v>1176</v>
      </c>
      <c r="G382" s="289" t="s">
        <v>1219</v>
      </c>
      <c r="H382" s="156"/>
      <c r="I382" s="156"/>
      <c r="K382" s="112"/>
    </row>
    <row r="383" spans="1:11" ht="24" customHeight="1">
      <c r="A383" s="298"/>
      <c r="B383" s="156"/>
      <c r="C383" s="156"/>
      <c r="E383" s="156"/>
      <c r="F383" s="318"/>
      <c r="G383" s="289" t="s">
        <v>1220</v>
      </c>
      <c r="H383" s="156"/>
      <c r="I383" s="156"/>
      <c r="J383" s="155">
        <v>14200</v>
      </c>
      <c r="K383" s="290" t="s">
        <v>598</v>
      </c>
    </row>
    <row r="384" spans="1:11" ht="24" customHeight="1">
      <c r="A384" s="298"/>
      <c r="B384" s="156"/>
      <c r="C384" s="156" t="s">
        <v>940</v>
      </c>
      <c r="E384" s="156"/>
      <c r="F384" s="318" t="s">
        <v>1181</v>
      </c>
      <c r="G384" s="485" t="s">
        <v>1621</v>
      </c>
      <c r="H384" s="485"/>
      <c r="I384" s="156"/>
      <c r="K384" s="112"/>
    </row>
    <row r="385" spans="1:11" ht="24" customHeight="1">
      <c r="A385" s="298"/>
      <c r="B385" s="156"/>
      <c r="C385" s="156"/>
      <c r="E385" s="156"/>
      <c r="F385" s="318"/>
      <c r="G385" s="289" t="s">
        <v>1622</v>
      </c>
      <c r="H385" s="156"/>
      <c r="I385" s="156"/>
      <c r="J385" s="155">
        <v>30000</v>
      </c>
      <c r="K385" s="290" t="s">
        <v>598</v>
      </c>
    </row>
    <row r="386" spans="1:11" ht="24" customHeight="1">
      <c r="A386" s="298"/>
      <c r="B386" s="156"/>
      <c r="C386" s="156" t="s">
        <v>941</v>
      </c>
      <c r="E386" s="156"/>
      <c r="F386" s="318" t="s">
        <v>1182</v>
      </c>
      <c r="G386" s="289" t="s">
        <v>1221</v>
      </c>
      <c r="H386" s="156"/>
      <c r="I386" s="156"/>
      <c r="K386" s="112"/>
    </row>
    <row r="387" spans="1:11" ht="24" customHeight="1">
      <c r="A387" s="298"/>
      <c r="B387" s="156"/>
      <c r="C387" s="156"/>
      <c r="E387" s="156"/>
      <c r="F387" s="318"/>
      <c r="G387" s="289" t="s">
        <v>1222</v>
      </c>
      <c r="H387" s="156"/>
      <c r="I387" s="156"/>
      <c r="J387" s="155">
        <v>33900</v>
      </c>
      <c r="K387" s="290" t="s">
        <v>598</v>
      </c>
    </row>
    <row r="388" spans="1:11" ht="24" customHeight="1">
      <c r="A388" s="298"/>
      <c r="B388" s="156"/>
      <c r="C388" s="156" t="s">
        <v>942</v>
      </c>
      <c r="E388" s="156"/>
      <c r="F388" s="318" t="s">
        <v>1183</v>
      </c>
      <c r="G388" s="289" t="s">
        <v>1223</v>
      </c>
      <c r="H388" s="156"/>
      <c r="I388" s="156"/>
      <c r="K388" s="112"/>
    </row>
    <row r="389" spans="1:11" ht="24" customHeight="1">
      <c r="A389" s="298"/>
      <c r="B389" s="156"/>
      <c r="C389" s="156"/>
      <c r="E389" s="156"/>
      <c r="F389" s="318"/>
      <c r="G389" s="289" t="s">
        <v>1224</v>
      </c>
      <c r="H389" s="156"/>
      <c r="I389" s="156"/>
      <c r="J389" s="155"/>
      <c r="K389" s="290"/>
    </row>
    <row r="390" spans="1:11" ht="24" customHeight="1">
      <c r="A390" s="298"/>
      <c r="B390" s="156"/>
      <c r="C390" s="156"/>
      <c r="E390" s="156"/>
      <c r="F390" s="318"/>
      <c r="G390" s="289" t="s">
        <v>1225</v>
      </c>
      <c r="H390" s="156"/>
      <c r="I390" s="156"/>
      <c r="J390" s="155">
        <v>1480000</v>
      </c>
      <c r="K390" s="290" t="s">
        <v>598</v>
      </c>
    </row>
    <row r="391" spans="1:11" ht="24" customHeight="1">
      <c r="A391" s="298"/>
      <c r="B391" s="156"/>
      <c r="C391" s="156" t="s">
        <v>943</v>
      </c>
      <c r="E391" s="156"/>
      <c r="F391" s="318" t="s">
        <v>1184</v>
      </c>
      <c r="G391" s="289" t="s">
        <v>1226</v>
      </c>
      <c r="H391" s="156"/>
      <c r="I391" s="156"/>
      <c r="K391" s="112"/>
    </row>
    <row r="392" spans="1:11" ht="24" customHeight="1">
      <c r="A392" s="298"/>
      <c r="B392" s="156"/>
      <c r="C392" s="156"/>
      <c r="E392" s="156"/>
      <c r="F392" s="318"/>
      <c r="G392" s="289" t="s">
        <v>1227</v>
      </c>
      <c r="H392" s="156"/>
      <c r="I392" s="156"/>
      <c r="J392" s="155">
        <v>165000</v>
      </c>
      <c r="K392" s="290" t="s">
        <v>598</v>
      </c>
    </row>
    <row r="393" spans="1:11" ht="24" customHeight="1">
      <c r="A393" s="298"/>
      <c r="B393" s="156"/>
      <c r="C393" s="156" t="s">
        <v>944</v>
      </c>
      <c r="E393" s="156"/>
      <c r="F393" s="318" t="s">
        <v>1185</v>
      </c>
      <c r="G393" s="289" t="s">
        <v>1228</v>
      </c>
      <c r="H393" s="156"/>
      <c r="I393" s="156"/>
      <c r="K393" s="112"/>
    </row>
    <row r="394" spans="1:11" ht="24" customHeight="1">
      <c r="A394" s="298"/>
      <c r="B394" s="156"/>
      <c r="C394" s="156"/>
      <c r="E394" s="156"/>
      <c r="F394" s="318"/>
      <c r="G394" s="289" t="s">
        <v>1229</v>
      </c>
      <c r="H394" s="156"/>
      <c r="I394" s="156"/>
      <c r="J394" s="155">
        <v>2800</v>
      </c>
      <c r="K394" s="290" t="s">
        <v>598</v>
      </c>
    </row>
    <row r="395" spans="1:11" ht="24" customHeight="1">
      <c r="A395" s="298"/>
      <c r="B395" s="156"/>
      <c r="C395" s="156" t="s">
        <v>945</v>
      </c>
      <c r="E395" s="156"/>
      <c r="F395" s="318" t="s">
        <v>1186</v>
      </c>
      <c r="G395" s="289" t="s">
        <v>1230</v>
      </c>
      <c r="H395" s="156"/>
      <c r="I395" s="156"/>
      <c r="K395" s="112"/>
    </row>
    <row r="396" spans="1:11" ht="24" customHeight="1">
      <c r="A396" s="298"/>
      <c r="B396" s="156"/>
      <c r="C396" s="156"/>
      <c r="E396" s="156"/>
      <c r="F396" s="318"/>
      <c r="G396" s="289" t="s">
        <v>1231</v>
      </c>
      <c r="H396" s="156"/>
      <c r="I396" s="156"/>
      <c r="J396" s="155">
        <v>30000</v>
      </c>
      <c r="K396" s="290" t="s">
        <v>598</v>
      </c>
    </row>
    <row r="397" spans="1:11" ht="24" customHeight="1">
      <c r="A397" s="298"/>
      <c r="B397" s="156"/>
      <c r="C397" s="156" t="s">
        <v>946</v>
      </c>
      <c r="E397" s="156"/>
      <c r="F397" s="318" t="s">
        <v>1187</v>
      </c>
      <c r="G397" s="289" t="s">
        <v>947</v>
      </c>
      <c r="H397" s="156"/>
      <c r="I397" s="156"/>
      <c r="J397" s="155">
        <v>56000</v>
      </c>
      <c r="K397" s="290" t="s">
        <v>598</v>
      </c>
    </row>
    <row r="398" spans="1:11" ht="24" customHeight="1">
      <c r="A398" s="298"/>
      <c r="B398" s="156"/>
      <c r="C398" s="156" t="s">
        <v>948</v>
      </c>
      <c r="E398" s="156"/>
      <c r="F398" s="318" t="s">
        <v>1188</v>
      </c>
      <c r="G398" s="289" t="s">
        <v>949</v>
      </c>
      <c r="H398" s="156"/>
      <c r="I398" s="156"/>
      <c r="J398" s="155">
        <v>150000</v>
      </c>
      <c r="K398" s="290" t="s">
        <v>598</v>
      </c>
    </row>
    <row r="399" spans="1:11" ht="24" customHeight="1">
      <c r="A399" s="298"/>
      <c r="B399" s="156"/>
      <c r="C399" s="156" t="s">
        <v>950</v>
      </c>
      <c r="E399" s="156"/>
      <c r="F399" s="318" t="s">
        <v>1189</v>
      </c>
      <c r="G399" s="485" t="s">
        <v>951</v>
      </c>
      <c r="H399" s="485"/>
      <c r="I399" s="156"/>
      <c r="J399" s="155">
        <v>83200</v>
      </c>
      <c r="K399" s="290" t="s">
        <v>598</v>
      </c>
    </row>
    <row r="400" spans="1:11" ht="24" customHeight="1">
      <c r="A400" s="298"/>
      <c r="B400" s="156"/>
      <c r="C400" s="156" t="s">
        <v>952</v>
      </c>
      <c r="E400" s="156"/>
      <c r="F400" s="318" t="s">
        <v>1190</v>
      </c>
      <c r="G400" s="289" t="s">
        <v>953</v>
      </c>
      <c r="H400" s="156"/>
      <c r="I400" s="156"/>
      <c r="J400" s="155">
        <v>60000</v>
      </c>
      <c r="K400" s="290" t="s">
        <v>598</v>
      </c>
    </row>
    <row r="401" spans="1:11" ht="24" customHeight="1">
      <c r="A401" s="298"/>
      <c r="B401" s="156"/>
      <c r="C401" s="156" t="s">
        <v>954</v>
      </c>
      <c r="E401" s="156"/>
      <c r="F401" s="318" t="s">
        <v>1191</v>
      </c>
      <c r="G401" s="289" t="s">
        <v>955</v>
      </c>
      <c r="H401" s="156"/>
      <c r="I401" s="156"/>
      <c r="J401" s="155">
        <v>16000</v>
      </c>
      <c r="K401" s="290" t="s">
        <v>598</v>
      </c>
    </row>
    <row r="402" spans="1:11" ht="24" customHeight="1">
      <c r="A402" s="298"/>
      <c r="B402" s="156"/>
      <c r="C402" s="156" t="s">
        <v>956</v>
      </c>
      <c r="E402" s="156"/>
      <c r="F402" s="318" t="s">
        <v>1192</v>
      </c>
      <c r="G402" s="289" t="s">
        <v>957</v>
      </c>
      <c r="H402" s="156"/>
      <c r="I402" s="156"/>
      <c r="J402" s="155">
        <v>255000</v>
      </c>
      <c r="K402" s="290" t="s">
        <v>598</v>
      </c>
    </row>
    <row r="403" spans="1:11" ht="24" customHeight="1">
      <c r="A403" s="298"/>
      <c r="B403" s="156"/>
      <c r="C403" s="156" t="s">
        <v>958</v>
      </c>
      <c r="E403" s="156"/>
      <c r="F403" s="318" t="s">
        <v>1193</v>
      </c>
      <c r="G403" s="289" t="s">
        <v>959</v>
      </c>
      <c r="H403" s="156"/>
      <c r="I403" s="156"/>
      <c r="J403" s="155">
        <v>244800</v>
      </c>
      <c r="K403" s="290" t="s">
        <v>598</v>
      </c>
    </row>
    <row r="404" spans="1:11" ht="24" customHeight="1">
      <c r="A404" s="298"/>
      <c r="B404" s="156"/>
      <c r="C404" s="156" t="s">
        <v>960</v>
      </c>
      <c r="E404" s="156"/>
      <c r="F404" s="318" t="s">
        <v>1194</v>
      </c>
      <c r="G404" s="289" t="s">
        <v>961</v>
      </c>
      <c r="H404" s="156"/>
      <c r="I404" s="156"/>
      <c r="J404" s="155">
        <v>37500</v>
      </c>
      <c r="K404" s="290" t="s">
        <v>598</v>
      </c>
    </row>
    <row r="405" spans="1:11" ht="24" customHeight="1">
      <c r="A405" s="298"/>
      <c r="B405" s="156"/>
      <c r="C405" s="156" t="s">
        <v>962</v>
      </c>
      <c r="E405" s="156"/>
      <c r="F405" s="318" t="s">
        <v>1195</v>
      </c>
      <c r="G405" s="289" t="s">
        <v>963</v>
      </c>
      <c r="H405" s="156"/>
      <c r="I405" s="156"/>
      <c r="J405" s="155">
        <v>6700</v>
      </c>
      <c r="K405" s="290" t="s">
        <v>598</v>
      </c>
    </row>
    <row r="406" spans="1:11" ht="24" customHeight="1">
      <c r="A406" s="298"/>
      <c r="B406" s="156"/>
      <c r="C406" s="156" t="s">
        <v>964</v>
      </c>
      <c r="E406" s="156"/>
      <c r="F406" s="318" t="s">
        <v>1196</v>
      </c>
      <c r="G406" s="289" t="s">
        <v>965</v>
      </c>
      <c r="H406" s="156"/>
      <c r="I406" s="156"/>
      <c r="J406" s="155">
        <v>13500</v>
      </c>
      <c r="K406" s="290" t="s">
        <v>598</v>
      </c>
    </row>
    <row r="407" spans="1:11" ht="24" customHeight="1">
      <c r="A407" s="298"/>
      <c r="B407" s="156"/>
      <c r="C407" s="156" t="s">
        <v>966</v>
      </c>
      <c r="E407" s="156"/>
      <c r="F407" s="318" t="s">
        <v>1197</v>
      </c>
      <c r="G407" s="289" t="s">
        <v>1232</v>
      </c>
      <c r="H407" s="156"/>
      <c r="I407" s="156"/>
      <c r="K407" s="112"/>
    </row>
    <row r="408" spans="1:11" ht="24" customHeight="1">
      <c r="A408" s="298"/>
      <c r="B408" s="156"/>
      <c r="C408" s="156"/>
      <c r="E408" s="156"/>
      <c r="F408" s="318"/>
      <c r="G408" s="289" t="s">
        <v>1233</v>
      </c>
      <c r="H408" s="156"/>
      <c r="I408" s="156"/>
      <c r="J408" s="155">
        <v>120000</v>
      </c>
      <c r="K408" s="290" t="s">
        <v>598</v>
      </c>
    </row>
    <row r="409" spans="1:11" ht="24" customHeight="1">
      <c r="A409" s="298"/>
      <c r="B409" s="156"/>
      <c r="C409" s="156" t="s">
        <v>967</v>
      </c>
      <c r="E409" s="156"/>
      <c r="F409" s="318" t="s">
        <v>1198</v>
      </c>
      <c r="G409" s="289" t="s">
        <v>1232</v>
      </c>
      <c r="H409" s="156"/>
      <c r="I409" s="156"/>
      <c r="K409" s="112"/>
    </row>
    <row r="410" spans="1:11" ht="24" customHeight="1">
      <c r="A410" s="298"/>
      <c r="B410" s="156"/>
      <c r="C410" s="156"/>
      <c r="D410" s="156"/>
      <c r="E410" s="156"/>
      <c r="F410" s="156"/>
      <c r="G410" s="289" t="s">
        <v>1045</v>
      </c>
      <c r="H410" s="156"/>
      <c r="I410" s="156"/>
      <c r="J410" s="155">
        <v>175000</v>
      </c>
      <c r="K410" s="290" t="s">
        <v>598</v>
      </c>
    </row>
    <row r="411" spans="1:11" ht="24" customHeight="1">
      <c r="A411" s="298"/>
      <c r="B411" s="156"/>
      <c r="C411" s="156"/>
      <c r="D411" s="156"/>
      <c r="E411" s="156"/>
      <c r="F411" s="156"/>
      <c r="G411" s="289"/>
      <c r="H411" s="156"/>
      <c r="I411" s="156"/>
      <c r="J411" s="155"/>
      <c r="K411" s="290"/>
    </row>
    <row r="412" spans="1:11" ht="24" customHeight="1">
      <c r="A412" s="298"/>
      <c r="B412" s="158" t="s">
        <v>1037</v>
      </c>
      <c r="C412" s="158"/>
      <c r="D412" s="158"/>
      <c r="E412" s="158"/>
      <c r="F412" s="158"/>
      <c r="G412" s="158"/>
      <c r="H412" s="489">
        <f>SUM(J414:J414)</f>
        <v>567700</v>
      </c>
      <c r="I412" s="489"/>
      <c r="J412" s="159" t="s">
        <v>598</v>
      </c>
      <c r="K412" s="309"/>
    </row>
    <row r="413" spans="1:11" ht="24" customHeight="1">
      <c r="A413" s="298"/>
      <c r="B413" s="156"/>
      <c r="C413" s="156" t="s">
        <v>909</v>
      </c>
      <c r="E413" s="156"/>
      <c r="F413" s="485" t="s">
        <v>1234</v>
      </c>
      <c r="G413" s="485"/>
      <c r="H413" s="156"/>
      <c r="I413" s="156"/>
      <c r="K413" s="112"/>
    </row>
    <row r="414" spans="1:11" ht="24" customHeight="1">
      <c r="A414" s="298"/>
      <c r="B414" s="298"/>
      <c r="C414" s="298"/>
      <c r="D414" s="298"/>
      <c r="E414" s="298"/>
      <c r="F414" s="298" t="s">
        <v>1235</v>
      </c>
      <c r="H414" s="298"/>
      <c r="I414" s="298"/>
      <c r="J414" s="155">
        <v>567700</v>
      </c>
      <c r="K414" s="290" t="s">
        <v>598</v>
      </c>
    </row>
    <row r="415" spans="1:11" ht="24" customHeight="1">
      <c r="A415" s="298"/>
      <c r="B415" s="298"/>
      <c r="C415" s="298"/>
      <c r="D415" s="298"/>
      <c r="E415" s="298"/>
      <c r="F415" s="298"/>
      <c r="G415" s="298"/>
      <c r="H415" s="298"/>
      <c r="I415" s="298"/>
      <c r="J415" s="298"/>
      <c r="K415" s="329"/>
    </row>
    <row r="416" spans="1:11" ht="24" customHeight="1">
      <c r="A416" s="298"/>
      <c r="B416" s="298"/>
      <c r="C416" s="298"/>
      <c r="D416" s="298"/>
      <c r="E416" s="298"/>
      <c r="F416" s="298"/>
      <c r="G416" s="298"/>
      <c r="H416" s="298"/>
      <c r="I416" s="298"/>
      <c r="J416" s="298"/>
      <c r="K416" s="329"/>
    </row>
    <row r="417" spans="1:11" ht="24" customHeight="1">
      <c r="A417" s="298"/>
      <c r="B417" s="298"/>
      <c r="C417" s="298"/>
      <c r="D417" s="298"/>
      <c r="E417" s="298"/>
      <c r="F417" s="298"/>
      <c r="G417" s="298"/>
      <c r="H417" s="298"/>
      <c r="I417" s="298"/>
      <c r="J417" s="298"/>
      <c r="K417" s="329"/>
    </row>
    <row r="418" spans="1:11" ht="24" customHeight="1">
      <c r="A418" s="298"/>
      <c r="B418" s="298"/>
      <c r="C418" s="298"/>
      <c r="D418" s="298"/>
      <c r="E418" s="298"/>
      <c r="F418" s="298"/>
      <c r="G418" s="298"/>
      <c r="H418" s="298"/>
      <c r="I418" s="298"/>
      <c r="J418" s="298"/>
      <c r="K418" s="329"/>
    </row>
    <row r="419" spans="1:11" ht="24" customHeight="1">
      <c r="A419" s="298"/>
      <c r="B419" s="298"/>
      <c r="C419" s="298"/>
      <c r="D419" s="298"/>
      <c r="E419" s="298"/>
      <c r="F419" s="298"/>
      <c r="G419" s="298"/>
      <c r="H419" s="298"/>
      <c r="I419" s="298"/>
      <c r="J419" s="298"/>
      <c r="K419" s="329"/>
    </row>
    <row r="420" spans="1:11" ht="24" customHeight="1">
      <c r="A420" s="298"/>
      <c r="B420" s="298"/>
      <c r="C420" s="298"/>
      <c r="D420" s="298"/>
      <c r="E420" s="298"/>
      <c r="F420" s="298"/>
      <c r="G420" s="298"/>
      <c r="H420" s="298"/>
      <c r="I420" s="298"/>
      <c r="J420" s="298"/>
      <c r="K420" s="329"/>
    </row>
    <row r="421" spans="1:11" ht="24" customHeight="1">
      <c r="A421" s="298"/>
      <c r="B421" s="298"/>
      <c r="C421" s="298"/>
      <c r="D421" s="298"/>
      <c r="E421" s="298"/>
      <c r="F421" s="298"/>
      <c r="G421" s="298"/>
      <c r="H421" s="298"/>
      <c r="I421" s="298"/>
      <c r="J421" s="298"/>
      <c r="K421" s="329"/>
    </row>
    <row r="422" spans="1:11" ht="24" customHeight="1">
      <c r="A422" s="298"/>
      <c r="B422" s="298"/>
      <c r="C422" s="298"/>
      <c r="D422" s="298"/>
      <c r="E422" s="298"/>
      <c r="F422" s="298"/>
      <c r="G422" s="298"/>
      <c r="H422" s="298"/>
      <c r="I422" s="298"/>
      <c r="J422" s="298"/>
      <c r="K422" s="329"/>
    </row>
    <row r="423" spans="1:11" ht="24" customHeight="1">
      <c r="A423" s="298"/>
      <c r="B423" s="298"/>
      <c r="C423" s="298"/>
      <c r="D423" s="298"/>
      <c r="E423" s="298"/>
      <c r="F423" s="298"/>
      <c r="G423" s="298"/>
      <c r="H423" s="298"/>
      <c r="I423" s="298"/>
      <c r="J423" s="298"/>
      <c r="K423" s="329"/>
    </row>
    <row r="424" spans="1:11" ht="24" customHeight="1">
      <c r="A424" s="298"/>
      <c r="B424" s="298"/>
      <c r="C424" s="298"/>
      <c r="D424" s="298"/>
      <c r="E424" s="298"/>
      <c r="F424" s="298"/>
      <c r="G424" s="298"/>
      <c r="H424" s="298"/>
      <c r="I424" s="298"/>
      <c r="J424" s="298"/>
      <c r="K424" s="329"/>
    </row>
    <row r="425" spans="1:11" ht="24" customHeight="1">
      <c r="A425" s="298"/>
      <c r="B425" s="298"/>
      <c r="C425" s="298"/>
      <c r="D425" s="298"/>
      <c r="E425" s="298"/>
      <c r="F425" s="298"/>
      <c r="G425" s="298"/>
      <c r="H425" s="298"/>
      <c r="I425" s="298"/>
      <c r="J425" s="298"/>
      <c r="K425" s="329"/>
    </row>
    <row r="426" spans="1:11" ht="24" customHeight="1">
      <c r="A426" s="298"/>
      <c r="B426" s="298"/>
      <c r="C426" s="298"/>
      <c r="D426" s="298"/>
      <c r="E426" s="298"/>
      <c r="F426" s="298"/>
      <c r="G426" s="298"/>
      <c r="H426" s="298"/>
      <c r="I426" s="298"/>
      <c r="J426" s="298"/>
      <c r="K426" s="329"/>
    </row>
    <row r="427" spans="1:11" ht="24" customHeight="1">
      <c r="A427" s="298"/>
      <c r="B427" s="298"/>
      <c r="C427" s="298"/>
      <c r="D427" s="298"/>
      <c r="E427" s="298"/>
      <c r="F427" s="298"/>
      <c r="G427" s="298"/>
      <c r="H427" s="298"/>
      <c r="I427" s="298"/>
      <c r="J427" s="298"/>
      <c r="K427" s="329"/>
    </row>
    <row r="428" spans="1:11" ht="24" customHeight="1">
      <c r="A428" s="298"/>
      <c r="B428" s="298"/>
      <c r="C428" s="298"/>
      <c r="D428" s="298"/>
      <c r="E428" s="298"/>
      <c r="F428" s="298"/>
      <c r="G428" s="298"/>
      <c r="H428" s="298"/>
      <c r="I428" s="298"/>
      <c r="J428" s="298"/>
      <c r="K428" s="329"/>
    </row>
    <row r="429" spans="1:11" ht="24" customHeight="1">
      <c r="A429" s="298"/>
      <c r="B429" s="298"/>
      <c r="C429" s="298"/>
      <c r="D429" s="298"/>
      <c r="E429" s="298"/>
      <c r="F429" s="298"/>
      <c r="G429" s="298"/>
      <c r="H429" s="298"/>
      <c r="I429" s="298"/>
      <c r="J429" s="298"/>
      <c r="K429" s="329"/>
    </row>
    <row r="430" spans="1:11" ht="24" customHeight="1">
      <c r="A430" s="298"/>
      <c r="B430" s="298"/>
      <c r="C430" s="298"/>
      <c r="D430" s="298"/>
      <c r="E430" s="298"/>
      <c r="F430" s="298"/>
      <c r="G430" s="298"/>
      <c r="H430" s="298"/>
      <c r="I430" s="298"/>
      <c r="J430" s="298"/>
      <c r="K430" s="329"/>
    </row>
    <row r="431" spans="1:11" ht="24" customHeight="1">
      <c r="A431" s="298"/>
      <c r="B431" s="298"/>
      <c r="C431" s="298"/>
      <c r="D431" s="298"/>
      <c r="E431" s="298"/>
      <c r="F431" s="298"/>
      <c r="G431" s="298"/>
      <c r="H431" s="298"/>
      <c r="I431" s="298"/>
      <c r="J431" s="298"/>
      <c r="K431" s="329"/>
    </row>
    <row r="432" spans="1:11" ht="24" customHeight="1">
      <c r="A432" s="298"/>
      <c r="B432" s="298"/>
      <c r="C432" s="298"/>
      <c r="D432" s="298"/>
      <c r="E432" s="298"/>
      <c r="F432" s="298"/>
      <c r="G432" s="298"/>
      <c r="H432" s="298"/>
      <c r="I432" s="298"/>
      <c r="J432" s="298"/>
      <c r="K432" s="329"/>
    </row>
    <row r="433" spans="1:11" ht="24" customHeight="1">
      <c r="A433" s="298"/>
      <c r="B433" s="152" t="s">
        <v>798</v>
      </c>
      <c r="C433" s="152"/>
      <c r="D433" s="152"/>
      <c r="E433" s="152"/>
      <c r="F433" s="152"/>
      <c r="G433" s="152"/>
      <c r="H433" s="152"/>
      <c r="I433" s="486">
        <f>SUM(H434,H450)</f>
        <v>11598500</v>
      </c>
      <c r="J433" s="486"/>
      <c r="K433" s="159" t="s">
        <v>598</v>
      </c>
    </row>
    <row r="434" spans="1:11" ht="24" customHeight="1">
      <c r="A434" s="298"/>
      <c r="B434" s="152" t="s">
        <v>875</v>
      </c>
      <c r="C434" s="152"/>
      <c r="D434" s="152"/>
      <c r="E434" s="152"/>
      <c r="F434" s="152"/>
      <c r="G434" s="152"/>
      <c r="H434" s="488">
        <f>SUM(H435,H447)</f>
        <v>11317900</v>
      </c>
      <c r="I434" s="488"/>
      <c r="J434" s="159" t="s">
        <v>598</v>
      </c>
      <c r="K434" s="159"/>
    </row>
    <row r="435" spans="1:11" ht="24" customHeight="1">
      <c r="A435" s="298"/>
      <c r="C435" s="158" t="s">
        <v>1598</v>
      </c>
      <c r="D435" s="158"/>
      <c r="E435" s="158"/>
      <c r="F435" s="158"/>
      <c r="G435" s="158"/>
      <c r="H435" s="489">
        <f>SUM(H436,H438,H443)</f>
        <v>11197900</v>
      </c>
      <c r="I435" s="489"/>
      <c r="J435" s="159" t="s">
        <v>598</v>
      </c>
      <c r="K435" s="309"/>
    </row>
    <row r="436" spans="1:11" ht="24" customHeight="1">
      <c r="A436" s="298"/>
      <c r="C436" s="158"/>
      <c r="D436" s="158" t="s">
        <v>876</v>
      </c>
      <c r="E436" s="158"/>
      <c r="F436" s="158"/>
      <c r="G436" s="158"/>
      <c r="H436" s="489">
        <v>669900</v>
      </c>
      <c r="I436" s="489"/>
      <c r="J436" s="159" t="s">
        <v>598</v>
      </c>
      <c r="K436" s="309"/>
    </row>
    <row r="437" spans="1:11" ht="24" customHeight="1">
      <c r="A437" s="298"/>
      <c r="B437" s="156"/>
      <c r="C437" s="156"/>
      <c r="D437" s="156"/>
      <c r="E437" s="485" t="s">
        <v>1236</v>
      </c>
      <c r="F437" s="485"/>
      <c r="G437" s="485"/>
      <c r="H437" s="156"/>
      <c r="I437" s="156"/>
      <c r="J437" s="155"/>
      <c r="K437" s="290"/>
    </row>
    <row r="438" spans="1:11" ht="24" customHeight="1">
      <c r="A438" s="298"/>
      <c r="C438" s="158"/>
      <c r="D438" s="158" t="s">
        <v>878</v>
      </c>
      <c r="E438" s="158"/>
      <c r="F438" s="158"/>
      <c r="G438" s="158"/>
      <c r="H438" s="489">
        <v>9985900</v>
      </c>
      <c r="I438" s="489"/>
      <c r="J438" s="159" t="s">
        <v>598</v>
      </c>
      <c r="K438" s="309"/>
    </row>
    <row r="439" spans="1:11" ht="24" customHeight="1">
      <c r="A439" s="298"/>
      <c r="B439" s="158"/>
      <c r="C439" s="158"/>
      <c r="D439" s="312"/>
      <c r="E439" s="160" t="s">
        <v>1237</v>
      </c>
      <c r="F439" s="312"/>
      <c r="H439" s="295"/>
      <c r="I439" s="295"/>
      <c r="J439" s="306"/>
      <c r="K439" s="313"/>
    </row>
    <row r="440" spans="1:11" ht="24" customHeight="1">
      <c r="A440" s="298"/>
      <c r="B440" s="158"/>
      <c r="C440" s="158"/>
      <c r="D440" s="312"/>
      <c r="E440" s="160" t="s">
        <v>881</v>
      </c>
      <c r="F440" s="312"/>
      <c r="H440" s="295"/>
      <c r="I440" s="295"/>
      <c r="J440" s="306"/>
      <c r="K440" s="313"/>
    </row>
    <row r="441" spans="1:11" ht="24" customHeight="1">
      <c r="A441" s="298"/>
      <c r="B441" s="158"/>
      <c r="C441" s="158"/>
      <c r="D441" s="312"/>
      <c r="E441" s="160" t="s">
        <v>880</v>
      </c>
      <c r="F441" s="312"/>
      <c r="H441" s="295"/>
      <c r="I441" s="295"/>
      <c r="J441" s="306"/>
      <c r="K441" s="313"/>
    </row>
    <row r="442" spans="1:11" ht="24" customHeight="1">
      <c r="A442" s="298"/>
      <c r="B442" s="158"/>
      <c r="C442" s="158"/>
      <c r="D442" s="312"/>
      <c r="E442" s="160" t="s">
        <v>1152</v>
      </c>
      <c r="F442" s="312"/>
      <c r="H442" s="295"/>
      <c r="I442" s="295"/>
      <c r="J442" s="306"/>
      <c r="K442" s="313"/>
    </row>
    <row r="443" spans="1:11" ht="24" customHeight="1">
      <c r="A443" s="298"/>
      <c r="C443" s="158"/>
      <c r="D443" s="158" t="s">
        <v>882</v>
      </c>
      <c r="E443" s="158"/>
      <c r="F443" s="158"/>
      <c r="G443" s="158"/>
      <c r="H443" s="489">
        <v>542100</v>
      </c>
      <c r="I443" s="489"/>
      <c r="J443" s="159" t="s">
        <v>598</v>
      </c>
      <c r="K443" s="309"/>
    </row>
    <row r="444" spans="1:11" ht="24" customHeight="1">
      <c r="A444" s="298"/>
      <c r="B444" s="158"/>
      <c r="C444" s="158"/>
      <c r="D444" s="312"/>
      <c r="E444" s="160" t="s">
        <v>1238</v>
      </c>
      <c r="F444" s="312"/>
      <c r="H444" s="295"/>
      <c r="I444" s="295"/>
      <c r="J444" s="306"/>
      <c r="K444" s="313"/>
    </row>
    <row r="445" spans="1:11" ht="24" customHeight="1">
      <c r="A445" s="298"/>
      <c r="B445" s="158"/>
      <c r="C445" s="158"/>
      <c r="D445" s="312"/>
      <c r="E445" s="160" t="s">
        <v>1072</v>
      </c>
      <c r="F445" s="312"/>
      <c r="H445" s="295"/>
      <c r="I445" s="295"/>
      <c r="J445" s="306"/>
      <c r="K445" s="313"/>
    </row>
    <row r="446" spans="1:11" ht="24" customHeight="1">
      <c r="A446" s="298"/>
      <c r="B446" s="158"/>
      <c r="C446" s="158"/>
      <c r="D446" s="312"/>
      <c r="E446" s="160" t="s">
        <v>1154</v>
      </c>
      <c r="F446" s="312"/>
      <c r="H446" s="295"/>
      <c r="I446" s="295"/>
      <c r="J446" s="306"/>
      <c r="K446" s="313"/>
    </row>
    <row r="447" spans="1:11" ht="24" customHeight="1">
      <c r="A447" s="298"/>
      <c r="C447" s="158" t="s">
        <v>885</v>
      </c>
      <c r="D447" s="158"/>
      <c r="E447" s="158"/>
      <c r="F447" s="158"/>
      <c r="G447" s="158"/>
      <c r="H447" s="489">
        <v>120000</v>
      </c>
      <c r="I447" s="489"/>
      <c r="J447" s="159" t="s">
        <v>598</v>
      </c>
      <c r="K447" s="309"/>
    </row>
    <row r="448" spans="1:11" ht="24" customHeight="1">
      <c r="A448" s="298"/>
      <c r="B448" s="158"/>
      <c r="C448" s="158"/>
      <c r="D448" s="497" t="s">
        <v>1063</v>
      </c>
      <c r="E448" s="497"/>
      <c r="F448" s="497"/>
      <c r="G448" s="497"/>
      <c r="H448" s="295"/>
      <c r="I448" s="295"/>
      <c r="J448" s="306"/>
      <c r="K448" s="313"/>
    </row>
    <row r="449" spans="1:11" ht="24" customHeight="1">
      <c r="A449" s="298"/>
      <c r="B449" s="156"/>
      <c r="C449" s="156"/>
      <c r="D449" s="156"/>
      <c r="E449" s="156"/>
      <c r="F449" s="156"/>
      <c r="G449" s="289"/>
      <c r="H449" s="156"/>
      <c r="I449" s="156"/>
      <c r="J449" s="155"/>
      <c r="K449" s="290"/>
    </row>
    <row r="450" spans="1:11" ht="24" customHeight="1">
      <c r="A450" s="298"/>
      <c r="B450" s="158" t="s">
        <v>1038</v>
      </c>
      <c r="C450" s="158"/>
      <c r="D450" s="158"/>
      <c r="E450" s="158"/>
      <c r="F450" s="158"/>
      <c r="G450" s="158"/>
      <c r="H450" s="489">
        <f>SUM(J451:J451)</f>
        <v>280600</v>
      </c>
      <c r="I450" s="489"/>
      <c r="J450" s="159" t="s">
        <v>598</v>
      </c>
      <c r="K450" s="309"/>
    </row>
    <row r="451" spans="1:11" ht="24" customHeight="1">
      <c r="A451" s="298"/>
      <c r="B451" s="156"/>
      <c r="C451" s="156" t="s">
        <v>909</v>
      </c>
      <c r="E451" s="156"/>
      <c r="F451" s="485" t="s">
        <v>1032</v>
      </c>
      <c r="G451" s="485"/>
      <c r="H451" s="156"/>
      <c r="I451" s="156"/>
      <c r="J451" s="155">
        <v>280600</v>
      </c>
      <c r="K451" s="290" t="s">
        <v>598</v>
      </c>
    </row>
    <row r="452" spans="1:11" ht="24" customHeight="1">
      <c r="A452" s="298"/>
      <c r="B452" s="156"/>
      <c r="C452" s="156"/>
      <c r="E452" s="156"/>
      <c r="F452" s="289"/>
      <c r="G452" s="289"/>
      <c r="H452" s="156"/>
      <c r="I452" s="156"/>
      <c r="J452" s="155"/>
      <c r="K452" s="290"/>
    </row>
    <row r="453" spans="1:11" ht="24" customHeight="1">
      <c r="A453" s="298"/>
      <c r="B453" s="156"/>
      <c r="C453" s="156"/>
      <c r="E453" s="156"/>
      <c r="F453" s="289"/>
      <c r="G453" s="289"/>
      <c r="H453" s="156"/>
      <c r="I453" s="156"/>
      <c r="J453" s="155"/>
      <c r="K453" s="290"/>
    </row>
    <row r="454" spans="1:11" ht="24" customHeight="1">
      <c r="A454" s="298"/>
      <c r="B454" s="156"/>
      <c r="C454" s="156"/>
      <c r="E454" s="156"/>
      <c r="F454" s="289"/>
      <c r="G454" s="289"/>
      <c r="H454" s="156"/>
      <c r="I454" s="156"/>
      <c r="J454" s="155"/>
      <c r="K454" s="290"/>
    </row>
    <row r="455" spans="1:11" ht="24" customHeight="1">
      <c r="A455" s="298"/>
      <c r="B455" s="156"/>
      <c r="C455" s="156"/>
      <c r="E455" s="156"/>
      <c r="F455" s="289"/>
      <c r="G455" s="289"/>
      <c r="H455" s="156"/>
      <c r="I455" s="156"/>
      <c r="J455" s="155"/>
      <c r="K455" s="290"/>
    </row>
    <row r="456" spans="1:11" ht="24" customHeight="1">
      <c r="A456" s="298"/>
      <c r="B456" s="156"/>
      <c r="C456" s="156"/>
      <c r="E456" s="156"/>
      <c r="F456" s="289"/>
      <c r="G456" s="289"/>
      <c r="H456" s="156"/>
      <c r="I456" s="156"/>
      <c r="J456" s="155"/>
      <c r="K456" s="290"/>
    </row>
    <row r="457" spans="1:11" ht="24" customHeight="1">
      <c r="A457" s="298"/>
      <c r="B457" s="156"/>
      <c r="C457" s="156"/>
      <c r="E457" s="156"/>
      <c r="F457" s="289"/>
      <c r="G457" s="289"/>
      <c r="H457" s="156"/>
      <c r="I457" s="156"/>
      <c r="J457" s="155"/>
      <c r="K457" s="290"/>
    </row>
    <row r="458" spans="1:11" ht="24" customHeight="1">
      <c r="A458" s="298"/>
      <c r="B458" s="156"/>
      <c r="C458" s="156"/>
      <c r="E458" s="156"/>
      <c r="F458" s="289"/>
      <c r="G458" s="289"/>
      <c r="H458" s="156"/>
      <c r="I458" s="156"/>
      <c r="J458" s="155"/>
      <c r="K458" s="290"/>
    </row>
    <row r="459" spans="1:11" ht="24" customHeight="1">
      <c r="A459" s="298"/>
      <c r="B459" s="156"/>
      <c r="C459" s="156"/>
      <c r="E459" s="156"/>
      <c r="F459" s="289"/>
      <c r="G459" s="289"/>
      <c r="H459" s="156"/>
      <c r="I459" s="156"/>
      <c r="J459" s="155"/>
      <c r="K459" s="290"/>
    </row>
    <row r="460" spans="1:11" ht="24" customHeight="1">
      <c r="A460" s="298"/>
      <c r="B460" s="156"/>
      <c r="C460" s="156"/>
      <c r="E460" s="156"/>
      <c r="F460" s="289"/>
      <c r="G460" s="289"/>
      <c r="H460" s="156"/>
      <c r="I460" s="156"/>
      <c r="J460" s="155"/>
      <c r="K460" s="290"/>
    </row>
    <row r="461" spans="1:11" ht="24" customHeight="1">
      <c r="A461" s="298"/>
      <c r="B461" s="156"/>
      <c r="C461" s="156"/>
      <c r="E461" s="156"/>
      <c r="F461" s="289"/>
      <c r="G461" s="289"/>
      <c r="H461" s="156"/>
      <c r="I461" s="156"/>
      <c r="J461" s="155"/>
      <c r="K461" s="290"/>
    </row>
    <row r="462" spans="1:11" ht="24" customHeight="1">
      <c r="A462" s="298"/>
      <c r="B462" s="156"/>
      <c r="C462" s="156"/>
      <c r="E462" s="156"/>
      <c r="F462" s="289"/>
      <c r="G462" s="289"/>
      <c r="H462" s="156"/>
      <c r="I462" s="156"/>
      <c r="J462" s="155"/>
      <c r="K462" s="290"/>
    </row>
    <row r="463" spans="1:11" ht="24" customHeight="1">
      <c r="A463" s="298"/>
      <c r="B463" s="156"/>
      <c r="C463" s="156"/>
      <c r="E463" s="156"/>
      <c r="F463" s="289"/>
      <c r="G463" s="289"/>
      <c r="H463" s="156"/>
      <c r="I463" s="156"/>
      <c r="J463" s="155"/>
      <c r="K463" s="290"/>
    </row>
    <row r="464" spans="1:11" ht="24" customHeight="1">
      <c r="A464" s="298"/>
      <c r="B464" s="156"/>
      <c r="C464" s="156"/>
      <c r="E464" s="156"/>
      <c r="F464" s="374"/>
      <c r="G464" s="374"/>
      <c r="H464" s="156"/>
      <c r="I464" s="156"/>
      <c r="J464" s="155"/>
      <c r="K464" s="375"/>
    </row>
    <row r="465" spans="1:11" ht="24" customHeight="1">
      <c r="A465" s="298"/>
      <c r="B465" s="298"/>
      <c r="C465" s="298"/>
      <c r="D465" s="298"/>
      <c r="E465" s="298"/>
      <c r="F465" s="298"/>
      <c r="G465" s="298"/>
      <c r="H465" s="298"/>
      <c r="I465" s="298"/>
      <c r="J465" s="298"/>
      <c r="K465" s="329"/>
    </row>
    <row r="466" spans="1:11" ht="24" customHeight="1">
      <c r="A466" s="298"/>
      <c r="B466" s="298"/>
      <c r="C466" s="298"/>
      <c r="D466" s="298"/>
      <c r="E466" s="298"/>
      <c r="F466" s="298"/>
      <c r="G466" s="298"/>
      <c r="H466" s="298"/>
      <c r="I466" s="298"/>
      <c r="J466" s="298"/>
      <c r="K466" s="329"/>
    </row>
    <row r="467" spans="1:11" ht="24" customHeight="1">
      <c r="A467" s="298"/>
      <c r="B467" s="298"/>
      <c r="C467" s="298"/>
      <c r="D467" s="298"/>
      <c r="E467" s="298"/>
      <c r="F467" s="298"/>
      <c r="G467" s="298"/>
      <c r="H467" s="298"/>
      <c r="I467" s="298"/>
      <c r="J467" s="298"/>
      <c r="K467" s="329"/>
    </row>
    <row r="468" spans="1:11" ht="24" customHeight="1">
      <c r="A468" s="298"/>
      <c r="B468" s="298"/>
      <c r="C468" s="298"/>
      <c r="D468" s="298"/>
      <c r="E468" s="298"/>
      <c r="F468" s="298"/>
      <c r="G468" s="298"/>
      <c r="H468" s="298"/>
      <c r="I468" s="298"/>
      <c r="J468" s="298"/>
      <c r="K468" s="329"/>
    </row>
    <row r="469" spans="1:11" ht="24" customHeight="1">
      <c r="A469" s="298"/>
      <c r="B469" s="152" t="s">
        <v>799</v>
      </c>
      <c r="C469" s="152"/>
      <c r="D469" s="152"/>
      <c r="E469" s="152"/>
      <c r="F469" s="152"/>
      <c r="G469" s="152"/>
      <c r="H469" s="152"/>
      <c r="I469" s="486">
        <f>SUM(H470,H486)</f>
        <v>2409470</v>
      </c>
      <c r="J469" s="486"/>
      <c r="K469" s="159" t="s">
        <v>598</v>
      </c>
    </row>
    <row r="470" spans="1:11" ht="24" customHeight="1">
      <c r="A470" s="298"/>
      <c r="B470" s="152" t="s">
        <v>875</v>
      </c>
      <c r="C470" s="152"/>
      <c r="D470" s="152"/>
      <c r="E470" s="152"/>
      <c r="F470" s="152"/>
      <c r="G470" s="152"/>
      <c r="H470" s="488">
        <f>SUM(H471,H483)</f>
        <v>2119900</v>
      </c>
      <c r="I470" s="488"/>
      <c r="J470" s="159" t="s">
        <v>598</v>
      </c>
      <c r="K470" s="159"/>
    </row>
    <row r="471" spans="1:11" ht="24" customHeight="1">
      <c r="A471" s="298"/>
      <c r="C471" s="158" t="s">
        <v>1598</v>
      </c>
      <c r="D471" s="158"/>
      <c r="E471" s="158"/>
      <c r="F471" s="158"/>
      <c r="G471" s="158"/>
      <c r="H471" s="489">
        <f>SUM(H472,H474,H478)</f>
        <v>2059900</v>
      </c>
      <c r="I471" s="489"/>
      <c r="J471" s="159" t="s">
        <v>598</v>
      </c>
      <c r="K471" s="309"/>
    </row>
    <row r="472" spans="1:11" ht="24" customHeight="1">
      <c r="A472" s="298"/>
      <c r="C472" s="158"/>
      <c r="D472" s="158" t="s">
        <v>876</v>
      </c>
      <c r="E472" s="158"/>
      <c r="F472" s="158"/>
      <c r="G472" s="158"/>
      <c r="H472" s="489">
        <v>773000</v>
      </c>
      <c r="I472" s="489"/>
      <c r="J472" s="159" t="s">
        <v>598</v>
      </c>
      <c r="K472" s="309"/>
    </row>
    <row r="473" spans="1:11" ht="24" customHeight="1">
      <c r="A473" s="298"/>
      <c r="B473" s="156"/>
      <c r="C473" s="156"/>
      <c r="D473" s="156"/>
      <c r="E473" s="485" t="s">
        <v>877</v>
      </c>
      <c r="F473" s="485"/>
      <c r="G473" s="485"/>
      <c r="H473" s="156"/>
      <c r="I473" s="156"/>
      <c r="J473" s="155"/>
      <c r="K473" s="290"/>
    </row>
    <row r="474" spans="1:11" ht="24" customHeight="1">
      <c r="A474" s="298"/>
      <c r="C474" s="158"/>
      <c r="D474" s="158" t="s">
        <v>878</v>
      </c>
      <c r="E474" s="158"/>
      <c r="F474" s="158"/>
      <c r="G474" s="158"/>
      <c r="H474" s="489">
        <v>771600</v>
      </c>
      <c r="I474" s="489"/>
      <c r="J474" s="159" t="s">
        <v>598</v>
      </c>
      <c r="K474" s="309"/>
    </row>
    <row r="475" spans="1:11" ht="24" customHeight="1">
      <c r="A475" s="298"/>
      <c r="B475" s="158"/>
      <c r="C475" s="158"/>
      <c r="D475" s="312"/>
      <c r="E475" s="330" t="s">
        <v>1239</v>
      </c>
      <c r="F475" s="312"/>
      <c r="H475" s="295"/>
      <c r="I475" s="295"/>
      <c r="J475" s="306"/>
      <c r="K475" s="313"/>
    </row>
    <row r="476" spans="1:11" ht="24" customHeight="1">
      <c r="A476" s="298"/>
      <c r="B476" s="158"/>
      <c r="C476" s="158"/>
      <c r="D476" s="312"/>
      <c r="E476" s="292" t="s">
        <v>1069</v>
      </c>
      <c r="F476" s="312"/>
      <c r="H476" s="295"/>
      <c r="I476" s="295"/>
      <c r="J476" s="306"/>
      <c r="K476" s="313"/>
    </row>
    <row r="477" spans="1:11" ht="24" customHeight="1">
      <c r="A477" s="298"/>
      <c r="B477" s="158"/>
      <c r="C477" s="158"/>
      <c r="D477" s="312"/>
      <c r="E477" s="330" t="s">
        <v>879</v>
      </c>
      <c r="F477" s="312"/>
      <c r="H477" s="295"/>
      <c r="I477" s="295"/>
      <c r="J477" s="306"/>
      <c r="K477" s="313"/>
    </row>
    <row r="478" spans="1:11" ht="24" customHeight="1">
      <c r="A478" s="298"/>
      <c r="C478" s="158"/>
      <c r="D478" s="158" t="s">
        <v>882</v>
      </c>
      <c r="E478" s="158"/>
      <c r="F478" s="158"/>
      <c r="G478" s="158"/>
      <c r="H478" s="489">
        <v>515300</v>
      </c>
      <c r="I478" s="489"/>
      <c r="J478" s="159" t="s">
        <v>598</v>
      </c>
      <c r="K478" s="309"/>
    </row>
    <row r="479" spans="1:11" ht="24" customHeight="1">
      <c r="A479" s="298"/>
      <c r="B479" s="158"/>
      <c r="C479" s="158"/>
      <c r="D479" s="312"/>
      <c r="E479" s="292" t="s">
        <v>1240</v>
      </c>
      <c r="F479" s="312"/>
      <c r="H479" s="295"/>
      <c r="I479" s="295"/>
      <c r="J479" s="306"/>
      <c r="K479" s="313"/>
    </row>
    <row r="480" spans="1:11" ht="24" customHeight="1">
      <c r="A480" s="298"/>
      <c r="B480" s="158"/>
      <c r="C480" s="158"/>
      <c r="D480" s="312"/>
      <c r="E480" s="292" t="s">
        <v>1241</v>
      </c>
      <c r="F480" s="312"/>
      <c r="H480" s="295"/>
      <c r="I480" s="295"/>
      <c r="J480" s="306"/>
      <c r="K480" s="313"/>
    </row>
    <row r="481" spans="1:11" ht="24" customHeight="1">
      <c r="A481" s="298"/>
      <c r="B481" s="158"/>
      <c r="C481" s="158"/>
      <c r="D481" s="312"/>
      <c r="E481" s="160" t="s">
        <v>1242</v>
      </c>
      <c r="F481" s="312"/>
      <c r="H481" s="295"/>
      <c r="I481" s="295"/>
      <c r="J481" s="306"/>
      <c r="K481" s="313"/>
    </row>
    <row r="482" spans="1:11" ht="24" customHeight="1">
      <c r="A482" s="298"/>
      <c r="B482" s="158"/>
      <c r="C482" s="158"/>
      <c r="D482" s="312"/>
      <c r="E482" s="160" t="s">
        <v>884</v>
      </c>
      <c r="F482" s="312"/>
      <c r="H482" s="295"/>
      <c r="I482" s="295"/>
      <c r="J482" s="306"/>
      <c r="K482" s="313"/>
    </row>
    <row r="483" spans="1:11" ht="24" customHeight="1">
      <c r="A483" s="298"/>
      <c r="C483" s="158" t="s">
        <v>885</v>
      </c>
      <c r="D483" s="158"/>
      <c r="E483" s="158"/>
      <c r="F483" s="158"/>
      <c r="G483" s="158"/>
      <c r="H483" s="489">
        <v>60000</v>
      </c>
      <c r="I483" s="489"/>
      <c r="J483" s="159" t="s">
        <v>598</v>
      </c>
      <c r="K483" s="309"/>
    </row>
    <row r="484" spans="1:11" ht="24" customHeight="1">
      <c r="A484" s="298"/>
      <c r="B484" s="158"/>
      <c r="C484" s="158"/>
      <c r="D484" s="497" t="s">
        <v>1062</v>
      </c>
      <c r="E484" s="497"/>
      <c r="F484" s="497"/>
      <c r="G484" s="497"/>
      <c r="H484" s="295"/>
      <c r="I484" s="295"/>
      <c r="J484" s="306"/>
      <c r="K484" s="313"/>
    </row>
    <row r="485" spans="1:11" ht="24" customHeight="1">
      <c r="A485" s="298"/>
      <c r="B485" s="158"/>
      <c r="C485" s="158"/>
      <c r="D485" s="312"/>
      <c r="E485" s="312"/>
      <c r="F485" s="312"/>
      <c r="G485" s="312"/>
      <c r="H485" s="295"/>
      <c r="I485" s="295"/>
      <c r="J485" s="306"/>
      <c r="K485" s="313"/>
    </row>
    <row r="486" spans="1:11" ht="24" customHeight="1">
      <c r="A486" s="298"/>
      <c r="B486" s="152" t="s">
        <v>888</v>
      </c>
      <c r="C486" s="152"/>
      <c r="D486" s="152"/>
      <c r="E486" s="152"/>
      <c r="F486" s="152"/>
      <c r="G486" s="152"/>
      <c r="H486" s="488">
        <f>H487</f>
        <v>289570</v>
      </c>
      <c r="I486" s="488"/>
      <c r="J486" s="159" t="s">
        <v>598</v>
      </c>
      <c r="K486" s="159"/>
    </row>
    <row r="487" spans="1:11" ht="24" customHeight="1">
      <c r="A487" s="298"/>
      <c r="C487" s="158" t="s">
        <v>1439</v>
      </c>
      <c r="D487" s="158"/>
      <c r="E487" s="158"/>
      <c r="F487" s="158"/>
      <c r="G487" s="158"/>
      <c r="H487" s="489">
        <f>SUM(H488)</f>
        <v>289570</v>
      </c>
      <c r="I487" s="489"/>
      <c r="J487" s="159" t="s">
        <v>598</v>
      </c>
      <c r="K487" s="309"/>
    </row>
    <row r="488" spans="1:11" ht="24" customHeight="1">
      <c r="A488" s="298"/>
      <c r="C488" s="158" t="s">
        <v>1440</v>
      </c>
      <c r="E488" s="158"/>
      <c r="F488" s="158"/>
      <c r="G488" s="158"/>
      <c r="H488" s="489">
        <f>SUM(J490:J498)</f>
        <v>289570</v>
      </c>
      <c r="I488" s="489"/>
      <c r="J488" s="159" t="s">
        <v>598</v>
      </c>
      <c r="K488" s="309"/>
    </row>
    <row r="489" spans="1:11" ht="24" customHeight="1">
      <c r="A489" s="298"/>
      <c r="B489" s="156"/>
      <c r="C489" s="156" t="s">
        <v>901</v>
      </c>
      <c r="E489" s="156"/>
      <c r="F489" s="331" t="s">
        <v>1064</v>
      </c>
      <c r="G489" s="289" t="s">
        <v>1243</v>
      </c>
      <c r="H489" s="156"/>
      <c r="I489" s="156"/>
      <c r="K489" s="112"/>
    </row>
    <row r="490" spans="1:11" ht="24" customHeight="1">
      <c r="A490" s="298"/>
      <c r="B490" s="156"/>
      <c r="C490" s="156"/>
      <c r="E490" s="156"/>
      <c r="F490" s="331"/>
      <c r="G490" s="485" t="s">
        <v>1244</v>
      </c>
      <c r="H490" s="485"/>
      <c r="I490" s="156"/>
      <c r="J490" s="155"/>
      <c r="K490" s="290"/>
    </row>
    <row r="491" spans="1:11" ht="24" customHeight="1">
      <c r="A491" s="298"/>
      <c r="B491" s="156"/>
      <c r="C491" s="156"/>
      <c r="E491" s="156"/>
      <c r="F491" s="331"/>
      <c r="G491" s="289" t="s">
        <v>1245</v>
      </c>
      <c r="H491" s="156"/>
      <c r="I491" s="156"/>
      <c r="J491" s="155"/>
      <c r="K491" s="290"/>
    </row>
    <row r="492" spans="1:11" ht="24" customHeight="1">
      <c r="A492" s="298"/>
      <c r="B492" s="156"/>
      <c r="C492" s="156"/>
      <c r="E492" s="156"/>
      <c r="F492" s="331"/>
      <c r="G492" s="289" t="s">
        <v>1079</v>
      </c>
      <c r="H492" s="156"/>
      <c r="I492" s="156"/>
      <c r="J492" s="155">
        <v>51020</v>
      </c>
      <c r="K492" s="290" t="s">
        <v>598</v>
      </c>
    </row>
    <row r="493" spans="1:11" ht="24" customHeight="1">
      <c r="A493" s="298"/>
      <c r="B493" s="156"/>
      <c r="C493" s="156" t="s">
        <v>934</v>
      </c>
      <c r="E493" s="156"/>
      <c r="F493" s="331" t="s">
        <v>1065</v>
      </c>
      <c r="G493" s="289" t="s">
        <v>1246</v>
      </c>
      <c r="H493" s="156"/>
      <c r="I493" s="156"/>
      <c r="K493" s="112"/>
    </row>
    <row r="494" spans="1:11" ht="24" customHeight="1">
      <c r="A494" s="298"/>
      <c r="B494" s="156"/>
      <c r="C494" s="156"/>
      <c r="E494" s="156"/>
      <c r="F494" s="331"/>
      <c r="G494" s="289" t="s">
        <v>1080</v>
      </c>
      <c r="H494" s="156"/>
      <c r="I494" s="156"/>
      <c r="J494" s="155"/>
      <c r="K494" s="290"/>
    </row>
    <row r="495" spans="1:11" ht="24" customHeight="1">
      <c r="A495" s="298"/>
      <c r="B495" s="156"/>
      <c r="C495" s="156"/>
      <c r="E495" s="156"/>
      <c r="F495" s="331"/>
      <c r="G495" s="289" t="s">
        <v>1247</v>
      </c>
      <c r="H495" s="156"/>
      <c r="I495" s="156"/>
      <c r="J495" s="155">
        <v>213570</v>
      </c>
      <c r="K495" s="290" t="s">
        <v>598</v>
      </c>
    </row>
    <row r="496" spans="1:11" ht="24" customHeight="1">
      <c r="A496" s="298"/>
      <c r="B496" s="156"/>
      <c r="C496" s="156" t="s">
        <v>935</v>
      </c>
      <c r="E496" s="156"/>
      <c r="F496" s="331" t="s">
        <v>1066</v>
      </c>
      <c r="G496" s="289" t="s">
        <v>1248</v>
      </c>
      <c r="H496" s="156"/>
      <c r="I496" s="156"/>
      <c r="K496" s="112"/>
    </row>
    <row r="497" spans="1:11" ht="24" customHeight="1">
      <c r="A497" s="298"/>
      <c r="B497" s="156"/>
      <c r="C497" s="156"/>
      <c r="E497" s="156"/>
      <c r="F497" s="331"/>
      <c r="G497" s="289" t="s">
        <v>1249</v>
      </c>
      <c r="H497" s="156"/>
      <c r="I497" s="156"/>
      <c r="J497" s="155">
        <v>10000</v>
      </c>
      <c r="K497" s="290" t="s">
        <v>598</v>
      </c>
    </row>
    <row r="498" spans="1:11" ht="24" customHeight="1">
      <c r="A498" s="298"/>
      <c r="B498" s="156"/>
      <c r="C498" s="156" t="s">
        <v>968</v>
      </c>
      <c r="E498" s="156"/>
      <c r="F498" s="331" t="s">
        <v>1067</v>
      </c>
      <c r="G498" s="289" t="s">
        <v>969</v>
      </c>
      <c r="H498" s="156"/>
      <c r="I498" s="156"/>
      <c r="J498" s="155">
        <v>14980</v>
      </c>
      <c r="K498" s="290" t="s">
        <v>598</v>
      </c>
    </row>
    <row r="499" spans="1:11" ht="24" customHeight="1">
      <c r="A499" s="298"/>
      <c r="B499" s="298"/>
      <c r="C499" s="298"/>
      <c r="D499" s="298"/>
      <c r="E499" s="298"/>
      <c r="F499" s="298"/>
      <c r="G499" s="298"/>
      <c r="H499" s="298"/>
      <c r="I499" s="298"/>
      <c r="J499" s="298"/>
      <c r="K499" s="329"/>
    </row>
    <row r="500" spans="1:11" ht="24" customHeight="1">
      <c r="A500" s="298"/>
      <c r="B500" s="298"/>
      <c r="C500" s="298"/>
      <c r="D500" s="298"/>
      <c r="E500" s="298"/>
      <c r="F500" s="298"/>
      <c r="G500" s="298"/>
      <c r="H500" s="298"/>
      <c r="I500" s="298"/>
      <c r="J500" s="298"/>
      <c r="K500" s="329"/>
    </row>
    <row r="501" spans="1:11" ht="24" customHeight="1">
      <c r="A501" s="298"/>
      <c r="B501" s="298"/>
      <c r="C501" s="298"/>
      <c r="D501" s="298"/>
      <c r="E501" s="298"/>
      <c r="F501" s="298"/>
      <c r="G501" s="298"/>
      <c r="H501" s="298"/>
      <c r="I501" s="298"/>
      <c r="J501" s="298"/>
      <c r="K501" s="329"/>
    </row>
    <row r="502" spans="1:11" ht="24" customHeight="1">
      <c r="A502" s="298"/>
      <c r="B502" s="298"/>
      <c r="C502" s="298"/>
      <c r="D502" s="298"/>
      <c r="E502" s="298"/>
      <c r="F502" s="298"/>
      <c r="G502" s="298"/>
      <c r="H502" s="298"/>
      <c r="I502" s="298"/>
      <c r="J502" s="298"/>
      <c r="K502" s="329"/>
    </row>
    <row r="503" spans="1:11" ht="24" customHeight="1">
      <c r="A503" s="298"/>
      <c r="B503" s="298"/>
      <c r="C503" s="298"/>
      <c r="D503" s="298"/>
      <c r="E503" s="298"/>
      <c r="F503" s="298"/>
      <c r="G503" s="298"/>
      <c r="H503" s="298"/>
      <c r="I503" s="298"/>
      <c r="J503" s="298"/>
      <c r="K503" s="329"/>
    </row>
    <row r="504" spans="1:11" ht="24" customHeight="1">
      <c r="A504" s="298"/>
      <c r="B504" s="298"/>
      <c r="C504" s="298"/>
      <c r="D504" s="298"/>
      <c r="E504" s="298"/>
      <c r="F504" s="298"/>
      <c r="G504" s="298"/>
      <c r="H504" s="298"/>
      <c r="I504" s="298"/>
      <c r="J504" s="298"/>
      <c r="K504" s="329"/>
    </row>
    <row r="505" spans="1:11" ht="24" customHeight="1">
      <c r="A505" s="298"/>
      <c r="B505" s="152" t="s">
        <v>1402</v>
      </c>
      <c r="C505" s="298"/>
      <c r="D505" s="298"/>
      <c r="E505" s="298"/>
      <c r="F505" s="298"/>
      <c r="G505" s="298"/>
      <c r="H505" s="298"/>
      <c r="I505" s="298"/>
      <c r="J505" s="298"/>
      <c r="K505" s="329"/>
    </row>
    <row r="506" spans="1:11" ht="24" customHeight="1">
      <c r="A506" s="298"/>
      <c r="B506" s="152" t="s">
        <v>1033</v>
      </c>
      <c r="C506" s="152"/>
      <c r="D506" s="152"/>
      <c r="E506" s="152"/>
      <c r="F506" s="152"/>
      <c r="G506" s="152"/>
      <c r="H506" s="152"/>
      <c r="K506" s="112"/>
    </row>
    <row r="507" spans="1:11" ht="24" customHeight="1">
      <c r="A507" s="298"/>
      <c r="B507" s="152" t="s">
        <v>1034</v>
      </c>
      <c r="C507" s="152"/>
      <c r="D507" s="152"/>
      <c r="E507" s="152"/>
      <c r="F507" s="152"/>
      <c r="G507" s="152"/>
      <c r="H507" s="152"/>
      <c r="I507" s="486">
        <f>SUM(H508)</f>
        <v>114200</v>
      </c>
      <c r="J507" s="486"/>
      <c r="K507" s="159" t="s">
        <v>598</v>
      </c>
    </row>
    <row r="508" spans="1:11" ht="24" customHeight="1">
      <c r="A508" s="298"/>
      <c r="B508" s="158" t="s">
        <v>828</v>
      </c>
      <c r="C508" s="158"/>
      <c r="D508" s="158"/>
      <c r="E508" s="158"/>
      <c r="F508" s="158"/>
      <c r="G508" s="158"/>
      <c r="H508" s="489">
        <f>SUM(J511:J511)</f>
        <v>114200</v>
      </c>
      <c r="I508" s="489"/>
      <c r="J508" s="159" t="s">
        <v>598</v>
      </c>
      <c r="K508" s="309"/>
    </row>
    <row r="509" spans="1:11" ht="24" customHeight="1">
      <c r="A509" s="298"/>
      <c r="B509" s="156"/>
      <c r="C509" s="156"/>
      <c r="D509" s="156" t="s">
        <v>909</v>
      </c>
      <c r="E509" s="156"/>
      <c r="F509" s="156"/>
      <c r="G509" s="290" t="s">
        <v>1611</v>
      </c>
      <c r="H509" s="156"/>
      <c r="I509" s="156"/>
    </row>
    <row r="510" spans="1:11" ht="24" customHeight="1">
      <c r="A510" s="298"/>
      <c r="B510" s="298"/>
      <c r="C510" s="298"/>
      <c r="D510" s="298"/>
      <c r="E510" s="298"/>
      <c r="F510" s="298"/>
      <c r="G510" s="298" t="s">
        <v>1612</v>
      </c>
      <c r="H510" s="298"/>
      <c r="I510" s="298"/>
      <c r="J510" s="298"/>
      <c r="K510" s="329"/>
    </row>
    <row r="511" spans="1:11" ht="24" customHeight="1">
      <c r="A511" s="298"/>
      <c r="B511" s="298"/>
      <c r="C511" s="298"/>
      <c r="D511" s="298"/>
      <c r="E511" s="298"/>
      <c r="F511" s="298"/>
      <c r="G511" s="298" t="s">
        <v>1545</v>
      </c>
      <c r="H511" s="298"/>
      <c r="I511" s="298"/>
      <c r="J511" s="155">
        <v>114200</v>
      </c>
      <c r="K511" s="290" t="s">
        <v>598</v>
      </c>
    </row>
    <row r="512" spans="1:11" ht="24" customHeight="1">
      <c r="A512" s="298"/>
      <c r="B512" s="298"/>
      <c r="C512" s="298"/>
      <c r="D512" s="298"/>
      <c r="E512" s="298"/>
      <c r="F512" s="298"/>
      <c r="G512" s="298"/>
      <c r="H512" s="298"/>
      <c r="I512" s="298"/>
      <c r="J512" s="298"/>
      <c r="K512" s="329"/>
    </row>
    <row r="513" spans="1:11" ht="24" customHeight="1">
      <c r="A513" s="298"/>
      <c r="B513" s="298"/>
      <c r="C513" s="298"/>
      <c r="D513" s="298"/>
      <c r="E513" s="298"/>
      <c r="F513" s="298"/>
      <c r="G513" s="298"/>
      <c r="H513" s="298"/>
      <c r="I513" s="298"/>
      <c r="J513" s="298"/>
      <c r="K513" s="329"/>
    </row>
    <row r="514" spans="1:11" ht="24" customHeight="1">
      <c r="A514" s="298"/>
      <c r="B514" s="298"/>
      <c r="C514" s="298"/>
      <c r="D514" s="298"/>
      <c r="E514" s="298"/>
      <c r="F514" s="298"/>
      <c r="G514" s="298"/>
      <c r="H514" s="298"/>
      <c r="I514" s="298"/>
      <c r="J514" s="298"/>
      <c r="K514" s="329"/>
    </row>
    <row r="515" spans="1:11" ht="24" customHeight="1">
      <c r="A515" s="298"/>
      <c r="B515" s="298"/>
      <c r="C515" s="298"/>
      <c r="D515" s="298"/>
      <c r="E515" s="298"/>
      <c r="F515" s="298"/>
      <c r="G515" s="298"/>
      <c r="H515" s="298"/>
      <c r="I515" s="298"/>
      <c r="J515" s="298"/>
      <c r="K515" s="329"/>
    </row>
    <row r="516" spans="1:11" ht="24" customHeight="1">
      <c r="A516" s="298"/>
      <c r="B516" s="298"/>
      <c r="C516" s="298"/>
      <c r="D516" s="298"/>
      <c r="E516" s="298"/>
      <c r="F516" s="298"/>
      <c r="G516" s="298"/>
      <c r="H516" s="298"/>
      <c r="I516" s="298"/>
      <c r="J516" s="298"/>
      <c r="K516" s="329"/>
    </row>
    <row r="517" spans="1:11" ht="24" customHeight="1">
      <c r="A517" s="298"/>
      <c r="B517" s="298"/>
      <c r="C517" s="298"/>
      <c r="D517" s="298"/>
      <c r="E517" s="298"/>
      <c r="F517" s="298"/>
      <c r="G517" s="298"/>
      <c r="H517" s="298"/>
      <c r="I517" s="298"/>
      <c r="J517" s="298"/>
      <c r="K517" s="329"/>
    </row>
    <row r="518" spans="1:11" ht="24" customHeight="1">
      <c r="A518" s="298"/>
      <c r="B518" s="298"/>
      <c r="C518" s="298"/>
      <c r="D518" s="298"/>
      <c r="E518" s="298"/>
      <c r="F518" s="298"/>
      <c r="G518" s="298"/>
      <c r="H518" s="298"/>
      <c r="I518" s="298"/>
      <c r="J518" s="298"/>
      <c r="K518" s="329"/>
    </row>
    <row r="519" spans="1:11" ht="24" customHeight="1">
      <c r="A519" s="298"/>
      <c r="B519" s="298"/>
      <c r="C519" s="298"/>
      <c r="D519" s="298"/>
      <c r="E519" s="298"/>
      <c r="F519" s="298"/>
      <c r="G519" s="298"/>
      <c r="H519" s="298"/>
      <c r="I519" s="298"/>
      <c r="J519" s="298"/>
      <c r="K519" s="329"/>
    </row>
    <row r="520" spans="1:11" ht="24" customHeight="1">
      <c r="A520" s="298"/>
      <c r="B520" s="298"/>
      <c r="C520" s="298"/>
      <c r="D520" s="298"/>
      <c r="E520" s="298"/>
      <c r="F520" s="298"/>
      <c r="G520" s="298"/>
      <c r="H520" s="298"/>
      <c r="I520" s="298"/>
      <c r="J520" s="298"/>
      <c r="K520" s="329"/>
    </row>
    <row r="521" spans="1:11" ht="24" customHeight="1">
      <c r="A521" s="298"/>
      <c r="B521" s="298"/>
      <c r="C521" s="298"/>
      <c r="D521" s="298"/>
      <c r="E521" s="298"/>
      <c r="F521" s="298"/>
      <c r="G521" s="298"/>
      <c r="H521" s="298"/>
      <c r="I521" s="298"/>
      <c r="J521" s="298"/>
      <c r="K521" s="329"/>
    </row>
    <row r="522" spans="1:11" ht="24" customHeight="1">
      <c r="A522" s="298"/>
      <c r="B522" s="298"/>
      <c r="C522" s="298"/>
      <c r="D522" s="298"/>
      <c r="E522" s="298"/>
      <c r="F522" s="298"/>
      <c r="G522" s="298"/>
      <c r="H522" s="298"/>
      <c r="I522" s="298"/>
      <c r="J522" s="298"/>
      <c r="K522" s="329"/>
    </row>
    <row r="523" spans="1:11" ht="24" customHeight="1">
      <c r="A523" s="298"/>
      <c r="B523" s="298"/>
      <c r="C523" s="298"/>
      <c r="D523" s="298"/>
      <c r="E523" s="298"/>
      <c r="F523" s="298"/>
      <c r="G523" s="298"/>
      <c r="H523" s="298"/>
      <c r="I523" s="298"/>
      <c r="J523" s="298"/>
      <c r="K523" s="329"/>
    </row>
    <row r="524" spans="1:11" ht="24" customHeight="1">
      <c r="A524" s="298"/>
      <c r="B524" s="298"/>
      <c r="C524" s="298"/>
      <c r="D524" s="298"/>
      <c r="E524" s="298"/>
      <c r="F524" s="298"/>
      <c r="G524" s="298"/>
      <c r="H524" s="298"/>
      <c r="I524" s="298"/>
      <c r="J524" s="298"/>
      <c r="K524" s="329"/>
    </row>
    <row r="525" spans="1:11" ht="24" customHeight="1">
      <c r="A525" s="298"/>
      <c r="B525" s="298"/>
      <c r="C525" s="298"/>
      <c r="D525" s="298"/>
      <c r="E525" s="298"/>
      <c r="F525" s="298"/>
      <c r="G525" s="298"/>
      <c r="H525" s="298"/>
      <c r="I525" s="298"/>
      <c r="J525" s="298"/>
      <c r="K525" s="329"/>
    </row>
    <row r="526" spans="1:11" ht="24" customHeight="1">
      <c r="A526" s="298"/>
      <c r="B526" s="298"/>
      <c r="C526" s="298"/>
      <c r="D526" s="298"/>
      <c r="E526" s="298"/>
      <c r="F526" s="298"/>
      <c r="G526" s="298"/>
      <c r="H526" s="298"/>
      <c r="I526" s="298"/>
      <c r="J526" s="298"/>
      <c r="K526" s="329"/>
    </row>
    <row r="527" spans="1:11" ht="24" customHeight="1">
      <c r="A527" s="298"/>
      <c r="B527" s="298"/>
      <c r="C527" s="298"/>
      <c r="D527" s="298"/>
      <c r="E527" s="298"/>
      <c r="F527" s="298"/>
      <c r="G527" s="298"/>
      <c r="H527" s="298"/>
      <c r="I527" s="298"/>
      <c r="J527" s="298"/>
      <c r="K527" s="329"/>
    </row>
    <row r="528" spans="1:11" ht="24" customHeight="1">
      <c r="A528" s="298"/>
      <c r="B528" s="298"/>
      <c r="C528" s="298"/>
      <c r="D528" s="298"/>
      <c r="E528" s="298"/>
      <c r="F528" s="298"/>
      <c r="G528" s="298"/>
      <c r="H528" s="298"/>
      <c r="I528" s="298"/>
      <c r="J528" s="298"/>
      <c r="K528" s="329"/>
    </row>
    <row r="529" spans="1:11" ht="24" customHeight="1">
      <c r="A529" s="298"/>
      <c r="B529" s="298"/>
      <c r="C529" s="298"/>
      <c r="D529" s="298"/>
      <c r="E529" s="298"/>
      <c r="F529" s="298"/>
      <c r="G529" s="298"/>
      <c r="H529" s="298"/>
      <c r="I529" s="298"/>
      <c r="J529" s="298"/>
      <c r="K529" s="329"/>
    </row>
    <row r="530" spans="1:11" ht="24" customHeight="1">
      <c r="A530" s="298"/>
      <c r="B530" s="298"/>
      <c r="C530" s="298"/>
      <c r="D530" s="298"/>
      <c r="E530" s="298"/>
      <c r="F530" s="298"/>
      <c r="G530" s="298"/>
      <c r="H530" s="298"/>
      <c r="I530" s="298"/>
      <c r="J530" s="298"/>
      <c r="K530" s="329"/>
    </row>
    <row r="531" spans="1:11" ht="24" customHeight="1">
      <c r="A531" s="298"/>
      <c r="B531" s="298"/>
      <c r="C531" s="298"/>
      <c r="D531" s="298"/>
      <c r="E531" s="298"/>
      <c r="F531" s="298"/>
      <c r="G531" s="298"/>
      <c r="H531" s="298"/>
      <c r="I531" s="298"/>
      <c r="J531" s="298"/>
      <c r="K531" s="329"/>
    </row>
    <row r="532" spans="1:11" ht="24" customHeight="1">
      <c r="A532" s="298"/>
      <c r="B532" s="298"/>
      <c r="C532" s="298"/>
      <c r="D532" s="298"/>
      <c r="E532" s="298"/>
      <c r="F532" s="298"/>
      <c r="G532" s="298"/>
      <c r="H532" s="298"/>
      <c r="I532" s="298"/>
      <c r="J532" s="298"/>
      <c r="K532" s="329"/>
    </row>
    <row r="533" spans="1:11" ht="24" customHeight="1">
      <c r="A533" s="298"/>
      <c r="B533" s="298"/>
      <c r="C533" s="298"/>
      <c r="D533" s="298"/>
      <c r="E533" s="298"/>
      <c r="F533" s="298"/>
      <c r="G533" s="298"/>
      <c r="H533" s="298"/>
      <c r="I533" s="298"/>
      <c r="J533" s="298"/>
      <c r="K533" s="329"/>
    </row>
    <row r="534" spans="1:11" ht="24" customHeight="1">
      <c r="A534" s="298"/>
      <c r="B534" s="298"/>
      <c r="C534" s="298"/>
      <c r="D534" s="298"/>
      <c r="E534" s="298"/>
      <c r="F534" s="298"/>
      <c r="G534" s="298"/>
      <c r="H534" s="298"/>
      <c r="I534" s="298"/>
      <c r="J534" s="298"/>
      <c r="K534" s="329"/>
    </row>
    <row r="535" spans="1:11" ht="24" customHeight="1">
      <c r="A535" s="298"/>
      <c r="B535" s="298"/>
      <c r="C535" s="298"/>
      <c r="D535" s="298"/>
      <c r="E535" s="298"/>
      <c r="F535" s="298"/>
      <c r="G535" s="298"/>
      <c r="H535" s="298"/>
      <c r="I535" s="298"/>
      <c r="J535" s="298"/>
      <c r="K535" s="329"/>
    </row>
    <row r="536" spans="1:11" ht="24" customHeight="1">
      <c r="A536" s="298"/>
      <c r="B536" s="298"/>
      <c r="C536" s="298"/>
      <c r="D536" s="298"/>
      <c r="E536" s="298"/>
      <c r="F536" s="298"/>
      <c r="G536" s="298"/>
      <c r="H536" s="298"/>
      <c r="I536" s="298"/>
      <c r="J536" s="298"/>
      <c r="K536" s="329"/>
    </row>
    <row r="537" spans="1:11" ht="24" customHeight="1">
      <c r="A537" s="298"/>
      <c r="B537" s="298"/>
      <c r="C537" s="298"/>
      <c r="D537" s="298"/>
      <c r="E537" s="298"/>
      <c r="F537" s="298"/>
      <c r="G537" s="298"/>
      <c r="H537" s="298"/>
      <c r="I537" s="298"/>
      <c r="J537" s="298"/>
      <c r="K537" s="329"/>
    </row>
    <row r="538" spans="1:11" ht="24" customHeight="1">
      <c r="A538" s="298"/>
      <c r="B538" s="298"/>
      <c r="C538" s="298"/>
      <c r="D538" s="298"/>
      <c r="E538" s="298"/>
      <c r="F538" s="298"/>
      <c r="G538" s="298"/>
      <c r="H538" s="298"/>
      <c r="I538" s="298"/>
      <c r="J538" s="298"/>
      <c r="K538" s="329"/>
    </row>
    <row r="539" spans="1:11" ht="24" customHeight="1">
      <c r="A539" s="298"/>
      <c r="B539" s="298"/>
      <c r="C539" s="298"/>
      <c r="D539" s="298"/>
      <c r="E539" s="298"/>
      <c r="F539" s="298"/>
      <c r="G539" s="298"/>
      <c r="H539" s="298"/>
      <c r="I539" s="298"/>
      <c r="J539" s="298"/>
      <c r="K539" s="329"/>
    </row>
    <row r="540" spans="1:11" ht="24" customHeight="1">
      <c r="A540" s="298"/>
      <c r="B540" s="298"/>
      <c r="C540" s="298"/>
      <c r="D540" s="298"/>
      <c r="E540" s="298"/>
      <c r="F540" s="298"/>
      <c r="G540" s="298"/>
      <c r="H540" s="298"/>
      <c r="I540" s="298"/>
      <c r="J540" s="298"/>
      <c r="K540" s="329"/>
    </row>
    <row r="541" spans="1:11" ht="24" customHeight="1">
      <c r="A541" s="298"/>
      <c r="B541" s="152" t="s">
        <v>800</v>
      </c>
      <c r="C541" s="152"/>
      <c r="D541" s="152"/>
      <c r="E541" s="152"/>
      <c r="F541" s="152"/>
      <c r="G541" s="152"/>
      <c r="H541" s="152"/>
      <c r="I541" s="486">
        <f>SUM(H542,H557)</f>
        <v>3914800</v>
      </c>
      <c r="J541" s="486"/>
      <c r="K541" s="159" t="s">
        <v>598</v>
      </c>
    </row>
    <row r="542" spans="1:11" ht="24" customHeight="1">
      <c r="A542" s="298"/>
      <c r="B542" s="152" t="s">
        <v>875</v>
      </c>
      <c r="C542" s="152"/>
      <c r="D542" s="152"/>
      <c r="E542" s="152"/>
      <c r="F542" s="152"/>
      <c r="G542" s="152"/>
      <c r="H542" s="488">
        <f>SUM(H543,H554)</f>
        <v>3653100</v>
      </c>
      <c r="I542" s="488"/>
      <c r="J542" s="159" t="s">
        <v>598</v>
      </c>
      <c r="K542" s="159"/>
    </row>
    <row r="543" spans="1:11" ht="24" customHeight="1">
      <c r="A543" s="298"/>
      <c r="C543" s="158" t="s">
        <v>1598</v>
      </c>
      <c r="D543" s="158"/>
      <c r="E543" s="158"/>
      <c r="F543" s="158"/>
      <c r="G543" s="158"/>
      <c r="H543" s="489">
        <f>SUM(H544,H546,H550)</f>
        <v>2772100</v>
      </c>
      <c r="I543" s="489"/>
      <c r="J543" s="159" t="s">
        <v>598</v>
      </c>
      <c r="K543" s="309"/>
    </row>
    <row r="544" spans="1:11" ht="24" customHeight="1">
      <c r="A544" s="298"/>
      <c r="C544" s="158"/>
      <c r="D544" s="158" t="s">
        <v>876</v>
      </c>
      <c r="E544" s="158"/>
      <c r="F544" s="158"/>
      <c r="G544" s="158"/>
      <c r="H544" s="489">
        <v>958200</v>
      </c>
      <c r="I544" s="489"/>
      <c r="J544" s="159" t="s">
        <v>598</v>
      </c>
      <c r="K544" s="309"/>
    </row>
    <row r="545" spans="1:11" ht="24" customHeight="1">
      <c r="A545" s="298"/>
      <c r="B545" s="156"/>
      <c r="C545" s="156"/>
      <c r="D545" s="156"/>
      <c r="E545" s="485" t="s">
        <v>1068</v>
      </c>
      <c r="F545" s="485"/>
      <c r="G545" s="485"/>
      <c r="H545" s="156"/>
      <c r="I545" s="156"/>
      <c r="J545" s="155"/>
      <c r="K545" s="290"/>
    </row>
    <row r="546" spans="1:11" ht="24" customHeight="1">
      <c r="A546" s="298"/>
      <c r="C546" s="158"/>
      <c r="D546" s="158" t="s">
        <v>878</v>
      </c>
      <c r="E546" s="158"/>
      <c r="F546" s="158"/>
      <c r="G546" s="158"/>
      <c r="H546" s="489">
        <v>864600</v>
      </c>
      <c r="I546" s="489"/>
      <c r="J546" s="159" t="s">
        <v>598</v>
      </c>
      <c r="K546" s="309"/>
    </row>
    <row r="547" spans="1:11" ht="24" customHeight="1">
      <c r="A547" s="298"/>
      <c r="B547" s="158"/>
      <c r="C547" s="158"/>
      <c r="D547" s="312"/>
      <c r="E547" s="160" t="s">
        <v>1239</v>
      </c>
      <c r="F547" s="312"/>
      <c r="H547" s="295"/>
      <c r="I547" s="295"/>
      <c r="J547" s="306"/>
      <c r="K547" s="313"/>
    </row>
    <row r="548" spans="1:11" ht="24" customHeight="1">
      <c r="A548" s="298"/>
      <c r="B548" s="158"/>
      <c r="C548" s="158"/>
      <c r="D548" s="312"/>
      <c r="E548" s="160" t="s">
        <v>1408</v>
      </c>
      <c r="F548" s="312"/>
      <c r="H548" s="295"/>
      <c r="I548" s="295"/>
      <c r="J548" s="306"/>
      <c r="K548" s="313"/>
    </row>
    <row r="549" spans="1:11" ht="24" customHeight="1">
      <c r="A549" s="298"/>
      <c r="B549" s="158"/>
      <c r="C549" s="158"/>
      <c r="D549" s="312"/>
      <c r="E549" s="160" t="s">
        <v>1409</v>
      </c>
      <c r="F549" s="312"/>
      <c r="H549" s="295"/>
      <c r="I549" s="295"/>
      <c r="J549" s="306"/>
      <c r="K549" s="313"/>
    </row>
    <row r="550" spans="1:11" ht="24" customHeight="1">
      <c r="A550" s="298"/>
      <c r="C550" s="158"/>
      <c r="D550" s="158" t="s">
        <v>882</v>
      </c>
      <c r="E550" s="158"/>
      <c r="F550" s="158"/>
      <c r="G550" s="158"/>
      <c r="H550" s="489">
        <v>949300</v>
      </c>
      <c r="I550" s="489"/>
      <c r="J550" s="159" t="s">
        <v>598</v>
      </c>
      <c r="K550" s="309"/>
    </row>
    <row r="551" spans="1:11" ht="24" customHeight="1">
      <c r="A551" s="298"/>
      <c r="B551" s="158"/>
      <c r="C551" s="158"/>
      <c r="D551" s="312"/>
      <c r="E551" s="160" t="s">
        <v>1411</v>
      </c>
      <c r="F551" s="312"/>
      <c r="H551" s="295"/>
      <c r="I551" s="295"/>
      <c r="J551" s="306"/>
      <c r="K551" s="313"/>
    </row>
    <row r="552" spans="1:11" ht="24" customHeight="1">
      <c r="A552" s="298"/>
      <c r="B552" s="158"/>
      <c r="C552" s="158"/>
      <c r="D552" s="312"/>
      <c r="E552" s="160" t="s">
        <v>1072</v>
      </c>
      <c r="F552" s="312"/>
      <c r="H552" s="295"/>
      <c r="I552" s="295"/>
      <c r="J552" s="306"/>
      <c r="K552" s="313"/>
    </row>
    <row r="553" spans="1:11" ht="24" customHeight="1">
      <c r="A553" s="298"/>
      <c r="B553" s="158"/>
      <c r="C553" s="158"/>
      <c r="D553" s="312"/>
      <c r="E553" s="160" t="s">
        <v>1410</v>
      </c>
      <c r="F553" s="312"/>
      <c r="H553" s="295"/>
      <c r="I553" s="295"/>
      <c r="J553" s="306"/>
      <c r="K553" s="313"/>
    </row>
    <row r="554" spans="1:11" ht="24" customHeight="1">
      <c r="A554" s="298"/>
      <c r="C554" s="158" t="s">
        <v>885</v>
      </c>
      <c r="D554" s="158"/>
      <c r="E554" s="158"/>
      <c r="F554" s="158"/>
      <c r="G554" s="158"/>
      <c r="H554" s="489">
        <v>881000</v>
      </c>
      <c r="I554" s="489"/>
      <c r="J554" s="159" t="s">
        <v>598</v>
      </c>
      <c r="K554" s="309"/>
    </row>
    <row r="555" spans="1:11" ht="24" customHeight="1">
      <c r="A555" s="298"/>
      <c r="B555" s="158"/>
      <c r="C555" s="158"/>
      <c r="D555" s="497" t="s">
        <v>1063</v>
      </c>
      <c r="E555" s="497"/>
      <c r="F555" s="497"/>
      <c r="G555" s="497"/>
      <c r="H555" s="295"/>
      <c r="I555" s="295"/>
      <c r="J555" s="306"/>
      <c r="K555" s="313"/>
    </row>
    <row r="556" spans="1:11" ht="24" customHeight="1">
      <c r="A556" s="298"/>
      <c r="B556" s="158"/>
      <c r="C556" s="158"/>
      <c r="D556" s="312"/>
      <c r="E556" s="312"/>
      <c r="F556" s="312"/>
      <c r="G556" s="312"/>
      <c r="H556" s="295"/>
      <c r="I556" s="295"/>
      <c r="J556" s="306"/>
      <c r="K556" s="313"/>
    </row>
    <row r="557" spans="1:11" ht="24" customHeight="1">
      <c r="A557" s="298"/>
      <c r="B557" s="158" t="s">
        <v>1038</v>
      </c>
      <c r="C557" s="158"/>
      <c r="D557" s="158"/>
      <c r="E557" s="158"/>
      <c r="F557" s="158"/>
      <c r="G557" s="158"/>
      <c r="H557" s="489">
        <f>SUM(J560:J560)</f>
        <v>261700</v>
      </c>
      <c r="I557" s="489"/>
      <c r="J557" s="159" t="s">
        <v>598</v>
      </c>
      <c r="K557" s="309"/>
    </row>
    <row r="558" spans="1:11" ht="24" customHeight="1">
      <c r="A558" s="298"/>
      <c r="B558" s="156"/>
      <c r="C558" s="156"/>
      <c r="D558" s="156" t="s">
        <v>909</v>
      </c>
      <c r="E558" s="156"/>
      <c r="F558" s="156"/>
      <c r="G558" s="289" t="s">
        <v>1412</v>
      </c>
      <c r="H558" s="156"/>
      <c r="I558" s="156"/>
      <c r="K558" s="112"/>
    </row>
    <row r="559" spans="1:11" ht="24" customHeight="1">
      <c r="A559" s="298"/>
      <c r="B559" s="156"/>
      <c r="C559" s="156"/>
      <c r="D559" s="156"/>
      <c r="E559" s="156"/>
      <c r="F559" s="156"/>
      <c r="G559" s="289" t="s">
        <v>1413</v>
      </c>
      <c r="H559" s="156"/>
      <c r="I559" s="156"/>
      <c r="J559" s="155"/>
      <c r="K559" s="290"/>
    </row>
    <row r="560" spans="1:11" ht="24" customHeight="1">
      <c r="A560" s="298"/>
      <c r="B560" s="298"/>
      <c r="C560" s="298"/>
      <c r="D560" s="298"/>
      <c r="E560" s="298"/>
      <c r="F560" s="298"/>
      <c r="G560" s="298" t="s">
        <v>1414</v>
      </c>
      <c r="H560" s="298"/>
      <c r="I560" s="298"/>
      <c r="J560" s="155">
        <v>261700</v>
      </c>
      <c r="K560" s="290" t="s">
        <v>598</v>
      </c>
    </row>
    <row r="561" spans="1:11" ht="24" customHeight="1">
      <c r="A561" s="298"/>
      <c r="B561" s="298"/>
      <c r="C561" s="298"/>
      <c r="D561" s="298"/>
      <c r="E561" s="298"/>
      <c r="F561" s="298"/>
      <c r="G561" s="298"/>
      <c r="H561" s="298"/>
      <c r="I561" s="298"/>
      <c r="J561" s="155"/>
      <c r="K561" s="290"/>
    </row>
    <row r="562" spans="1:11" ht="24" customHeight="1">
      <c r="A562" s="298"/>
      <c r="B562" s="298"/>
      <c r="C562" s="298"/>
      <c r="D562" s="298"/>
      <c r="E562" s="298"/>
      <c r="F562" s="298"/>
      <c r="G562" s="298"/>
      <c r="H562" s="298"/>
      <c r="I562" s="298"/>
      <c r="J562" s="155"/>
      <c r="K562" s="290"/>
    </row>
    <row r="563" spans="1:11" ht="24" customHeight="1">
      <c r="A563" s="298"/>
      <c r="B563" s="298"/>
      <c r="C563" s="298"/>
      <c r="D563" s="298"/>
      <c r="E563" s="298"/>
      <c r="F563" s="298"/>
      <c r="G563" s="298"/>
      <c r="H563" s="298"/>
      <c r="I563" s="298"/>
      <c r="J563" s="155"/>
      <c r="K563" s="290"/>
    </row>
    <row r="564" spans="1:11" ht="24" customHeight="1">
      <c r="A564" s="298"/>
      <c r="B564" s="298"/>
      <c r="C564" s="298"/>
      <c r="D564" s="298"/>
      <c r="E564" s="298"/>
      <c r="F564" s="298"/>
      <c r="G564" s="298"/>
      <c r="H564" s="298"/>
      <c r="I564" s="298"/>
      <c r="J564" s="155"/>
      <c r="K564" s="290"/>
    </row>
    <row r="565" spans="1:11" ht="24" customHeight="1">
      <c r="A565" s="298"/>
      <c r="B565" s="298"/>
      <c r="C565" s="298"/>
      <c r="D565" s="298"/>
      <c r="E565" s="298"/>
      <c r="F565" s="298"/>
      <c r="G565" s="298"/>
      <c r="H565" s="298"/>
      <c r="I565" s="298"/>
      <c r="J565" s="155"/>
      <c r="K565" s="290"/>
    </row>
    <row r="566" spans="1:11" ht="24" customHeight="1">
      <c r="A566" s="298"/>
      <c r="B566" s="298"/>
      <c r="C566" s="298"/>
      <c r="D566" s="298"/>
      <c r="E566" s="298"/>
      <c r="F566" s="298"/>
      <c r="G566" s="298"/>
      <c r="H566" s="298"/>
      <c r="I566" s="298"/>
      <c r="J566" s="155"/>
      <c r="K566" s="290"/>
    </row>
    <row r="567" spans="1:11" ht="24" customHeight="1">
      <c r="A567" s="298"/>
      <c r="B567" s="298"/>
      <c r="C567" s="298"/>
      <c r="D567" s="298"/>
      <c r="E567" s="298"/>
      <c r="F567" s="298"/>
      <c r="G567" s="298"/>
      <c r="H567" s="298"/>
      <c r="I567" s="298"/>
      <c r="J567" s="155"/>
      <c r="K567" s="290"/>
    </row>
    <row r="568" spans="1:11" ht="24" customHeight="1">
      <c r="A568" s="298"/>
      <c r="B568" s="298"/>
      <c r="C568" s="298"/>
      <c r="D568" s="298"/>
      <c r="E568" s="298"/>
      <c r="F568" s="298"/>
      <c r="G568" s="298"/>
      <c r="H568" s="298"/>
      <c r="I568" s="298"/>
      <c r="J568" s="155"/>
      <c r="K568" s="290"/>
    </row>
    <row r="569" spans="1:11" ht="24" customHeight="1">
      <c r="A569" s="298"/>
      <c r="B569" s="298"/>
      <c r="C569" s="298"/>
      <c r="D569" s="298"/>
      <c r="E569" s="298"/>
      <c r="F569" s="298"/>
      <c r="G569" s="298"/>
      <c r="H569" s="298"/>
      <c r="I569" s="298"/>
      <c r="J569" s="155"/>
      <c r="K569" s="290"/>
    </row>
    <row r="570" spans="1:11" ht="24" customHeight="1">
      <c r="A570" s="298"/>
      <c r="B570" s="298"/>
      <c r="C570" s="298"/>
      <c r="D570" s="298"/>
      <c r="E570" s="298"/>
      <c r="F570" s="298"/>
      <c r="G570" s="298"/>
      <c r="H570" s="298"/>
      <c r="I570" s="298"/>
      <c r="J570" s="155"/>
      <c r="K570" s="375"/>
    </row>
    <row r="571" spans="1:11" ht="24" customHeight="1">
      <c r="A571" s="298"/>
      <c r="B571" s="298"/>
      <c r="C571" s="298"/>
      <c r="D571" s="298"/>
      <c r="E571" s="298"/>
      <c r="F571" s="298"/>
      <c r="G571" s="298"/>
      <c r="H571" s="298"/>
      <c r="I571" s="298"/>
      <c r="J571" s="155"/>
      <c r="K571" s="290"/>
    </row>
    <row r="572" spans="1:11" ht="24" customHeight="1">
      <c r="A572" s="298"/>
      <c r="B572" s="298"/>
      <c r="C572" s="298"/>
      <c r="D572" s="298"/>
      <c r="E572" s="298"/>
      <c r="F572" s="298"/>
      <c r="G572" s="298"/>
      <c r="H572" s="298"/>
      <c r="I572" s="298"/>
      <c r="J572" s="155"/>
      <c r="K572" s="290"/>
    </row>
    <row r="573" spans="1:11" ht="24" customHeight="1">
      <c r="A573" s="298"/>
      <c r="B573" s="298"/>
      <c r="C573" s="298"/>
      <c r="D573" s="298"/>
      <c r="E573" s="298"/>
      <c r="F573" s="298"/>
      <c r="G573" s="298"/>
      <c r="H573" s="298"/>
      <c r="I573" s="298"/>
      <c r="J573" s="155"/>
      <c r="K573" s="290"/>
    </row>
    <row r="574" spans="1:11" ht="24" customHeight="1">
      <c r="A574" s="298"/>
      <c r="B574" s="298"/>
      <c r="C574" s="298"/>
      <c r="D574" s="298"/>
      <c r="E574" s="298"/>
      <c r="F574" s="298"/>
      <c r="G574" s="298"/>
      <c r="H574" s="298"/>
      <c r="I574" s="298"/>
      <c r="J574" s="155"/>
      <c r="K574" s="290"/>
    </row>
    <row r="575" spans="1:11" ht="24" customHeight="1">
      <c r="A575" s="298"/>
      <c r="B575" s="298"/>
      <c r="C575" s="298"/>
      <c r="D575" s="298"/>
      <c r="E575" s="298"/>
      <c r="F575" s="298"/>
      <c r="G575" s="298"/>
      <c r="H575" s="298"/>
      <c r="I575" s="298"/>
      <c r="J575" s="155"/>
      <c r="K575" s="290"/>
    </row>
    <row r="576" spans="1:11" ht="24" customHeight="1">
      <c r="A576" s="298"/>
      <c r="B576" s="298"/>
      <c r="C576" s="298"/>
      <c r="D576" s="298"/>
      <c r="E576" s="298"/>
      <c r="F576" s="298"/>
      <c r="G576" s="298"/>
      <c r="H576" s="298"/>
      <c r="I576" s="298"/>
      <c r="J576" s="155"/>
      <c r="K576" s="290"/>
    </row>
    <row r="577" spans="1:11" ht="24" customHeight="1">
      <c r="A577" s="298"/>
      <c r="B577" s="152" t="s">
        <v>801</v>
      </c>
      <c r="C577" s="152"/>
      <c r="D577" s="152"/>
      <c r="E577" s="152"/>
      <c r="F577" s="152"/>
      <c r="G577" s="152"/>
      <c r="H577" s="152"/>
      <c r="I577" s="486">
        <f>SUM(H578,H596)</f>
        <v>17636950</v>
      </c>
      <c r="J577" s="486"/>
      <c r="K577" s="159" t="s">
        <v>598</v>
      </c>
    </row>
    <row r="578" spans="1:11" ht="24" customHeight="1">
      <c r="A578" s="298"/>
      <c r="B578" s="152" t="s">
        <v>875</v>
      </c>
      <c r="C578" s="152"/>
      <c r="D578" s="152"/>
      <c r="E578" s="152"/>
      <c r="F578" s="152"/>
      <c r="G578" s="152"/>
      <c r="H578" s="488">
        <f>SUM(H579,H591)</f>
        <v>17204610</v>
      </c>
      <c r="I578" s="488"/>
      <c r="J578" s="159" t="s">
        <v>598</v>
      </c>
      <c r="K578" s="159"/>
    </row>
    <row r="579" spans="1:11" ht="24" customHeight="1">
      <c r="A579" s="298"/>
      <c r="C579" s="158" t="s">
        <v>1598</v>
      </c>
      <c r="D579" s="158"/>
      <c r="E579" s="158"/>
      <c r="F579" s="158"/>
      <c r="G579" s="158"/>
      <c r="H579" s="489">
        <f>SUM(H580,H582,H587)</f>
        <v>16528260</v>
      </c>
      <c r="I579" s="489"/>
      <c r="J579" s="159" t="s">
        <v>598</v>
      </c>
      <c r="K579" s="309"/>
    </row>
    <row r="580" spans="1:11" ht="24" customHeight="1">
      <c r="A580" s="298"/>
      <c r="C580" s="158"/>
      <c r="D580" s="158" t="s">
        <v>876</v>
      </c>
      <c r="E580" s="158"/>
      <c r="F580" s="158"/>
      <c r="G580" s="158"/>
      <c r="H580" s="489">
        <v>5328700</v>
      </c>
      <c r="I580" s="489"/>
      <c r="J580" s="159" t="s">
        <v>598</v>
      </c>
      <c r="K580" s="309"/>
    </row>
    <row r="581" spans="1:11" ht="24" customHeight="1">
      <c r="A581" s="298"/>
      <c r="B581" s="156"/>
      <c r="C581" s="156"/>
      <c r="D581" s="156"/>
      <c r="E581" s="485" t="s">
        <v>1068</v>
      </c>
      <c r="F581" s="485"/>
      <c r="G581" s="485"/>
      <c r="H581" s="156"/>
      <c r="I581" s="156"/>
      <c r="J581" s="155"/>
      <c r="K581" s="290"/>
    </row>
    <row r="582" spans="1:11" ht="24" customHeight="1">
      <c r="A582" s="298"/>
      <c r="C582" s="158"/>
      <c r="D582" s="158" t="s">
        <v>878</v>
      </c>
      <c r="E582" s="158"/>
      <c r="F582" s="158"/>
      <c r="G582" s="158"/>
      <c r="H582" s="489">
        <v>5213360</v>
      </c>
      <c r="I582" s="489"/>
      <c r="J582" s="159" t="s">
        <v>598</v>
      </c>
      <c r="K582" s="309"/>
    </row>
    <row r="583" spans="1:11" ht="24" customHeight="1">
      <c r="A583" s="298"/>
      <c r="B583" s="158"/>
      <c r="C583" s="158"/>
      <c r="D583" s="312"/>
      <c r="E583" s="160" t="s">
        <v>1626</v>
      </c>
      <c r="F583" s="312"/>
      <c r="H583" s="295"/>
      <c r="I583" s="295"/>
      <c r="J583" s="306"/>
      <c r="K583" s="313"/>
    </row>
    <row r="584" spans="1:11" ht="24" customHeight="1">
      <c r="A584" s="298"/>
      <c r="B584" s="158"/>
      <c r="C584" s="158"/>
      <c r="D584" s="312"/>
      <c r="E584" s="160" t="s">
        <v>1627</v>
      </c>
      <c r="F584" s="312"/>
      <c r="H584" s="295"/>
      <c r="I584" s="295"/>
      <c r="J584" s="306"/>
      <c r="K584" s="313"/>
    </row>
    <row r="585" spans="1:11" ht="24" customHeight="1">
      <c r="A585" s="298"/>
      <c r="B585" s="158"/>
      <c r="C585" s="158"/>
      <c r="D585" s="312"/>
      <c r="E585" s="160" t="s">
        <v>1628</v>
      </c>
      <c r="F585" s="312"/>
      <c r="H585" s="295"/>
      <c r="I585" s="295"/>
      <c r="J585" s="306"/>
      <c r="K585" s="313"/>
    </row>
    <row r="586" spans="1:11" ht="24" customHeight="1">
      <c r="A586" s="298"/>
      <c r="B586" s="158"/>
      <c r="C586" s="158"/>
      <c r="D586" s="312"/>
      <c r="E586" s="160" t="s">
        <v>1629</v>
      </c>
      <c r="F586" s="312"/>
      <c r="H586" s="295"/>
      <c r="I586" s="295"/>
      <c r="J586" s="306"/>
      <c r="K586" s="313"/>
    </row>
    <row r="587" spans="1:11" ht="24" customHeight="1">
      <c r="A587" s="298"/>
      <c r="D587" s="158" t="s">
        <v>882</v>
      </c>
      <c r="E587" s="158"/>
      <c r="F587" s="158"/>
      <c r="G587" s="158"/>
      <c r="H587" s="489">
        <v>5986200</v>
      </c>
      <c r="I587" s="489"/>
      <c r="J587" s="159" t="s">
        <v>598</v>
      </c>
      <c r="K587" s="309"/>
    </row>
    <row r="588" spans="1:11" ht="24" customHeight="1">
      <c r="A588" s="298"/>
      <c r="B588" s="158"/>
      <c r="C588" s="158"/>
      <c r="D588" s="312"/>
      <c r="E588" s="160" t="s">
        <v>1416</v>
      </c>
      <c r="F588" s="312"/>
      <c r="H588" s="295"/>
      <c r="I588" s="295"/>
      <c r="J588" s="306"/>
      <c r="K588" s="313"/>
    </row>
    <row r="589" spans="1:11" ht="24" customHeight="1">
      <c r="A589" s="298"/>
      <c r="B589" s="158"/>
      <c r="C589" s="158"/>
      <c r="D589" s="312"/>
      <c r="E589" s="160" t="s">
        <v>1417</v>
      </c>
      <c r="F589" s="312"/>
      <c r="H589" s="295"/>
      <c r="I589" s="295"/>
      <c r="J589" s="306"/>
      <c r="K589" s="313"/>
    </row>
    <row r="590" spans="1:11" ht="24" customHeight="1">
      <c r="A590" s="298"/>
      <c r="B590" s="158"/>
      <c r="C590" s="158"/>
      <c r="D590" s="312"/>
      <c r="E590" s="160" t="s">
        <v>1418</v>
      </c>
      <c r="F590" s="312"/>
      <c r="H590" s="295"/>
      <c r="I590" s="295"/>
      <c r="J590" s="306"/>
      <c r="K590" s="313"/>
    </row>
    <row r="591" spans="1:11" ht="24" customHeight="1">
      <c r="A591" s="298"/>
      <c r="C591" s="158" t="s">
        <v>885</v>
      </c>
      <c r="D591" s="158"/>
      <c r="E591" s="158"/>
      <c r="F591" s="158"/>
      <c r="G591" s="158"/>
      <c r="H591" s="489">
        <v>676350</v>
      </c>
      <c r="I591" s="489"/>
      <c r="J591" s="159" t="s">
        <v>598</v>
      </c>
      <c r="K591" s="309"/>
    </row>
    <row r="592" spans="1:11" ht="24" customHeight="1">
      <c r="A592" s="298"/>
      <c r="B592" s="158"/>
      <c r="C592" s="158"/>
      <c r="D592" s="431" t="s">
        <v>971</v>
      </c>
      <c r="E592" s="431"/>
      <c r="F592" s="431"/>
      <c r="G592" s="431"/>
      <c r="J592" s="306"/>
      <c r="K592" s="313"/>
    </row>
    <row r="593" spans="1:11" ht="24" customHeight="1">
      <c r="A593" s="298"/>
      <c r="B593" s="158"/>
      <c r="C593" s="158"/>
      <c r="D593" s="431" t="s">
        <v>970</v>
      </c>
      <c r="E593" s="431"/>
      <c r="F593" s="431"/>
      <c r="G593" s="431"/>
      <c r="J593" s="306"/>
      <c r="K593" s="313"/>
    </row>
    <row r="594" spans="1:11" ht="24" customHeight="1">
      <c r="A594" s="298"/>
      <c r="B594" s="158"/>
      <c r="C594" s="158"/>
      <c r="D594" s="431" t="s">
        <v>1063</v>
      </c>
      <c r="E594" s="431"/>
      <c r="F594" s="431"/>
      <c r="G594" s="431"/>
      <c r="J594" s="306"/>
      <c r="K594" s="313"/>
    </row>
    <row r="595" spans="1:11" ht="24" customHeight="1">
      <c r="A595" s="298"/>
      <c r="B595" s="158"/>
      <c r="C595" s="158"/>
      <c r="D595" s="312"/>
      <c r="E595" s="312"/>
      <c r="F595" s="312"/>
      <c r="G595" s="312"/>
      <c r="H595" s="295"/>
      <c r="I595" s="295"/>
      <c r="J595" s="306"/>
      <c r="K595" s="313"/>
    </row>
    <row r="596" spans="1:11" ht="24" customHeight="1">
      <c r="A596" s="298"/>
      <c r="B596" s="152" t="s">
        <v>888</v>
      </c>
      <c r="C596" s="152"/>
      <c r="D596" s="152"/>
      <c r="E596" s="152"/>
      <c r="F596" s="152"/>
      <c r="G596" s="152"/>
      <c r="H596" s="488">
        <f>H597</f>
        <v>432340</v>
      </c>
      <c r="I596" s="488"/>
      <c r="J596" s="159" t="s">
        <v>598</v>
      </c>
      <c r="K596" s="159"/>
    </row>
    <row r="597" spans="1:11" ht="24" customHeight="1">
      <c r="A597" s="298"/>
      <c r="C597" s="158" t="s">
        <v>1439</v>
      </c>
      <c r="D597" s="158"/>
      <c r="E597" s="158"/>
      <c r="F597" s="158"/>
      <c r="G597" s="158"/>
      <c r="H597" s="489">
        <f>SUM(H598)</f>
        <v>432340</v>
      </c>
      <c r="I597" s="489"/>
      <c r="J597" s="159" t="s">
        <v>598</v>
      </c>
      <c r="K597" s="309"/>
    </row>
    <row r="598" spans="1:11" ht="24" customHeight="1">
      <c r="A598" s="298"/>
      <c r="C598" s="158" t="s">
        <v>1440</v>
      </c>
      <c r="E598" s="158"/>
      <c r="F598" s="158"/>
      <c r="G598" s="158"/>
      <c r="H598" s="489">
        <f>SUM(J600:J610)</f>
        <v>432340</v>
      </c>
      <c r="I598" s="489"/>
      <c r="J598" s="159" t="s">
        <v>598</v>
      </c>
      <c r="K598" s="309"/>
    </row>
    <row r="599" spans="1:11" ht="24" customHeight="1">
      <c r="A599" s="298"/>
      <c r="B599" s="156"/>
      <c r="C599" s="156" t="s">
        <v>972</v>
      </c>
      <c r="E599" s="156"/>
      <c r="F599" s="331" t="s">
        <v>1064</v>
      </c>
      <c r="G599" s="289" t="s">
        <v>1211</v>
      </c>
      <c r="H599" s="156"/>
      <c r="I599" s="156"/>
      <c r="K599" s="112"/>
    </row>
    <row r="600" spans="1:11" ht="24" customHeight="1">
      <c r="A600" s="298"/>
      <c r="B600" s="156"/>
      <c r="C600" s="156"/>
      <c r="E600" s="156"/>
      <c r="F600" s="331"/>
      <c r="G600" s="289" t="s">
        <v>1082</v>
      </c>
      <c r="H600" s="156"/>
      <c r="I600" s="156"/>
      <c r="J600" s="155"/>
      <c r="K600" s="290"/>
    </row>
    <row r="601" spans="1:11" ht="24" customHeight="1">
      <c r="A601" s="298"/>
      <c r="B601" s="156"/>
      <c r="C601" s="156"/>
      <c r="E601" s="156"/>
      <c r="F601" s="331"/>
      <c r="G601" s="289" t="s">
        <v>1419</v>
      </c>
      <c r="H601" s="156"/>
      <c r="I601" s="156"/>
      <c r="J601" s="155"/>
      <c r="K601" s="290"/>
    </row>
    <row r="602" spans="1:11" ht="24" customHeight="1">
      <c r="A602" s="298"/>
      <c r="B602" s="156"/>
      <c r="C602" s="156"/>
      <c r="E602" s="156"/>
      <c r="F602" s="331"/>
      <c r="G602" s="289" t="s">
        <v>1420</v>
      </c>
      <c r="H602" s="156"/>
      <c r="I602" s="156"/>
      <c r="J602" s="155"/>
      <c r="K602" s="290"/>
    </row>
    <row r="603" spans="1:11" ht="24" customHeight="1">
      <c r="A603" s="298"/>
      <c r="B603" s="156"/>
      <c r="C603" s="156"/>
      <c r="E603" s="156"/>
      <c r="F603" s="331"/>
      <c r="G603" s="289" t="s">
        <v>1421</v>
      </c>
      <c r="H603" s="156"/>
      <c r="I603" s="156"/>
      <c r="J603" s="155">
        <v>255100</v>
      </c>
      <c r="K603" s="290" t="s">
        <v>598</v>
      </c>
    </row>
    <row r="604" spans="1:11" ht="24" customHeight="1">
      <c r="A604" s="298"/>
      <c r="B604" s="156"/>
      <c r="C604" s="156" t="s">
        <v>973</v>
      </c>
      <c r="E604" s="156"/>
      <c r="F604" s="331" t="s">
        <v>1065</v>
      </c>
      <c r="G604" s="289" t="s">
        <v>1422</v>
      </c>
      <c r="H604" s="156"/>
      <c r="I604" s="156"/>
      <c r="K604" s="112"/>
    </row>
    <row r="605" spans="1:11" ht="24" customHeight="1">
      <c r="A605" s="298"/>
      <c r="B605" s="156"/>
      <c r="C605" s="156"/>
      <c r="E605" s="156"/>
      <c r="F605" s="331"/>
      <c r="G605" s="289" t="s">
        <v>1423</v>
      </c>
      <c r="H605" s="156"/>
      <c r="I605" s="156"/>
      <c r="J605" s="155">
        <v>20000</v>
      </c>
      <c r="K605" s="290" t="s">
        <v>598</v>
      </c>
    </row>
    <row r="606" spans="1:11" ht="24" customHeight="1">
      <c r="A606" s="298"/>
      <c r="B606" s="156"/>
      <c r="C606" s="156" t="s">
        <v>968</v>
      </c>
      <c r="E606" s="156"/>
      <c r="F606" s="331" t="s">
        <v>1066</v>
      </c>
      <c r="G606" s="289" t="s">
        <v>1424</v>
      </c>
      <c r="H606" s="156"/>
      <c r="I606" s="156"/>
      <c r="K606" s="112"/>
    </row>
    <row r="607" spans="1:11" ht="24" customHeight="1">
      <c r="A607" s="298"/>
      <c r="B607" s="156"/>
      <c r="C607" s="156"/>
      <c r="E607" s="156"/>
      <c r="F607" s="331"/>
      <c r="G607" s="289" t="s">
        <v>1425</v>
      </c>
      <c r="H607" s="156"/>
      <c r="I607" s="156"/>
      <c r="J607" s="155">
        <v>26000</v>
      </c>
      <c r="K607" s="290" t="s">
        <v>598</v>
      </c>
    </row>
    <row r="608" spans="1:11" ht="24" customHeight="1">
      <c r="A608" s="298"/>
      <c r="B608" s="156"/>
      <c r="C608" s="156" t="s">
        <v>974</v>
      </c>
      <c r="E608" s="156"/>
      <c r="F608" s="331" t="s">
        <v>1067</v>
      </c>
      <c r="G608" s="289" t="s">
        <v>975</v>
      </c>
      <c r="H608" s="156"/>
      <c r="I608" s="156"/>
      <c r="J608" s="155">
        <v>11240</v>
      </c>
      <c r="K608" s="290" t="s">
        <v>598</v>
      </c>
    </row>
    <row r="609" spans="1:11" ht="24" customHeight="1">
      <c r="A609" s="298"/>
      <c r="B609" s="156"/>
      <c r="C609" s="156" t="s">
        <v>976</v>
      </c>
      <c r="E609" s="156"/>
      <c r="F609" s="331" t="s">
        <v>1076</v>
      </c>
      <c r="G609" s="289" t="s">
        <v>1426</v>
      </c>
      <c r="H609" s="156"/>
      <c r="I609" s="156"/>
      <c r="K609" s="112"/>
    </row>
    <row r="610" spans="1:11" ht="24" customHeight="1">
      <c r="A610" s="298"/>
      <c r="B610" s="156"/>
      <c r="C610" s="156"/>
      <c r="D610" s="156"/>
      <c r="E610" s="156"/>
      <c r="F610" s="156"/>
      <c r="G610" s="289" t="s">
        <v>1095</v>
      </c>
      <c r="H610" s="156"/>
      <c r="I610" s="156"/>
      <c r="J610" s="155">
        <v>120000</v>
      </c>
      <c r="K610" s="290" t="s">
        <v>598</v>
      </c>
    </row>
    <row r="611" spans="1:11" ht="24" customHeight="1">
      <c r="A611" s="298"/>
      <c r="B611" s="156"/>
      <c r="C611" s="156"/>
      <c r="D611" s="156"/>
      <c r="E611" s="156"/>
      <c r="F611" s="156"/>
      <c r="G611" s="374"/>
      <c r="H611" s="156"/>
      <c r="I611" s="156"/>
      <c r="J611" s="155"/>
      <c r="K611" s="375"/>
    </row>
    <row r="612" spans="1:11" ht="24" customHeight="1">
      <c r="A612" s="298"/>
      <c r="B612" s="156"/>
      <c r="C612" s="156"/>
      <c r="D612" s="156"/>
      <c r="E612" s="156"/>
      <c r="F612" s="156"/>
      <c r="G612" s="289"/>
      <c r="H612" s="156"/>
      <c r="I612" s="156"/>
      <c r="J612" s="155"/>
      <c r="K612" s="290"/>
    </row>
    <row r="613" spans="1:11" ht="24" customHeight="1">
      <c r="A613" s="298"/>
      <c r="B613" s="152" t="s">
        <v>1402</v>
      </c>
      <c r="C613" s="298"/>
      <c r="D613" s="298"/>
      <c r="E613" s="298"/>
      <c r="F613" s="298"/>
      <c r="G613" s="298"/>
      <c r="H613" s="298"/>
      <c r="I613" s="298"/>
      <c r="J613" s="298"/>
      <c r="K613" s="329"/>
    </row>
    <row r="614" spans="1:11" ht="24" customHeight="1">
      <c r="A614" s="298"/>
      <c r="B614" s="158" t="s">
        <v>802</v>
      </c>
      <c r="C614" s="158"/>
      <c r="D614" s="152"/>
      <c r="E614" s="152"/>
      <c r="F614" s="152"/>
      <c r="G614" s="152"/>
      <c r="H614" s="152"/>
      <c r="I614" s="486">
        <f>SUM(H615)</f>
        <v>22969500</v>
      </c>
      <c r="J614" s="486"/>
      <c r="K614" s="159" t="s">
        <v>598</v>
      </c>
    </row>
    <row r="615" spans="1:11" ht="24" customHeight="1">
      <c r="A615" s="298"/>
      <c r="B615" s="158" t="s">
        <v>828</v>
      </c>
      <c r="C615" s="158"/>
      <c r="D615" s="158"/>
      <c r="E615" s="158"/>
      <c r="F615" s="158"/>
      <c r="G615" s="158"/>
      <c r="H615" s="489">
        <f>SUM(J617:J617)</f>
        <v>22969500</v>
      </c>
      <c r="I615" s="489"/>
      <c r="J615" s="159" t="s">
        <v>598</v>
      </c>
      <c r="K615" s="309"/>
    </row>
    <row r="616" spans="1:11" ht="24" customHeight="1">
      <c r="A616" s="298"/>
      <c r="B616" s="156"/>
      <c r="C616" s="156"/>
      <c r="D616" s="156" t="s">
        <v>896</v>
      </c>
      <c r="E616" s="156"/>
      <c r="F616" s="156"/>
      <c r="G616" s="485" t="s">
        <v>1428</v>
      </c>
      <c r="H616" s="485"/>
      <c r="I616" s="156"/>
      <c r="J616" s="155"/>
      <c r="K616" s="290"/>
    </row>
    <row r="617" spans="1:11" ht="24" customHeight="1">
      <c r="A617" s="298"/>
      <c r="B617" s="156"/>
      <c r="C617" s="156"/>
      <c r="D617" s="156"/>
      <c r="E617" s="156"/>
      <c r="F617" s="156"/>
      <c r="G617" s="289" t="s">
        <v>1427</v>
      </c>
      <c r="H617" s="156"/>
      <c r="I617" s="156"/>
      <c r="J617" s="155">
        <v>22969500</v>
      </c>
      <c r="K617" s="290" t="s">
        <v>598</v>
      </c>
    </row>
    <row r="618" spans="1:11" ht="24" customHeight="1">
      <c r="A618" s="298"/>
      <c r="B618" s="156"/>
      <c r="C618" s="156"/>
      <c r="D618" s="156"/>
      <c r="E618" s="156"/>
      <c r="F618" s="156"/>
      <c r="G618" s="289"/>
      <c r="H618" s="156"/>
      <c r="I618" s="156"/>
      <c r="J618" s="155"/>
      <c r="K618" s="290"/>
    </row>
    <row r="619" spans="1:11" ht="24" customHeight="1">
      <c r="A619" s="298"/>
      <c r="B619" s="256" t="s">
        <v>1402</v>
      </c>
      <c r="C619" s="156"/>
      <c r="D619" s="156"/>
      <c r="E619" s="156"/>
      <c r="F619" s="156"/>
      <c r="G619" s="289"/>
      <c r="H619" s="156"/>
      <c r="I619" s="156"/>
      <c r="J619" s="155"/>
      <c r="K619" s="290"/>
    </row>
    <row r="620" spans="1:11" ht="24" customHeight="1">
      <c r="A620" s="298"/>
      <c r="B620" s="158" t="s">
        <v>121</v>
      </c>
      <c r="C620" s="158"/>
      <c r="D620" s="152"/>
      <c r="E620" s="152"/>
      <c r="F620" s="152"/>
      <c r="G620" s="152"/>
      <c r="H620" s="152"/>
      <c r="I620" s="486">
        <f>SUM(H621)</f>
        <v>45689000</v>
      </c>
      <c r="J620" s="486"/>
      <c r="K620" s="159" t="s">
        <v>598</v>
      </c>
    </row>
    <row r="621" spans="1:11" ht="24" customHeight="1">
      <c r="A621" s="298"/>
      <c r="B621" s="158" t="s">
        <v>828</v>
      </c>
      <c r="C621" s="158"/>
      <c r="D621" s="158"/>
      <c r="E621" s="158"/>
      <c r="F621" s="158"/>
      <c r="G621" s="158"/>
      <c r="H621" s="489">
        <f>SUM(J623:J623)</f>
        <v>45689000</v>
      </c>
      <c r="I621" s="489"/>
      <c r="J621" s="159" t="s">
        <v>598</v>
      </c>
      <c r="K621" s="309"/>
    </row>
    <row r="622" spans="1:11" ht="24" customHeight="1">
      <c r="A622" s="298"/>
      <c r="B622" s="156"/>
      <c r="C622" s="156"/>
      <c r="D622" s="156" t="s">
        <v>977</v>
      </c>
      <c r="E622" s="156"/>
      <c r="F622" s="156"/>
      <c r="G622" s="289" t="s">
        <v>1429</v>
      </c>
      <c r="H622" s="156"/>
      <c r="I622" s="156"/>
      <c r="J622" s="155"/>
      <c r="K622" s="290"/>
    </row>
    <row r="623" spans="1:11" ht="24" customHeight="1">
      <c r="A623" s="298"/>
      <c r="B623" s="156"/>
      <c r="C623" s="156"/>
      <c r="D623" s="156"/>
      <c r="E623" s="156"/>
      <c r="F623" s="156"/>
      <c r="G623" s="289" t="s">
        <v>1430</v>
      </c>
      <c r="H623" s="156"/>
      <c r="I623" s="156"/>
      <c r="J623" s="155">
        <v>45689000</v>
      </c>
      <c r="K623" s="290" t="s">
        <v>598</v>
      </c>
    </row>
    <row r="624" spans="1:11" ht="24" customHeight="1">
      <c r="A624" s="298"/>
      <c r="B624" s="156"/>
      <c r="C624" s="156"/>
      <c r="D624" s="156"/>
      <c r="E624" s="156"/>
      <c r="F624" s="156"/>
      <c r="G624" s="289"/>
      <c r="H624" s="156"/>
      <c r="I624" s="156"/>
      <c r="J624" s="155"/>
      <c r="K624" s="290"/>
    </row>
    <row r="625" spans="1:11" ht="24" customHeight="1">
      <c r="A625" s="298"/>
      <c r="B625" s="156"/>
      <c r="C625" s="156"/>
      <c r="D625" s="152"/>
      <c r="E625" s="156"/>
      <c r="F625" s="156"/>
      <c r="G625" s="289"/>
      <c r="H625" s="156"/>
      <c r="I625" s="156"/>
      <c r="J625" s="155"/>
      <c r="K625" s="290"/>
    </row>
    <row r="626" spans="1:11" ht="24" customHeight="1">
      <c r="A626" s="298"/>
      <c r="B626" s="156"/>
      <c r="C626" s="156"/>
      <c r="D626" s="156"/>
      <c r="E626" s="156"/>
      <c r="F626" s="156"/>
      <c r="G626" s="289"/>
      <c r="H626" s="156"/>
      <c r="I626" s="156"/>
      <c r="J626" s="155"/>
      <c r="K626" s="290"/>
    </row>
    <row r="627" spans="1:11" ht="24" customHeight="1">
      <c r="A627" s="298"/>
      <c r="B627" s="156"/>
      <c r="C627" s="156"/>
      <c r="D627" s="156"/>
      <c r="E627" s="156"/>
      <c r="F627" s="156"/>
      <c r="G627" s="289"/>
      <c r="H627" s="156"/>
      <c r="I627" s="156"/>
      <c r="J627" s="155"/>
      <c r="K627" s="290"/>
    </row>
    <row r="628" spans="1:11" ht="24" customHeight="1">
      <c r="A628" s="298"/>
      <c r="B628" s="156"/>
      <c r="C628" s="156"/>
      <c r="D628" s="156"/>
      <c r="E628" s="156"/>
      <c r="F628" s="156"/>
      <c r="G628" s="289"/>
      <c r="H628" s="156"/>
      <c r="I628" s="156"/>
      <c r="J628" s="155"/>
      <c r="K628" s="290"/>
    </row>
    <row r="629" spans="1:11" ht="24" customHeight="1">
      <c r="A629" s="298"/>
      <c r="B629" s="156"/>
      <c r="C629" s="156"/>
      <c r="D629" s="156"/>
      <c r="E629" s="156"/>
      <c r="F629" s="156"/>
      <c r="G629" s="289"/>
      <c r="H629" s="156"/>
      <c r="I629" s="156"/>
      <c r="J629" s="155"/>
      <c r="K629" s="290"/>
    </row>
    <row r="630" spans="1:11" ht="24" customHeight="1">
      <c r="A630" s="298"/>
      <c r="B630" s="156"/>
      <c r="C630" s="156"/>
      <c r="D630" s="156"/>
      <c r="E630" s="156"/>
      <c r="F630" s="156"/>
      <c r="G630" s="289"/>
      <c r="H630" s="156"/>
      <c r="I630" s="156"/>
      <c r="J630" s="155"/>
      <c r="K630" s="290"/>
    </row>
    <row r="631" spans="1:11" ht="24" customHeight="1">
      <c r="A631" s="298"/>
      <c r="B631" s="156"/>
      <c r="C631" s="156"/>
      <c r="D631" s="156"/>
      <c r="E631" s="156"/>
      <c r="F631" s="156"/>
      <c r="G631" s="289"/>
      <c r="H631" s="156"/>
      <c r="I631" s="156"/>
      <c r="J631" s="155"/>
      <c r="K631" s="290"/>
    </row>
    <row r="632" spans="1:11" ht="24" customHeight="1">
      <c r="A632" s="298"/>
      <c r="B632" s="156"/>
      <c r="C632" s="156"/>
      <c r="D632" s="156"/>
      <c r="E632" s="156"/>
      <c r="F632" s="156"/>
      <c r="G632" s="289"/>
      <c r="H632" s="156"/>
      <c r="I632" s="156"/>
      <c r="J632" s="155"/>
      <c r="K632" s="290"/>
    </row>
    <row r="633" spans="1:11" ht="24" customHeight="1">
      <c r="A633" s="298"/>
      <c r="B633" s="156"/>
      <c r="C633" s="156"/>
      <c r="D633" s="156"/>
      <c r="E633" s="156"/>
      <c r="F633" s="156"/>
      <c r="G633" s="289"/>
      <c r="H633" s="156"/>
      <c r="I633" s="156"/>
      <c r="J633" s="155"/>
      <c r="K633" s="290"/>
    </row>
    <row r="634" spans="1:11" ht="24" customHeight="1">
      <c r="A634" s="298"/>
      <c r="B634" s="156"/>
      <c r="C634" s="156"/>
      <c r="D634" s="156"/>
      <c r="E634" s="156"/>
      <c r="F634" s="156"/>
      <c r="G634" s="289"/>
      <c r="H634" s="156"/>
      <c r="I634" s="156"/>
      <c r="J634" s="155"/>
      <c r="K634" s="290"/>
    </row>
    <row r="635" spans="1:11" ht="24" customHeight="1">
      <c r="A635" s="298"/>
      <c r="B635" s="156"/>
      <c r="C635" s="156"/>
      <c r="D635" s="156"/>
      <c r="E635" s="156"/>
      <c r="F635" s="156"/>
      <c r="G635" s="289"/>
      <c r="H635" s="156"/>
      <c r="I635" s="156"/>
      <c r="J635" s="155"/>
      <c r="K635" s="290"/>
    </row>
    <row r="636" spans="1:11" ht="24" customHeight="1">
      <c r="A636" s="298"/>
      <c r="B636" s="156"/>
      <c r="C636" s="156"/>
      <c r="D636" s="156"/>
      <c r="E636" s="156"/>
      <c r="F636" s="156"/>
      <c r="G636" s="289"/>
      <c r="H636" s="156"/>
      <c r="I636" s="156"/>
      <c r="J636" s="155"/>
      <c r="K636" s="290"/>
    </row>
    <row r="637" spans="1:11" ht="24" customHeight="1">
      <c r="A637" s="298"/>
      <c r="B637" s="156"/>
      <c r="C637" s="156"/>
      <c r="D637" s="156"/>
      <c r="E637" s="156"/>
      <c r="F637" s="156"/>
      <c r="G637" s="289"/>
      <c r="H637" s="156"/>
      <c r="I637" s="156"/>
      <c r="J637" s="155"/>
      <c r="K637" s="290"/>
    </row>
    <row r="638" spans="1:11" ht="24" customHeight="1">
      <c r="A638" s="298"/>
      <c r="B638" s="156"/>
      <c r="C638" s="156"/>
      <c r="D638" s="156"/>
      <c r="E638" s="156"/>
      <c r="F638" s="156"/>
      <c r="G638" s="289"/>
      <c r="H638" s="156"/>
      <c r="I638" s="156"/>
      <c r="J638" s="155"/>
      <c r="K638" s="290"/>
    </row>
    <row r="639" spans="1:11" ht="24" customHeight="1">
      <c r="A639" s="298"/>
      <c r="B639" s="156"/>
      <c r="C639" s="156"/>
      <c r="D639" s="156"/>
      <c r="E639" s="156"/>
      <c r="F639" s="156"/>
      <c r="G639" s="289"/>
      <c r="H639" s="156"/>
      <c r="I639" s="156"/>
      <c r="J639" s="155"/>
      <c r="K639" s="290"/>
    </row>
    <row r="640" spans="1:11" ht="24" customHeight="1">
      <c r="A640" s="298"/>
      <c r="B640" s="156"/>
      <c r="C640" s="156"/>
      <c r="D640" s="156"/>
      <c r="E640" s="156"/>
      <c r="F640" s="156"/>
      <c r="G640" s="289"/>
      <c r="H640" s="156"/>
      <c r="I640" s="156"/>
      <c r="J640" s="155"/>
      <c r="K640" s="290"/>
    </row>
    <row r="641" spans="1:11" ht="24" customHeight="1">
      <c r="A641" s="298"/>
      <c r="B641" s="156"/>
      <c r="C641" s="156"/>
      <c r="D641" s="156"/>
      <c r="E641" s="156"/>
      <c r="F641" s="156"/>
      <c r="G641" s="289"/>
      <c r="H641" s="156"/>
      <c r="I641" s="156"/>
      <c r="J641" s="155"/>
      <c r="K641" s="290"/>
    </row>
    <row r="642" spans="1:11" ht="24" customHeight="1">
      <c r="A642" s="298"/>
      <c r="B642" s="156"/>
      <c r="C642" s="156"/>
      <c r="D642" s="156"/>
      <c r="E642" s="156"/>
      <c r="F642" s="156"/>
      <c r="G642" s="289"/>
      <c r="H642" s="156"/>
      <c r="I642" s="156"/>
      <c r="J642" s="155"/>
      <c r="K642" s="290"/>
    </row>
    <row r="643" spans="1:11" ht="24" customHeight="1">
      <c r="A643" s="298"/>
      <c r="B643" s="156"/>
      <c r="C643" s="156"/>
      <c r="D643" s="156"/>
      <c r="E643" s="156"/>
      <c r="F643" s="156"/>
      <c r="G643" s="289"/>
      <c r="H643" s="156"/>
      <c r="I643" s="156"/>
      <c r="J643" s="155"/>
      <c r="K643" s="290"/>
    </row>
    <row r="644" spans="1:11" ht="24" customHeight="1">
      <c r="A644" s="298"/>
      <c r="B644" s="156"/>
      <c r="C644" s="156"/>
      <c r="D644" s="156"/>
      <c r="E644" s="156"/>
      <c r="F644" s="156"/>
      <c r="G644" s="289"/>
      <c r="H644" s="156"/>
      <c r="I644" s="156"/>
      <c r="J644" s="155"/>
      <c r="K644" s="290"/>
    </row>
    <row r="645" spans="1:11" ht="24" customHeight="1">
      <c r="A645" s="298"/>
      <c r="B645" s="156"/>
      <c r="C645" s="156"/>
      <c r="D645" s="156"/>
      <c r="E645" s="156"/>
      <c r="F645" s="156"/>
      <c r="G645" s="374"/>
      <c r="H645" s="156"/>
      <c r="I645" s="156"/>
      <c r="J645" s="155"/>
      <c r="K645" s="375"/>
    </row>
    <row r="646" spans="1:11" ht="24" customHeight="1">
      <c r="A646" s="298"/>
      <c r="B646" s="156"/>
      <c r="C646" s="156"/>
      <c r="D646" s="156"/>
      <c r="E646" s="156"/>
      <c r="F646" s="156"/>
      <c r="G646" s="289"/>
      <c r="H646" s="156"/>
      <c r="I646" s="156"/>
      <c r="J646" s="155"/>
      <c r="K646" s="290"/>
    </row>
    <row r="647" spans="1:11" ht="24" customHeight="1">
      <c r="A647" s="298"/>
      <c r="B647" s="156"/>
      <c r="C647" s="156"/>
      <c r="D647" s="156"/>
      <c r="E647" s="156"/>
      <c r="F647" s="156"/>
      <c r="G647" s="289"/>
      <c r="H647" s="156"/>
      <c r="I647" s="156"/>
      <c r="J647" s="155"/>
      <c r="K647" s="290"/>
    </row>
    <row r="648" spans="1:11" ht="24" customHeight="1">
      <c r="A648" s="298"/>
      <c r="B648" s="156"/>
      <c r="C648" s="156"/>
      <c r="D648" s="156"/>
      <c r="E648" s="156"/>
      <c r="F648" s="156"/>
      <c r="G648" s="289"/>
      <c r="H648" s="156"/>
      <c r="I648" s="156"/>
      <c r="J648" s="155"/>
      <c r="K648" s="290"/>
    </row>
    <row r="649" spans="1:11" ht="24" customHeight="1">
      <c r="A649" s="298"/>
      <c r="B649" s="152" t="s">
        <v>803</v>
      </c>
      <c r="C649" s="152"/>
      <c r="D649" s="298"/>
      <c r="E649" s="298"/>
      <c r="F649" s="298"/>
      <c r="G649" s="298"/>
      <c r="H649" s="298"/>
      <c r="I649" s="298"/>
      <c r="J649" s="298"/>
      <c r="K649" s="329"/>
    </row>
    <row r="650" spans="1:11" ht="24" customHeight="1">
      <c r="A650" s="298"/>
      <c r="B650" s="152" t="s">
        <v>804</v>
      </c>
      <c r="C650" s="152"/>
      <c r="D650" s="152"/>
      <c r="E650" s="152"/>
      <c r="F650" s="152"/>
      <c r="G650" s="152"/>
      <c r="H650" s="152"/>
      <c r="I650" s="486">
        <f>SUM(H651,H667,H673,H685)</f>
        <v>25347800</v>
      </c>
      <c r="J650" s="486"/>
      <c r="K650" s="159" t="s">
        <v>598</v>
      </c>
    </row>
    <row r="651" spans="1:11" ht="24" customHeight="1">
      <c r="A651" s="298"/>
      <c r="B651" s="152" t="s">
        <v>875</v>
      </c>
      <c r="C651" s="152"/>
      <c r="D651" s="152"/>
      <c r="E651" s="152"/>
      <c r="F651" s="152"/>
      <c r="G651" s="152"/>
      <c r="H651" s="488">
        <f>SUM(H652,H664)</f>
        <v>2563800</v>
      </c>
      <c r="I651" s="488"/>
      <c r="J651" s="159" t="s">
        <v>598</v>
      </c>
      <c r="K651" s="159"/>
    </row>
    <row r="652" spans="1:11" ht="24" customHeight="1">
      <c r="A652" s="298"/>
      <c r="C652" s="158" t="s">
        <v>1598</v>
      </c>
      <c r="D652" s="158"/>
      <c r="E652" s="158"/>
      <c r="F652" s="158"/>
      <c r="G652" s="158"/>
      <c r="H652" s="489">
        <f>SUM(H653,H657,H660)</f>
        <v>2469800</v>
      </c>
      <c r="I652" s="489"/>
      <c r="J652" s="159" t="s">
        <v>598</v>
      </c>
      <c r="K652" s="309"/>
    </row>
    <row r="653" spans="1:11" ht="24" customHeight="1">
      <c r="A653" s="298"/>
      <c r="C653" s="158"/>
      <c r="D653" s="158" t="s">
        <v>876</v>
      </c>
      <c r="E653" s="158"/>
      <c r="F653" s="158"/>
      <c r="G653" s="158"/>
      <c r="H653" s="489">
        <v>224900</v>
      </c>
      <c r="I653" s="489"/>
      <c r="J653" s="159" t="s">
        <v>598</v>
      </c>
      <c r="K653" s="309"/>
    </row>
    <row r="654" spans="1:11" ht="24" customHeight="1">
      <c r="A654" s="298"/>
      <c r="B654" s="156"/>
      <c r="C654" s="156"/>
      <c r="D654" s="156"/>
      <c r="E654" s="431" t="s">
        <v>1431</v>
      </c>
      <c r="F654" s="431"/>
      <c r="G654" s="431"/>
      <c r="I654" s="156"/>
      <c r="J654" s="155"/>
      <c r="K654" s="290"/>
    </row>
    <row r="655" spans="1:11" ht="24" customHeight="1">
      <c r="A655" s="298"/>
      <c r="B655" s="156"/>
      <c r="C655" s="156"/>
      <c r="D655" s="156"/>
      <c r="E655" s="292" t="s">
        <v>1432</v>
      </c>
      <c r="F655" s="292"/>
      <c r="G655" s="294"/>
      <c r="I655" s="156"/>
      <c r="J655" s="155"/>
      <c r="K655" s="290"/>
    </row>
    <row r="656" spans="1:11" ht="24" customHeight="1">
      <c r="A656" s="298"/>
      <c r="B656" s="156"/>
      <c r="C656" s="156"/>
      <c r="D656" s="156"/>
      <c r="E656" s="292" t="s">
        <v>1433</v>
      </c>
      <c r="F656" s="292"/>
      <c r="G656" s="294"/>
      <c r="I656" s="156"/>
      <c r="J656" s="155"/>
      <c r="K656" s="290"/>
    </row>
    <row r="657" spans="1:11" ht="24" customHeight="1">
      <c r="A657" s="298"/>
      <c r="C657" s="158"/>
      <c r="D657" s="158" t="s">
        <v>878</v>
      </c>
      <c r="E657" s="158"/>
      <c r="F657" s="158"/>
      <c r="G657" s="158"/>
      <c r="H657" s="489">
        <v>1929000</v>
      </c>
      <c r="I657" s="489"/>
      <c r="J657" s="159" t="s">
        <v>598</v>
      </c>
      <c r="K657" s="309"/>
    </row>
    <row r="658" spans="1:11" ht="24" customHeight="1">
      <c r="A658" s="298"/>
      <c r="B658" s="158"/>
      <c r="C658" s="158"/>
      <c r="D658" s="312"/>
      <c r="E658" s="312" t="s">
        <v>1435</v>
      </c>
      <c r="F658" s="312"/>
      <c r="H658" s="295"/>
      <c r="I658" s="295"/>
      <c r="J658" s="306"/>
      <c r="K658" s="313"/>
    </row>
    <row r="659" spans="1:11" ht="24" customHeight="1">
      <c r="A659" s="298"/>
      <c r="B659" s="158"/>
      <c r="C659" s="158"/>
      <c r="D659" s="312"/>
      <c r="E659" s="312" t="s">
        <v>1434</v>
      </c>
      <c r="F659" s="312"/>
      <c r="H659" s="295"/>
      <c r="I659" s="295"/>
      <c r="J659" s="306"/>
      <c r="K659" s="313"/>
    </row>
    <row r="660" spans="1:11" ht="24" customHeight="1">
      <c r="A660" s="298"/>
      <c r="C660" s="158"/>
      <c r="D660" s="158" t="s">
        <v>882</v>
      </c>
      <c r="E660" s="158"/>
      <c r="F660" s="158"/>
      <c r="G660" s="158"/>
      <c r="H660" s="489">
        <v>315900</v>
      </c>
      <c r="I660" s="489"/>
      <c r="J660" s="159" t="s">
        <v>598</v>
      </c>
      <c r="K660" s="309"/>
    </row>
    <row r="661" spans="1:11" ht="24" customHeight="1">
      <c r="A661" s="298"/>
      <c r="B661" s="158"/>
      <c r="C661" s="158"/>
      <c r="D661" s="312"/>
      <c r="E661" s="160" t="s">
        <v>1436</v>
      </c>
      <c r="F661" s="312"/>
      <c r="G661" s="312"/>
      <c r="H661" s="295"/>
      <c r="I661" s="295"/>
      <c r="J661" s="306"/>
      <c r="K661" s="313"/>
    </row>
    <row r="662" spans="1:11" ht="24" customHeight="1">
      <c r="A662" s="298"/>
      <c r="B662" s="158"/>
      <c r="C662" s="158"/>
      <c r="D662" s="312"/>
      <c r="E662" s="160" t="s">
        <v>1437</v>
      </c>
      <c r="F662" s="312"/>
      <c r="G662" s="312"/>
      <c r="H662" s="295"/>
      <c r="I662" s="295"/>
      <c r="J662" s="306"/>
      <c r="K662" s="313"/>
    </row>
    <row r="663" spans="1:11" ht="24" customHeight="1">
      <c r="A663" s="298"/>
      <c r="B663" s="158"/>
      <c r="C663" s="158"/>
      <c r="D663" s="312"/>
      <c r="E663" s="160" t="s">
        <v>1438</v>
      </c>
      <c r="F663" s="312"/>
      <c r="G663" s="312"/>
      <c r="H663" s="295"/>
      <c r="I663" s="295"/>
      <c r="J663" s="306"/>
      <c r="K663" s="313"/>
    </row>
    <row r="664" spans="1:11" ht="24" customHeight="1">
      <c r="A664" s="298"/>
      <c r="C664" s="158" t="s">
        <v>885</v>
      </c>
      <c r="D664" s="158"/>
      <c r="E664" s="158"/>
      <c r="F664" s="158"/>
      <c r="G664" s="158"/>
      <c r="H664" s="489">
        <v>94000</v>
      </c>
      <c r="I664" s="489"/>
      <c r="J664" s="159" t="s">
        <v>598</v>
      </c>
      <c r="K664" s="309"/>
    </row>
    <row r="665" spans="1:11" ht="24" customHeight="1">
      <c r="A665" s="298"/>
      <c r="B665" s="158"/>
      <c r="C665" s="158"/>
      <c r="D665" s="497" t="s">
        <v>1063</v>
      </c>
      <c r="E665" s="497"/>
      <c r="F665" s="497"/>
      <c r="G665" s="497"/>
      <c r="H665" s="295"/>
      <c r="I665" s="295"/>
      <c r="J665" s="306"/>
      <c r="K665" s="313"/>
    </row>
    <row r="666" spans="1:11" ht="24" customHeight="1">
      <c r="A666" s="298"/>
      <c r="B666" s="296"/>
      <c r="C666" s="296"/>
      <c r="D666" s="296"/>
      <c r="E666" s="296"/>
      <c r="F666" s="296"/>
      <c r="G666" s="296"/>
      <c r="H666" s="296"/>
      <c r="I666" s="296"/>
      <c r="J666" s="296"/>
      <c r="K666" s="296"/>
    </row>
    <row r="667" spans="1:11" ht="24" customHeight="1">
      <c r="A667" s="298"/>
      <c r="B667" s="152" t="s">
        <v>888</v>
      </c>
      <c r="C667" s="152"/>
      <c r="D667" s="152"/>
      <c r="E667" s="152"/>
      <c r="F667" s="152"/>
      <c r="G667" s="152"/>
      <c r="H667" s="488">
        <f>H668</f>
        <v>30000</v>
      </c>
      <c r="I667" s="488"/>
      <c r="J667" s="159" t="s">
        <v>598</v>
      </c>
      <c r="K667" s="159"/>
    </row>
    <row r="668" spans="1:11" ht="24" customHeight="1">
      <c r="A668" s="298"/>
      <c r="C668" s="158" t="s">
        <v>1439</v>
      </c>
      <c r="D668" s="158"/>
      <c r="E668" s="158"/>
      <c r="F668" s="158"/>
      <c r="G668" s="158"/>
      <c r="H668" s="489">
        <f>SUM(H669)</f>
        <v>30000</v>
      </c>
      <c r="I668" s="489"/>
      <c r="J668" s="159" t="s">
        <v>598</v>
      </c>
      <c r="K668" s="309"/>
    </row>
    <row r="669" spans="1:11" ht="24" customHeight="1">
      <c r="A669" s="298"/>
      <c r="C669" s="158" t="s">
        <v>1440</v>
      </c>
      <c r="E669" s="158"/>
      <c r="F669" s="158"/>
      <c r="G669" s="158"/>
      <c r="H669" s="489">
        <f>SUM(J671:J671)</f>
        <v>30000</v>
      </c>
      <c r="I669" s="489"/>
      <c r="J669" s="159" t="s">
        <v>598</v>
      </c>
      <c r="K669" s="309"/>
    </row>
    <row r="670" spans="1:11" ht="24" customHeight="1">
      <c r="A670" s="298"/>
      <c r="B670" s="156"/>
      <c r="C670" s="156" t="s">
        <v>978</v>
      </c>
      <c r="E670" s="156"/>
      <c r="F670" s="485" t="s">
        <v>1441</v>
      </c>
      <c r="G670" s="485"/>
      <c r="H670" s="156"/>
      <c r="I670" s="156"/>
      <c r="K670" s="112"/>
    </row>
    <row r="671" spans="1:11" ht="24" customHeight="1">
      <c r="A671" s="298"/>
      <c r="B671" s="156"/>
      <c r="C671" s="156"/>
      <c r="D671" s="156"/>
      <c r="E671" s="156"/>
      <c r="F671" s="485" t="s">
        <v>1231</v>
      </c>
      <c r="G671" s="485"/>
      <c r="H671" s="156"/>
      <c r="I671" s="156"/>
      <c r="J671" s="155">
        <v>30000</v>
      </c>
      <c r="K671" s="290" t="s">
        <v>598</v>
      </c>
    </row>
    <row r="672" spans="1:11" ht="24" customHeight="1">
      <c r="A672" s="298"/>
      <c r="B672" s="156"/>
      <c r="C672" s="156"/>
      <c r="D672" s="156"/>
      <c r="E672" s="156"/>
      <c r="F672" s="156"/>
      <c r="G672" s="251"/>
      <c r="H672" s="156"/>
      <c r="I672" s="156"/>
      <c r="J672" s="155"/>
      <c r="K672" s="290"/>
    </row>
    <row r="673" spans="1:11" ht="24" customHeight="1">
      <c r="A673" s="298"/>
      <c r="B673" s="158" t="s">
        <v>979</v>
      </c>
      <c r="C673" s="158"/>
      <c r="D673" s="158"/>
      <c r="E673" s="158"/>
      <c r="F673" s="158"/>
      <c r="G673" s="158"/>
      <c r="H673" s="489">
        <f>SUM(J675:J679)</f>
        <v>1404000</v>
      </c>
      <c r="I673" s="489"/>
      <c r="J673" s="159" t="s">
        <v>598</v>
      </c>
      <c r="K673" s="309"/>
    </row>
    <row r="674" spans="1:11" ht="24" customHeight="1">
      <c r="A674" s="298"/>
      <c r="B674" s="156"/>
      <c r="C674" s="156" t="s">
        <v>980</v>
      </c>
      <c r="E674" s="156"/>
      <c r="F674" s="331" t="s">
        <v>1064</v>
      </c>
      <c r="G674" s="289" t="s">
        <v>1442</v>
      </c>
      <c r="H674" s="156"/>
      <c r="I674" s="156"/>
      <c r="K674" s="112"/>
    </row>
    <row r="675" spans="1:11" ht="24" customHeight="1">
      <c r="A675" s="298"/>
      <c r="B675" s="156"/>
      <c r="C675" s="156"/>
      <c r="E675" s="156"/>
      <c r="F675" s="331"/>
      <c r="G675" s="289" t="s">
        <v>1443</v>
      </c>
      <c r="H675" s="156"/>
      <c r="I675" s="156"/>
      <c r="J675" s="155">
        <v>400000</v>
      </c>
      <c r="K675" s="290" t="s">
        <v>598</v>
      </c>
    </row>
    <row r="676" spans="1:11" ht="24" customHeight="1">
      <c r="A676" s="298"/>
      <c r="B676" s="156"/>
      <c r="C676" s="156" t="s">
        <v>981</v>
      </c>
      <c r="E676" s="156"/>
      <c r="F676" s="331" t="s">
        <v>1065</v>
      </c>
      <c r="G676" s="289" t="s">
        <v>982</v>
      </c>
      <c r="H676" s="156"/>
      <c r="I676" s="156"/>
      <c r="J676" s="155">
        <v>515000</v>
      </c>
      <c r="K676" s="290" t="s">
        <v>598</v>
      </c>
    </row>
    <row r="677" spans="1:11" ht="24" customHeight="1">
      <c r="A677" s="298"/>
      <c r="B677" s="156"/>
      <c r="C677" s="156" t="s">
        <v>983</v>
      </c>
      <c r="E677" s="156"/>
      <c r="F677" s="331" t="s">
        <v>1066</v>
      </c>
      <c r="G677" s="289" t="s">
        <v>984</v>
      </c>
      <c r="H677" s="156"/>
      <c r="I677" s="156"/>
      <c r="J677" s="155">
        <v>340000</v>
      </c>
      <c r="K677" s="290" t="s">
        <v>598</v>
      </c>
    </row>
    <row r="678" spans="1:11" ht="24" customHeight="1">
      <c r="A678" s="298"/>
      <c r="B678" s="156"/>
      <c r="C678" s="156" t="s">
        <v>985</v>
      </c>
      <c r="E678" s="156"/>
      <c r="F678" s="331" t="s">
        <v>1067</v>
      </c>
      <c r="G678" s="289" t="s">
        <v>986</v>
      </c>
      <c r="H678" s="156"/>
      <c r="I678" s="156"/>
      <c r="J678" s="155">
        <v>147000</v>
      </c>
      <c r="K678" s="290" t="s">
        <v>598</v>
      </c>
    </row>
    <row r="679" spans="1:11" ht="24" customHeight="1">
      <c r="A679" s="298"/>
      <c r="B679" s="156"/>
      <c r="C679" s="156" t="s">
        <v>987</v>
      </c>
      <c r="E679" s="156"/>
      <c r="F679" s="331" t="s">
        <v>1076</v>
      </c>
      <c r="G679" s="289" t="s">
        <v>988</v>
      </c>
      <c r="H679" s="156"/>
      <c r="I679" s="156"/>
      <c r="J679" s="155">
        <v>2000</v>
      </c>
      <c r="K679" s="290" t="s">
        <v>598</v>
      </c>
    </row>
    <row r="680" spans="1:11" ht="24" customHeight="1">
      <c r="A680" s="298"/>
      <c r="B680" s="156"/>
      <c r="C680" s="156"/>
      <c r="D680" s="156"/>
      <c r="E680" s="156"/>
      <c r="F680" s="156"/>
      <c r="G680" s="289"/>
      <c r="H680" s="156"/>
      <c r="I680" s="156"/>
      <c r="J680" s="155"/>
      <c r="K680" s="290"/>
    </row>
    <row r="681" spans="1:11" ht="24" customHeight="1">
      <c r="A681" s="298"/>
      <c r="B681" s="156"/>
      <c r="C681" s="156"/>
      <c r="D681" s="156"/>
      <c r="E681" s="156"/>
      <c r="F681" s="156"/>
      <c r="G681" s="289"/>
      <c r="H681" s="156"/>
      <c r="I681" s="156"/>
      <c r="J681" s="155"/>
      <c r="K681" s="290"/>
    </row>
    <row r="682" spans="1:11" ht="24" customHeight="1">
      <c r="A682" s="298"/>
      <c r="B682" s="156"/>
      <c r="C682" s="156"/>
      <c r="D682" s="156"/>
      <c r="E682" s="156"/>
      <c r="F682" s="156"/>
      <c r="G682" s="374"/>
      <c r="H682" s="156"/>
      <c r="I682" s="156"/>
      <c r="J682" s="155"/>
      <c r="K682" s="375"/>
    </row>
    <row r="683" spans="1:11" ht="24" customHeight="1">
      <c r="A683" s="298"/>
      <c r="B683" s="156"/>
      <c r="C683" s="156"/>
      <c r="D683" s="156"/>
      <c r="E683" s="156"/>
      <c r="F683" s="156"/>
      <c r="G683" s="289"/>
      <c r="H683" s="156"/>
      <c r="I683" s="156"/>
      <c r="J683" s="155"/>
      <c r="K683" s="290"/>
    </row>
    <row r="684" spans="1:11" ht="24" customHeight="1">
      <c r="A684" s="298"/>
      <c r="B684" s="156"/>
      <c r="C684" s="156"/>
      <c r="D684" s="156"/>
      <c r="E684" s="156"/>
      <c r="F684" s="156"/>
      <c r="G684" s="289"/>
      <c r="H684" s="156"/>
      <c r="I684" s="156"/>
      <c r="J684" s="155"/>
      <c r="K684" s="290"/>
    </row>
    <row r="685" spans="1:11" ht="24" customHeight="1">
      <c r="A685" s="298"/>
      <c r="B685" s="158" t="s">
        <v>895</v>
      </c>
      <c r="C685" s="158"/>
      <c r="D685" s="158"/>
      <c r="E685" s="158"/>
      <c r="F685" s="158"/>
      <c r="G685" s="158"/>
      <c r="H685" s="489">
        <f>SUM(J687:J701)</f>
        <v>21350000</v>
      </c>
      <c r="I685" s="489"/>
      <c r="J685" s="159" t="s">
        <v>598</v>
      </c>
      <c r="K685" s="309"/>
    </row>
    <row r="686" spans="1:11" ht="24" customHeight="1">
      <c r="A686" s="298"/>
      <c r="B686" s="156"/>
      <c r="C686" s="156" t="s">
        <v>896</v>
      </c>
      <c r="E686" s="156"/>
      <c r="F686" s="331" t="s">
        <v>1064</v>
      </c>
      <c r="G686" s="289" t="s">
        <v>1444</v>
      </c>
      <c r="H686" s="156"/>
      <c r="I686" s="156"/>
      <c r="K686" s="112"/>
    </row>
    <row r="687" spans="1:11" ht="24" customHeight="1">
      <c r="A687" s="298"/>
      <c r="B687" s="156"/>
      <c r="C687" s="156"/>
      <c r="E687" s="156"/>
      <c r="F687" s="331"/>
      <c r="G687" s="289" t="s">
        <v>1445</v>
      </c>
      <c r="H687" s="156"/>
      <c r="I687" s="156"/>
      <c r="J687" s="155">
        <v>3000000</v>
      </c>
      <c r="K687" s="290" t="s">
        <v>598</v>
      </c>
    </row>
    <row r="688" spans="1:11" ht="24" customHeight="1">
      <c r="A688" s="298"/>
      <c r="B688" s="156"/>
      <c r="C688" s="156" t="s">
        <v>897</v>
      </c>
      <c r="E688" s="156"/>
      <c r="F688" s="331" t="s">
        <v>1065</v>
      </c>
      <c r="G688" s="289" t="s">
        <v>1446</v>
      </c>
      <c r="H688" s="156"/>
      <c r="I688" s="156"/>
      <c r="K688" s="112"/>
    </row>
    <row r="689" spans="1:11" ht="24" customHeight="1">
      <c r="A689" s="298"/>
      <c r="B689" s="156"/>
      <c r="C689" s="156"/>
      <c r="E689" s="156"/>
      <c r="F689" s="331"/>
      <c r="G689" s="289" t="s">
        <v>1447</v>
      </c>
      <c r="H689" s="156"/>
      <c r="I689" s="156"/>
      <c r="J689" s="155">
        <v>1500000</v>
      </c>
      <c r="K689" s="290" t="s">
        <v>598</v>
      </c>
    </row>
    <row r="690" spans="1:11" ht="24" customHeight="1">
      <c r="A690" s="298"/>
      <c r="B690" s="156"/>
      <c r="C690" s="156" t="s">
        <v>898</v>
      </c>
      <c r="E690" s="156"/>
      <c r="F690" s="331" t="s">
        <v>1066</v>
      </c>
      <c r="G690" s="289" t="s">
        <v>1448</v>
      </c>
      <c r="H690" s="156"/>
      <c r="I690" s="156"/>
      <c r="K690" s="112"/>
    </row>
    <row r="691" spans="1:11" ht="24" customHeight="1">
      <c r="A691" s="298"/>
      <c r="B691" s="156"/>
      <c r="C691" s="156"/>
      <c r="E691" s="156"/>
      <c r="F691" s="331"/>
      <c r="G691" s="289" t="s">
        <v>1449</v>
      </c>
      <c r="H691" s="156"/>
      <c r="I691" s="156"/>
      <c r="J691" s="155">
        <v>4850000</v>
      </c>
      <c r="K691" s="290" t="s">
        <v>598</v>
      </c>
    </row>
    <row r="692" spans="1:11" ht="24" customHeight="1">
      <c r="A692" s="298"/>
      <c r="B692" s="156"/>
      <c r="C692" s="156" t="s">
        <v>899</v>
      </c>
      <c r="E692" s="156"/>
      <c r="F692" s="331" t="s">
        <v>1067</v>
      </c>
      <c r="G692" s="289" t="s">
        <v>1450</v>
      </c>
      <c r="H692" s="156"/>
      <c r="I692" s="156"/>
      <c r="K692" s="112"/>
    </row>
    <row r="693" spans="1:11" ht="24" customHeight="1">
      <c r="A693" s="298"/>
      <c r="B693" s="156"/>
      <c r="C693" s="156"/>
      <c r="E693" s="156"/>
      <c r="F693" s="331"/>
      <c r="G693" s="289" t="s">
        <v>1451</v>
      </c>
      <c r="H693" s="156"/>
      <c r="I693" s="156"/>
      <c r="J693" s="155">
        <v>3000000</v>
      </c>
      <c r="K693" s="290" t="s">
        <v>598</v>
      </c>
    </row>
    <row r="694" spans="1:11" ht="24" customHeight="1">
      <c r="A694" s="298"/>
      <c r="B694" s="156"/>
      <c r="C694" s="156" t="s">
        <v>977</v>
      </c>
      <c r="E694" s="156"/>
      <c r="F694" s="331" t="s">
        <v>1076</v>
      </c>
      <c r="G694" s="289" t="s">
        <v>1452</v>
      </c>
      <c r="H694" s="156"/>
      <c r="I694" s="156"/>
      <c r="K694" s="112"/>
    </row>
    <row r="695" spans="1:11" ht="24" customHeight="1">
      <c r="A695" s="298"/>
      <c r="B695" s="156"/>
      <c r="C695" s="156"/>
      <c r="E695" s="156"/>
      <c r="F695" s="331"/>
      <c r="G695" s="289" t="s">
        <v>1453</v>
      </c>
      <c r="H695" s="156"/>
      <c r="I695" s="156"/>
      <c r="J695" s="155"/>
      <c r="K695" s="290"/>
    </row>
    <row r="696" spans="1:11" ht="24" customHeight="1">
      <c r="A696" s="298"/>
      <c r="B696" s="156"/>
      <c r="C696" s="156"/>
      <c r="E696" s="156"/>
      <c r="F696" s="331"/>
      <c r="G696" s="289" t="s">
        <v>1454</v>
      </c>
      <c r="H696" s="156"/>
      <c r="I696" s="156"/>
      <c r="J696" s="155">
        <v>4000000</v>
      </c>
      <c r="K696" s="290" t="s">
        <v>598</v>
      </c>
    </row>
    <row r="697" spans="1:11" ht="24" customHeight="1">
      <c r="A697" s="298"/>
      <c r="B697" s="156"/>
      <c r="C697" s="156" t="s">
        <v>989</v>
      </c>
      <c r="E697" s="156"/>
      <c r="F697" s="331" t="s">
        <v>1077</v>
      </c>
      <c r="G697" s="289" t="s">
        <v>1455</v>
      </c>
      <c r="H697" s="156"/>
      <c r="I697" s="156"/>
      <c r="K697" s="112"/>
    </row>
    <row r="698" spans="1:11" ht="24" customHeight="1">
      <c r="A698" s="298"/>
      <c r="B698" s="156"/>
      <c r="C698" s="156"/>
      <c r="E698" s="156"/>
      <c r="F698" s="331"/>
      <c r="G698" s="289" t="s">
        <v>1456</v>
      </c>
      <c r="H698" s="156"/>
      <c r="I698" s="156"/>
      <c r="J698" s="155"/>
      <c r="K698" s="290"/>
    </row>
    <row r="699" spans="1:11" ht="24" customHeight="1">
      <c r="A699" s="298"/>
      <c r="B699" s="156"/>
      <c r="C699" s="156"/>
      <c r="E699" s="156"/>
      <c r="F699" s="331"/>
      <c r="G699" s="289" t="s">
        <v>1457</v>
      </c>
      <c r="H699" s="156"/>
      <c r="I699" s="156"/>
      <c r="J699" s="155">
        <v>1000000</v>
      </c>
      <c r="K699" s="290" t="s">
        <v>598</v>
      </c>
    </row>
    <row r="700" spans="1:11" ht="24" customHeight="1">
      <c r="A700" s="298"/>
      <c r="B700" s="156"/>
      <c r="C700" s="156" t="s">
        <v>990</v>
      </c>
      <c r="E700" s="156"/>
      <c r="F700" s="331" t="s">
        <v>1120</v>
      </c>
      <c r="G700" s="289" t="s">
        <v>1458</v>
      </c>
      <c r="H700" s="156"/>
      <c r="I700" s="156"/>
      <c r="K700" s="112"/>
    </row>
    <row r="701" spans="1:11" ht="24" customHeight="1">
      <c r="A701" s="298"/>
      <c r="B701" s="156"/>
      <c r="C701" s="156"/>
      <c r="E701" s="156"/>
      <c r="F701" s="331"/>
      <c r="G701" s="289" t="s">
        <v>1459</v>
      </c>
      <c r="H701" s="156"/>
      <c r="I701" s="156"/>
      <c r="J701" s="155">
        <v>4000000</v>
      </c>
      <c r="K701" s="290" t="s">
        <v>598</v>
      </c>
    </row>
    <row r="702" spans="1:11" ht="24" customHeight="1">
      <c r="A702" s="298"/>
      <c r="B702" s="156"/>
      <c r="C702" s="156"/>
      <c r="E702" s="156"/>
      <c r="F702" s="331"/>
      <c r="G702" s="289"/>
      <c r="H702" s="156"/>
      <c r="I702" s="156"/>
      <c r="J702" s="155"/>
      <c r="K702" s="290"/>
    </row>
    <row r="703" spans="1:11" ht="24" customHeight="1">
      <c r="A703" s="298"/>
      <c r="B703" s="156"/>
      <c r="C703" s="156"/>
      <c r="E703" s="156"/>
      <c r="F703" s="331"/>
      <c r="G703" s="289"/>
      <c r="H703" s="156"/>
      <c r="I703" s="156"/>
      <c r="J703" s="155"/>
      <c r="K703" s="290"/>
    </row>
    <row r="704" spans="1:11" ht="24" customHeight="1">
      <c r="A704" s="298"/>
      <c r="B704" s="156"/>
      <c r="C704" s="156"/>
      <c r="E704" s="156"/>
      <c r="F704" s="331"/>
      <c r="G704" s="289"/>
      <c r="H704" s="156"/>
      <c r="I704" s="156"/>
      <c r="J704" s="155"/>
      <c r="K704" s="290"/>
    </row>
    <row r="705" spans="1:11" ht="24" customHeight="1">
      <c r="A705" s="298"/>
      <c r="B705" s="156"/>
      <c r="C705" s="156"/>
      <c r="E705" s="156"/>
      <c r="F705" s="331"/>
      <c r="G705" s="289"/>
      <c r="H705" s="156"/>
      <c r="I705" s="156"/>
      <c r="J705" s="155"/>
      <c r="K705" s="290"/>
    </row>
    <row r="706" spans="1:11" ht="24" customHeight="1">
      <c r="A706" s="298"/>
      <c r="B706" s="156"/>
      <c r="C706" s="156"/>
      <c r="E706" s="156"/>
      <c r="F706" s="331"/>
      <c r="G706" s="289"/>
      <c r="H706" s="156"/>
      <c r="I706" s="156"/>
      <c r="J706" s="155"/>
      <c r="K706" s="290"/>
    </row>
    <row r="707" spans="1:11" ht="24" customHeight="1">
      <c r="A707" s="298"/>
      <c r="B707" s="156"/>
      <c r="C707" s="156"/>
      <c r="E707" s="156"/>
      <c r="F707" s="331"/>
      <c r="G707" s="289"/>
      <c r="H707" s="156"/>
      <c r="I707" s="156"/>
      <c r="J707" s="155"/>
      <c r="K707" s="290"/>
    </row>
    <row r="708" spans="1:11" ht="24" customHeight="1">
      <c r="A708" s="298"/>
      <c r="B708" s="156"/>
      <c r="C708" s="156"/>
      <c r="E708" s="156"/>
      <c r="F708" s="331"/>
      <c r="G708" s="289"/>
      <c r="H708" s="156"/>
      <c r="I708" s="156"/>
      <c r="J708" s="155"/>
      <c r="K708" s="290"/>
    </row>
    <row r="709" spans="1:11" ht="24" customHeight="1">
      <c r="A709" s="298"/>
      <c r="B709" s="156"/>
      <c r="C709" s="156"/>
      <c r="E709" s="156"/>
      <c r="F709" s="331"/>
      <c r="G709" s="289"/>
      <c r="H709" s="156"/>
      <c r="I709" s="156"/>
      <c r="J709" s="155"/>
      <c r="K709" s="290"/>
    </row>
    <row r="710" spans="1:11" ht="24" customHeight="1">
      <c r="A710" s="298"/>
      <c r="B710" s="156"/>
      <c r="C710" s="156"/>
      <c r="E710" s="156"/>
      <c r="F710" s="331"/>
      <c r="G710" s="289"/>
      <c r="H710" s="156"/>
      <c r="I710" s="156"/>
      <c r="J710" s="155"/>
      <c r="K710" s="290"/>
    </row>
    <row r="711" spans="1:11" ht="24" customHeight="1">
      <c r="A711" s="298"/>
      <c r="B711" s="156"/>
      <c r="C711" s="156"/>
      <c r="E711" s="156"/>
      <c r="F711" s="331"/>
      <c r="G711" s="289"/>
      <c r="H711" s="156"/>
      <c r="I711" s="156"/>
      <c r="J711" s="155"/>
      <c r="K711" s="290"/>
    </row>
    <row r="712" spans="1:11" ht="24" customHeight="1">
      <c r="A712" s="298"/>
      <c r="B712" s="156"/>
      <c r="C712" s="156"/>
      <c r="E712" s="156"/>
      <c r="F712" s="331"/>
      <c r="G712" s="289"/>
      <c r="H712" s="156"/>
      <c r="I712" s="156"/>
      <c r="J712" s="155"/>
      <c r="K712" s="290"/>
    </row>
    <row r="713" spans="1:11" ht="24" customHeight="1">
      <c r="A713" s="298"/>
      <c r="B713" s="156"/>
      <c r="C713" s="156"/>
      <c r="E713" s="156"/>
      <c r="F713" s="331"/>
      <c r="G713" s="289"/>
      <c r="H713" s="156"/>
      <c r="I713" s="156"/>
      <c r="J713" s="155"/>
      <c r="K713" s="290"/>
    </row>
    <row r="714" spans="1:11" ht="24" customHeight="1">
      <c r="A714" s="298"/>
      <c r="B714" s="156"/>
      <c r="C714" s="156"/>
      <c r="E714" s="156"/>
      <c r="F714" s="331"/>
      <c r="G714" s="289"/>
      <c r="H714" s="156"/>
      <c r="I714" s="156"/>
      <c r="J714" s="155"/>
      <c r="K714" s="290"/>
    </row>
    <row r="715" spans="1:11" ht="24" customHeight="1">
      <c r="A715" s="298"/>
      <c r="B715" s="156"/>
      <c r="C715" s="156"/>
      <c r="E715" s="156"/>
      <c r="F715" s="331"/>
      <c r="G715" s="289"/>
      <c r="H715" s="156"/>
      <c r="I715" s="156"/>
      <c r="J715" s="155"/>
      <c r="K715" s="290"/>
    </row>
    <row r="716" spans="1:11" ht="24" customHeight="1">
      <c r="A716" s="298"/>
      <c r="B716" s="156"/>
      <c r="C716" s="156"/>
      <c r="E716" s="156"/>
      <c r="F716" s="331"/>
      <c r="G716" s="289"/>
      <c r="H716" s="156"/>
      <c r="I716" s="156"/>
      <c r="J716" s="155"/>
      <c r="K716" s="290"/>
    </row>
    <row r="717" spans="1:11" ht="24" customHeight="1">
      <c r="A717" s="298"/>
      <c r="B717" s="156"/>
      <c r="C717" s="156"/>
      <c r="E717" s="156"/>
      <c r="F717" s="331"/>
      <c r="G717" s="374"/>
      <c r="H717" s="156"/>
      <c r="I717" s="156"/>
      <c r="J717" s="155"/>
      <c r="K717" s="375"/>
    </row>
    <row r="718" spans="1:11" ht="24" customHeight="1">
      <c r="A718" s="298"/>
      <c r="B718" s="156"/>
      <c r="C718" s="156"/>
      <c r="E718" s="156"/>
      <c r="F718" s="331"/>
      <c r="G718" s="289"/>
      <c r="H718" s="156"/>
      <c r="I718" s="156"/>
      <c r="J718" s="155"/>
      <c r="K718" s="290"/>
    </row>
    <row r="719" spans="1:11" ht="24" customHeight="1">
      <c r="A719" s="298"/>
      <c r="B719" s="156"/>
      <c r="C719" s="156"/>
      <c r="E719" s="156"/>
      <c r="F719" s="331"/>
      <c r="G719" s="289"/>
      <c r="H719" s="156"/>
      <c r="I719" s="156"/>
      <c r="J719" s="155"/>
      <c r="K719" s="290"/>
    </row>
    <row r="720" spans="1:11" ht="24" customHeight="1">
      <c r="A720" s="298"/>
      <c r="B720" s="156"/>
      <c r="C720" s="156"/>
      <c r="E720" s="156"/>
      <c r="F720" s="331"/>
      <c r="G720" s="289"/>
      <c r="H720" s="156"/>
      <c r="I720" s="156"/>
      <c r="J720" s="155"/>
      <c r="K720" s="290"/>
    </row>
    <row r="721" spans="1:11" ht="24" customHeight="1">
      <c r="A721" s="298"/>
      <c r="B721" s="256" t="s">
        <v>1402</v>
      </c>
      <c r="C721" s="298"/>
      <c r="D721" s="298"/>
      <c r="E721" s="298"/>
      <c r="F721" s="298"/>
      <c r="G721" s="298"/>
      <c r="H721" s="298"/>
      <c r="I721" s="298"/>
      <c r="J721" s="298"/>
      <c r="K721" s="329"/>
    </row>
    <row r="722" spans="1:11" ht="24" customHeight="1">
      <c r="A722" s="298"/>
      <c r="B722" s="158" t="s">
        <v>727</v>
      </c>
      <c r="C722" s="158"/>
      <c r="D722" s="152"/>
      <c r="E722" s="152"/>
      <c r="F722" s="152"/>
      <c r="G722" s="152"/>
      <c r="H722" s="152"/>
      <c r="I722" s="486">
        <f>SUM(H723)</f>
        <v>1500000</v>
      </c>
      <c r="J722" s="486"/>
      <c r="K722" s="159" t="s">
        <v>598</v>
      </c>
    </row>
    <row r="723" spans="1:11" ht="24" customHeight="1">
      <c r="A723" s="298"/>
      <c r="B723" s="158" t="s">
        <v>828</v>
      </c>
      <c r="C723" s="158"/>
      <c r="D723" s="158"/>
      <c r="E723" s="158"/>
      <c r="F723" s="158"/>
      <c r="G723" s="158"/>
      <c r="H723" s="489">
        <f>SUM(J725:J725)</f>
        <v>1500000</v>
      </c>
      <c r="I723" s="489"/>
      <c r="J723" s="159" t="s">
        <v>598</v>
      </c>
      <c r="K723" s="309"/>
    </row>
    <row r="724" spans="1:11" ht="24" customHeight="1">
      <c r="A724" s="298"/>
      <c r="B724" s="156"/>
      <c r="C724" s="156"/>
      <c r="D724" s="156" t="s">
        <v>991</v>
      </c>
      <c r="E724" s="156"/>
      <c r="F724" s="156"/>
      <c r="G724" s="290" t="s">
        <v>1613</v>
      </c>
      <c r="H724" s="156"/>
      <c r="I724" s="156"/>
    </row>
    <row r="725" spans="1:11" ht="24" customHeight="1">
      <c r="A725" s="298"/>
      <c r="B725" s="156"/>
      <c r="C725" s="156"/>
      <c r="D725" s="156"/>
      <c r="E725" s="156"/>
      <c r="F725" s="156"/>
      <c r="G725" s="289" t="s">
        <v>1614</v>
      </c>
      <c r="H725" s="156"/>
      <c r="I725" s="156"/>
      <c r="J725" s="155">
        <v>1500000</v>
      </c>
      <c r="K725" s="290" t="s">
        <v>598</v>
      </c>
    </row>
    <row r="726" spans="1:11" ht="24" customHeight="1">
      <c r="A726" s="298"/>
      <c r="B726" s="156"/>
      <c r="C726" s="156"/>
      <c r="D726" s="156"/>
      <c r="E726" s="156"/>
      <c r="F726" s="156"/>
      <c r="G726" s="289"/>
      <c r="H726" s="156"/>
      <c r="I726" s="156"/>
      <c r="J726" s="155"/>
      <c r="K726" s="290"/>
    </row>
    <row r="727" spans="1:11" ht="24" customHeight="1">
      <c r="A727" s="298"/>
      <c r="B727" s="156"/>
      <c r="C727" s="156"/>
      <c r="D727" s="156"/>
      <c r="E727" s="156"/>
      <c r="F727" s="156"/>
      <c r="G727" s="289"/>
      <c r="H727" s="156"/>
      <c r="I727" s="156"/>
      <c r="J727" s="155"/>
      <c r="K727" s="290"/>
    </row>
    <row r="728" spans="1:11" ht="24" customHeight="1">
      <c r="A728" s="298"/>
      <c r="B728" s="156"/>
      <c r="C728" s="156"/>
      <c r="D728" s="156"/>
      <c r="E728" s="156"/>
      <c r="F728" s="156"/>
      <c r="G728" s="289"/>
      <c r="H728" s="156"/>
      <c r="I728" s="156"/>
      <c r="J728" s="155"/>
      <c r="K728" s="290"/>
    </row>
    <row r="729" spans="1:11" ht="24" customHeight="1">
      <c r="A729" s="298"/>
      <c r="B729" s="156"/>
      <c r="C729" s="156"/>
      <c r="D729" s="156"/>
      <c r="E729" s="156"/>
      <c r="F729" s="156"/>
      <c r="G729" s="289"/>
      <c r="H729" s="156"/>
      <c r="I729" s="156"/>
      <c r="J729" s="155"/>
      <c r="K729" s="290"/>
    </row>
    <row r="730" spans="1:11" ht="24" customHeight="1">
      <c r="A730" s="298"/>
      <c r="B730" s="156"/>
      <c r="C730" s="156"/>
      <c r="D730" s="156"/>
      <c r="E730" s="156"/>
      <c r="F730" s="156"/>
      <c r="G730" s="289"/>
      <c r="H730" s="156"/>
      <c r="I730" s="156"/>
      <c r="J730" s="155"/>
      <c r="K730" s="290"/>
    </row>
    <row r="731" spans="1:11" ht="24" customHeight="1">
      <c r="A731" s="298"/>
      <c r="B731" s="156"/>
      <c r="C731" s="156"/>
      <c r="D731" s="156"/>
      <c r="E731" s="156"/>
      <c r="F731" s="156"/>
      <c r="G731" s="289"/>
      <c r="H731" s="156"/>
      <c r="I731" s="156"/>
      <c r="J731" s="155"/>
      <c r="K731" s="290"/>
    </row>
    <row r="732" spans="1:11" ht="24" customHeight="1">
      <c r="A732" s="298"/>
      <c r="B732" s="156"/>
      <c r="C732" s="156"/>
      <c r="D732" s="156"/>
      <c r="E732" s="156"/>
      <c r="F732" s="156"/>
      <c r="G732" s="289"/>
      <c r="H732" s="156"/>
      <c r="I732" s="156"/>
      <c r="J732" s="155"/>
      <c r="K732" s="290"/>
    </row>
    <row r="733" spans="1:11" ht="24" customHeight="1">
      <c r="A733" s="298"/>
      <c r="B733" s="156"/>
      <c r="C733" s="156"/>
      <c r="D733" s="156"/>
      <c r="E733" s="156"/>
      <c r="F733" s="156"/>
      <c r="G733" s="289"/>
      <c r="H733" s="156"/>
      <c r="I733" s="156"/>
      <c r="J733" s="155"/>
      <c r="K733" s="290"/>
    </row>
    <row r="734" spans="1:11" ht="24" customHeight="1">
      <c r="A734" s="298"/>
      <c r="B734" s="156"/>
      <c r="C734" s="156"/>
      <c r="D734" s="156"/>
      <c r="E734" s="156"/>
      <c r="F734" s="156"/>
      <c r="G734" s="289"/>
      <c r="H734" s="156"/>
      <c r="I734" s="156"/>
      <c r="J734" s="155"/>
      <c r="K734" s="290"/>
    </row>
    <row r="735" spans="1:11" ht="24" customHeight="1">
      <c r="A735" s="298"/>
      <c r="B735" s="156"/>
      <c r="C735" s="156"/>
      <c r="D735" s="156"/>
      <c r="E735" s="156"/>
      <c r="F735" s="156"/>
      <c r="G735" s="289"/>
      <c r="H735" s="156"/>
      <c r="I735" s="156"/>
      <c r="J735" s="155"/>
      <c r="K735" s="290"/>
    </row>
    <row r="736" spans="1:11" ht="24" customHeight="1">
      <c r="A736" s="298"/>
      <c r="B736" s="156"/>
      <c r="C736" s="156"/>
      <c r="D736" s="156"/>
      <c r="E736" s="156"/>
      <c r="F736" s="156"/>
      <c r="G736" s="289"/>
      <c r="H736" s="156"/>
      <c r="I736" s="156"/>
      <c r="J736" s="155"/>
      <c r="K736" s="290"/>
    </row>
    <row r="737" spans="1:11" ht="24" customHeight="1">
      <c r="A737" s="298"/>
      <c r="B737" s="156"/>
      <c r="C737" s="156"/>
      <c r="D737" s="156"/>
      <c r="E737" s="156"/>
      <c r="F737" s="156"/>
      <c r="G737" s="289"/>
      <c r="H737" s="156"/>
      <c r="I737" s="156"/>
      <c r="J737" s="155"/>
      <c r="K737" s="290"/>
    </row>
    <row r="738" spans="1:11" ht="24" customHeight="1">
      <c r="A738" s="298"/>
      <c r="B738" s="156"/>
      <c r="C738" s="156"/>
      <c r="D738" s="156"/>
      <c r="E738" s="156"/>
      <c r="F738" s="156"/>
      <c r="G738" s="289"/>
      <c r="H738" s="156"/>
      <c r="I738" s="156"/>
      <c r="J738" s="155"/>
      <c r="K738" s="290"/>
    </row>
    <row r="739" spans="1:11" ht="24" customHeight="1">
      <c r="A739" s="298"/>
      <c r="B739" s="156"/>
      <c r="C739" s="156"/>
      <c r="D739" s="156"/>
      <c r="E739" s="156"/>
      <c r="F739" s="156"/>
      <c r="G739" s="289"/>
      <c r="H739" s="156"/>
      <c r="I739" s="156"/>
      <c r="J739" s="155"/>
      <c r="K739" s="290"/>
    </row>
    <row r="740" spans="1:11" ht="24" customHeight="1">
      <c r="A740" s="298"/>
      <c r="B740" s="156"/>
      <c r="C740" s="156"/>
      <c r="D740" s="156"/>
      <c r="E740" s="156"/>
      <c r="F740" s="156"/>
      <c r="G740" s="289"/>
      <c r="H740" s="156"/>
      <c r="I740" s="156"/>
      <c r="J740" s="155"/>
      <c r="K740" s="290"/>
    </row>
    <row r="741" spans="1:11" ht="24" customHeight="1">
      <c r="A741" s="298"/>
      <c r="B741" s="156"/>
      <c r="C741" s="156"/>
      <c r="D741" s="156"/>
      <c r="E741" s="156"/>
      <c r="F741" s="156"/>
      <c r="G741" s="289"/>
      <c r="H741" s="156"/>
      <c r="I741" s="156"/>
      <c r="J741" s="155"/>
      <c r="K741" s="290"/>
    </row>
    <row r="742" spans="1:11" ht="24" customHeight="1">
      <c r="A742" s="298"/>
      <c r="B742" s="156"/>
      <c r="C742" s="156"/>
      <c r="D742" s="156"/>
      <c r="E742" s="156"/>
      <c r="F742" s="156"/>
      <c r="G742" s="289"/>
      <c r="H742" s="156"/>
      <c r="I742" s="156"/>
      <c r="J742" s="155"/>
      <c r="K742" s="290"/>
    </row>
    <row r="743" spans="1:11" ht="24" customHeight="1">
      <c r="A743" s="298"/>
      <c r="B743" s="156"/>
      <c r="C743" s="156"/>
      <c r="D743" s="156"/>
      <c r="E743" s="156"/>
      <c r="F743" s="156"/>
      <c r="G743" s="289"/>
      <c r="H743" s="156"/>
      <c r="I743" s="156"/>
      <c r="J743" s="155"/>
      <c r="K743" s="290"/>
    </row>
    <row r="744" spans="1:11" ht="24" customHeight="1">
      <c r="A744" s="298"/>
      <c r="B744" s="156"/>
      <c r="C744" s="156"/>
      <c r="D744" s="156"/>
      <c r="E744" s="156"/>
      <c r="F744" s="156"/>
      <c r="G744" s="289"/>
      <c r="H744" s="156"/>
      <c r="I744" s="156"/>
      <c r="J744" s="155"/>
      <c r="K744" s="290"/>
    </row>
    <row r="745" spans="1:11" ht="24" customHeight="1">
      <c r="A745" s="298"/>
      <c r="B745" s="156"/>
      <c r="C745" s="156"/>
      <c r="D745" s="156"/>
      <c r="E745" s="156"/>
      <c r="F745" s="156"/>
      <c r="G745" s="289"/>
      <c r="H745" s="156"/>
      <c r="I745" s="156"/>
      <c r="J745" s="155"/>
      <c r="K745" s="290"/>
    </row>
    <row r="746" spans="1:11" ht="24" customHeight="1">
      <c r="A746" s="298"/>
      <c r="B746" s="156"/>
      <c r="C746" s="156"/>
      <c r="D746" s="156"/>
      <c r="E746" s="156"/>
      <c r="F746" s="156"/>
      <c r="G746" s="289"/>
      <c r="H746" s="156"/>
      <c r="I746" s="156"/>
      <c r="J746" s="155"/>
      <c r="K746" s="290"/>
    </row>
    <row r="747" spans="1:11" ht="24" customHeight="1">
      <c r="A747" s="298"/>
      <c r="B747" s="156"/>
      <c r="C747" s="156"/>
      <c r="D747" s="156"/>
      <c r="E747" s="156"/>
      <c r="F747" s="156"/>
      <c r="G747" s="289"/>
      <c r="H747" s="156"/>
      <c r="I747" s="156"/>
      <c r="J747" s="155"/>
      <c r="K747" s="290"/>
    </row>
    <row r="748" spans="1:11" ht="24" customHeight="1">
      <c r="A748" s="298"/>
      <c r="B748" s="156"/>
      <c r="C748" s="156"/>
      <c r="D748" s="156"/>
      <c r="E748" s="156"/>
      <c r="F748" s="156"/>
      <c r="G748" s="289"/>
      <c r="H748" s="156"/>
      <c r="I748" s="156"/>
      <c r="J748" s="155"/>
      <c r="K748" s="290"/>
    </row>
    <row r="749" spans="1:11" ht="24" customHeight="1">
      <c r="A749" s="298"/>
      <c r="B749" s="156"/>
      <c r="C749" s="156"/>
      <c r="D749" s="156"/>
      <c r="E749" s="156"/>
      <c r="F749" s="156"/>
      <c r="G749" s="289"/>
      <c r="H749" s="156"/>
      <c r="I749" s="156"/>
      <c r="J749" s="155"/>
      <c r="K749" s="290"/>
    </row>
    <row r="750" spans="1:11" ht="24" customHeight="1">
      <c r="A750" s="298"/>
      <c r="B750" s="156"/>
      <c r="C750" s="156"/>
      <c r="D750" s="156"/>
      <c r="E750" s="156"/>
      <c r="F750" s="156"/>
      <c r="G750" s="289"/>
      <c r="H750" s="156"/>
      <c r="I750" s="156"/>
      <c r="J750" s="155"/>
      <c r="K750" s="290"/>
    </row>
    <row r="751" spans="1:11" ht="24" customHeight="1">
      <c r="A751" s="298"/>
      <c r="B751" s="156"/>
      <c r="C751" s="156"/>
      <c r="D751" s="156"/>
      <c r="E751" s="156"/>
      <c r="F751" s="156"/>
      <c r="G751" s="289"/>
      <c r="H751" s="156"/>
      <c r="I751" s="156"/>
      <c r="J751" s="155"/>
      <c r="K751" s="290"/>
    </row>
    <row r="752" spans="1:11" ht="24" customHeight="1">
      <c r="A752" s="298"/>
      <c r="B752" s="156"/>
      <c r="C752" s="156"/>
      <c r="D752" s="156"/>
      <c r="E752" s="156"/>
      <c r="F752" s="156"/>
      <c r="G752" s="289"/>
      <c r="H752" s="156"/>
      <c r="I752" s="156"/>
      <c r="J752" s="155"/>
      <c r="K752" s="290"/>
    </row>
    <row r="753" spans="1:11" ht="24" customHeight="1">
      <c r="A753" s="298"/>
      <c r="B753" s="156"/>
      <c r="C753" s="156"/>
      <c r="D753" s="156"/>
      <c r="E753" s="156"/>
      <c r="F753" s="156"/>
      <c r="G753" s="374"/>
      <c r="H753" s="156"/>
      <c r="I753" s="156"/>
      <c r="J753" s="155"/>
      <c r="K753" s="375"/>
    </row>
    <row r="754" spans="1:11" ht="24" customHeight="1">
      <c r="A754" s="298"/>
      <c r="B754" s="156"/>
      <c r="C754" s="156"/>
      <c r="D754" s="156"/>
      <c r="E754" s="156"/>
      <c r="F754" s="156"/>
      <c r="G754" s="289"/>
      <c r="H754" s="156"/>
      <c r="I754" s="156"/>
      <c r="J754" s="155"/>
      <c r="K754" s="290"/>
    </row>
    <row r="755" spans="1:11" ht="24" customHeight="1">
      <c r="A755" s="298"/>
      <c r="B755" s="156"/>
      <c r="C755" s="156"/>
      <c r="D755" s="156"/>
      <c r="E755" s="156"/>
      <c r="F755" s="156"/>
      <c r="G755" s="289"/>
      <c r="H755" s="156"/>
      <c r="I755" s="156"/>
      <c r="J755" s="155"/>
      <c r="K755" s="290"/>
    </row>
    <row r="756" spans="1:11" ht="24" customHeight="1">
      <c r="A756" s="298"/>
      <c r="B756" s="156"/>
      <c r="C756" s="156"/>
      <c r="D756" s="156"/>
      <c r="E756" s="156"/>
      <c r="F756" s="156"/>
      <c r="G756" s="289"/>
      <c r="H756" s="156"/>
      <c r="I756" s="156"/>
      <c r="J756" s="155"/>
      <c r="K756" s="290"/>
    </row>
    <row r="757" spans="1:11" ht="24" customHeight="1">
      <c r="A757" s="298"/>
      <c r="B757" s="256" t="s">
        <v>805</v>
      </c>
      <c r="C757" s="256"/>
      <c r="D757" s="156"/>
      <c r="E757" s="156"/>
      <c r="F757" s="156"/>
      <c r="G757" s="289"/>
      <c r="H757" s="156"/>
      <c r="I757" s="156"/>
      <c r="J757" s="155"/>
      <c r="K757" s="290"/>
    </row>
    <row r="758" spans="1:11" ht="24" customHeight="1">
      <c r="A758" s="298"/>
      <c r="B758" s="152" t="s">
        <v>806</v>
      </c>
      <c r="C758" s="152"/>
      <c r="D758" s="152"/>
      <c r="E758" s="152"/>
      <c r="F758" s="152"/>
      <c r="G758" s="152"/>
      <c r="H758" s="152"/>
      <c r="I758" s="486">
        <f>SUM(H759,H774,H780,H783)</f>
        <v>5251800</v>
      </c>
      <c r="J758" s="486"/>
      <c r="K758" s="159" t="s">
        <v>598</v>
      </c>
    </row>
    <row r="759" spans="1:11" ht="24" customHeight="1">
      <c r="A759" s="298"/>
      <c r="B759" s="152" t="s">
        <v>875</v>
      </c>
      <c r="C759" s="152"/>
      <c r="D759" s="152"/>
      <c r="E759" s="152"/>
      <c r="F759" s="152"/>
      <c r="G759" s="152"/>
      <c r="H759" s="488">
        <f>SUM(H760,H771)</f>
        <v>2783300</v>
      </c>
      <c r="I759" s="488"/>
      <c r="J759" s="159" t="s">
        <v>598</v>
      </c>
      <c r="K759" s="159"/>
    </row>
    <row r="760" spans="1:11" ht="24" customHeight="1">
      <c r="A760" s="298"/>
      <c r="C760" s="158" t="s">
        <v>1598</v>
      </c>
      <c r="D760" s="158"/>
      <c r="E760" s="158"/>
      <c r="F760" s="158"/>
      <c r="G760" s="158"/>
      <c r="H760" s="489">
        <f>SUM(H761,H763,H767)</f>
        <v>2715200</v>
      </c>
      <c r="I760" s="489"/>
      <c r="J760" s="159" t="s">
        <v>598</v>
      </c>
      <c r="K760" s="309"/>
    </row>
    <row r="761" spans="1:11" ht="24" customHeight="1">
      <c r="A761" s="298"/>
      <c r="C761" s="158"/>
      <c r="D761" s="158" t="s">
        <v>876</v>
      </c>
      <c r="E761" s="158"/>
      <c r="F761" s="158"/>
      <c r="G761" s="158"/>
      <c r="H761" s="489">
        <v>363500</v>
      </c>
      <c r="I761" s="489"/>
      <c r="J761" s="159" t="s">
        <v>598</v>
      </c>
      <c r="K761" s="309"/>
    </row>
    <row r="762" spans="1:11" ht="24" customHeight="1">
      <c r="A762" s="298"/>
      <c r="B762" s="156"/>
      <c r="C762" s="156"/>
      <c r="D762" s="156"/>
      <c r="E762" s="485" t="s">
        <v>1068</v>
      </c>
      <c r="F762" s="485"/>
      <c r="G762" s="485"/>
      <c r="H762" s="156"/>
      <c r="I762" s="156"/>
      <c r="J762" s="155"/>
      <c r="K762" s="290"/>
    </row>
    <row r="763" spans="1:11" ht="24" customHeight="1">
      <c r="A763" s="298"/>
      <c r="C763" s="158"/>
      <c r="D763" s="158" t="s">
        <v>878</v>
      </c>
      <c r="E763" s="158"/>
      <c r="F763" s="158"/>
      <c r="G763" s="158"/>
      <c r="H763" s="489">
        <v>1464800</v>
      </c>
      <c r="I763" s="489"/>
      <c r="J763" s="159" t="s">
        <v>598</v>
      </c>
      <c r="K763" s="309"/>
    </row>
    <row r="764" spans="1:11" ht="24" customHeight="1">
      <c r="A764" s="298"/>
      <c r="B764" s="158"/>
      <c r="C764" s="158"/>
      <c r="D764" s="312"/>
      <c r="E764" s="332" t="s">
        <v>1148</v>
      </c>
      <c r="F764" s="312"/>
      <c r="H764" s="295"/>
      <c r="I764" s="295"/>
      <c r="J764" s="306"/>
      <c r="K764" s="313"/>
    </row>
    <row r="765" spans="1:11" ht="24" customHeight="1">
      <c r="A765" s="298"/>
      <c r="B765" s="158"/>
      <c r="C765" s="158"/>
      <c r="D765" s="312"/>
      <c r="E765" s="332" t="s">
        <v>1460</v>
      </c>
      <c r="F765" s="312"/>
      <c r="H765" s="295"/>
      <c r="I765" s="295"/>
      <c r="J765" s="306"/>
      <c r="K765" s="313"/>
    </row>
    <row r="766" spans="1:11" ht="24" customHeight="1">
      <c r="A766" s="298"/>
      <c r="B766" s="158"/>
      <c r="C766" s="158"/>
      <c r="D766" s="312"/>
      <c r="E766" s="332" t="s">
        <v>1461</v>
      </c>
      <c r="F766" s="312"/>
      <c r="H766" s="295"/>
      <c r="I766" s="295"/>
      <c r="J766" s="306"/>
      <c r="K766" s="313"/>
    </row>
    <row r="767" spans="1:11" ht="24" customHeight="1">
      <c r="A767" s="298"/>
      <c r="C767" s="158"/>
      <c r="D767" s="158" t="s">
        <v>882</v>
      </c>
      <c r="E767" s="158"/>
      <c r="F767" s="158"/>
      <c r="G767" s="158"/>
      <c r="H767" s="489">
        <v>886900</v>
      </c>
      <c r="I767" s="489"/>
      <c r="J767" s="159" t="s">
        <v>598</v>
      </c>
      <c r="K767" s="309"/>
    </row>
    <row r="768" spans="1:11" ht="24" customHeight="1">
      <c r="A768" s="298"/>
      <c r="B768" s="158"/>
      <c r="C768" s="158"/>
      <c r="D768" s="312"/>
      <c r="E768" s="312" t="s">
        <v>1462</v>
      </c>
      <c r="F768" s="312"/>
      <c r="H768" s="295"/>
      <c r="I768" s="295"/>
      <c r="J768" s="306"/>
      <c r="K768" s="313"/>
    </row>
    <row r="769" spans="1:11" ht="24" customHeight="1">
      <c r="A769" s="298"/>
      <c r="B769" s="158"/>
      <c r="C769" s="158"/>
      <c r="D769" s="312"/>
      <c r="E769" s="312" t="s">
        <v>1415</v>
      </c>
      <c r="F769" s="312"/>
      <c r="H769" s="295"/>
      <c r="I769" s="295"/>
      <c r="J769" s="306"/>
      <c r="K769" s="313"/>
    </row>
    <row r="770" spans="1:11" ht="24" customHeight="1">
      <c r="A770" s="298"/>
      <c r="B770" s="158"/>
      <c r="C770" s="158"/>
      <c r="D770" s="312"/>
      <c r="E770" s="312" t="s">
        <v>1410</v>
      </c>
      <c r="F770" s="312"/>
      <c r="H770" s="295"/>
      <c r="I770" s="295"/>
      <c r="J770" s="306"/>
      <c r="K770" s="313"/>
    </row>
    <row r="771" spans="1:11" ht="24" customHeight="1">
      <c r="A771" s="298"/>
      <c r="C771" s="158" t="s">
        <v>885</v>
      </c>
      <c r="D771" s="158"/>
      <c r="E771" s="158"/>
      <c r="F771" s="158"/>
      <c r="G771" s="158"/>
      <c r="H771" s="489">
        <v>68100</v>
      </c>
      <c r="I771" s="489"/>
      <c r="J771" s="159" t="s">
        <v>598</v>
      </c>
      <c r="K771" s="309"/>
    </row>
    <row r="772" spans="1:11" ht="24" customHeight="1">
      <c r="A772" s="298"/>
      <c r="B772" s="158"/>
      <c r="C772" s="158"/>
      <c r="D772" s="312" t="s">
        <v>1063</v>
      </c>
      <c r="E772" s="312"/>
      <c r="F772" s="312"/>
      <c r="H772" s="295"/>
      <c r="I772" s="295"/>
      <c r="J772" s="306"/>
      <c r="K772" s="313"/>
    </row>
    <row r="773" spans="1:11" ht="24" customHeight="1">
      <c r="A773" s="298"/>
      <c r="B773" s="158"/>
      <c r="C773" s="158"/>
      <c r="D773" s="312"/>
      <c r="E773" s="312"/>
      <c r="F773" s="312"/>
      <c r="G773" s="312"/>
      <c r="H773" s="295"/>
      <c r="I773" s="295"/>
      <c r="J773" s="306"/>
      <c r="K773" s="313"/>
    </row>
    <row r="774" spans="1:11" ht="24" customHeight="1">
      <c r="A774" s="298"/>
      <c r="B774" s="152" t="s">
        <v>888</v>
      </c>
      <c r="C774" s="152"/>
      <c r="D774" s="152"/>
      <c r="E774" s="152"/>
      <c r="F774" s="152"/>
      <c r="G774" s="152"/>
      <c r="H774" s="488">
        <f>H775</f>
        <v>120000</v>
      </c>
      <c r="I774" s="488"/>
      <c r="J774" s="159" t="s">
        <v>598</v>
      </c>
      <c r="K774" s="159"/>
    </row>
    <row r="775" spans="1:11" ht="24" customHeight="1">
      <c r="A775" s="298"/>
      <c r="C775" s="158" t="s">
        <v>1439</v>
      </c>
      <c r="D775" s="158"/>
      <c r="E775" s="158"/>
      <c r="F775" s="158"/>
      <c r="G775" s="158"/>
      <c r="H775" s="489">
        <f>SUM(H776)</f>
        <v>120000</v>
      </c>
      <c r="I775" s="489"/>
      <c r="J775" s="159" t="s">
        <v>598</v>
      </c>
      <c r="K775" s="309"/>
    </row>
    <row r="776" spans="1:11" ht="24" customHeight="1">
      <c r="A776" s="298"/>
      <c r="C776" s="158" t="s">
        <v>1440</v>
      </c>
      <c r="E776" s="158"/>
      <c r="F776" s="158"/>
      <c r="G776" s="158"/>
      <c r="H776" s="489">
        <f>SUM(J778:J778)</f>
        <v>120000</v>
      </c>
      <c r="I776" s="489"/>
      <c r="J776" s="159" t="s">
        <v>598</v>
      </c>
      <c r="K776" s="309"/>
    </row>
    <row r="777" spans="1:11" ht="24" customHeight="1">
      <c r="A777" s="298"/>
      <c r="B777" s="156"/>
      <c r="C777" s="156" t="s">
        <v>992</v>
      </c>
      <c r="E777" s="156"/>
      <c r="F777" s="485" t="s">
        <v>1463</v>
      </c>
      <c r="G777" s="485"/>
      <c r="H777" s="156"/>
      <c r="I777" s="156"/>
      <c r="K777" s="112"/>
    </row>
    <row r="778" spans="1:11" ht="24" customHeight="1">
      <c r="A778" s="298"/>
      <c r="B778" s="156"/>
      <c r="C778" s="156"/>
      <c r="D778" s="156"/>
      <c r="E778" s="156"/>
      <c r="F778" s="485" t="s">
        <v>1233</v>
      </c>
      <c r="G778" s="485"/>
      <c r="H778" s="156"/>
      <c r="I778" s="156"/>
      <c r="J778" s="155">
        <v>120000</v>
      </c>
      <c r="K778" s="290" t="s">
        <v>598</v>
      </c>
    </row>
    <row r="779" spans="1:11" ht="24" customHeight="1">
      <c r="A779" s="298"/>
      <c r="B779" s="156"/>
      <c r="C779" s="156"/>
      <c r="D779" s="156"/>
      <c r="E779" s="156"/>
      <c r="F779" s="156"/>
      <c r="G779" s="289"/>
      <c r="H779" s="156"/>
      <c r="I779" s="156"/>
      <c r="J779" s="155"/>
      <c r="K779" s="290"/>
    </row>
    <row r="780" spans="1:11" ht="24" customHeight="1">
      <c r="A780" s="298"/>
      <c r="B780" s="158" t="s">
        <v>979</v>
      </c>
      <c r="C780" s="158"/>
      <c r="D780" s="158"/>
      <c r="E780" s="158"/>
      <c r="F780" s="158"/>
      <c r="G780" s="158"/>
      <c r="H780" s="489">
        <f>SUM(J781:J781)</f>
        <v>750000</v>
      </c>
      <c r="I780" s="489"/>
      <c r="J780" s="159" t="s">
        <v>598</v>
      </c>
      <c r="K780" s="309"/>
    </row>
    <row r="781" spans="1:11" ht="24" customHeight="1">
      <c r="A781" s="298"/>
      <c r="B781" s="156"/>
      <c r="C781" s="156" t="s">
        <v>980</v>
      </c>
      <c r="E781" s="156"/>
      <c r="F781" s="485" t="s">
        <v>993</v>
      </c>
      <c r="G781" s="485"/>
      <c r="H781" s="156"/>
      <c r="I781" s="156"/>
      <c r="J781" s="155">
        <v>750000</v>
      </c>
      <c r="K781" s="290" t="s">
        <v>598</v>
      </c>
    </row>
    <row r="782" spans="1:11" ht="24" customHeight="1">
      <c r="A782" s="298"/>
      <c r="B782" s="156"/>
      <c r="C782" s="156"/>
      <c r="D782" s="156"/>
      <c r="E782" s="156"/>
      <c r="F782" s="156"/>
      <c r="G782" s="289"/>
      <c r="H782" s="156"/>
      <c r="I782" s="156"/>
      <c r="J782" s="155"/>
      <c r="K782" s="290"/>
    </row>
    <row r="783" spans="1:11" ht="24" customHeight="1">
      <c r="A783" s="298"/>
      <c r="B783" s="158" t="s">
        <v>895</v>
      </c>
      <c r="C783" s="158"/>
      <c r="D783" s="158"/>
      <c r="E783" s="158"/>
      <c r="F783" s="158"/>
      <c r="G783" s="158"/>
      <c r="H783" s="489">
        <f>SUM(J785:J791)</f>
        <v>1598500</v>
      </c>
      <c r="I783" s="489"/>
      <c r="J783" s="159" t="s">
        <v>598</v>
      </c>
      <c r="K783" s="309"/>
    </row>
    <row r="784" spans="1:11" ht="24" customHeight="1">
      <c r="A784" s="298"/>
      <c r="B784" s="156"/>
      <c r="C784" s="156" t="s">
        <v>910</v>
      </c>
      <c r="E784" s="156"/>
      <c r="F784" s="331" t="s">
        <v>1064</v>
      </c>
      <c r="G784" s="289" t="s">
        <v>1464</v>
      </c>
      <c r="H784" s="156"/>
      <c r="I784" s="156"/>
      <c r="K784" s="112"/>
    </row>
    <row r="785" spans="1:11" ht="24" customHeight="1">
      <c r="A785" s="298"/>
      <c r="B785" s="156"/>
      <c r="C785" s="156"/>
      <c r="E785" s="156"/>
      <c r="F785" s="331"/>
      <c r="G785" s="289" t="s">
        <v>1465</v>
      </c>
      <c r="H785" s="156"/>
      <c r="I785" s="156"/>
      <c r="J785" s="155"/>
      <c r="K785" s="290"/>
    </row>
    <row r="786" spans="1:11" ht="24" customHeight="1">
      <c r="A786" s="298"/>
      <c r="B786" s="156"/>
      <c r="C786" s="156"/>
      <c r="E786" s="156"/>
      <c r="F786" s="331"/>
      <c r="G786" s="289" t="s">
        <v>1466</v>
      </c>
      <c r="H786" s="156"/>
      <c r="I786" s="156"/>
      <c r="J786" s="155">
        <v>919000</v>
      </c>
      <c r="K786" s="290" t="s">
        <v>598</v>
      </c>
    </row>
    <row r="787" spans="1:11" ht="24" customHeight="1">
      <c r="A787" s="298"/>
      <c r="B787" s="156"/>
      <c r="C787" s="156" t="s">
        <v>896</v>
      </c>
      <c r="E787" s="156"/>
      <c r="F787" s="331" t="s">
        <v>1065</v>
      </c>
      <c r="G787" s="289" t="s">
        <v>1467</v>
      </c>
      <c r="H787" s="156"/>
      <c r="I787" s="156"/>
      <c r="K787" s="112"/>
    </row>
    <row r="788" spans="1:11" ht="24" customHeight="1">
      <c r="A788" s="298"/>
      <c r="B788" s="156"/>
      <c r="C788" s="156"/>
      <c r="E788" s="156"/>
      <c r="F788" s="331"/>
      <c r="G788" s="289" t="s">
        <v>1468</v>
      </c>
      <c r="H788" s="156"/>
      <c r="I788" s="156"/>
      <c r="J788" s="155"/>
      <c r="K788" s="290"/>
    </row>
    <row r="789" spans="1:11" ht="24" customHeight="1">
      <c r="A789" s="298"/>
      <c r="B789" s="156"/>
      <c r="C789" s="156"/>
      <c r="E789" s="156"/>
      <c r="F789" s="331"/>
      <c r="G789" s="289" t="s">
        <v>1469</v>
      </c>
      <c r="H789" s="156"/>
      <c r="I789" s="156"/>
      <c r="J789" s="155"/>
      <c r="K789" s="290"/>
    </row>
    <row r="790" spans="1:11" ht="24" customHeight="1">
      <c r="A790" s="298"/>
      <c r="B790" s="156"/>
      <c r="C790" s="156"/>
      <c r="E790" s="156"/>
      <c r="F790" s="331"/>
      <c r="G790" s="289" t="s">
        <v>1470</v>
      </c>
      <c r="H790" s="156"/>
      <c r="I790" s="156"/>
      <c r="J790" s="155">
        <v>215000</v>
      </c>
      <c r="K790" s="290" t="s">
        <v>598</v>
      </c>
    </row>
    <row r="791" spans="1:11" ht="24" customHeight="1">
      <c r="A791" s="298"/>
      <c r="B791" s="156"/>
      <c r="C791" s="156" t="s">
        <v>897</v>
      </c>
      <c r="E791" s="156"/>
      <c r="F791" s="331" t="s">
        <v>1066</v>
      </c>
      <c r="G791" s="289" t="s">
        <v>994</v>
      </c>
      <c r="H791" s="156"/>
      <c r="I791" s="156"/>
      <c r="J791" s="155">
        <v>464500</v>
      </c>
      <c r="K791" s="290" t="s">
        <v>598</v>
      </c>
    </row>
    <row r="792" spans="1:11" ht="24" customHeight="1">
      <c r="A792" s="298"/>
      <c r="B792" s="156"/>
      <c r="C792" s="156"/>
      <c r="E792" s="156"/>
      <c r="F792" s="331"/>
      <c r="G792" s="289"/>
      <c r="H792" s="156"/>
      <c r="I792" s="156"/>
      <c r="J792" s="155"/>
      <c r="K792" s="290"/>
    </row>
    <row r="793" spans="1:11" ht="24" customHeight="1">
      <c r="A793" s="298"/>
      <c r="B793" s="152" t="s">
        <v>807</v>
      </c>
      <c r="C793" s="152"/>
      <c r="D793" s="152"/>
      <c r="E793" s="152"/>
      <c r="F793" s="152"/>
      <c r="G793" s="152"/>
      <c r="H793" s="152"/>
      <c r="I793" s="486">
        <f>SUM(H794,H803)</f>
        <v>4499910</v>
      </c>
      <c r="J793" s="486"/>
      <c r="K793" s="159" t="s">
        <v>598</v>
      </c>
    </row>
    <row r="794" spans="1:11" ht="24" customHeight="1">
      <c r="A794" s="298"/>
      <c r="B794" s="152" t="s">
        <v>875</v>
      </c>
      <c r="C794" s="152"/>
      <c r="D794" s="152"/>
      <c r="E794" s="152"/>
      <c r="F794" s="152"/>
      <c r="G794" s="152"/>
      <c r="H794" s="488">
        <f>SUM(H795,H800)</f>
        <v>1975200</v>
      </c>
      <c r="I794" s="488"/>
      <c r="J794" s="159" t="s">
        <v>598</v>
      </c>
      <c r="K794" s="159"/>
    </row>
    <row r="795" spans="1:11" ht="24" customHeight="1">
      <c r="A795" s="298"/>
      <c r="C795" s="158" t="s">
        <v>1598</v>
      </c>
      <c r="D795" s="158"/>
      <c r="E795" s="158"/>
      <c r="F795" s="158"/>
      <c r="G795" s="158"/>
      <c r="H795" s="489">
        <f>SUM(H796,H798)</f>
        <v>1632000</v>
      </c>
      <c r="I795" s="489"/>
      <c r="J795" s="159" t="s">
        <v>598</v>
      </c>
      <c r="K795" s="309"/>
    </row>
    <row r="796" spans="1:11" ht="24" customHeight="1">
      <c r="A796" s="298"/>
      <c r="D796" s="158" t="s">
        <v>876</v>
      </c>
      <c r="E796" s="158"/>
      <c r="F796" s="158"/>
      <c r="G796" s="158"/>
      <c r="H796" s="489">
        <f>SUM(J797:J797)</f>
        <v>336000</v>
      </c>
      <c r="I796" s="489"/>
      <c r="J796" s="159" t="s">
        <v>598</v>
      </c>
      <c r="K796" s="309"/>
    </row>
    <row r="797" spans="1:11" ht="24" customHeight="1">
      <c r="A797" s="298"/>
      <c r="B797" s="156"/>
      <c r="C797" s="156"/>
      <c r="E797" s="485" t="s">
        <v>877</v>
      </c>
      <c r="F797" s="485"/>
      <c r="G797" s="485"/>
      <c r="H797" s="156"/>
      <c r="I797" s="156"/>
      <c r="J797" s="155">
        <v>336000</v>
      </c>
      <c r="K797" s="290" t="s">
        <v>598</v>
      </c>
    </row>
    <row r="798" spans="1:11" ht="24" customHeight="1">
      <c r="A798" s="298"/>
      <c r="D798" s="496" t="s">
        <v>878</v>
      </c>
      <c r="E798" s="496"/>
      <c r="F798" s="496"/>
      <c r="G798" s="496"/>
      <c r="H798" s="489">
        <f>SUM(J799:J799)</f>
        <v>1296000</v>
      </c>
      <c r="I798" s="489"/>
      <c r="J798" s="159" t="s">
        <v>598</v>
      </c>
      <c r="K798" s="309"/>
    </row>
    <row r="799" spans="1:11" ht="24" customHeight="1">
      <c r="A799" s="298"/>
      <c r="B799" s="158"/>
      <c r="C799" s="158"/>
      <c r="E799" s="497" t="s">
        <v>881</v>
      </c>
      <c r="F799" s="497"/>
      <c r="G799" s="497"/>
      <c r="H799" s="295"/>
      <c r="I799" s="295"/>
      <c r="J799" s="306">
        <v>1296000</v>
      </c>
      <c r="K799" s="313" t="s">
        <v>598</v>
      </c>
    </row>
    <row r="800" spans="1:11" ht="24" customHeight="1">
      <c r="A800" s="298"/>
      <c r="C800" s="158" t="s">
        <v>885</v>
      </c>
      <c r="D800" s="158"/>
      <c r="E800" s="158"/>
      <c r="F800" s="158"/>
      <c r="G800" s="158"/>
      <c r="H800" s="489">
        <f>SUM(J801:J801)</f>
        <v>343200</v>
      </c>
      <c r="I800" s="489"/>
      <c r="J800" s="159" t="s">
        <v>598</v>
      </c>
      <c r="K800" s="309"/>
    </row>
    <row r="801" spans="1:11" ht="24" customHeight="1">
      <c r="A801" s="298"/>
      <c r="B801" s="158"/>
      <c r="C801" s="158"/>
      <c r="D801" s="312" t="s">
        <v>995</v>
      </c>
      <c r="E801" s="312"/>
      <c r="F801" s="312"/>
      <c r="H801" s="295"/>
      <c r="I801" s="295"/>
      <c r="J801" s="306">
        <v>343200</v>
      </c>
      <c r="K801" s="313" t="s">
        <v>598</v>
      </c>
    </row>
    <row r="802" spans="1:11" ht="24" customHeight="1">
      <c r="A802" s="298"/>
      <c r="B802" s="296"/>
      <c r="C802" s="296"/>
      <c r="D802" s="296"/>
      <c r="E802" s="296"/>
      <c r="F802" s="296"/>
      <c r="G802" s="296"/>
      <c r="H802" s="296"/>
      <c r="I802" s="296"/>
      <c r="J802" s="296"/>
      <c r="K802" s="296"/>
    </row>
    <row r="803" spans="1:11" ht="24" customHeight="1">
      <c r="A803" s="298"/>
      <c r="B803" s="158" t="s">
        <v>1038</v>
      </c>
      <c r="C803" s="158"/>
      <c r="D803" s="158"/>
      <c r="E803" s="158"/>
      <c r="F803" s="158"/>
      <c r="G803" s="158"/>
      <c r="H803" s="489">
        <f>SUM(J805:J814)</f>
        <v>2524710</v>
      </c>
      <c r="I803" s="489"/>
      <c r="J803" s="159" t="s">
        <v>598</v>
      </c>
      <c r="K803" s="309"/>
    </row>
    <row r="804" spans="1:11" ht="24" customHeight="1">
      <c r="A804" s="298"/>
      <c r="B804" s="156"/>
      <c r="C804" s="156" t="s">
        <v>909</v>
      </c>
      <c r="E804" s="156"/>
      <c r="F804" s="331" t="s">
        <v>1064</v>
      </c>
      <c r="G804" s="289" t="s">
        <v>1471</v>
      </c>
      <c r="H804" s="156"/>
      <c r="I804" s="156"/>
      <c r="K804" s="112"/>
    </row>
    <row r="805" spans="1:11" ht="24" customHeight="1">
      <c r="A805" s="298"/>
      <c r="B805" s="156"/>
      <c r="C805" s="156"/>
      <c r="E805" s="156"/>
      <c r="F805" s="331"/>
      <c r="G805" s="289" t="s">
        <v>1472</v>
      </c>
      <c r="H805" s="156"/>
      <c r="I805" s="156"/>
      <c r="J805" s="155">
        <v>967800</v>
      </c>
      <c r="K805" s="290" t="s">
        <v>598</v>
      </c>
    </row>
    <row r="806" spans="1:11" ht="24" customHeight="1">
      <c r="A806" s="298"/>
      <c r="B806" s="156"/>
      <c r="C806" s="156" t="s">
        <v>911</v>
      </c>
      <c r="E806" s="156"/>
      <c r="F806" s="331" t="s">
        <v>1065</v>
      </c>
      <c r="G806" s="289" t="s">
        <v>1473</v>
      </c>
      <c r="H806" s="156"/>
      <c r="I806" s="156"/>
      <c r="K806" s="112"/>
    </row>
    <row r="807" spans="1:11" ht="24" customHeight="1">
      <c r="A807" s="298"/>
      <c r="B807" s="156"/>
      <c r="C807" s="156"/>
      <c r="E807" s="156"/>
      <c r="F807" s="331"/>
      <c r="G807" s="289" t="s">
        <v>1474</v>
      </c>
      <c r="H807" s="156"/>
      <c r="I807" s="156"/>
      <c r="J807" s="155">
        <v>667900</v>
      </c>
      <c r="K807" s="290" t="s">
        <v>598</v>
      </c>
    </row>
    <row r="808" spans="1:11" ht="24" customHeight="1">
      <c r="A808" s="298"/>
      <c r="B808" s="156"/>
      <c r="C808" s="156" t="s">
        <v>912</v>
      </c>
      <c r="E808" s="156"/>
      <c r="F808" s="331" t="s">
        <v>1066</v>
      </c>
      <c r="G808" s="289" t="s">
        <v>1471</v>
      </c>
      <c r="H808" s="156"/>
      <c r="I808" s="156"/>
      <c r="K808" s="112"/>
    </row>
    <row r="809" spans="1:11" ht="24" customHeight="1">
      <c r="A809" s="298"/>
      <c r="B809" s="156"/>
      <c r="C809" s="156"/>
      <c r="E809" s="156"/>
      <c r="F809" s="331"/>
      <c r="G809" s="289" t="s">
        <v>1475</v>
      </c>
      <c r="H809" s="156"/>
      <c r="I809" s="156"/>
      <c r="J809" s="155"/>
      <c r="K809" s="290"/>
    </row>
    <row r="810" spans="1:11" ht="24" customHeight="1">
      <c r="A810" s="298"/>
      <c r="B810" s="156"/>
      <c r="C810" s="156"/>
      <c r="E810" s="156"/>
      <c r="F810" s="331"/>
      <c r="G810" s="289" t="s">
        <v>1476</v>
      </c>
      <c r="H810" s="156"/>
      <c r="I810" s="156"/>
      <c r="J810" s="155">
        <v>353250</v>
      </c>
      <c r="K810" s="290" t="s">
        <v>598</v>
      </c>
    </row>
    <row r="811" spans="1:11" ht="24" customHeight="1">
      <c r="A811" s="298"/>
      <c r="B811" s="298"/>
      <c r="C811" s="298" t="s">
        <v>899</v>
      </c>
      <c r="E811" s="298"/>
      <c r="F811" s="331" t="s">
        <v>1067</v>
      </c>
      <c r="G811" s="298" t="s">
        <v>1477</v>
      </c>
      <c r="H811" s="298"/>
      <c r="I811" s="298"/>
      <c r="K811" s="112"/>
    </row>
    <row r="812" spans="1:11" ht="24" customHeight="1">
      <c r="A812" s="298"/>
      <c r="B812" s="298"/>
      <c r="C812" s="298"/>
      <c r="D812" s="298"/>
      <c r="E812" s="298"/>
      <c r="F812" s="298"/>
      <c r="G812" s="298" t="s">
        <v>1479</v>
      </c>
      <c r="H812" s="298"/>
      <c r="I812" s="298"/>
      <c r="J812" s="333"/>
      <c r="K812" s="329"/>
    </row>
    <row r="813" spans="1:11" ht="24" customHeight="1">
      <c r="A813" s="298"/>
      <c r="B813" s="298"/>
      <c r="C813" s="298"/>
      <c r="D813" s="298"/>
      <c r="E813" s="298"/>
      <c r="F813" s="298"/>
      <c r="G813" s="298" t="s">
        <v>1480</v>
      </c>
      <c r="H813" s="298"/>
      <c r="I813" s="298"/>
      <c r="J813" s="333"/>
      <c r="K813" s="329"/>
    </row>
    <row r="814" spans="1:11" ht="24" customHeight="1">
      <c r="A814" s="298"/>
      <c r="B814" s="298"/>
      <c r="C814" s="298"/>
      <c r="D814" s="298"/>
      <c r="E814" s="298"/>
      <c r="F814" s="298"/>
      <c r="G814" s="298" t="s">
        <v>1478</v>
      </c>
      <c r="H814" s="298"/>
      <c r="I814" s="298"/>
      <c r="J814" s="333">
        <v>535760</v>
      </c>
      <c r="K814" s="290" t="s">
        <v>598</v>
      </c>
    </row>
    <row r="815" spans="1:11" ht="24" customHeight="1">
      <c r="A815" s="298"/>
      <c r="B815" s="298"/>
      <c r="C815" s="298"/>
      <c r="D815" s="298"/>
      <c r="E815" s="298"/>
      <c r="F815" s="298"/>
      <c r="G815" s="298"/>
      <c r="H815" s="298"/>
      <c r="I815" s="298"/>
      <c r="J815" s="333"/>
      <c r="K815" s="329"/>
    </row>
    <row r="816" spans="1:11" ht="24" customHeight="1">
      <c r="A816" s="298"/>
      <c r="B816" s="298"/>
      <c r="C816" s="298"/>
      <c r="D816" s="298"/>
      <c r="E816" s="298"/>
      <c r="F816" s="298"/>
      <c r="G816" s="298"/>
      <c r="H816" s="298"/>
      <c r="I816" s="298"/>
      <c r="J816" s="333"/>
      <c r="K816" s="329"/>
    </row>
    <row r="817" spans="1:11" ht="24" customHeight="1">
      <c r="A817" s="298"/>
      <c r="B817" s="298"/>
      <c r="C817" s="298"/>
      <c r="D817" s="298"/>
      <c r="E817" s="298"/>
      <c r="F817" s="298"/>
      <c r="G817" s="298"/>
      <c r="H817" s="298"/>
      <c r="I817" s="298"/>
      <c r="J817" s="333"/>
      <c r="K817" s="329"/>
    </row>
    <row r="818" spans="1:11" ht="24" customHeight="1">
      <c r="A818" s="298"/>
      <c r="B818" s="298"/>
      <c r="C818" s="298"/>
      <c r="D818" s="298"/>
      <c r="E818" s="298"/>
      <c r="F818" s="298"/>
      <c r="G818" s="298"/>
      <c r="H818" s="298"/>
      <c r="I818" s="298"/>
      <c r="J818" s="333"/>
      <c r="K818" s="329"/>
    </row>
    <row r="819" spans="1:11" ht="24" customHeight="1">
      <c r="A819" s="298"/>
      <c r="B819" s="298"/>
      <c r="C819" s="298"/>
      <c r="D819" s="298"/>
      <c r="E819" s="298"/>
      <c r="F819" s="298"/>
      <c r="G819" s="298"/>
      <c r="H819" s="298"/>
      <c r="I819" s="298"/>
      <c r="J819" s="333"/>
      <c r="K819" s="329"/>
    </row>
    <row r="820" spans="1:11" ht="24" customHeight="1">
      <c r="A820" s="298"/>
      <c r="B820" s="298"/>
      <c r="C820" s="298"/>
      <c r="D820" s="298"/>
      <c r="E820" s="298"/>
      <c r="F820" s="298"/>
      <c r="G820" s="298"/>
      <c r="H820" s="298"/>
      <c r="I820" s="298"/>
      <c r="J820" s="333"/>
      <c r="K820" s="329"/>
    </row>
    <row r="821" spans="1:11" ht="24" customHeight="1">
      <c r="A821" s="298"/>
      <c r="B821" s="298"/>
      <c r="C821" s="298"/>
      <c r="D821" s="298"/>
      <c r="E821" s="298"/>
      <c r="F821" s="298"/>
      <c r="G821" s="298"/>
      <c r="H821" s="298"/>
      <c r="I821" s="298"/>
      <c r="J821" s="333"/>
      <c r="K821" s="329"/>
    </row>
    <row r="822" spans="1:11" ht="24" customHeight="1">
      <c r="A822" s="298"/>
      <c r="B822" s="298"/>
      <c r="C822" s="298"/>
      <c r="D822" s="298"/>
      <c r="E822" s="298"/>
      <c r="F822" s="298"/>
      <c r="G822" s="298"/>
      <c r="H822" s="298"/>
      <c r="I822" s="298"/>
      <c r="J822" s="333"/>
      <c r="K822" s="329"/>
    </row>
    <row r="823" spans="1:11" ht="24" customHeight="1">
      <c r="A823" s="298"/>
      <c r="B823" s="298"/>
      <c r="C823" s="298"/>
      <c r="D823" s="298"/>
      <c r="E823" s="298"/>
      <c r="F823" s="298"/>
      <c r="G823" s="298"/>
      <c r="H823" s="298"/>
      <c r="I823" s="298"/>
      <c r="J823" s="333"/>
      <c r="K823" s="329"/>
    </row>
    <row r="824" spans="1:11" ht="24" customHeight="1">
      <c r="A824" s="298"/>
      <c r="B824" s="298"/>
      <c r="C824" s="298"/>
      <c r="D824" s="298"/>
      <c r="E824" s="298"/>
      <c r="F824" s="298"/>
      <c r="G824" s="298"/>
      <c r="H824" s="298"/>
      <c r="I824" s="298"/>
      <c r="J824" s="333"/>
      <c r="K824" s="329"/>
    </row>
    <row r="825" spans="1:11" ht="24" customHeight="1">
      <c r="A825" s="298"/>
      <c r="B825" s="298"/>
      <c r="C825" s="298"/>
      <c r="D825" s="298"/>
      <c r="E825" s="298"/>
      <c r="F825" s="298"/>
      <c r="G825" s="298"/>
      <c r="H825" s="298"/>
      <c r="I825" s="298"/>
      <c r="J825" s="333"/>
      <c r="K825" s="329"/>
    </row>
    <row r="826" spans="1:11" ht="24" customHeight="1">
      <c r="A826" s="298"/>
      <c r="B826" s="298"/>
      <c r="C826" s="298"/>
      <c r="D826" s="298"/>
      <c r="E826" s="298"/>
      <c r="F826" s="298"/>
      <c r="G826" s="298"/>
      <c r="H826" s="298"/>
      <c r="I826" s="298"/>
      <c r="J826" s="333"/>
      <c r="K826" s="329"/>
    </row>
    <row r="827" spans="1:11" ht="24" customHeight="1">
      <c r="A827" s="298"/>
      <c r="B827" s="298"/>
      <c r="C827" s="298"/>
      <c r="D827" s="298"/>
      <c r="E827" s="298"/>
      <c r="F827" s="298"/>
      <c r="G827" s="298"/>
      <c r="H827" s="298"/>
      <c r="I827" s="298"/>
      <c r="J827" s="333"/>
      <c r="K827" s="329"/>
    </row>
    <row r="828" spans="1:11" ht="24" customHeight="1">
      <c r="A828" s="298"/>
      <c r="B828" s="298"/>
      <c r="C828" s="298"/>
      <c r="D828" s="298"/>
      <c r="E828" s="298"/>
      <c r="F828" s="298"/>
      <c r="G828" s="298"/>
      <c r="H828" s="298"/>
      <c r="I828" s="298"/>
      <c r="J828" s="333"/>
      <c r="K828" s="329"/>
    </row>
    <row r="829" spans="1:11" ht="24" customHeight="1">
      <c r="A829" s="298"/>
      <c r="B829" s="152" t="s">
        <v>783</v>
      </c>
      <c r="C829" s="152"/>
      <c r="D829" s="152"/>
      <c r="E829" s="152"/>
      <c r="F829" s="152"/>
      <c r="G829" s="152"/>
      <c r="H829" s="152"/>
      <c r="I829" s="486">
        <f>SUM(J832:J838)</f>
        <v>56914400</v>
      </c>
      <c r="J829" s="486"/>
      <c r="K829" s="159" t="s">
        <v>598</v>
      </c>
    </row>
    <row r="830" spans="1:11" ht="24" customHeight="1">
      <c r="A830" s="298"/>
      <c r="B830" s="152" t="s">
        <v>828</v>
      </c>
      <c r="C830" s="152"/>
      <c r="D830" s="152"/>
      <c r="E830" s="152"/>
      <c r="F830" s="152"/>
      <c r="G830" s="152"/>
      <c r="H830" s="486">
        <v>56914400</v>
      </c>
      <c r="I830" s="486"/>
      <c r="J830" s="159" t="s">
        <v>598</v>
      </c>
      <c r="K830" s="159"/>
    </row>
    <row r="831" spans="1:11" ht="24" customHeight="1">
      <c r="A831" s="298"/>
      <c r="C831" s="156" t="s">
        <v>996</v>
      </c>
      <c r="E831" s="156"/>
      <c r="F831" s="331" t="s">
        <v>1064</v>
      </c>
      <c r="G831" s="289" t="s">
        <v>1481</v>
      </c>
      <c r="H831" s="156"/>
      <c r="I831" s="156"/>
      <c r="K831" s="112"/>
    </row>
    <row r="832" spans="1:11" ht="24" customHeight="1">
      <c r="A832" s="298"/>
      <c r="C832" s="156"/>
      <c r="E832" s="156"/>
      <c r="F832" s="331"/>
      <c r="G832" s="289" t="s">
        <v>1482</v>
      </c>
      <c r="H832" s="156"/>
      <c r="I832" s="156"/>
      <c r="J832" s="155"/>
      <c r="K832" s="290"/>
    </row>
    <row r="833" spans="1:11" ht="24" customHeight="1">
      <c r="A833" s="298"/>
      <c r="C833" s="156"/>
      <c r="E833" s="156"/>
      <c r="F833" s="331"/>
      <c r="G833" s="289" t="s">
        <v>1483</v>
      </c>
      <c r="H833" s="156"/>
      <c r="I833" s="156"/>
      <c r="J833" s="155"/>
      <c r="K833" s="290"/>
    </row>
    <row r="834" spans="1:11" ht="24" customHeight="1">
      <c r="A834" s="298"/>
      <c r="C834" s="156"/>
      <c r="E834" s="156"/>
      <c r="F834" s="331"/>
      <c r="G834" s="289" t="s">
        <v>1484</v>
      </c>
      <c r="H834" s="156"/>
      <c r="I834" s="156"/>
      <c r="J834" s="155">
        <v>28422100</v>
      </c>
      <c r="K834" s="290" t="s">
        <v>598</v>
      </c>
    </row>
    <row r="835" spans="1:11" ht="24" customHeight="1">
      <c r="A835" s="298"/>
      <c r="C835" s="156" t="s">
        <v>997</v>
      </c>
      <c r="E835" s="156"/>
      <c r="F835" s="331" t="s">
        <v>1065</v>
      </c>
      <c r="G835" s="289" t="s">
        <v>1481</v>
      </c>
      <c r="H835" s="156"/>
      <c r="I835" s="156"/>
      <c r="K835" s="112"/>
    </row>
    <row r="836" spans="1:11">
      <c r="G836" s="112" t="s">
        <v>1482</v>
      </c>
      <c r="J836" s="334"/>
      <c r="K836" s="292"/>
    </row>
    <row r="837" spans="1:11">
      <c r="G837" s="112" t="s">
        <v>1483</v>
      </c>
    </row>
    <row r="838" spans="1:11">
      <c r="G838" s="112" t="s">
        <v>1485</v>
      </c>
      <c r="J838" s="155">
        <v>28492300</v>
      </c>
      <c r="K838" s="290" t="s">
        <v>598</v>
      </c>
    </row>
  </sheetData>
  <mergeCells count="202">
    <mergeCell ref="F777:G777"/>
    <mergeCell ref="F778:G778"/>
    <mergeCell ref="F781:G781"/>
    <mergeCell ref="E797:G797"/>
    <mergeCell ref="D798:G798"/>
    <mergeCell ref="E799:G799"/>
    <mergeCell ref="D195:G195"/>
    <mergeCell ref="D448:G448"/>
    <mergeCell ref="D484:G484"/>
    <mergeCell ref="D555:G555"/>
    <mergeCell ref="D665:G665"/>
    <mergeCell ref="F670:G670"/>
    <mergeCell ref="F671:G671"/>
    <mergeCell ref="F200:G200"/>
    <mergeCell ref="F201:G201"/>
    <mergeCell ref="F451:G451"/>
    <mergeCell ref="F413:G413"/>
    <mergeCell ref="E473:G473"/>
    <mergeCell ref="G490:H490"/>
    <mergeCell ref="E330:G330"/>
    <mergeCell ref="G348:H348"/>
    <mergeCell ref="G349:H349"/>
    <mergeCell ref="G350:H350"/>
    <mergeCell ref="G367:H367"/>
    <mergeCell ref="G375:H375"/>
    <mergeCell ref="G399:H399"/>
    <mergeCell ref="E437:G437"/>
    <mergeCell ref="H483:I483"/>
    <mergeCell ref="H486:I486"/>
    <mergeCell ref="H487:I487"/>
    <mergeCell ref="H488:I488"/>
    <mergeCell ref="H345:I345"/>
    <mergeCell ref="H346:I346"/>
    <mergeCell ref="H347:I347"/>
    <mergeCell ref="H412:I412"/>
    <mergeCell ref="I433:J433"/>
    <mergeCell ref="H434:I434"/>
    <mergeCell ref="G384:H384"/>
    <mergeCell ref="B2:K2"/>
    <mergeCell ref="I181:J181"/>
    <mergeCell ref="H182:I182"/>
    <mergeCell ref="H183:I183"/>
    <mergeCell ref="H184:I184"/>
    <mergeCell ref="H186:I186"/>
    <mergeCell ref="H190:I190"/>
    <mergeCell ref="B170:H170"/>
    <mergeCell ref="I171:J171"/>
    <mergeCell ref="H172:I172"/>
    <mergeCell ref="B177:H177"/>
    <mergeCell ref="I177:J177"/>
    <mergeCell ref="H178:I178"/>
    <mergeCell ref="B164:H164"/>
    <mergeCell ref="I164:J164"/>
    <mergeCell ref="H165:I165"/>
    <mergeCell ref="E113:G113"/>
    <mergeCell ref="G139:H139"/>
    <mergeCell ref="G141:H141"/>
    <mergeCell ref="G166:H166"/>
    <mergeCell ref="G179:H179"/>
    <mergeCell ref="E185:G185"/>
    <mergeCell ref="B3:K3"/>
    <mergeCell ref="B4:K4"/>
    <mergeCell ref="E654:G654"/>
    <mergeCell ref="B1:K1"/>
    <mergeCell ref="H803:I803"/>
    <mergeCell ref="I829:J829"/>
    <mergeCell ref="I793:J793"/>
    <mergeCell ref="H794:I794"/>
    <mergeCell ref="H795:I795"/>
    <mergeCell ref="H796:I796"/>
    <mergeCell ref="H798:I798"/>
    <mergeCell ref="H800:I800"/>
    <mergeCell ref="H771:I771"/>
    <mergeCell ref="H774:I774"/>
    <mergeCell ref="H775:I775"/>
    <mergeCell ref="H776:I776"/>
    <mergeCell ref="H780:I780"/>
    <mergeCell ref="H783:I783"/>
    <mergeCell ref="I758:J758"/>
    <mergeCell ref="H759:I759"/>
    <mergeCell ref="H760:I760"/>
    <mergeCell ref="H761:I761"/>
    <mergeCell ref="H763:I763"/>
    <mergeCell ref="H767:I767"/>
    <mergeCell ref="H668:I668"/>
    <mergeCell ref="H669:I669"/>
    <mergeCell ref="H685:I685"/>
    <mergeCell ref="I722:J722"/>
    <mergeCell ref="H723:I723"/>
    <mergeCell ref="H652:I652"/>
    <mergeCell ref="H653:I653"/>
    <mergeCell ref="H657:I657"/>
    <mergeCell ref="H660:I660"/>
    <mergeCell ref="H664:I664"/>
    <mergeCell ref="H667:I667"/>
    <mergeCell ref="H673:I673"/>
    <mergeCell ref="I614:J614"/>
    <mergeCell ref="H615:I615"/>
    <mergeCell ref="I620:J620"/>
    <mergeCell ref="H621:I621"/>
    <mergeCell ref="I650:J650"/>
    <mergeCell ref="H651:I651"/>
    <mergeCell ref="H582:I582"/>
    <mergeCell ref="H587:I587"/>
    <mergeCell ref="H591:I591"/>
    <mergeCell ref="H596:I596"/>
    <mergeCell ref="H597:I597"/>
    <mergeCell ref="H598:I598"/>
    <mergeCell ref="H554:I554"/>
    <mergeCell ref="H557:I557"/>
    <mergeCell ref="I577:J577"/>
    <mergeCell ref="H578:I578"/>
    <mergeCell ref="H579:I579"/>
    <mergeCell ref="H580:I580"/>
    <mergeCell ref="I541:J541"/>
    <mergeCell ref="H542:I542"/>
    <mergeCell ref="H543:I543"/>
    <mergeCell ref="H544:I544"/>
    <mergeCell ref="H546:I546"/>
    <mergeCell ref="H550:I550"/>
    <mergeCell ref="I507:J507"/>
    <mergeCell ref="H508:I508"/>
    <mergeCell ref="I469:J469"/>
    <mergeCell ref="H470:I470"/>
    <mergeCell ref="H471:I471"/>
    <mergeCell ref="H472:I472"/>
    <mergeCell ref="H474:I474"/>
    <mergeCell ref="H478:I478"/>
    <mergeCell ref="H435:I435"/>
    <mergeCell ref="H436:I436"/>
    <mergeCell ref="H438:I438"/>
    <mergeCell ref="H443:I443"/>
    <mergeCell ref="H447:I447"/>
    <mergeCell ref="H450:I450"/>
    <mergeCell ref="H327:I327"/>
    <mergeCell ref="H328:I328"/>
    <mergeCell ref="H329:I329"/>
    <mergeCell ref="H331:I331"/>
    <mergeCell ref="H336:I336"/>
    <mergeCell ref="H340:I340"/>
    <mergeCell ref="H194:I194"/>
    <mergeCell ref="H197:I197"/>
    <mergeCell ref="H198:I198"/>
    <mergeCell ref="H199:I199"/>
    <mergeCell ref="H202:I202"/>
    <mergeCell ref="I326:J326"/>
    <mergeCell ref="H305:I305"/>
    <mergeCell ref="H306:I306"/>
    <mergeCell ref="H307:I307"/>
    <mergeCell ref="G204:H204"/>
    <mergeCell ref="G223:H223"/>
    <mergeCell ref="G227:H227"/>
    <mergeCell ref="G254:H254"/>
    <mergeCell ref="H304:I304"/>
    <mergeCell ref="G224:H224"/>
    <mergeCell ref="G255:H255"/>
    <mergeCell ref="G232:H232"/>
    <mergeCell ref="B5:K5"/>
    <mergeCell ref="I6:J6"/>
    <mergeCell ref="H7:I7"/>
    <mergeCell ref="H8:I8"/>
    <mergeCell ref="H57:I57"/>
    <mergeCell ref="H58:I58"/>
    <mergeCell ref="H73:I73"/>
    <mergeCell ref="H39:I39"/>
    <mergeCell ref="H40:I40"/>
    <mergeCell ref="H44:I44"/>
    <mergeCell ref="H18:I18"/>
    <mergeCell ref="H24:I24"/>
    <mergeCell ref="H29:I29"/>
    <mergeCell ref="I37:J37"/>
    <mergeCell ref="H38:I38"/>
    <mergeCell ref="G32:H32"/>
    <mergeCell ref="H48:I48"/>
    <mergeCell ref="H56:I56"/>
    <mergeCell ref="G60:H60"/>
    <mergeCell ref="G61:H61"/>
    <mergeCell ref="G62:H62"/>
    <mergeCell ref="E762:G762"/>
    <mergeCell ref="H830:I830"/>
    <mergeCell ref="G12:H12"/>
    <mergeCell ref="E545:G545"/>
    <mergeCell ref="E581:G581"/>
    <mergeCell ref="D592:G592"/>
    <mergeCell ref="D593:G593"/>
    <mergeCell ref="D594:G594"/>
    <mergeCell ref="G616:H616"/>
    <mergeCell ref="I109:J109"/>
    <mergeCell ref="H110:I110"/>
    <mergeCell ref="H111:I111"/>
    <mergeCell ref="H129:I129"/>
    <mergeCell ref="H145:I145"/>
    <mergeCell ref="H157:I157"/>
    <mergeCell ref="G64:H64"/>
    <mergeCell ref="G63:H63"/>
    <mergeCell ref="H112:I112"/>
    <mergeCell ref="H114:I114"/>
    <mergeCell ref="H118:I118"/>
    <mergeCell ref="H123:I123"/>
    <mergeCell ref="H127:I127"/>
    <mergeCell ref="H128:I128"/>
    <mergeCell ref="G205:H205"/>
  </mergeCells>
  <pageMargins left="1.1811023622047245" right="0.59055118110236227" top="0.98425196850393704" bottom="0.59055118110236227" header="0.31496062992125984" footer="0.31496062992125984"/>
  <pageSetup paperSize="9" scale="85" firstPageNumber="31" orientation="portrait" useFirstPageNumber="1" horizontalDpi="4294967295" verticalDpi="4294967295" r:id="rId1"/>
  <headerFooter>
    <oddHeader>&amp;C&amp;"TH SarabunPSK,ธรรมดา"&amp;16 2/3/&amp;P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F5C5-0D1F-45C2-9482-CE1D41482983}">
  <dimension ref="A2:E202"/>
  <sheetViews>
    <sheetView topLeftCell="A23" workbookViewId="0">
      <selection activeCell="F28" sqref="F28"/>
    </sheetView>
  </sheetViews>
  <sheetFormatPr defaultRowHeight="14.4"/>
  <cols>
    <col min="1" max="1" width="15" customWidth="1"/>
    <col min="2" max="2" width="19.88671875" customWidth="1"/>
    <col min="3" max="3" width="50" customWidth="1"/>
    <col min="4" max="4" width="26.44140625" customWidth="1"/>
    <col min="5" max="5" width="23.5546875" style="130" bestFit="1" customWidth="1"/>
  </cols>
  <sheetData>
    <row r="2" spans="1:5">
      <c r="A2" t="s">
        <v>998</v>
      </c>
      <c r="B2" t="s">
        <v>999</v>
      </c>
    </row>
    <row r="4" spans="1:5">
      <c r="A4" s="131" t="s">
        <v>649</v>
      </c>
      <c r="B4" s="131" t="s">
        <v>126</v>
      </c>
      <c r="C4" s="131" t="s">
        <v>115</v>
      </c>
      <c r="D4" s="132" t="s">
        <v>1000</v>
      </c>
      <c r="E4"/>
    </row>
    <row r="5" spans="1:5">
      <c r="A5" s="133" t="s">
        <v>831</v>
      </c>
      <c r="B5" s="134"/>
      <c r="C5" s="134"/>
      <c r="D5" s="135">
        <v>405650000</v>
      </c>
      <c r="E5"/>
    </row>
    <row r="6" spans="1:5">
      <c r="A6" s="136" t="s">
        <v>1</v>
      </c>
      <c r="B6" s="137" t="s">
        <v>2</v>
      </c>
      <c r="C6" s="138"/>
      <c r="D6" s="139">
        <v>81772400</v>
      </c>
      <c r="E6"/>
    </row>
    <row r="7" spans="1:5">
      <c r="A7" s="140"/>
      <c r="B7" s="141" t="s">
        <v>832</v>
      </c>
      <c r="C7" s="142"/>
      <c r="D7" s="143">
        <v>81772400</v>
      </c>
      <c r="E7"/>
    </row>
    <row r="8" spans="1:5">
      <c r="A8" s="140"/>
      <c r="B8" s="144" t="s">
        <v>833</v>
      </c>
      <c r="C8" s="140"/>
      <c r="D8" s="145">
        <v>53828440</v>
      </c>
      <c r="E8"/>
    </row>
    <row r="9" spans="1:5">
      <c r="A9" s="140"/>
      <c r="B9" s="146" t="s">
        <v>834</v>
      </c>
      <c r="C9" s="126" t="s">
        <v>1001</v>
      </c>
      <c r="D9" s="147">
        <v>46406800</v>
      </c>
      <c r="E9"/>
    </row>
    <row r="10" spans="1:5">
      <c r="A10" s="140"/>
      <c r="B10" s="146" t="s">
        <v>836</v>
      </c>
      <c r="C10" s="126" t="s">
        <v>1002</v>
      </c>
      <c r="D10" s="147">
        <v>2332500</v>
      </c>
      <c r="E10"/>
    </row>
    <row r="11" spans="1:5">
      <c r="A11" s="140"/>
      <c r="B11" s="146" t="s">
        <v>841</v>
      </c>
      <c r="C11" s="126" t="s">
        <v>1003</v>
      </c>
      <c r="D11" s="147">
        <v>2270400</v>
      </c>
      <c r="E11"/>
    </row>
    <row r="12" spans="1:5">
      <c r="A12" s="140"/>
      <c r="B12" s="146" t="s">
        <v>843</v>
      </c>
      <c r="C12" s="126" t="s">
        <v>844</v>
      </c>
      <c r="D12" s="147">
        <v>2788400</v>
      </c>
      <c r="E12"/>
    </row>
    <row r="13" spans="1:5">
      <c r="A13" s="140"/>
      <c r="B13" s="146" t="s">
        <v>845</v>
      </c>
      <c r="C13" s="126" t="s">
        <v>846</v>
      </c>
      <c r="D13" s="147">
        <v>19140</v>
      </c>
      <c r="E13"/>
    </row>
    <row r="14" spans="1:5">
      <c r="A14" s="140"/>
      <c r="B14" s="146" t="s">
        <v>847</v>
      </c>
      <c r="C14" s="126" t="s">
        <v>848</v>
      </c>
      <c r="D14" s="147">
        <v>11200</v>
      </c>
      <c r="E14"/>
    </row>
    <row r="15" spans="1:5">
      <c r="A15" s="140"/>
      <c r="B15" s="144" t="s">
        <v>849</v>
      </c>
      <c r="C15" s="140"/>
      <c r="D15" s="145">
        <v>22007460</v>
      </c>
      <c r="E15"/>
    </row>
    <row r="16" spans="1:5">
      <c r="A16" s="140"/>
      <c r="B16" s="146" t="s">
        <v>850</v>
      </c>
      <c r="C16" s="126" t="s">
        <v>1004</v>
      </c>
      <c r="D16" s="147">
        <v>20431000</v>
      </c>
      <c r="E16"/>
    </row>
    <row r="17" spans="1:5">
      <c r="A17" s="140"/>
      <c r="B17" s="146" t="s">
        <v>852</v>
      </c>
      <c r="C17" s="126" t="s">
        <v>853</v>
      </c>
      <c r="D17" s="147">
        <v>837960</v>
      </c>
      <c r="E17"/>
    </row>
    <row r="18" spans="1:5">
      <c r="A18" s="140"/>
      <c r="B18" s="146" t="s">
        <v>854</v>
      </c>
      <c r="C18" s="126" t="s">
        <v>855</v>
      </c>
      <c r="D18" s="147">
        <v>454100</v>
      </c>
      <c r="E18"/>
    </row>
    <row r="19" spans="1:5">
      <c r="A19" s="140"/>
      <c r="B19" s="146" t="s">
        <v>856</v>
      </c>
      <c r="C19" s="126" t="s">
        <v>857</v>
      </c>
      <c r="D19" s="147">
        <v>284400</v>
      </c>
      <c r="E19"/>
    </row>
    <row r="20" spans="1:5">
      <c r="A20" s="140"/>
      <c r="B20" s="144" t="s">
        <v>858</v>
      </c>
      <c r="C20" s="140"/>
      <c r="D20" s="145">
        <v>288000</v>
      </c>
      <c r="E20"/>
    </row>
    <row r="21" spans="1:5">
      <c r="A21" s="140"/>
      <c r="B21" s="146" t="s">
        <v>859</v>
      </c>
      <c r="C21" s="126" t="s">
        <v>1005</v>
      </c>
      <c r="D21" s="147">
        <v>225600</v>
      </c>
      <c r="E21"/>
    </row>
    <row r="22" spans="1:5">
      <c r="A22" s="140"/>
      <c r="B22" s="146" t="s">
        <v>860</v>
      </c>
      <c r="C22" s="126" t="s">
        <v>861</v>
      </c>
      <c r="D22" s="147">
        <v>14400</v>
      </c>
      <c r="E22"/>
    </row>
    <row r="23" spans="1:5">
      <c r="A23" s="140"/>
      <c r="B23" s="146" t="s">
        <v>862</v>
      </c>
      <c r="C23" s="126" t="s">
        <v>863</v>
      </c>
      <c r="D23" s="147">
        <v>48000</v>
      </c>
      <c r="E23"/>
    </row>
    <row r="24" spans="1:5">
      <c r="A24" s="140"/>
      <c r="B24" s="144" t="s">
        <v>864</v>
      </c>
      <c r="C24" s="140"/>
      <c r="D24" s="145">
        <v>5648500</v>
      </c>
      <c r="E24"/>
    </row>
    <row r="25" spans="1:5">
      <c r="A25" s="140"/>
      <c r="B25" s="146" t="s">
        <v>865</v>
      </c>
      <c r="C25" s="126" t="s">
        <v>1006</v>
      </c>
      <c r="D25" s="147">
        <v>254400</v>
      </c>
      <c r="E25"/>
    </row>
    <row r="26" spans="1:5">
      <c r="A26" s="140"/>
      <c r="B26" s="146" t="s">
        <v>867</v>
      </c>
      <c r="C26" s="126" t="s">
        <v>1007</v>
      </c>
      <c r="D26" s="147">
        <v>293100</v>
      </c>
      <c r="E26"/>
    </row>
    <row r="27" spans="1:5">
      <c r="A27" s="140"/>
      <c r="B27" s="146" t="s">
        <v>869</v>
      </c>
      <c r="C27" s="126" t="s">
        <v>1008</v>
      </c>
      <c r="D27" s="147">
        <v>4915200</v>
      </c>
      <c r="E27"/>
    </row>
    <row r="28" spans="1:5">
      <c r="A28" s="140"/>
      <c r="B28" s="146" t="s">
        <v>871</v>
      </c>
      <c r="C28" s="126" t="s">
        <v>872</v>
      </c>
      <c r="D28" s="147">
        <v>165600</v>
      </c>
      <c r="E28"/>
    </row>
    <row r="29" spans="1:5">
      <c r="A29" s="140"/>
      <c r="B29" s="146" t="s">
        <v>873</v>
      </c>
      <c r="C29" s="126" t="s">
        <v>1009</v>
      </c>
      <c r="D29" s="147">
        <v>20200</v>
      </c>
      <c r="E29"/>
    </row>
    <row r="30" spans="1:5">
      <c r="A30" s="136" t="s">
        <v>8</v>
      </c>
      <c r="B30" s="137" t="s">
        <v>9</v>
      </c>
      <c r="C30" s="138"/>
      <c r="D30" s="139">
        <v>26845200</v>
      </c>
      <c r="E30"/>
    </row>
    <row r="31" spans="1:5">
      <c r="A31" s="140"/>
      <c r="B31" s="141" t="s">
        <v>832</v>
      </c>
      <c r="C31" s="142"/>
      <c r="D31" s="143">
        <v>26845200</v>
      </c>
      <c r="E31"/>
    </row>
    <row r="32" spans="1:5">
      <c r="A32" s="140"/>
      <c r="B32" s="144" t="s">
        <v>833</v>
      </c>
      <c r="C32" s="140"/>
      <c r="D32" s="145">
        <v>23179700</v>
      </c>
      <c r="E32"/>
    </row>
    <row r="33" spans="1:5">
      <c r="A33" s="140"/>
      <c r="B33" s="146" t="s">
        <v>834</v>
      </c>
      <c r="C33" s="126" t="s">
        <v>1010</v>
      </c>
      <c r="D33" s="147">
        <v>21054200</v>
      </c>
      <c r="E33"/>
    </row>
    <row r="34" spans="1:5">
      <c r="A34" s="140"/>
      <c r="B34" s="146" t="s">
        <v>836</v>
      </c>
      <c r="C34" s="126" t="s">
        <v>1002</v>
      </c>
      <c r="D34" s="147">
        <v>1196700</v>
      </c>
      <c r="E34"/>
    </row>
    <row r="35" spans="1:5">
      <c r="A35" s="140"/>
      <c r="B35" s="146" t="s">
        <v>841</v>
      </c>
      <c r="C35" s="126" t="s">
        <v>1003</v>
      </c>
      <c r="D35" s="147">
        <v>254400</v>
      </c>
      <c r="E35"/>
    </row>
    <row r="36" spans="1:5">
      <c r="A36" s="140"/>
      <c r="B36" s="146" t="s">
        <v>843</v>
      </c>
      <c r="C36" s="126" t="s">
        <v>1011</v>
      </c>
      <c r="D36" s="147">
        <v>674400</v>
      </c>
      <c r="E36"/>
    </row>
    <row r="37" spans="1:5">
      <c r="A37" s="140"/>
      <c r="B37" s="144" t="s">
        <v>849</v>
      </c>
      <c r="C37" s="140"/>
      <c r="D37" s="145">
        <v>2717000</v>
      </c>
      <c r="E37"/>
    </row>
    <row r="38" spans="1:5">
      <c r="A38" s="140"/>
      <c r="B38" s="146" t="s">
        <v>850</v>
      </c>
      <c r="C38" s="126" t="s">
        <v>1012</v>
      </c>
      <c r="D38" s="147">
        <v>2431300</v>
      </c>
      <c r="E38"/>
    </row>
    <row r="39" spans="1:5">
      <c r="A39" s="140"/>
      <c r="B39" s="146" t="s">
        <v>852</v>
      </c>
      <c r="C39" s="126" t="s">
        <v>853</v>
      </c>
      <c r="D39" s="147">
        <v>106200</v>
      </c>
      <c r="E39"/>
    </row>
    <row r="40" spans="1:5">
      <c r="A40" s="140"/>
      <c r="B40" s="146" t="s">
        <v>854</v>
      </c>
      <c r="C40" s="126" t="s">
        <v>855</v>
      </c>
      <c r="D40" s="147">
        <v>96000</v>
      </c>
      <c r="E40"/>
    </row>
    <row r="41" spans="1:5">
      <c r="A41" s="140"/>
      <c r="B41" s="146" t="s">
        <v>856</v>
      </c>
      <c r="C41" s="126" t="s">
        <v>857</v>
      </c>
      <c r="D41" s="147">
        <v>83500</v>
      </c>
      <c r="E41"/>
    </row>
    <row r="42" spans="1:5">
      <c r="A42" s="140"/>
      <c r="B42" s="144" t="s">
        <v>858</v>
      </c>
      <c r="C42" s="140"/>
      <c r="D42" s="145">
        <v>576000</v>
      </c>
      <c r="E42"/>
    </row>
    <row r="43" spans="1:5">
      <c r="A43" s="140"/>
      <c r="B43" s="146" t="s">
        <v>859</v>
      </c>
      <c r="C43" s="126" t="s">
        <v>1013</v>
      </c>
      <c r="D43" s="147">
        <v>451200</v>
      </c>
      <c r="E43"/>
    </row>
    <row r="44" spans="1:5">
      <c r="A44" s="140"/>
      <c r="B44" s="146" t="s">
        <v>860</v>
      </c>
      <c r="C44" s="126" t="s">
        <v>861</v>
      </c>
      <c r="D44" s="147">
        <v>28800</v>
      </c>
      <c r="E44"/>
    </row>
    <row r="45" spans="1:5">
      <c r="A45" s="140"/>
      <c r="B45" s="146" t="s">
        <v>862</v>
      </c>
      <c r="C45" s="126" t="s">
        <v>863</v>
      </c>
      <c r="D45" s="147">
        <v>96000</v>
      </c>
      <c r="E45"/>
    </row>
    <row r="46" spans="1:5">
      <c r="A46" s="140"/>
      <c r="B46" s="144" t="s">
        <v>864</v>
      </c>
      <c r="C46" s="140"/>
      <c r="D46" s="145">
        <v>372500</v>
      </c>
      <c r="E46"/>
    </row>
    <row r="47" spans="1:5">
      <c r="A47" s="140"/>
      <c r="B47" s="146" t="s">
        <v>867</v>
      </c>
      <c r="C47" s="126" t="s">
        <v>1007</v>
      </c>
      <c r="D47" s="147">
        <v>10100</v>
      </c>
      <c r="E47"/>
    </row>
    <row r="48" spans="1:5">
      <c r="A48" s="140"/>
      <c r="B48" s="146" t="s">
        <v>869</v>
      </c>
      <c r="C48" s="126" t="s">
        <v>870</v>
      </c>
      <c r="D48" s="147">
        <v>304800</v>
      </c>
      <c r="E48"/>
    </row>
    <row r="49" spans="1:5">
      <c r="A49" s="140"/>
      <c r="B49" s="146" t="s">
        <v>871</v>
      </c>
      <c r="C49" s="126" t="s">
        <v>872</v>
      </c>
      <c r="D49" s="147">
        <v>57600</v>
      </c>
      <c r="E49"/>
    </row>
    <row r="50" spans="1:5">
      <c r="A50" s="136" t="s">
        <v>10</v>
      </c>
      <c r="B50" s="137" t="s">
        <v>11</v>
      </c>
      <c r="C50" s="138"/>
      <c r="D50" s="139">
        <v>24522400</v>
      </c>
      <c r="E50"/>
    </row>
    <row r="51" spans="1:5">
      <c r="A51" s="140"/>
      <c r="B51" s="141" t="s">
        <v>832</v>
      </c>
      <c r="C51" s="142"/>
      <c r="D51" s="143">
        <v>24522400</v>
      </c>
      <c r="E51"/>
    </row>
    <row r="52" spans="1:5">
      <c r="A52" s="140"/>
      <c r="B52" s="144" t="s">
        <v>833</v>
      </c>
      <c r="C52" s="140"/>
      <c r="D52" s="145">
        <v>21610400</v>
      </c>
      <c r="E52"/>
    </row>
    <row r="53" spans="1:5">
      <c r="A53" s="140"/>
      <c r="B53" s="146" t="s">
        <v>834</v>
      </c>
      <c r="C53" s="126" t="s">
        <v>1014</v>
      </c>
      <c r="D53" s="147">
        <v>19536800</v>
      </c>
      <c r="E53"/>
    </row>
    <row r="54" spans="1:5">
      <c r="A54" s="140"/>
      <c r="B54" s="146" t="s">
        <v>836</v>
      </c>
      <c r="C54" s="126" t="s">
        <v>1002</v>
      </c>
      <c r="D54" s="147">
        <v>1112000</v>
      </c>
      <c r="E54"/>
    </row>
    <row r="55" spans="1:5">
      <c r="A55" s="140"/>
      <c r="B55" s="146" t="s">
        <v>841</v>
      </c>
      <c r="C55" s="126" t="s">
        <v>842</v>
      </c>
      <c r="D55" s="147">
        <v>254400</v>
      </c>
      <c r="E55"/>
    </row>
    <row r="56" spans="1:5">
      <c r="A56" s="140"/>
      <c r="B56" s="146" t="s">
        <v>843</v>
      </c>
      <c r="C56" s="126" t="s">
        <v>844</v>
      </c>
      <c r="D56" s="147">
        <v>674400</v>
      </c>
      <c r="E56"/>
    </row>
    <row r="57" spans="1:5">
      <c r="A57" s="140"/>
      <c r="B57" s="146" t="s">
        <v>845</v>
      </c>
      <c r="C57" s="126" t="s">
        <v>846</v>
      </c>
      <c r="D57" s="147">
        <v>31100</v>
      </c>
      <c r="E57"/>
    </row>
    <row r="58" spans="1:5">
      <c r="A58" s="140"/>
      <c r="B58" s="146" t="s">
        <v>847</v>
      </c>
      <c r="C58" s="126" t="s">
        <v>848</v>
      </c>
      <c r="D58" s="147">
        <v>1700</v>
      </c>
      <c r="E58"/>
    </row>
    <row r="59" spans="1:5">
      <c r="A59" s="140"/>
      <c r="B59" s="144" t="s">
        <v>849</v>
      </c>
      <c r="C59" s="140"/>
      <c r="D59" s="145">
        <v>1700000</v>
      </c>
      <c r="E59"/>
    </row>
    <row r="60" spans="1:5">
      <c r="A60" s="140"/>
      <c r="B60" s="146" t="s">
        <v>850</v>
      </c>
      <c r="C60" s="126" t="s">
        <v>851</v>
      </c>
      <c r="D60" s="147">
        <v>1528000</v>
      </c>
      <c r="E60"/>
    </row>
    <row r="61" spans="1:5">
      <c r="A61" s="140"/>
      <c r="B61" s="146" t="s">
        <v>852</v>
      </c>
      <c r="C61" s="126" t="s">
        <v>853</v>
      </c>
      <c r="D61" s="147">
        <v>91800</v>
      </c>
      <c r="E61"/>
    </row>
    <row r="62" spans="1:5">
      <c r="A62" s="140"/>
      <c r="B62" s="146" t="s">
        <v>854</v>
      </c>
      <c r="C62" s="126" t="s">
        <v>855</v>
      </c>
      <c r="D62" s="147">
        <v>48000</v>
      </c>
      <c r="E62"/>
    </row>
    <row r="63" spans="1:5">
      <c r="A63" s="140"/>
      <c r="B63" s="146" t="s">
        <v>856</v>
      </c>
      <c r="C63" s="126" t="s">
        <v>857</v>
      </c>
      <c r="D63" s="147">
        <v>32200</v>
      </c>
      <c r="E63"/>
    </row>
    <row r="64" spans="1:5">
      <c r="A64" s="140"/>
      <c r="B64" s="144" t="s">
        <v>858</v>
      </c>
      <c r="C64" s="140"/>
      <c r="D64" s="145">
        <v>864000</v>
      </c>
      <c r="E64"/>
    </row>
    <row r="65" spans="1:5">
      <c r="A65" s="140"/>
      <c r="B65" s="146" t="s">
        <v>859</v>
      </c>
      <c r="C65" s="126" t="s">
        <v>818</v>
      </c>
      <c r="D65" s="147">
        <v>668300</v>
      </c>
      <c r="E65"/>
    </row>
    <row r="66" spans="1:5">
      <c r="A66" s="140"/>
      <c r="B66" s="146" t="s">
        <v>860</v>
      </c>
      <c r="C66" s="126" t="s">
        <v>861</v>
      </c>
      <c r="D66" s="147">
        <v>51700</v>
      </c>
      <c r="E66"/>
    </row>
    <row r="67" spans="1:5">
      <c r="A67" s="140"/>
      <c r="B67" s="146" t="s">
        <v>862</v>
      </c>
      <c r="C67" s="126" t="s">
        <v>863</v>
      </c>
      <c r="D67" s="147">
        <v>144000</v>
      </c>
      <c r="E67"/>
    </row>
    <row r="68" spans="1:5">
      <c r="A68" s="140"/>
      <c r="B68" s="144" t="s">
        <v>864</v>
      </c>
      <c r="C68" s="140"/>
      <c r="D68" s="145">
        <v>348000</v>
      </c>
      <c r="E68"/>
    </row>
    <row r="69" spans="1:5">
      <c r="A69" s="140"/>
      <c r="B69" s="146" t="s">
        <v>869</v>
      </c>
      <c r="C69" s="126" t="s">
        <v>870</v>
      </c>
      <c r="D69" s="147">
        <v>304800</v>
      </c>
      <c r="E69"/>
    </row>
    <row r="70" spans="1:5">
      <c r="A70" s="140"/>
      <c r="B70" s="146" t="s">
        <v>871</v>
      </c>
      <c r="C70" s="126" t="s">
        <v>872</v>
      </c>
      <c r="D70" s="147">
        <v>43200</v>
      </c>
      <c r="E70"/>
    </row>
    <row r="71" spans="1:5">
      <c r="A71" s="136" t="s">
        <v>12</v>
      </c>
      <c r="B71" s="137" t="s">
        <v>13</v>
      </c>
      <c r="C71" s="138"/>
      <c r="D71" s="139">
        <v>70078900</v>
      </c>
      <c r="E71"/>
    </row>
    <row r="72" spans="1:5">
      <c r="A72" s="140"/>
      <c r="B72" s="141" t="s">
        <v>832</v>
      </c>
      <c r="C72" s="142"/>
      <c r="D72" s="143">
        <v>70078900</v>
      </c>
      <c r="E72"/>
    </row>
    <row r="73" spans="1:5">
      <c r="A73" s="140"/>
      <c r="B73" s="144" t="s">
        <v>833</v>
      </c>
      <c r="C73" s="140"/>
      <c r="D73" s="145">
        <v>52709200</v>
      </c>
      <c r="E73"/>
    </row>
    <row r="74" spans="1:5">
      <c r="A74" s="140"/>
      <c r="B74" s="146" t="s">
        <v>834</v>
      </c>
      <c r="C74" s="126" t="s">
        <v>1015</v>
      </c>
      <c r="D74" s="147">
        <v>48099600</v>
      </c>
      <c r="E74"/>
    </row>
    <row r="75" spans="1:5">
      <c r="A75" s="140"/>
      <c r="B75" s="146" t="s">
        <v>836</v>
      </c>
      <c r="C75" s="126" t="s">
        <v>1002</v>
      </c>
      <c r="D75" s="147">
        <v>2812500</v>
      </c>
      <c r="E75"/>
    </row>
    <row r="76" spans="1:5">
      <c r="A76" s="140"/>
      <c r="B76" s="146" t="s">
        <v>840</v>
      </c>
      <c r="C76" s="126" t="s">
        <v>1016</v>
      </c>
      <c r="D76" s="147">
        <v>486000</v>
      </c>
      <c r="E76"/>
    </row>
    <row r="77" spans="1:5">
      <c r="A77" s="140"/>
      <c r="B77" s="146" t="s">
        <v>841</v>
      </c>
      <c r="C77" s="126" t="s">
        <v>842</v>
      </c>
      <c r="D77" s="147">
        <v>321600</v>
      </c>
      <c r="E77"/>
    </row>
    <row r="78" spans="1:5">
      <c r="A78" s="140"/>
      <c r="B78" s="146" t="s">
        <v>843</v>
      </c>
      <c r="C78" s="126" t="s">
        <v>844</v>
      </c>
      <c r="D78" s="147">
        <v>937600</v>
      </c>
      <c r="E78"/>
    </row>
    <row r="79" spans="1:5">
      <c r="A79" s="140"/>
      <c r="B79" s="146" t="s">
        <v>845</v>
      </c>
      <c r="C79" s="126" t="s">
        <v>846</v>
      </c>
      <c r="D79" s="147">
        <v>33700</v>
      </c>
      <c r="E79"/>
    </row>
    <row r="80" spans="1:5">
      <c r="A80" s="140"/>
      <c r="B80" s="146" t="s">
        <v>847</v>
      </c>
      <c r="C80" s="126" t="s">
        <v>848</v>
      </c>
      <c r="D80" s="147">
        <v>18200</v>
      </c>
      <c r="E80"/>
    </row>
    <row r="81" spans="1:5">
      <c r="A81" s="140"/>
      <c r="B81" s="144" t="s">
        <v>849</v>
      </c>
      <c r="C81" s="140"/>
      <c r="D81" s="145">
        <v>16290200</v>
      </c>
      <c r="E81"/>
    </row>
    <row r="82" spans="1:5">
      <c r="A82" s="140"/>
      <c r="B82" s="146" t="s">
        <v>850</v>
      </c>
      <c r="C82" s="126" t="s">
        <v>851</v>
      </c>
      <c r="D82" s="147">
        <v>15388300</v>
      </c>
      <c r="E82"/>
    </row>
    <row r="83" spans="1:5">
      <c r="A83" s="140"/>
      <c r="B83" s="146" t="s">
        <v>852</v>
      </c>
      <c r="C83" s="126" t="s">
        <v>853</v>
      </c>
      <c r="D83" s="147">
        <v>717600</v>
      </c>
      <c r="E83"/>
    </row>
    <row r="84" spans="1:5">
      <c r="A84" s="140"/>
      <c r="B84" s="146" t="s">
        <v>854</v>
      </c>
      <c r="C84" s="126" t="s">
        <v>855</v>
      </c>
      <c r="D84" s="147">
        <v>143500</v>
      </c>
      <c r="E84"/>
    </row>
    <row r="85" spans="1:5">
      <c r="A85" s="140"/>
      <c r="B85" s="146" t="s">
        <v>856</v>
      </c>
      <c r="C85" s="126" t="s">
        <v>857</v>
      </c>
      <c r="D85" s="147">
        <v>40800</v>
      </c>
      <c r="E85"/>
    </row>
    <row r="86" spans="1:5">
      <c r="A86" s="140"/>
      <c r="B86" s="144" t="s">
        <v>858</v>
      </c>
      <c r="C86" s="140"/>
      <c r="D86" s="145">
        <v>600000</v>
      </c>
      <c r="E86"/>
    </row>
    <row r="87" spans="1:5">
      <c r="A87" s="140"/>
      <c r="B87" s="146" t="s">
        <v>859</v>
      </c>
      <c r="C87" s="126" t="s">
        <v>1013</v>
      </c>
      <c r="D87" s="147">
        <v>484600</v>
      </c>
      <c r="E87"/>
    </row>
    <row r="88" spans="1:5">
      <c r="A88" s="140"/>
      <c r="B88" s="146" t="s">
        <v>860</v>
      </c>
      <c r="C88" s="126" t="s">
        <v>861</v>
      </c>
      <c r="D88" s="147">
        <v>31400</v>
      </c>
      <c r="E88"/>
    </row>
    <row r="89" spans="1:5">
      <c r="A89" s="140"/>
      <c r="B89" s="146" t="s">
        <v>862</v>
      </c>
      <c r="C89" s="126" t="s">
        <v>863</v>
      </c>
      <c r="D89" s="147">
        <v>84000</v>
      </c>
      <c r="E89"/>
    </row>
    <row r="90" spans="1:5">
      <c r="A90" s="140"/>
      <c r="B90" s="144" t="s">
        <v>864</v>
      </c>
      <c r="C90" s="140"/>
      <c r="D90" s="145">
        <v>479500</v>
      </c>
      <c r="E90"/>
    </row>
    <row r="91" spans="1:5">
      <c r="A91" s="140"/>
      <c r="B91" s="146" t="s">
        <v>865</v>
      </c>
      <c r="C91" s="126" t="s">
        <v>1006</v>
      </c>
      <c r="D91" s="147">
        <v>28100</v>
      </c>
      <c r="E91"/>
    </row>
    <row r="92" spans="1:5">
      <c r="A92" s="140"/>
      <c r="B92" s="146" t="s">
        <v>867</v>
      </c>
      <c r="C92" s="126" t="s">
        <v>1007</v>
      </c>
      <c r="D92" s="147">
        <v>121000</v>
      </c>
      <c r="E92"/>
    </row>
    <row r="93" spans="1:5">
      <c r="A93" s="140"/>
      <c r="B93" s="146" t="s">
        <v>869</v>
      </c>
      <c r="C93" s="126" t="s">
        <v>870</v>
      </c>
      <c r="D93" s="147">
        <v>304800</v>
      </c>
      <c r="E93"/>
    </row>
    <row r="94" spans="1:5">
      <c r="A94" s="140"/>
      <c r="B94" s="146" t="s">
        <v>871</v>
      </c>
      <c r="C94" s="126" t="s">
        <v>872</v>
      </c>
      <c r="D94" s="147">
        <v>25600</v>
      </c>
      <c r="E94"/>
    </row>
    <row r="95" spans="1:5">
      <c r="A95" s="136" t="s">
        <v>14</v>
      </c>
      <c r="B95" s="137" t="s">
        <v>15</v>
      </c>
      <c r="C95" s="138"/>
      <c r="D95" s="139">
        <v>63877900</v>
      </c>
      <c r="E95"/>
    </row>
    <row r="96" spans="1:5">
      <c r="A96" s="140"/>
      <c r="B96" s="141" t="s">
        <v>832</v>
      </c>
      <c r="C96" s="142"/>
      <c r="D96" s="143">
        <v>63877900</v>
      </c>
      <c r="E96"/>
    </row>
    <row r="97" spans="1:5">
      <c r="A97" s="140"/>
      <c r="B97" s="144" t="s">
        <v>833</v>
      </c>
      <c r="C97" s="140"/>
      <c r="D97" s="145">
        <v>50822200</v>
      </c>
      <c r="E97"/>
    </row>
    <row r="98" spans="1:5">
      <c r="A98" s="140"/>
      <c r="B98" s="146" t="s">
        <v>834</v>
      </c>
      <c r="C98" s="126" t="s">
        <v>1017</v>
      </c>
      <c r="D98" s="147">
        <v>46629500</v>
      </c>
      <c r="E98"/>
    </row>
    <row r="99" spans="1:5">
      <c r="A99" s="140"/>
      <c r="B99" s="146" t="s">
        <v>836</v>
      </c>
      <c r="C99" s="126" t="s">
        <v>837</v>
      </c>
      <c r="D99" s="147">
        <v>2645500</v>
      </c>
      <c r="E99"/>
    </row>
    <row r="100" spans="1:5">
      <c r="A100" s="140"/>
      <c r="B100" s="146" t="s">
        <v>841</v>
      </c>
      <c r="C100" s="126" t="s">
        <v>842</v>
      </c>
      <c r="D100" s="147">
        <v>321600</v>
      </c>
      <c r="E100"/>
    </row>
    <row r="101" spans="1:5">
      <c r="A101" s="140"/>
      <c r="B101" s="146" t="s">
        <v>843</v>
      </c>
      <c r="C101" s="126" t="s">
        <v>844</v>
      </c>
      <c r="D101" s="147">
        <v>951600</v>
      </c>
      <c r="E101"/>
    </row>
    <row r="102" spans="1:5">
      <c r="A102" s="140"/>
      <c r="B102" s="146" t="s">
        <v>845</v>
      </c>
      <c r="C102" s="126" t="s">
        <v>846</v>
      </c>
      <c r="D102" s="147">
        <v>120000</v>
      </c>
      <c r="E102"/>
    </row>
    <row r="103" spans="1:5">
      <c r="A103" s="140"/>
      <c r="B103" s="146" t="s">
        <v>847</v>
      </c>
      <c r="C103" s="126" t="s">
        <v>848</v>
      </c>
      <c r="D103" s="147">
        <v>154000</v>
      </c>
      <c r="E103"/>
    </row>
    <row r="104" spans="1:5">
      <c r="A104" s="140"/>
      <c r="B104" s="144" t="s">
        <v>849</v>
      </c>
      <c r="C104" s="140"/>
      <c r="D104" s="145">
        <v>11441400</v>
      </c>
      <c r="E104"/>
    </row>
    <row r="105" spans="1:5">
      <c r="A105" s="140"/>
      <c r="B105" s="146" t="s">
        <v>850</v>
      </c>
      <c r="C105" s="126" t="s">
        <v>851</v>
      </c>
      <c r="D105" s="147">
        <v>10573700</v>
      </c>
      <c r="E105"/>
    </row>
    <row r="106" spans="1:5">
      <c r="A106" s="140"/>
      <c r="B106" s="146" t="s">
        <v>852</v>
      </c>
      <c r="C106" s="126" t="s">
        <v>853</v>
      </c>
      <c r="D106" s="147">
        <v>634500</v>
      </c>
      <c r="E106"/>
    </row>
    <row r="107" spans="1:5">
      <c r="A107" s="140"/>
      <c r="B107" s="146" t="s">
        <v>854</v>
      </c>
      <c r="C107" s="126" t="s">
        <v>855</v>
      </c>
      <c r="D107" s="147">
        <v>127300</v>
      </c>
      <c r="E107"/>
    </row>
    <row r="108" spans="1:5">
      <c r="A108" s="140"/>
      <c r="B108" s="146" t="s">
        <v>856</v>
      </c>
      <c r="C108" s="126" t="s">
        <v>857</v>
      </c>
      <c r="D108" s="147">
        <v>105900</v>
      </c>
      <c r="E108"/>
    </row>
    <row r="109" spans="1:5">
      <c r="A109" s="140"/>
      <c r="B109" s="144" t="s">
        <v>858</v>
      </c>
      <c r="C109" s="140"/>
      <c r="D109" s="145">
        <v>1152000</v>
      </c>
      <c r="E109"/>
    </row>
    <row r="110" spans="1:5">
      <c r="A110" s="140"/>
      <c r="B110" s="146" t="s">
        <v>859</v>
      </c>
      <c r="C110" s="126" t="s">
        <v>818</v>
      </c>
      <c r="D110" s="147">
        <v>885360</v>
      </c>
      <c r="E110"/>
    </row>
    <row r="111" spans="1:5">
      <c r="A111" s="140"/>
      <c r="B111" s="146" t="s">
        <v>860</v>
      </c>
      <c r="C111" s="126" t="s">
        <v>861</v>
      </c>
      <c r="D111" s="147">
        <v>74640</v>
      </c>
      <c r="E111"/>
    </row>
    <row r="112" spans="1:5">
      <c r="A112" s="140"/>
      <c r="B112" s="146" t="s">
        <v>862</v>
      </c>
      <c r="C112" s="126" t="s">
        <v>863</v>
      </c>
      <c r="D112" s="147">
        <v>192000</v>
      </c>
      <c r="E112"/>
    </row>
    <row r="113" spans="1:5">
      <c r="A113" s="140"/>
      <c r="B113" s="144" t="s">
        <v>864</v>
      </c>
      <c r="C113" s="140"/>
      <c r="D113" s="145">
        <v>462300</v>
      </c>
      <c r="E113"/>
    </row>
    <row r="114" spans="1:5">
      <c r="A114" s="140"/>
      <c r="B114" s="146" t="s">
        <v>865</v>
      </c>
      <c r="C114" s="126" t="s">
        <v>1006</v>
      </c>
      <c r="D114" s="147">
        <v>16900</v>
      </c>
      <c r="E114"/>
    </row>
    <row r="115" spans="1:5">
      <c r="A115" s="140"/>
      <c r="B115" s="146" t="s">
        <v>867</v>
      </c>
      <c r="C115" s="126" t="s">
        <v>1007</v>
      </c>
      <c r="D115" s="147">
        <v>83000</v>
      </c>
    </row>
    <row r="116" spans="1:5">
      <c r="A116" s="140"/>
      <c r="B116" s="146" t="s">
        <v>869</v>
      </c>
      <c r="C116" s="126" t="s">
        <v>870</v>
      </c>
      <c r="D116" s="147">
        <v>304800</v>
      </c>
    </row>
    <row r="117" spans="1:5">
      <c r="A117" s="140"/>
      <c r="B117" s="146" t="s">
        <v>871</v>
      </c>
      <c r="C117" s="126" t="s">
        <v>872</v>
      </c>
      <c r="D117" s="147">
        <v>57600</v>
      </c>
    </row>
    <row r="118" spans="1:5">
      <c r="A118" s="136" t="s">
        <v>16</v>
      </c>
      <c r="B118" s="137" t="s">
        <v>17</v>
      </c>
      <c r="C118" s="138"/>
      <c r="D118" s="139">
        <v>30144000</v>
      </c>
    </row>
    <row r="119" spans="1:5">
      <c r="A119" s="140"/>
      <c r="B119" s="141" t="s">
        <v>832</v>
      </c>
      <c r="C119" s="142"/>
      <c r="D119" s="143">
        <v>30144000</v>
      </c>
    </row>
    <row r="120" spans="1:5">
      <c r="A120" s="140"/>
      <c r="B120" s="144" t="s">
        <v>833</v>
      </c>
      <c r="C120" s="140"/>
      <c r="D120" s="145">
        <v>27537600</v>
      </c>
    </row>
    <row r="121" spans="1:5">
      <c r="A121" s="140"/>
      <c r="B121" s="146" t="s">
        <v>834</v>
      </c>
      <c r="C121" s="126" t="s">
        <v>835</v>
      </c>
      <c r="D121" s="147">
        <v>23317200</v>
      </c>
    </row>
    <row r="122" spans="1:5">
      <c r="A122" s="140"/>
      <c r="B122" s="146" t="s">
        <v>836</v>
      </c>
      <c r="C122" s="126" t="s">
        <v>837</v>
      </c>
      <c r="D122" s="147">
        <v>1399200</v>
      </c>
    </row>
    <row r="123" spans="1:5">
      <c r="A123" s="140"/>
      <c r="B123" s="146" t="s">
        <v>840</v>
      </c>
      <c r="C123" s="126" t="s">
        <v>1018</v>
      </c>
      <c r="D123" s="147">
        <v>1674000</v>
      </c>
    </row>
    <row r="124" spans="1:5">
      <c r="A124" s="140"/>
      <c r="B124" s="146" t="s">
        <v>841</v>
      </c>
      <c r="C124" s="126" t="s">
        <v>842</v>
      </c>
      <c r="D124" s="147">
        <v>321600</v>
      </c>
    </row>
    <row r="125" spans="1:5">
      <c r="A125" s="140"/>
      <c r="B125" s="146" t="s">
        <v>843</v>
      </c>
      <c r="C125" s="126" t="s">
        <v>844</v>
      </c>
      <c r="D125" s="147">
        <v>825600</v>
      </c>
    </row>
    <row r="126" spans="1:5">
      <c r="A126" s="140"/>
      <c r="B126" s="144" t="s">
        <v>849</v>
      </c>
      <c r="C126" s="140"/>
      <c r="D126" s="145">
        <v>1848000</v>
      </c>
    </row>
    <row r="127" spans="1:5">
      <c r="A127" s="140"/>
      <c r="B127" s="146" t="s">
        <v>850</v>
      </c>
      <c r="C127" s="126" t="s">
        <v>851</v>
      </c>
      <c r="D127" s="147">
        <v>1662000</v>
      </c>
    </row>
    <row r="128" spans="1:5">
      <c r="A128" s="140"/>
      <c r="B128" s="146" t="s">
        <v>852</v>
      </c>
      <c r="C128" s="126" t="s">
        <v>853</v>
      </c>
      <c r="D128" s="147">
        <v>100800</v>
      </c>
    </row>
    <row r="129" spans="1:4">
      <c r="A129" s="140"/>
      <c r="B129" s="146" t="s">
        <v>854</v>
      </c>
      <c r="C129" s="126" t="s">
        <v>855</v>
      </c>
      <c r="D129" s="147">
        <v>61200</v>
      </c>
    </row>
    <row r="130" spans="1:4">
      <c r="A130" s="140"/>
      <c r="B130" s="146" t="s">
        <v>856</v>
      </c>
      <c r="C130" s="126" t="s">
        <v>857</v>
      </c>
      <c r="D130" s="147">
        <v>24000</v>
      </c>
    </row>
    <row r="131" spans="1:4">
      <c r="A131" s="140"/>
      <c r="B131" s="144" t="s">
        <v>858</v>
      </c>
      <c r="C131" s="140"/>
      <c r="D131" s="145">
        <v>432000</v>
      </c>
    </row>
    <row r="132" spans="1:4">
      <c r="A132" s="140"/>
      <c r="B132" s="146" t="s">
        <v>859</v>
      </c>
      <c r="C132" s="126" t="s">
        <v>818</v>
      </c>
      <c r="D132" s="147">
        <v>321400</v>
      </c>
    </row>
    <row r="133" spans="1:4">
      <c r="A133" s="140"/>
      <c r="B133" s="146" t="s">
        <v>860</v>
      </c>
      <c r="C133" s="126" t="s">
        <v>861</v>
      </c>
      <c r="D133" s="147">
        <v>38600</v>
      </c>
    </row>
    <row r="134" spans="1:4">
      <c r="A134" s="140"/>
      <c r="B134" s="146" t="s">
        <v>862</v>
      </c>
      <c r="C134" s="126" t="s">
        <v>863</v>
      </c>
      <c r="D134" s="147">
        <v>72000</v>
      </c>
    </row>
    <row r="135" spans="1:4">
      <c r="A135" s="140"/>
      <c r="B135" s="144" t="s">
        <v>864</v>
      </c>
      <c r="C135" s="140"/>
      <c r="D135" s="145">
        <v>326400</v>
      </c>
    </row>
    <row r="136" spans="1:4">
      <c r="A136" s="140"/>
      <c r="B136" s="146" t="s">
        <v>869</v>
      </c>
      <c r="C136" s="126" t="s">
        <v>870</v>
      </c>
      <c r="D136" s="147">
        <v>304800</v>
      </c>
    </row>
    <row r="137" spans="1:4">
      <c r="A137" s="140"/>
      <c r="B137" s="146" t="s">
        <v>871</v>
      </c>
      <c r="C137" s="126" t="s">
        <v>872</v>
      </c>
      <c r="D137" s="147">
        <v>21600</v>
      </c>
    </row>
    <row r="138" spans="1:4">
      <c r="A138" s="136" t="s">
        <v>18</v>
      </c>
      <c r="B138" s="137" t="s">
        <v>19</v>
      </c>
      <c r="C138" s="138"/>
      <c r="D138" s="139">
        <v>31590400</v>
      </c>
    </row>
    <row r="139" spans="1:4">
      <c r="A139" s="140"/>
      <c r="B139" s="141" t="s">
        <v>832</v>
      </c>
      <c r="C139" s="142"/>
      <c r="D139" s="143">
        <v>31590400</v>
      </c>
    </row>
    <row r="140" spans="1:4">
      <c r="A140" s="140"/>
      <c r="B140" s="144" t="s">
        <v>833</v>
      </c>
      <c r="C140" s="140"/>
      <c r="D140" s="145">
        <v>27256100</v>
      </c>
    </row>
    <row r="141" spans="1:4">
      <c r="A141" s="140"/>
      <c r="B141" s="146" t="s">
        <v>834</v>
      </c>
      <c r="C141" s="126" t="s">
        <v>1019</v>
      </c>
      <c r="D141" s="147">
        <v>24946900</v>
      </c>
    </row>
    <row r="142" spans="1:4">
      <c r="A142" s="140"/>
      <c r="B142" s="146" t="s">
        <v>836</v>
      </c>
      <c r="C142" s="126" t="s">
        <v>1002</v>
      </c>
      <c r="D142" s="147">
        <v>1496800</v>
      </c>
    </row>
    <row r="143" spans="1:4">
      <c r="A143" s="140"/>
      <c r="B143" s="146" t="s">
        <v>841</v>
      </c>
      <c r="C143" s="126" t="s">
        <v>842</v>
      </c>
      <c r="D143" s="147">
        <v>254400</v>
      </c>
    </row>
    <row r="144" spans="1:4">
      <c r="A144" s="140"/>
      <c r="B144" s="146" t="s">
        <v>843</v>
      </c>
      <c r="C144" s="126" t="s">
        <v>844</v>
      </c>
      <c r="D144" s="147">
        <v>506400</v>
      </c>
    </row>
    <row r="145" spans="1:4">
      <c r="A145" s="140"/>
      <c r="B145" s="146" t="s">
        <v>845</v>
      </c>
      <c r="C145" s="126" t="s">
        <v>846</v>
      </c>
      <c r="D145" s="147">
        <v>36000</v>
      </c>
    </row>
    <row r="146" spans="1:4">
      <c r="A146" s="140"/>
      <c r="B146" s="146" t="s">
        <v>847</v>
      </c>
      <c r="C146" s="126" t="s">
        <v>848</v>
      </c>
      <c r="D146" s="147">
        <v>15600</v>
      </c>
    </row>
    <row r="147" spans="1:4">
      <c r="A147" s="140"/>
      <c r="B147" s="144" t="s">
        <v>849</v>
      </c>
      <c r="C147" s="140"/>
      <c r="D147" s="145">
        <v>3575900</v>
      </c>
    </row>
    <row r="148" spans="1:4">
      <c r="A148" s="140"/>
      <c r="B148" s="146" t="s">
        <v>850</v>
      </c>
      <c r="C148" s="126" t="s">
        <v>1020</v>
      </c>
      <c r="D148" s="147">
        <v>3239800</v>
      </c>
    </row>
    <row r="149" spans="1:4">
      <c r="A149" s="140"/>
      <c r="B149" s="146" t="s">
        <v>852</v>
      </c>
      <c r="C149" s="126" t="s">
        <v>853</v>
      </c>
      <c r="D149" s="147">
        <v>194400</v>
      </c>
    </row>
    <row r="150" spans="1:4">
      <c r="A150" s="140"/>
      <c r="B150" s="146" t="s">
        <v>854</v>
      </c>
      <c r="C150" s="126" t="s">
        <v>855</v>
      </c>
      <c r="D150" s="147">
        <v>96000</v>
      </c>
    </row>
    <row r="151" spans="1:4">
      <c r="A151" s="140"/>
      <c r="B151" s="146" t="s">
        <v>856</v>
      </c>
      <c r="C151" s="126" t="s">
        <v>857</v>
      </c>
      <c r="D151" s="147">
        <v>45700</v>
      </c>
    </row>
    <row r="152" spans="1:4">
      <c r="A152" s="140"/>
      <c r="B152" s="144" t="s">
        <v>858</v>
      </c>
      <c r="C152" s="140"/>
      <c r="D152" s="145">
        <v>432000</v>
      </c>
    </row>
    <row r="153" spans="1:4">
      <c r="A153" s="140"/>
      <c r="B153" s="146" t="s">
        <v>859</v>
      </c>
      <c r="C153" s="126" t="s">
        <v>1021</v>
      </c>
      <c r="D153" s="147">
        <v>329900</v>
      </c>
    </row>
    <row r="154" spans="1:4">
      <c r="A154" s="140"/>
      <c r="B154" s="146" t="s">
        <v>860</v>
      </c>
      <c r="C154" s="126" t="s">
        <v>861</v>
      </c>
      <c r="D154" s="147">
        <v>30100</v>
      </c>
    </row>
    <row r="155" spans="1:4">
      <c r="A155" s="140"/>
      <c r="B155" s="146" t="s">
        <v>862</v>
      </c>
      <c r="C155" s="126" t="s">
        <v>863</v>
      </c>
      <c r="D155" s="147">
        <v>72000</v>
      </c>
    </row>
    <row r="156" spans="1:4">
      <c r="A156" s="140"/>
      <c r="B156" s="144" t="s">
        <v>864</v>
      </c>
      <c r="C156" s="140"/>
      <c r="D156" s="145">
        <v>326400</v>
      </c>
    </row>
    <row r="157" spans="1:4">
      <c r="A157" s="140"/>
      <c r="B157" s="146" t="s">
        <v>869</v>
      </c>
      <c r="C157" s="126" t="s">
        <v>870</v>
      </c>
      <c r="D157" s="147">
        <v>304800</v>
      </c>
    </row>
    <row r="158" spans="1:4">
      <c r="A158" s="140"/>
      <c r="B158" s="146" t="s">
        <v>871</v>
      </c>
      <c r="C158" s="126" t="s">
        <v>872</v>
      </c>
      <c r="D158" s="147">
        <v>21600</v>
      </c>
    </row>
    <row r="159" spans="1:4">
      <c r="A159" s="136" t="s">
        <v>20</v>
      </c>
      <c r="B159" s="137" t="s">
        <v>21</v>
      </c>
      <c r="C159" s="138"/>
      <c r="D159" s="139">
        <v>64127500</v>
      </c>
    </row>
    <row r="160" spans="1:4">
      <c r="A160" s="140"/>
      <c r="B160" s="141" t="s">
        <v>832</v>
      </c>
      <c r="C160" s="142"/>
      <c r="D160" s="143">
        <v>64127500</v>
      </c>
    </row>
    <row r="161" spans="1:4">
      <c r="A161" s="140"/>
      <c r="B161" s="144" t="s">
        <v>833</v>
      </c>
      <c r="C161" s="140"/>
      <c r="D161" s="145">
        <v>50707500</v>
      </c>
    </row>
    <row r="162" spans="1:4">
      <c r="A162" s="140"/>
      <c r="B162" s="146" t="s">
        <v>834</v>
      </c>
      <c r="C162" s="126" t="s">
        <v>1022</v>
      </c>
      <c r="D162" s="147">
        <v>43504500</v>
      </c>
    </row>
    <row r="163" spans="1:4">
      <c r="A163" s="140"/>
      <c r="B163" s="146" t="s">
        <v>836</v>
      </c>
      <c r="C163" s="126" t="s">
        <v>1002</v>
      </c>
      <c r="D163" s="147">
        <v>139500</v>
      </c>
    </row>
    <row r="164" spans="1:4">
      <c r="A164" s="140"/>
      <c r="B164" s="146" t="s">
        <v>838</v>
      </c>
      <c r="C164" s="126" t="s">
        <v>1023</v>
      </c>
      <c r="D164" s="147">
        <v>5100</v>
      </c>
    </row>
    <row r="165" spans="1:4">
      <c r="A165" s="140"/>
      <c r="B165" s="146" t="s">
        <v>841</v>
      </c>
      <c r="C165" s="126" t="s">
        <v>1003</v>
      </c>
      <c r="D165" s="147">
        <v>3487200</v>
      </c>
    </row>
    <row r="166" spans="1:4">
      <c r="A166" s="140"/>
      <c r="B166" s="146" t="s">
        <v>843</v>
      </c>
      <c r="C166" s="126" t="s">
        <v>844</v>
      </c>
      <c r="D166" s="147">
        <v>3571200</v>
      </c>
    </row>
    <row r="167" spans="1:4">
      <c r="A167" s="140"/>
      <c r="B167" s="144" t="s">
        <v>849</v>
      </c>
      <c r="C167" s="140"/>
      <c r="D167" s="145">
        <v>4456900</v>
      </c>
    </row>
    <row r="168" spans="1:4">
      <c r="A168" s="140"/>
      <c r="B168" s="146" t="s">
        <v>850</v>
      </c>
      <c r="C168" s="126" t="s">
        <v>1024</v>
      </c>
      <c r="D168" s="147">
        <v>3861700</v>
      </c>
    </row>
    <row r="169" spans="1:4">
      <c r="A169" s="140"/>
      <c r="B169" s="146" t="s">
        <v>852</v>
      </c>
      <c r="C169" s="126" t="s">
        <v>853</v>
      </c>
      <c r="D169" s="147">
        <v>18000</v>
      </c>
    </row>
    <row r="170" spans="1:4">
      <c r="A170" s="140"/>
      <c r="B170" s="146" t="s">
        <v>854</v>
      </c>
      <c r="C170" s="126" t="s">
        <v>855</v>
      </c>
      <c r="D170" s="147">
        <v>388900</v>
      </c>
    </row>
    <row r="171" spans="1:4">
      <c r="A171" s="140"/>
      <c r="B171" s="146" t="s">
        <v>856</v>
      </c>
      <c r="C171" s="126" t="s">
        <v>857</v>
      </c>
      <c r="D171" s="147">
        <v>188300</v>
      </c>
    </row>
    <row r="172" spans="1:4">
      <c r="A172" s="140"/>
      <c r="B172" s="144" t="s">
        <v>858</v>
      </c>
      <c r="C172" s="140"/>
      <c r="D172" s="145">
        <v>432000</v>
      </c>
    </row>
    <row r="173" spans="1:4">
      <c r="A173" s="140"/>
      <c r="B173" s="146" t="s">
        <v>859</v>
      </c>
      <c r="C173" s="126" t="s">
        <v>818</v>
      </c>
      <c r="D173" s="147">
        <v>329900</v>
      </c>
    </row>
    <row r="174" spans="1:4">
      <c r="A174" s="140"/>
      <c r="B174" s="146" t="s">
        <v>860</v>
      </c>
      <c r="C174" s="126" t="s">
        <v>861</v>
      </c>
      <c r="D174" s="147">
        <v>30100</v>
      </c>
    </row>
    <row r="175" spans="1:4">
      <c r="A175" s="140"/>
      <c r="B175" s="146" t="s">
        <v>862</v>
      </c>
      <c r="C175" s="126" t="s">
        <v>863</v>
      </c>
      <c r="D175" s="147">
        <v>72000</v>
      </c>
    </row>
    <row r="176" spans="1:4">
      <c r="A176" s="140"/>
      <c r="B176" s="144" t="s">
        <v>864</v>
      </c>
      <c r="C176" s="140"/>
      <c r="D176" s="145">
        <v>8531100</v>
      </c>
    </row>
    <row r="177" spans="1:4">
      <c r="A177" s="140"/>
      <c r="B177" s="146" t="s">
        <v>865</v>
      </c>
      <c r="C177" s="126" t="s">
        <v>1006</v>
      </c>
      <c r="D177" s="147">
        <v>401800</v>
      </c>
    </row>
    <row r="178" spans="1:4">
      <c r="A178" s="140"/>
      <c r="B178" s="146" t="s">
        <v>867</v>
      </c>
      <c r="C178" s="126" t="s">
        <v>1007</v>
      </c>
      <c r="D178" s="147">
        <v>10100</v>
      </c>
    </row>
    <row r="179" spans="1:4">
      <c r="A179" s="140"/>
      <c r="B179" s="146" t="s">
        <v>869</v>
      </c>
      <c r="C179" s="126" t="s">
        <v>870</v>
      </c>
      <c r="D179" s="147">
        <v>8083200</v>
      </c>
    </row>
    <row r="180" spans="1:4">
      <c r="A180" s="140"/>
      <c r="B180" s="146" t="s">
        <v>871</v>
      </c>
      <c r="C180" s="126" t="s">
        <v>872</v>
      </c>
      <c r="D180" s="147">
        <v>36000</v>
      </c>
    </row>
    <row r="181" spans="1:4">
      <c r="A181" s="136" t="s">
        <v>22</v>
      </c>
      <c r="B181" s="137" t="s">
        <v>23</v>
      </c>
      <c r="C181" s="138"/>
      <c r="D181" s="139">
        <v>12691300</v>
      </c>
    </row>
    <row r="182" spans="1:4">
      <c r="A182" s="140"/>
      <c r="B182" s="141" t="s">
        <v>832</v>
      </c>
      <c r="C182" s="142"/>
      <c r="D182" s="143">
        <v>12691300</v>
      </c>
    </row>
    <row r="183" spans="1:4">
      <c r="A183" s="140"/>
      <c r="B183" s="144" t="s">
        <v>833</v>
      </c>
      <c r="C183" s="140"/>
      <c r="D183" s="145">
        <v>11306200</v>
      </c>
    </row>
    <row r="184" spans="1:4">
      <c r="A184" s="140"/>
      <c r="B184" s="146" t="s">
        <v>834</v>
      </c>
      <c r="C184" s="126" t="s">
        <v>1025</v>
      </c>
      <c r="D184" s="147">
        <v>10020200</v>
      </c>
    </row>
    <row r="185" spans="1:4">
      <c r="A185" s="140"/>
      <c r="B185" s="146" t="s">
        <v>836</v>
      </c>
      <c r="C185" s="126" t="s">
        <v>1002</v>
      </c>
      <c r="D185" s="147">
        <v>601200</v>
      </c>
    </row>
    <row r="186" spans="1:4">
      <c r="A186" s="140"/>
      <c r="B186" s="146" t="s">
        <v>841</v>
      </c>
      <c r="C186" s="126" t="s">
        <v>1003</v>
      </c>
      <c r="D186" s="147">
        <v>254400</v>
      </c>
    </row>
    <row r="187" spans="1:4">
      <c r="A187" s="140"/>
      <c r="B187" s="146" t="s">
        <v>843</v>
      </c>
      <c r="C187" s="126" t="s">
        <v>1011</v>
      </c>
      <c r="D187" s="147">
        <v>422400</v>
      </c>
    </row>
    <row r="188" spans="1:4">
      <c r="A188" s="140"/>
      <c r="B188" s="146" t="s">
        <v>845</v>
      </c>
      <c r="C188" s="126" t="s">
        <v>846</v>
      </c>
      <c r="D188" s="147">
        <v>7100</v>
      </c>
    </row>
    <row r="189" spans="1:4">
      <c r="A189" s="140"/>
      <c r="B189" s="146" t="s">
        <v>847</v>
      </c>
      <c r="C189" s="126" t="s">
        <v>848</v>
      </c>
      <c r="D189" s="147">
        <v>900</v>
      </c>
    </row>
    <row r="190" spans="1:4">
      <c r="A190" s="140"/>
      <c r="B190" s="144" t="s">
        <v>849</v>
      </c>
      <c r="C190" s="140"/>
      <c r="D190" s="145">
        <v>626700</v>
      </c>
    </row>
    <row r="191" spans="1:4">
      <c r="A191" s="140"/>
      <c r="B191" s="146" t="s">
        <v>850</v>
      </c>
      <c r="C191" s="126" t="s">
        <v>1026</v>
      </c>
      <c r="D191" s="147">
        <v>561800</v>
      </c>
    </row>
    <row r="192" spans="1:4">
      <c r="A192" s="140"/>
      <c r="B192" s="146" t="s">
        <v>852</v>
      </c>
      <c r="C192" s="126" t="s">
        <v>853</v>
      </c>
      <c r="D192" s="147">
        <v>33700</v>
      </c>
    </row>
    <row r="193" spans="1:4">
      <c r="A193" s="140"/>
      <c r="B193" s="146" t="s">
        <v>854</v>
      </c>
      <c r="C193" s="126" t="s">
        <v>855</v>
      </c>
      <c r="D193" s="147">
        <v>7200</v>
      </c>
    </row>
    <row r="194" spans="1:4">
      <c r="A194" s="140"/>
      <c r="B194" s="146" t="s">
        <v>856</v>
      </c>
      <c r="C194" s="126" t="s">
        <v>857</v>
      </c>
      <c r="D194" s="147">
        <v>24000</v>
      </c>
    </row>
    <row r="195" spans="1:4">
      <c r="A195" s="140"/>
      <c r="B195" s="144" t="s">
        <v>858</v>
      </c>
      <c r="C195" s="140"/>
      <c r="D195" s="145">
        <v>432000</v>
      </c>
    </row>
    <row r="196" spans="1:4">
      <c r="A196" s="140"/>
      <c r="B196" s="146" t="s">
        <v>859</v>
      </c>
      <c r="C196" s="126" t="s">
        <v>1005</v>
      </c>
      <c r="D196" s="147">
        <v>321400</v>
      </c>
    </row>
    <row r="197" spans="1:4">
      <c r="A197" s="140"/>
      <c r="B197" s="146" t="s">
        <v>860</v>
      </c>
      <c r="C197" s="126" t="s">
        <v>861</v>
      </c>
      <c r="D197" s="147">
        <v>38600</v>
      </c>
    </row>
    <row r="198" spans="1:4">
      <c r="A198" s="140"/>
      <c r="B198" s="146" t="s">
        <v>862</v>
      </c>
      <c r="C198" s="126" t="s">
        <v>863</v>
      </c>
      <c r="D198" s="147">
        <v>72000</v>
      </c>
    </row>
    <row r="199" spans="1:4">
      <c r="A199" s="140"/>
      <c r="B199" s="144" t="s">
        <v>864</v>
      </c>
      <c r="C199" s="140"/>
      <c r="D199" s="145">
        <v>326400</v>
      </c>
    </row>
    <row r="200" spans="1:4">
      <c r="A200" s="140"/>
      <c r="B200" s="146" t="s">
        <v>869</v>
      </c>
      <c r="C200" s="126" t="s">
        <v>870</v>
      </c>
      <c r="D200" s="147">
        <v>304800</v>
      </c>
    </row>
    <row r="201" spans="1:4">
      <c r="A201" s="140"/>
      <c r="B201" s="146" t="s">
        <v>871</v>
      </c>
      <c r="C201" s="126" t="s">
        <v>872</v>
      </c>
      <c r="D201" s="147">
        <v>21600</v>
      </c>
    </row>
    <row r="202" spans="1:4">
      <c r="A202" s="148" t="s">
        <v>1027</v>
      </c>
      <c r="B202" s="149"/>
      <c r="C202" s="150"/>
      <c r="D202" s="151">
        <v>405650000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:A5"/>
    </sheetView>
  </sheetViews>
  <sheetFormatPr defaultRowHeight="14.4"/>
  <cols>
    <col min="1" max="1" width="68.109375" customWidth="1"/>
  </cols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view="pageLayout" workbookViewId="0">
      <selection activeCell="A2" sqref="A1:XFD1048576"/>
    </sheetView>
  </sheetViews>
  <sheetFormatPr defaultColWidth="9.109375" defaultRowHeight="24" customHeight="1"/>
  <cols>
    <col min="1" max="1" width="4.6640625" style="22" customWidth="1"/>
    <col min="2" max="2" width="10.6640625" style="22" customWidth="1"/>
    <col min="3" max="3" width="5.6640625" style="8" customWidth="1"/>
    <col min="4" max="4" width="35" style="8" customWidth="1"/>
    <col min="5" max="5" width="9.109375" style="23"/>
    <col min="6" max="6" width="25" style="24" customWidth="1"/>
    <col min="7" max="7" width="9.109375" style="25"/>
    <col min="8" max="8" width="30" style="26" customWidth="1"/>
    <col min="9" max="16384" width="9.109375" style="8"/>
  </cols>
  <sheetData>
    <row r="1" spans="1:8" s="4" customFormat="1" ht="24" customHeight="1">
      <c r="A1" s="498" t="s">
        <v>122</v>
      </c>
      <c r="B1" s="498"/>
      <c r="C1" s="498"/>
      <c r="D1" s="498"/>
      <c r="E1" s="1" t="s">
        <v>123</v>
      </c>
      <c r="F1" s="2" t="s">
        <v>124</v>
      </c>
      <c r="G1" s="1" t="s">
        <v>125</v>
      </c>
      <c r="H1" s="3" t="s">
        <v>126</v>
      </c>
    </row>
    <row r="2" spans="1:8" ht="24" customHeight="1">
      <c r="A2" s="5"/>
      <c r="B2" s="5"/>
      <c r="C2" s="6" t="s">
        <v>122</v>
      </c>
      <c r="D2" s="75"/>
      <c r="E2" s="76"/>
      <c r="F2" s="43"/>
      <c r="G2" s="77"/>
      <c r="H2" s="7"/>
    </row>
    <row r="3" spans="1:8" ht="24.6" customHeight="1">
      <c r="A3" s="9"/>
      <c r="B3" s="9"/>
      <c r="C3" s="84" t="s">
        <v>473</v>
      </c>
      <c r="D3" s="85" t="s">
        <v>127</v>
      </c>
      <c r="E3" s="86" t="s">
        <v>98</v>
      </c>
      <c r="F3" s="87" t="s">
        <v>77</v>
      </c>
      <c r="G3" s="82" t="s">
        <v>128</v>
      </c>
      <c r="H3" s="83" t="s">
        <v>129</v>
      </c>
    </row>
    <row r="4" spans="1:8" ht="24" customHeight="1">
      <c r="A4" s="9"/>
      <c r="B4" s="9"/>
      <c r="C4" s="81" t="s">
        <v>474</v>
      </c>
      <c r="D4" s="55" t="s">
        <v>130</v>
      </c>
      <c r="E4" s="78" t="s">
        <v>112</v>
      </c>
      <c r="F4" s="54" t="s">
        <v>113</v>
      </c>
      <c r="G4" s="79" t="s">
        <v>131</v>
      </c>
      <c r="H4" s="80" t="s">
        <v>132</v>
      </c>
    </row>
    <row r="5" spans="1:8" ht="24" customHeight="1">
      <c r="A5" s="9"/>
      <c r="B5" s="9"/>
      <c r="C5" s="10"/>
      <c r="D5" s="55"/>
      <c r="E5" s="78"/>
      <c r="F5" s="54"/>
      <c r="G5" s="79" t="s">
        <v>133</v>
      </c>
      <c r="H5" s="80" t="s">
        <v>134</v>
      </c>
    </row>
    <row r="6" spans="1:8" ht="24.6" customHeight="1">
      <c r="A6" s="9"/>
      <c r="B6" s="9"/>
      <c r="C6" s="84" t="s">
        <v>475</v>
      </c>
      <c r="D6" s="85" t="s">
        <v>135</v>
      </c>
      <c r="E6" s="86" t="s">
        <v>96</v>
      </c>
      <c r="F6" s="87" t="s">
        <v>97</v>
      </c>
      <c r="G6" s="82" t="s">
        <v>136</v>
      </c>
      <c r="H6" s="83" t="s">
        <v>137</v>
      </c>
    </row>
    <row r="7" spans="1:8" ht="24" customHeight="1">
      <c r="A7" s="9"/>
      <c r="B7" s="9"/>
      <c r="C7" s="81" t="s">
        <v>476</v>
      </c>
      <c r="D7" s="55" t="s">
        <v>138</v>
      </c>
      <c r="E7" s="78" t="s">
        <v>103</v>
      </c>
      <c r="F7" s="499" t="s">
        <v>104</v>
      </c>
      <c r="G7" s="79" t="s">
        <v>139</v>
      </c>
      <c r="H7" s="80" t="s">
        <v>140</v>
      </c>
    </row>
    <row r="8" spans="1:8" ht="24" customHeight="1">
      <c r="A8" s="9"/>
      <c r="B8" s="9"/>
      <c r="C8" s="10"/>
      <c r="D8" s="55"/>
      <c r="E8" s="78"/>
      <c r="F8" s="499"/>
      <c r="G8" s="79" t="s">
        <v>141</v>
      </c>
      <c r="H8" s="80" t="s">
        <v>142</v>
      </c>
    </row>
    <row r="9" spans="1:8" ht="24" customHeight="1">
      <c r="A9" s="5"/>
      <c r="B9" s="5"/>
      <c r="C9" s="88" t="s">
        <v>477</v>
      </c>
      <c r="D9" s="85" t="s">
        <v>143</v>
      </c>
      <c r="E9" s="86" t="s">
        <v>94</v>
      </c>
      <c r="F9" s="87" t="s">
        <v>95</v>
      </c>
      <c r="G9" s="82" t="s">
        <v>144</v>
      </c>
      <c r="H9" s="83" t="s">
        <v>145</v>
      </c>
    </row>
    <row r="10" spans="1:8" ht="24" customHeight="1">
      <c r="A10" s="9"/>
      <c r="B10" s="9"/>
      <c r="C10" s="89"/>
      <c r="D10" s="85"/>
      <c r="E10" s="86"/>
      <c r="F10" s="87"/>
      <c r="G10" s="82" t="s">
        <v>146</v>
      </c>
      <c r="H10" s="83" t="s">
        <v>147</v>
      </c>
    </row>
    <row r="11" spans="1:8" ht="24" customHeight="1">
      <c r="A11" s="9"/>
      <c r="B11" s="9"/>
      <c r="C11" s="81" t="s">
        <v>478</v>
      </c>
      <c r="D11" s="55" t="s">
        <v>148</v>
      </c>
      <c r="E11" s="78" t="s">
        <v>90</v>
      </c>
      <c r="F11" s="54" t="s">
        <v>91</v>
      </c>
      <c r="G11" s="79" t="s">
        <v>149</v>
      </c>
      <c r="H11" s="79" t="s">
        <v>150</v>
      </c>
    </row>
    <row r="12" spans="1:8" ht="24" customHeight="1">
      <c r="A12" s="9"/>
      <c r="B12" s="9"/>
      <c r="C12" s="10"/>
      <c r="D12" s="55"/>
      <c r="E12" s="78"/>
      <c r="F12" s="54"/>
      <c r="G12" s="79" t="s">
        <v>151</v>
      </c>
      <c r="H12" s="79" t="s">
        <v>152</v>
      </c>
    </row>
    <row r="13" spans="1:8" ht="24" customHeight="1">
      <c r="A13" s="5"/>
      <c r="B13" s="5"/>
      <c r="C13" s="88" t="s">
        <v>479</v>
      </c>
      <c r="D13" s="85" t="s">
        <v>153</v>
      </c>
      <c r="E13" s="86" t="s">
        <v>105</v>
      </c>
      <c r="F13" s="87" t="s">
        <v>154</v>
      </c>
      <c r="G13" s="82" t="s">
        <v>155</v>
      </c>
      <c r="H13" s="83" t="s">
        <v>156</v>
      </c>
    </row>
    <row r="14" spans="1:8" ht="48" customHeight="1">
      <c r="A14" s="9"/>
      <c r="B14" s="9"/>
      <c r="C14" s="89"/>
      <c r="D14" s="85"/>
      <c r="E14" s="86"/>
      <c r="F14" s="87"/>
      <c r="G14" s="82" t="s">
        <v>157</v>
      </c>
      <c r="H14" s="83" t="s">
        <v>158</v>
      </c>
    </row>
    <row r="15" spans="1:8" ht="24" customHeight="1">
      <c r="A15" s="5"/>
      <c r="B15" s="5"/>
      <c r="C15" s="90"/>
      <c r="D15" s="85"/>
      <c r="E15" s="86"/>
      <c r="F15" s="87"/>
      <c r="G15" s="82" t="s">
        <v>159</v>
      </c>
      <c r="H15" s="83" t="s">
        <v>160</v>
      </c>
    </row>
    <row r="16" spans="1:8" ht="24" customHeight="1">
      <c r="A16" s="5"/>
      <c r="B16" s="5"/>
      <c r="C16" s="90"/>
      <c r="D16" s="85"/>
      <c r="E16" s="86" t="s">
        <v>106</v>
      </c>
      <c r="F16" s="87" t="s">
        <v>107</v>
      </c>
      <c r="G16" s="82" t="s">
        <v>161</v>
      </c>
      <c r="H16" s="83" t="s">
        <v>162</v>
      </c>
    </row>
    <row r="17" spans="1:9" ht="24" customHeight="1">
      <c r="A17" s="9"/>
      <c r="B17" s="9"/>
      <c r="C17" s="81" t="s">
        <v>480</v>
      </c>
      <c r="D17" s="55" t="s">
        <v>163</v>
      </c>
      <c r="E17" s="78" t="s">
        <v>101</v>
      </c>
      <c r="F17" s="54" t="s">
        <v>102</v>
      </c>
      <c r="G17" s="79" t="s">
        <v>164</v>
      </c>
      <c r="H17" s="80" t="s">
        <v>165</v>
      </c>
      <c r="I17" s="8" t="s">
        <v>483</v>
      </c>
    </row>
    <row r="18" spans="1:9" ht="48" customHeight="1">
      <c r="A18" s="9"/>
      <c r="B18" s="9"/>
      <c r="C18" s="10"/>
      <c r="D18" s="55"/>
      <c r="E18" s="78"/>
      <c r="F18" s="54"/>
      <c r="G18" s="79" t="s">
        <v>166</v>
      </c>
      <c r="H18" s="80" t="s">
        <v>167</v>
      </c>
    </row>
    <row r="19" spans="1:9" ht="24" customHeight="1">
      <c r="A19" s="9"/>
      <c r="B19" s="9"/>
      <c r="C19" s="10"/>
      <c r="D19" s="55"/>
      <c r="E19" s="78"/>
      <c r="F19" s="54"/>
      <c r="G19" s="79" t="s">
        <v>168</v>
      </c>
      <c r="H19" s="80" t="s">
        <v>169</v>
      </c>
    </row>
    <row r="20" spans="1:9" ht="24" customHeight="1">
      <c r="A20" s="9"/>
      <c r="B20" s="9"/>
      <c r="C20" s="10"/>
      <c r="D20" s="55"/>
      <c r="E20" s="78" t="s">
        <v>108</v>
      </c>
      <c r="F20" s="54" t="s">
        <v>109</v>
      </c>
      <c r="G20" s="79" t="s">
        <v>170</v>
      </c>
      <c r="H20" s="80" t="s">
        <v>171</v>
      </c>
    </row>
    <row r="21" spans="1:9" ht="24" customHeight="1">
      <c r="A21" s="9"/>
      <c r="B21" s="9"/>
      <c r="C21" s="84" t="s">
        <v>481</v>
      </c>
      <c r="D21" s="85" t="s">
        <v>172</v>
      </c>
      <c r="E21" s="86" t="s">
        <v>99</v>
      </c>
      <c r="F21" s="87" t="s">
        <v>100</v>
      </c>
      <c r="G21" s="82" t="s">
        <v>173</v>
      </c>
      <c r="H21" s="82" t="s">
        <v>174</v>
      </c>
    </row>
    <row r="22" spans="1:9" ht="48" customHeight="1">
      <c r="A22" s="9"/>
      <c r="B22" s="9"/>
      <c r="C22" s="81" t="s">
        <v>482</v>
      </c>
      <c r="D22" s="55" t="s">
        <v>175</v>
      </c>
      <c r="E22" s="78" t="s">
        <v>110</v>
      </c>
      <c r="F22" s="54" t="s">
        <v>111</v>
      </c>
      <c r="G22" s="79" t="s">
        <v>176</v>
      </c>
      <c r="H22" s="80" t="s">
        <v>177</v>
      </c>
    </row>
    <row r="23" spans="1:9" ht="48" customHeight="1">
      <c r="A23" s="5"/>
      <c r="B23" s="5"/>
      <c r="C23" s="20"/>
      <c r="D23" s="55"/>
      <c r="E23" s="78"/>
      <c r="F23" s="54"/>
      <c r="G23" s="79" t="s">
        <v>178</v>
      </c>
      <c r="H23" s="80" t="s">
        <v>179</v>
      </c>
    </row>
    <row r="24" spans="1:9" ht="24" customHeight="1">
      <c r="A24" s="9"/>
      <c r="B24" s="5"/>
      <c r="C24" s="20"/>
      <c r="D24" s="55"/>
      <c r="E24" s="78"/>
      <c r="F24" s="54"/>
      <c r="G24" s="79" t="s">
        <v>180</v>
      </c>
      <c r="H24" s="80" t="s">
        <v>181</v>
      </c>
    </row>
  </sheetData>
  <autoFilter ref="A2:H24" xr:uid="{00000000-0009-0000-0000-000004000000}"/>
  <mergeCells count="2">
    <mergeCell ref="A1:D1"/>
    <mergeCell ref="F7:F8"/>
  </mergeCells>
  <pageMargins left="0.28740157500000002" right="9.0551180999999994E-2" top="0.39370078740157499" bottom="0.39370078740157499" header="0" footer="0"/>
  <pageSetup paperSize="9" scale="70" orientation="portrait" r:id="rId1"/>
  <headerFooter>
    <oddHeader>&amp;Rหน้าที่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2"/>
  <sheetViews>
    <sheetView view="pageLayout" topLeftCell="A10" zoomScale="80" zoomScalePageLayoutView="80" workbookViewId="0">
      <selection activeCell="G24" sqref="G24"/>
    </sheetView>
  </sheetViews>
  <sheetFormatPr defaultColWidth="9.109375" defaultRowHeight="24.6"/>
  <cols>
    <col min="1" max="1" width="4" style="22" customWidth="1"/>
    <col min="2" max="2" width="10.5546875" style="39" bestFit="1" customWidth="1"/>
    <col min="3" max="3" width="42.109375" style="24" customWidth="1"/>
    <col min="4" max="4" width="9" style="23" customWidth="1"/>
    <col min="5" max="5" width="25.33203125" style="24" customWidth="1"/>
    <col min="6" max="6" width="11.44140625" style="23" customWidth="1"/>
    <col min="7" max="7" width="31.5546875" style="24" customWidth="1"/>
    <col min="8" max="16384" width="9.109375" style="8"/>
  </cols>
  <sheetData>
    <row r="1" spans="1:7" s="4" customFormat="1">
      <c r="A1" s="104" t="s">
        <v>182</v>
      </c>
      <c r="B1" s="105"/>
      <c r="C1" s="106"/>
      <c r="D1" s="1" t="s">
        <v>123</v>
      </c>
      <c r="E1" s="2" t="s">
        <v>124</v>
      </c>
      <c r="F1" s="1" t="s">
        <v>125</v>
      </c>
      <c r="G1" s="2" t="s">
        <v>183</v>
      </c>
    </row>
    <row r="2" spans="1:7">
      <c r="A2" s="56">
        <v>1</v>
      </c>
      <c r="B2" s="99" t="s">
        <v>0</v>
      </c>
      <c r="C2" s="100" t="s">
        <v>184</v>
      </c>
      <c r="D2" s="101"/>
      <c r="E2" s="100"/>
      <c r="F2" s="101"/>
      <c r="G2" s="100"/>
    </row>
    <row r="3" spans="1:7" ht="24" customHeight="1">
      <c r="A3" s="56">
        <v>1</v>
      </c>
      <c r="B3" s="57" t="s">
        <v>0</v>
      </c>
      <c r="C3" s="58" t="s">
        <v>185</v>
      </c>
      <c r="D3" s="59" t="s">
        <v>1</v>
      </c>
      <c r="E3" s="58" t="s">
        <v>2</v>
      </c>
      <c r="F3" s="60" t="s">
        <v>186</v>
      </c>
      <c r="G3" s="61" t="s">
        <v>187</v>
      </c>
    </row>
    <row r="4" spans="1:7" ht="24" customHeight="1">
      <c r="A4" s="56">
        <v>1</v>
      </c>
      <c r="B4" s="57" t="s">
        <v>0</v>
      </c>
      <c r="C4" s="58" t="s">
        <v>188</v>
      </c>
      <c r="D4" s="59" t="s">
        <v>1</v>
      </c>
      <c r="E4" s="58" t="s">
        <v>2</v>
      </c>
      <c r="F4" s="60" t="s">
        <v>186</v>
      </c>
      <c r="G4" s="61" t="s">
        <v>187</v>
      </c>
    </row>
    <row r="5" spans="1:7" ht="24" customHeight="1">
      <c r="A5" s="56">
        <v>1</v>
      </c>
      <c r="B5" s="57" t="s">
        <v>0</v>
      </c>
      <c r="C5" s="58" t="s">
        <v>189</v>
      </c>
      <c r="D5" s="59" t="s">
        <v>1</v>
      </c>
      <c r="E5" s="58" t="s">
        <v>2</v>
      </c>
      <c r="F5" s="60" t="s">
        <v>186</v>
      </c>
      <c r="G5" s="61" t="s">
        <v>187</v>
      </c>
    </row>
    <row r="6" spans="1:7" ht="24" customHeight="1">
      <c r="A6" s="56">
        <v>1</v>
      </c>
      <c r="B6" s="57" t="s">
        <v>0</v>
      </c>
      <c r="C6" s="58" t="s">
        <v>190</v>
      </c>
      <c r="D6" s="59" t="s">
        <v>1</v>
      </c>
      <c r="E6" s="58" t="s">
        <v>2</v>
      </c>
      <c r="F6" s="60" t="s">
        <v>186</v>
      </c>
      <c r="G6" s="61" t="s">
        <v>187</v>
      </c>
    </row>
    <row r="7" spans="1:7" ht="24" customHeight="1">
      <c r="A7" s="56">
        <v>1</v>
      </c>
      <c r="B7" s="57" t="s">
        <v>0</v>
      </c>
      <c r="C7" s="58" t="s">
        <v>191</v>
      </c>
      <c r="D7" s="59" t="s">
        <v>1</v>
      </c>
      <c r="E7" s="58" t="s">
        <v>2</v>
      </c>
      <c r="F7" s="60" t="s">
        <v>186</v>
      </c>
      <c r="G7" s="61" t="s">
        <v>187</v>
      </c>
    </row>
    <row r="8" spans="1:7" ht="49.2">
      <c r="A8" s="62">
        <v>2</v>
      </c>
      <c r="B8" s="99" t="s">
        <v>3</v>
      </c>
      <c r="C8" s="100" t="s">
        <v>192</v>
      </c>
      <c r="D8" s="101"/>
      <c r="E8" s="100"/>
      <c r="F8" s="101"/>
      <c r="G8" s="100"/>
    </row>
    <row r="9" spans="1:7">
      <c r="A9" s="62">
        <v>2</v>
      </c>
      <c r="B9" s="63" t="s">
        <v>3</v>
      </c>
      <c r="C9" s="64" t="s">
        <v>188</v>
      </c>
      <c r="D9" s="65" t="s">
        <v>1</v>
      </c>
      <c r="E9" s="64" t="s">
        <v>2</v>
      </c>
      <c r="F9" s="60" t="s">
        <v>193</v>
      </c>
      <c r="G9" s="66" t="s">
        <v>194</v>
      </c>
    </row>
    <row r="10" spans="1:7">
      <c r="A10" s="62">
        <v>2</v>
      </c>
      <c r="B10" s="63" t="s">
        <v>3</v>
      </c>
      <c r="C10" s="64" t="s">
        <v>195</v>
      </c>
      <c r="D10" s="65" t="s">
        <v>1</v>
      </c>
      <c r="E10" s="64" t="s">
        <v>2</v>
      </c>
      <c r="F10" s="60" t="s">
        <v>193</v>
      </c>
      <c r="G10" s="66" t="s">
        <v>194</v>
      </c>
    </row>
    <row r="11" spans="1:7">
      <c r="A11" s="62">
        <v>2</v>
      </c>
      <c r="B11" s="63" t="s">
        <v>3</v>
      </c>
      <c r="C11" s="64" t="s">
        <v>196</v>
      </c>
      <c r="D11" s="65" t="s">
        <v>1</v>
      </c>
      <c r="E11" s="64" t="s">
        <v>2</v>
      </c>
      <c r="F11" s="60" t="s">
        <v>193</v>
      </c>
      <c r="G11" s="66" t="s">
        <v>194</v>
      </c>
    </row>
    <row r="12" spans="1:7" ht="24" customHeight="1">
      <c r="A12" s="62">
        <v>2</v>
      </c>
      <c r="B12" s="63" t="s">
        <v>3</v>
      </c>
      <c r="C12" s="67" t="s">
        <v>197</v>
      </c>
      <c r="D12" s="68" t="s">
        <v>1</v>
      </c>
      <c r="E12" s="67" t="s">
        <v>2</v>
      </c>
      <c r="F12" s="69" t="s">
        <v>193</v>
      </c>
      <c r="G12" s="70" t="s">
        <v>194</v>
      </c>
    </row>
    <row r="13" spans="1:7" ht="73.8">
      <c r="A13" s="62">
        <v>2</v>
      </c>
      <c r="B13" s="63" t="s">
        <v>3</v>
      </c>
      <c r="C13" s="71" t="s">
        <v>198</v>
      </c>
      <c r="D13" s="65" t="s">
        <v>1</v>
      </c>
      <c r="E13" s="64" t="s">
        <v>2</v>
      </c>
      <c r="F13" s="60" t="s">
        <v>193</v>
      </c>
      <c r="G13" s="66" t="s">
        <v>194</v>
      </c>
    </row>
    <row r="14" spans="1:7" ht="24" customHeight="1">
      <c r="A14" s="5">
        <v>3</v>
      </c>
      <c r="B14" s="99" t="s">
        <v>4</v>
      </c>
      <c r="C14" s="100" t="s">
        <v>199</v>
      </c>
      <c r="D14" s="101"/>
      <c r="E14" s="100"/>
      <c r="F14" s="101" t="s">
        <v>471</v>
      </c>
      <c r="G14" s="100" t="s">
        <v>472</v>
      </c>
    </row>
    <row r="15" spans="1:7" ht="24" customHeight="1">
      <c r="A15" s="5">
        <v>3</v>
      </c>
      <c r="B15" s="31" t="s">
        <v>4</v>
      </c>
      <c r="C15" s="32" t="s">
        <v>200</v>
      </c>
      <c r="D15" s="33" t="s">
        <v>5</v>
      </c>
      <c r="E15" s="32" t="s">
        <v>6</v>
      </c>
      <c r="F15" s="72" t="s">
        <v>82</v>
      </c>
      <c r="G15" s="73" t="s">
        <v>201</v>
      </c>
    </row>
    <row r="16" spans="1:7">
      <c r="A16" s="5">
        <v>3</v>
      </c>
      <c r="B16" s="31" t="s">
        <v>4</v>
      </c>
      <c r="C16" s="34"/>
      <c r="D16" s="35"/>
      <c r="E16" s="34"/>
      <c r="F16" s="72" t="s">
        <v>202</v>
      </c>
      <c r="G16" s="74" t="s">
        <v>203</v>
      </c>
    </row>
    <row r="17" spans="1:7">
      <c r="A17" s="5">
        <v>4</v>
      </c>
      <c r="B17" s="99" t="s">
        <v>7</v>
      </c>
      <c r="C17" s="100" t="s">
        <v>204</v>
      </c>
      <c r="D17" s="101"/>
      <c r="E17" s="100"/>
      <c r="F17" s="101" t="s">
        <v>484</v>
      </c>
      <c r="G17" s="100" t="s">
        <v>485</v>
      </c>
    </row>
    <row r="18" spans="1:7" ht="49.2">
      <c r="A18" s="5">
        <v>4</v>
      </c>
      <c r="B18" s="31" t="s">
        <v>7</v>
      </c>
      <c r="C18" s="15" t="s">
        <v>205</v>
      </c>
      <c r="D18" s="14" t="s">
        <v>14</v>
      </c>
      <c r="E18" s="19" t="s">
        <v>15</v>
      </c>
      <c r="F18" s="95" t="s">
        <v>94</v>
      </c>
      <c r="G18" s="96" t="s">
        <v>206</v>
      </c>
    </row>
    <row r="19" spans="1:7">
      <c r="A19" s="5">
        <v>4</v>
      </c>
      <c r="B19" s="31" t="s">
        <v>7</v>
      </c>
      <c r="C19" s="15" t="s">
        <v>207</v>
      </c>
      <c r="D19" s="14" t="s">
        <v>1</v>
      </c>
      <c r="E19" s="15" t="s">
        <v>2</v>
      </c>
      <c r="F19" s="95" t="s">
        <v>208</v>
      </c>
      <c r="G19" s="73" t="s">
        <v>209</v>
      </c>
    </row>
    <row r="20" spans="1:7">
      <c r="A20" s="5">
        <v>4</v>
      </c>
      <c r="B20" s="31" t="s">
        <v>7</v>
      </c>
      <c r="C20" s="32" t="s">
        <v>210</v>
      </c>
      <c r="D20" s="33" t="s">
        <v>12</v>
      </c>
      <c r="E20" s="32" t="s">
        <v>13</v>
      </c>
      <c r="F20" s="72" t="s">
        <v>202</v>
      </c>
      <c r="G20" s="73" t="s">
        <v>203</v>
      </c>
    </row>
    <row r="21" spans="1:7">
      <c r="A21" s="5">
        <v>4</v>
      </c>
      <c r="B21" s="31" t="s">
        <v>7</v>
      </c>
      <c r="C21" s="34"/>
      <c r="D21" s="35"/>
      <c r="E21" s="34"/>
      <c r="F21" s="72" t="s">
        <v>8</v>
      </c>
      <c r="G21" s="73" t="s">
        <v>211</v>
      </c>
    </row>
    <row r="22" spans="1:7">
      <c r="A22" s="5">
        <v>4</v>
      </c>
      <c r="B22" s="31" t="s">
        <v>7</v>
      </c>
      <c r="C22" s="15" t="s">
        <v>212</v>
      </c>
      <c r="D22" s="14" t="s">
        <v>16</v>
      </c>
      <c r="E22" s="15" t="s">
        <v>17</v>
      </c>
      <c r="F22" s="72" t="s">
        <v>213</v>
      </c>
      <c r="G22" s="73" t="s">
        <v>214</v>
      </c>
    </row>
    <row r="23" spans="1:7">
      <c r="A23" s="5">
        <v>4</v>
      </c>
      <c r="B23" s="31" t="s">
        <v>7</v>
      </c>
      <c r="C23" s="32" t="s">
        <v>215</v>
      </c>
      <c r="D23" s="33" t="s">
        <v>8</v>
      </c>
      <c r="E23" s="32" t="s">
        <v>9</v>
      </c>
      <c r="F23" s="97" t="s">
        <v>216</v>
      </c>
      <c r="G23" s="74" t="s">
        <v>217</v>
      </c>
    </row>
    <row r="24" spans="1:7" ht="24" customHeight="1">
      <c r="A24" s="5">
        <v>4</v>
      </c>
      <c r="B24" s="31" t="s">
        <v>7</v>
      </c>
      <c r="C24" s="34"/>
      <c r="D24" s="35"/>
      <c r="E24" s="34"/>
      <c r="F24" s="72" t="s">
        <v>218</v>
      </c>
      <c r="G24" s="73" t="s">
        <v>219</v>
      </c>
    </row>
    <row r="25" spans="1:7">
      <c r="A25" s="5">
        <v>4</v>
      </c>
      <c r="B25" s="31" t="s">
        <v>7</v>
      </c>
      <c r="C25" s="15" t="s">
        <v>220</v>
      </c>
      <c r="D25" s="14" t="s">
        <v>10</v>
      </c>
      <c r="E25" s="15" t="s">
        <v>11</v>
      </c>
      <c r="F25" s="72" t="s">
        <v>98</v>
      </c>
      <c r="G25" s="73" t="s">
        <v>221</v>
      </c>
    </row>
    <row r="26" spans="1:7">
      <c r="A26" s="5">
        <v>4</v>
      </c>
      <c r="B26" s="31" t="s">
        <v>7</v>
      </c>
      <c r="C26" s="15" t="s">
        <v>222</v>
      </c>
      <c r="D26" s="14" t="s">
        <v>18</v>
      </c>
      <c r="E26" s="15" t="s">
        <v>19</v>
      </c>
      <c r="F26" s="72" t="s">
        <v>89</v>
      </c>
      <c r="G26" s="98" t="s">
        <v>223</v>
      </c>
    </row>
    <row r="27" spans="1:7" ht="24" customHeight="1">
      <c r="A27" s="5">
        <v>4</v>
      </c>
      <c r="B27" s="31" t="s">
        <v>7</v>
      </c>
      <c r="C27" s="15" t="s">
        <v>224</v>
      </c>
      <c r="D27" s="14" t="s">
        <v>20</v>
      </c>
      <c r="E27" s="19" t="s">
        <v>21</v>
      </c>
      <c r="F27" s="72" t="s">
        <v>99</v>
      </c>
      <c r="G27" s="98" t="s">
        <v>225</v>
      </c>
    </row>
    <row r="28" spans="1:7">
      <c r="A28" s="5">
        <v>4</v>
      </c>
      <c r="B28" s="31" t="s">
        <v>7</v>
      </c>
      <c r="C28" s="15" t="s">
        <v>226</v>
      </c>
      <c r="D28" s="14" t="s">
        <v>22</v>
      </c>
      <c r="E28" s="15" t="s">
        <v>23</v>
      </c>
      <c r="F28" s="72" t="s">
        <v>227</v>
      </c>
      <c r="G28" s="73" t="s">
        <v>228</v>
      </c>
    </row>
    <row r="29" spans="1:7">
      <c r="A29" s="5">
        <v>5</v>
      </c>
      <c r="B29" s="99" t="s">
        <v>24</v>
      </c>
      <c r="C29" s="100" t="s">
        <v>229</v>
      </c>
      <c r="D29" s="101"/>
      <c r="E29" s="100"/>
      <c r="F29" s="101" t="s">
        <v>540</v>
      </c>
      <c r="G29" s="100" t="s">
        <v>541</v>
      </c>
    </row>
    <row r="30" spans="1:7" ht="49.2">
      <c r="A30" s="5">
        <v>5</v>
      </c>
      <c r="B30" s="31" t="s">
        <v>24</v>
      </c>
      <c r="C30" s="15" t="s">
        <v>230</v>
      </c>
      <c r="D30" s="14" t="s">
        <v>25</v>
      </c>
      <c r="E30" s="92" t="s">
        <v>26</v>
      </c>
      <c r="F30" s="13" t="s">
        <v>82</v>
      </c>
      <c r="G30" s="29" t="s">
        <v>201</v>
      </c>
    </row>
    <row r="31" spans="1:7">
      <c r="A31" s="5">
        <v>5</v>
      </c>
      <c r="B31" s="31" t="s">
        <v>24</v>
      </c>
      <c r="C31" s="34"/>
      <c r="D31" s="35"/>
      <c r="E31" s="91"/>
      <c r="F31" s="13" t="s">
        <v>94</v>
      </c>
      <c r="G31" s="28" t="s">
        <v>206</v>
      </c>
    </row>
    <row r="32" spans="1:7" ht="49.2">
      <c r="A32" s="5">
        <v>5</v>
      </c>
      <c r="B32" s="31" t="s">
        <v>24</v>
      </c>
      <c r="C32" s="15" t="s">
        <v>231</v>
      </c>
      <c r="D32" s="14" t="s">
        <v>27</v>
      </c>
      <c r="E32" s="92" t="s">
        <v>28</v>
      </c>
      <c r="F32" s="13" t="s">
        <v>232</v>
      </c>
      <c r="G32" s="28" t="s">
        <v>231</v>
      </c>
    </row>
    <row r="33" spans="1:7" ht="49.2">
      <c r="A33" s="5">
        <v>5</v>
      </c>
      <c r="B33" s="31" t="s">
        <v>24</v>
      </c>
      <c r="C33" s="15" t="s">
        <v>233</v>
      </c>
      <c r="D33" s="14" t="s">
        <v>29</v>
      </c>
      <c r="E33" s="92" t="s">
        <v>30</v>
      </c>
      <c r="F33" s="13" t="s">
        <v>234</v>
      </c>
      <c r="G33" s="28" t="s">
        <v>233</v>
      </c>
    </row>
    <row r="34" spans="1:7" ht="73.8">
      <c r="A34" s="5">
        <v>5</v>
      </c>
      <c r="B34" s="31" t="s">
        <v>24</v>
      </c>
      <c r="C34" s="15" t="s">
        <v>235</v>
      </c>
      <c r="D34" s="14" t="s">
        <v>31</v>
      </c>
      <c r="E34" s="92" t="s">
        <v>32</v>
      </c>
      <c r="F34" s="13" t="s">
        <v>236</v>
      </c>
      <c r="G34" s="28" t="s">
        <v>235</v>
      </c>
    </row>
    <row r="35" spans="1:7" ht="73.8">
      <c r="A35" s="5">
        <v>5</v>
      </c>
      <c r="B35" s="31" t="s">
        <v>24</v>
      </c>
      <c r="C35" s="15" t="s">
        <v>237</v>
      </c>
      <c r="D35" s="14" t="s">
        <v>33</v>
      </c>
      <c r="E35" s="92" t="s">
        <v>238</v>
      </c>
      <c r="F35" s="13" t="s">
        <v>239</v>
      </c>
      <c r="G35" s="28" t="s">
        <v>237</v>
      </c>
    </row>
    <row r="36" spans="1:7" ht="73.8">
      <c r="A36" s="5">
        <v>5</v>
      </c>
      <c r="B36" s="31" t="s">
        <v>24</v>
      </c>
      <c r="C36" s="12" t="s">
        <v>240</v>
      </c>
      <c r="D36" s="11" t="s">
        <v>34</v>
      </c>
      <c r="E36" s="91" t="s">
        <v>35</v>
      </c>
      <c r="F36" s="18" t="s">
        <v>241</v>
      </c>
      <c r="G36" s="36" t="s">
        <v>240</v>
      </c>
    </row>
    <row r="37" spans="1:7" ht="49.2">
      <c r="A37" s="5">
        <v>5</v>
      </c>
      <c r="B37" s="31" t="s">
        <v>24</v>
      </c>
      <c r="C37" s="15" t="s">
        <v>242</v>
      </c>
      <c r="D37" s="14" t="s">
        <v>36</v>
      </c>
      <c r="E37" s="92" t="s">
        <v>37</v>
      </c>
      <c r="F37" s="13" t="s">
        <v>243</v>
      </c>
      <c r="G37" s="28" t="s">
        <v>242</v>
      </c>
    </row>
    <row r="38" spans="1:7" ht="49.2">
      <c r="A38" s="5">
        <v>5</v>
      </c>
      <c r="B38" s="31" t="s">
        <v>24</v>
      </c>
      <c r="C38" s="12" t="s">
        <v>244</v>
      </c>
      <c r="D38" s="11" t="s">
        <v>38</v>
      </c>
      <c r="E38" s="91" t="s">
        <v>39</v>
      </c>
      <c r="F38" s="16" t="s">
        <v>245</v>
      </c>
      <c r="G38" s="17" t="s">
        <v>244</v>
      </c>
    </row>
    <row r="39" spans="1:7" ht="49.2">
      <c r="A39" s="5">
        <v>5</v>
      </c>
      <c r="B39" s="31" t="s">
        <v>24</v>
      </c>
      <c r="C39" s="92" t="s">
        <v>246</v>
      </c>
      <c r="D39" s="14" t="s">
        <v>40</v>
      </c>
      <c r="E39" s="92" t="s">
        <v>41</v>
      </c>
      <c r="F39" s="13" t="s">
        <v>247</v>
      </c>
      <c r="G39" s="28" t="s">
        <v>248</v>
      </c>
    </row>
    <row r="40" spans="1:7" ht="24" customHeight="1">
      <c r="A40" s="5">
        <v>5</v>
      </c>
      <c r="B40" s="31" t="s">
        <v>24</v>
      </c>
      <c r="C40" s="92" t="s">
        <v>249</v>
      </c>
      <c r="D40" s="14" t="s">
        <v>42</v>
      </c>
      <c r="E40" s="92" t="s">
        <v>250</v>
      </c>
      <c r="F40" s="13" t="s">
        <v>251</v>
      </c>
      <c r="G40" s="28" t="s">
        <v>252</v>
      </c>
    </row>
    <row r="41" spans="1:7" ht="73.8">
      <c r="A41" s="5">
        <v>5</v>
      </c>
      <c r="B41" s="31" t="s">
        <v>24</v>
      </c>
      <c r="C41" s="15" t="s">
        <v>253</v>
      </c>
      <c r="D41" s="14" t="s">
        <v>43</v>
      </c>
      <c r="E41" s="92" t="s">
        <v>44</v>
      </c>
      <c r="F41" s="13" t="s">
        <v>254</v>
      </c>
      <c r="G41" s="28" t="s">
        <v>253</v>
      </c>
    </row>
    <row r="42" spans="1:7" ht="49.2">
      <c r="A42" s="5">
        <v>5</v>
      </c>
      <c r="B42" s="31" t="s">
        <v>24</v>
      </c>
      <c r="C42" s="15" t="s">
        <v>255</v>
      </c>
      <c r="D42" s="14" t="s">
        <v>45</v>
      </c>
      <c r="E42" s="92" t="s">
        <v>46</v>
      </c>
      <c r="F42" s="13" t="s">
        <v>256</v>
      </c>
      <c r="G42" s="28" t="s">
        <v>255</v>
      </c>
    </row>
    <row r="43" spans="1:7" ht="24" customHeight="1">
      <c r="A43" s="5">
        <v>5</v>
      </c>
      <c r="B43" s="31" t="s">
        <v>24</v>
      </c>
      <c r="C43" s="15" t="s">
        <v>257</v>
      </c>
      <c r="D43" s="14" t="s">
        <v>47</v>
      </c>
      <c r="E43" s="92" t="s">
        <v>258</v>
      </c>
      <c r="F43" s="13" t="s">
        <v>259</v>
      </c>
      <c r="G43" s="28" t="s">
        <v>257</v>
      </c>
    </row>
    <row r="44" spans="1:7">
      <c r="A44" s="9">
        <v>6</v>
      </c>
      <c r="B44" s="99" t="s">
        <v>48</v>
      </c>
      <c r="C44" s="100" t="s">
        <v>260</v>
      </c>
      <c r="D44" s="101"/>
      <c r="E44" s="100"/>
      <c r="F44" s="101" t="s">
        <v>486</v>
      </c>
      <c r="G44" s="100" t="s">
        <v>487</v>
      </c>
    </row>
    <row r="45" spans="1:7" ht="24" customHeight="1">
      <c r="A45" s="9">
        <v>6</v>
      </c>
      <c r="B45" s="27" t="s">
        <v>48</v>
      </c>
      <c r="C45" s="32" t="s">
        <v>230</v>
      </c>
      <c r="D45" s="33" t="s">
        <v>25</v>
      </c>
      <c r="E45" s="500" t="s">
        <v>26</v>
      </c>
      <c r="F45" s="13" t="s">
        <v>82</v>
      </c>
      <c r="G45" s="29" t="s">
        <v>201</v>
      </c>
    </row>
    <row r="46" spans="1:7">
      <c r="A46" s="9">
        <v>6</v>
      </c>
      <c r="B46" s="27" t="s">
        <v>48</v>
      </c>
      <c r="C46" s="34"/>
      <c r="D46" s="35"/>
      <c r="E46" s="501"/>
      <c r="F46" s="13" t="s">
        <v>261</v>
      </c>
      <c r="G46" s="28" t="s">
        <v>262</v>
      </c>
    </row>
    <row r="47" spans="1:7" ht="24" customHeight="1">
      <c r="A47" s="9">
        <v>6</v>
      </c>
      <c r="B47" s="27" t="s">
        <v>48</v>
      </c>
      <c r="C47" s="34"/>
      <c r="D47" s="35"/>
      <c r="E47" s="12"/>
      <c r="F47" s="18" t="s">
        <v>263</v>
      </c>
      <c r="G47" s="36" t="s">
        <v>264</v>
      </c>
    </row>
    <row r="48" spans="1:7" ht="24" customHeight="1">
      <c r="A48" s="9"/>
      <c r="B48" s="27"/>
      <c r="C48" s="34"/>
      <c r="D48" s="35"/>
      <c r="E48" s="91"/>
      <c r="F48" s="107" t="s">
        <v>488</v>
      </c>
      <c r="G48" s="108" t="s">
        <v>489</v>
      </c>
    </row>
    <row r="49" spans="1:7" ht="24" customHeight="1">
      <c r="A49" s="9">
        <v>6</v>
      </c>
      <c r="B49" s="27" t="s">
        <v>48</v>
      </c>
      <c r="C49" s="32" t="s">
        <v>265</v>
      </c>
      <c r="D49" s="33" t="s">
        <v>63</v>
      </c>
      <c r="E49" s="32" t="s">
        <v>64</v>
      </c>
      <c r="F49" s="13" t="s">
        <v>82</v>
      </c>
      <c r="G49" s="29" t="s">
        <v>201</v>
      </c>
    </row>
    <row r="50" spans="1:7" ht="24" customHeight="1">
      <c r="A50" s="9">
        <v>6</v>
      </c>
      <c r="B50" s="27" t="s">
        <v>48</v>
      </c>
      <c r="C50" s="34"/>
      <c r="D50" s="35"/>
      <c r="E50" s="34"/>
      <c r="F50" s="13" t="s">
        <v>266</v>
      </c>
      <c r="G50" s="28" t="s">
        <v>267</v>
      </c>
    </row>
    <row r="51" spans="1:7">
      <c r="A51" s="9">
        <v>6</v>
      </c>
      <c r="B51" s="27" t="s">
        <v>48</v>
      </c>
      <c r="C51" s="34"/>
      <c r="D51" s="35"/>
      <c r="E51" s="12"/>
      <c r="F51" s="18" t="s">
        <v>268</v>
      </c>
      <c r="G51" s="36" t="s">
        <v>269</v>
      </c>
    </row>
    <row r="52" spans="1:7">
      <c r="A52" s="9"/>
      <c r="B52" s="27"/>
      <c r="C52" s="34"/>
      <c r="D52" s="35"/>
      <c r="E52" s="91"/>
      <c r="F52" s="107" t="s">
        <v>490</v>
      </c>
      <c r="G52" s="108" t="s">
        <v>491</v>
      </c>
    </row>
    <row r="53" spans="1:7">
      <c r="A53" s="9">
        <v>6</v>
      </c>
      <c r="B53" s="27" t="s">
        <v>48</v>
      </c>
      <c r="C53" s="34" t="s">
        <v>270</v>
      </c>
      <c r="D53" s="35" t="s">
        <v>65</v>
      </c>
      <c r="E53" s="34" t="s">
        <v>66</v>
      </c>
      <c r="F53" s="18" t="s">
        <v>8</v>
      </c>
      <c r="G53" s="36" t="s">
        <v>211</v>
      </c>
    </row>
    <row r="54" spans="1:7">
      <c r="A54" s="9">
        <v>6</v>
      </c>
      <c r="B54" s="27" t="s">
        <v>48</v>
      </c>
      <c r="C54" s="34"/>
      <c r="D54" s="35"/>
      <c r="E54" s="34"/>
      <c r="F54" s="13" t="s">
        <v>82</v>
      </c>
      <c r="G54" s="29" t="s">
        <v>201</v>
      </c>
    </row>
    <row r="55" spans="1:7">
      <c r="A55" s="9">
        <v>6</v>
      </c>
      <c r="B55" s="27" t="s">
        <v>48</v>
      </c>
      <c r="C55" s="34"/>
      <c r="D55" s="35"/>
      <c r="E55" s="34"/>
      <c r="F55" s="13" t="s">
        <v>25</v>
      </c>
      <c r="G55" s="28" t="s">
        <v>271</v>
      </c>
    </row>
    <row r="56" spans="1:7" ht="49.2">
      <c r="A56" s="9">
        <v>6</v>
      </c>
      <c r="B56" s="27" t="s">
        <v>48</v>
      </c>
      <c r="C56" s="34"/>
      <c r="D56" s="35"/>
      <c r="E56" s="34"/>
      <c r="F56" s="13" t="s">
        <v>272</v>
      </c>
      <c r="G56" s="28" t="s">
        <v>273</v>
      </c>
    </row>
    <row r="57" spans="1:7">
      <c r="A57" s="9">
        <v>6</v>
      </c>
      <c r="B57" s="27" t="s">
        <v>48</v>
      </c>
      <c r="C57" s="34"/>
      <c r="D57" s="35"/>
      <c r="E57" s="34"/>
      <c r="F57" s="13" t="s">
        <v>274</v>
      </c>
      <c r="G57" s="28" t="s">
        <v>275</v>
      </c>
    </row>
    <row r="58" spans="1:7">
      <c r="A58" s="9">
        <v>6</v>
      </c>
      <c r="B58" s="27" t="s">
        <v>48</v>
      </c>
      <c r="C58" s="34"/>
      <c r="D58" s="35"/>
      <c r="E58" s="34"/>
      <c r="F58" s="13" t="s">
        <v>276</v>
      </c>
      <c r="G58" s="29" t="s">
        <v>277</v>
      </c>
    </row>
    <row r="59" spans="1:7">
      <c r="A59" s="9">
        <v>6</v>
      </c>
      <c r="B59" s="27" t="s">
        <v>48</v>
      </c>
      <c r="C59" s="34"/>
      <c r="D59" s="35"/>
      <c r="E59" s="34"/>
      <c r="F59" s="13" t="s">
        <v>268</v>
      </c>
      <c r="G59" s="28" t="s">
        <v>269</v>
      </c>
    </row>
    <row r="60" spans="1:7" ht="24" customHeight="1">
      <c r="A60" s="9">
        <v>6</v>
      </c>
      <c r="B60" s="27" t="s">
        <v>48</v>
      </c>
      <c r="C60" s="34"/>
      <c r="D60" s="35"/>
      <c r="E60" s="34"/>
      <c r="F60" s="18" t="s">
        <v>263</v>
      </c>
      <c r="G60" s="36" t="s">
        <v>264</v>
      </c>
    </row>
    <row r="61" spans="1:7" ht="24" customHeight="1">
      <c r="A61" s="9"/>
      <c r="B61" s="27"/>
      <c r="C61" s="34"/>
      <c r="D61" s="35"/>
      <c r="E61" s="34"/>
      <c r="F61" s="107" t="s">
        <v>492</v>
      </c>
      <c r="G61" s="108" t="s">
        <v>493</v>
      </c>
    </row>
    <row r="62" spans="1:7">
      <c r="A62" s="9">
        <v>6</v>
      </c>
      <c r="B62" s="27" t="s">
        <v>48</v>
      </c>
      <c r="C62" s="12" t="s">
        <v>278</v>
      </c>
      <c r="D62" s="11" t="s">
        <v>67</v>
      </c>
      <c r="E62" s="12" t="s">
        <v>68</v>
      </c>
      <c r="F62" s="18" t="s">
        <v>82</v>
      </c>
      <c r="G62" s="30" t="s">
        <v>201</v>
      </c>
    </row>
    <row r="63" spans="1:7">
      <c r="A63" s="9">
        <v>6</v>
      </c>
      <c r="B63" s="27" t="s">
        <v>48</v>
      </c>
      <c r="C63" s="12"/>
      <c r="D63" s="11"/>
      <c r="E63" s="12"/>
      <c r="F63" s="13" t="s">
        <v>279</v>
      </c>
      <c r="G63" s="28" t="s">
        <v>280</v>
      </c>
    </row>
    <row r="64" spans="1:7" ht="49.2">
      <c r="A64" s="9">
        <v>6</v>
      </c>
      <c r="B64" s="27" t="s">
        <v>48</v>
      </c>
      <c r="C64" s="12"/>
      <c r="D64" s="11"/>
      <c r="E64" s="12"/>
      <c r="F64" s="18" t="s">
        <v>281</v>
      </c>
      <c r="G64" s="36" t="s">
        <v>282</v>
      </c>
    </row>
    <row r="65" spans="1:7">
      <c r="A65" s="9">
        <v>6</v>
      </c>
      <c r="B65" s="27" t="s">
        <v>48</v>
      </c>
      <c r="C65" s="12"/>
      <c r="D65" s="11"/>
      <c r="E65" s="12"/>
      <c r="F65" s="13" t="s">
        <v>283</v>
      </c>
      <c r="G65" s="29" t="s">
        <v>284</v>
      </c>
    </row>
    <row r="66" spans="1:7">
      <c r="A66" s="9">
        <v>6</v>
      </c>
      <c r="B66" s="27" t="s">
        <v>48</v>
      </c>
      <c r="C66" s="12"/>
      <c r="D66" s="11"/>
      <c r="E66" s="12"/>
      <c r="F66" s="18" t="s">
        <v>285</v>
      </c>
      <c r="G66" s="36" t="s">
        <v>286</v>
      </c>
    </row>
    <row r="67" spans="1:7">
      <c r="A67" s="9"/>
      <c r="B67" s="27"/>
      <c r="C67" s="91"/>
      <c r="D67" s="94"/>
      <c r="E67" s="91"/>
      <c r="F67" s="107" t="s">
        <v>494</v>
      </c>
      <c r="G67" s="108" t="s">
        <v>495</v>
      </c>
    </row>
    <row r="68" spans="1:7">
      <c r="A68" s="9">
        <v>6</v>
      </c>
      <c r="B68" s="27" t="s">
        <v>48</v>
      </c>
      <c r="C68" s="501" t="s">
        <v>287</v>
      </c>
      <c r="D68" s="35" t="s">
        <v>71</v>
      </c>
      <c r="E68" s="501" t="s">
        <v>288</v>
      </c>
      <c r="F68" s="18" t="s">
        <v>82</v>
      </c>
      <c r="G68" s="30" t="s">
        <v>201</v>
      </c>
    </row>
    <row r="69" spans="1:7">
      <c r="A69" s="9">
        <v>6</v>
      </c>
      <c r="B69" s="27" t="s">
        <v>48</v>
      </c>
      <c r="C69" s="501"/>
      <c r="D69" s="35"/>
      <c r="E69" s="501"/>
      <c r="F69" s="21" t="s">
        <v>8</v>
      </c>
      <c r="G69" s="28" t="s">
        <v>211</v>
      </c>
    </row>
    <row r="70" spans="1:7" ht="48" customHeight="1">
      <c r="A70" s="9">
        <v>6</v>
      </c>
      <c r="B70" s="27" t="s">
        <v>48</v>
      </c>
      <c r="C70" s="12"/>
      <c r="D70" s="35"/>
      <c r="E70" s="12"/>
      <c r="F70" s="18" t="s">
        <v>289</v>
      </c>
      <c r="G70" s="28" t="s">
        <v>290</v>
      </c>
    </row>
    <row r="71" spans="1:7">
      <c r="A71" s="9">
        <v>6</v>
      </c>
      <c r="B71" s="27" t="s">
        <v>48</v>
      </c>
      <c r="C71" s="12"/>
      <c r="D71" s="35"/>
      <c r="E71" s="12"/>
      <c r="F71" s="13" t="s">
        <v>291</v>
      </c>
      <c r="G71" s="28" t="s">
        <v>292</v>
      </c>
    </row>
    <row r="72" spans="1:7">
      <c r="A72" s="9"/>
      <c r="B72" s="27"/>
      <c r="C72" s="91"/>
      <c r="D72" s="35"/>
      <c r="E72" s="91"/>
      <c r="F72" s="107" t="s">
        <v>496</v>
      </c>
      <c r="G72" s="108" t="s">
        <v>497</v>
      </c>
    </row>
    <row r="73" spans="1:7" ht="24" customHeight="1">
      <c r="A73" s="9">
        <v>6</v>
      </c>
      <c r="B73" s="27" t="s">
        <v>48</v>
      </c>
      <c r="C73" s="15" t="s">
        <v>293</v>
      </c>
      <c r="D73" s="33" t="s">
        <v>58</v>
      </c>
      <c r="E73" s="500" t="s">
        <v>294</v>
      </c>
      <c r="F73" s="13" t="s">
        <v>82</v>
      </c>
      <c r="G73" s="29" t="s">
        <v>201</v>
      </c>
    </row>
    <row r="74" spans="1:7" ht="24" customHeight="1">
      <c r="A74" s="9">
        <v>6</v>
      </c>
      <c r="B74" s="27" t="s">
        <v>48</v>
      </c>
      <c r="C74" s="12"/>
      <c r="D74" s="35"/>
      <c r="E74" s="501"/>
      <c r="F74" s="13" t="s">
        <v>295</v>
      </c>
      <c r="G74" s="28" t="s">
        <v>296</v>
      </c>
    </row>
    <row r="75" spans="1:7" ht="24" customHeight="1">
      <c r="A75" s="9">
        <v>6</v>
      </c>
      <c r="B75" s="27" t="s">
        <v>48</v>
      </c>
      <c r="C75" s="12"/>
      <c r="D75" s="35"/>
      <c r="E75" s="12"/>
      <c r="F75" s="18" t="s">
        <v>297</v>
      </c>
      <c r="G75" s="36" t="s">
        <v>298</v>
      </c>
    </row>
    <row r="76" spans="1:7" ht="24" customHeight="1">
      <c r="A76" s="9">
        <v>6</v>
      </c>
      <c r="B76" s="27" t="s">
        <v>48</v>
      </c>
      <c r="C76" s="12"/>
      <c r="D76" s="35"/>
      <c r="E76" s="12"/>
      <c r="F76" s="18" t="s">
        <v>299</v>
      </c>
      <c r="G76" s="36" t="s">
        <v>300</v>
      </c>
    </row>
    <row r="77" spans="1:7" ht="24" customHeight="1">
      <c r="A77" s="9"/>
      <c r="B77" s="27"/>
      <c r="C77" s="91"/>
      <c r="D77" s="35"/>
      <c r="E77" s="91"/>
      <c r="F77" s="107" t="s">
        <v>498</v>
      </c>
      <c r="G77" s="108" t="s">
        <v>499</v>
      </c>
    </row>
    <row r="78" spans="1:7">
      <c r="A78" s="9">
        <v>6</v>
      </c>
      <c r="B78" s="27" t="s">
        <v>48</v>
      </c>
      <c r="C78" s="34" t="s">
        <v>301</v>
      </c>
      <c r="D78" s="35" t="s">
        <v>52</v>
      </c>
      <c r="E78" s="34" t="s">
        <v>53</v>
      </c>
      <c r="F78" s="18" t="s">
        <v>82</v>
      </c>
      <c r="G78" s="30" t="s">
        <v>201</v>
      </c>
    </row>
    <row r="79" spans="1:7">
      <c r="A79" s="9">
        <v>6</v>
      </c>
      <c r="B79" s="27" t="s">
        <v>48</v>
      </c>
      <c r="C79" s="34"/>
      <c r="D79" s="35"/>
      <c r="E79" s="34"/>
      <c r="F79" s="13" t="s">
        <v>302</v>
      </c>
      <c r="G79" s="28" t="s">
        <v>303</v>
      </c>
    </row>
    <row r="80" spans="1:7">
      <c r="A80" s="9"/>
      <c r="B80" s="27"/>
      <c r="C80" s="34"/>
      <c r="D80" s="35"/>
      <c r="E80" s="34"/>
      <c r="F80" s="107" t="s">
        <v>500</v>
      </c>
      <c r="G80" s="108" t="s">
        <v>501</v>
      </c>
    </row>
    <row r="81" spans="1:7">
      <c r="A81" s="9">
        <v>6</v>
      </c>
      <c r="B81" s="27" t="s">
        <v>48</v>
      </c>
      <c r="C81" s="12" t="s">
        <v>304</v>
      </c>
      <c r="D81" s="11" t="s">
        <v>50</v>
      </c>
      <c r="E81" s="12" t="s">
        <v>51</v>
      </c>
      <c r="F81" s="18" t="s">
        <v>82</v>
      </c>
      <c r="G81" s="30" t="s">
        <v>201</v>
      </c>
    </row>
    <row r="82" spans="1:7">
      <c r="A82" s="9">
        <v>6</v>
      </c>
      <c r="B82" s="27" t="s">
        <v>48</v>
      </c>
      <c r="C82" s="12"/>
      <c r="D82" s="11"/>
      <c r="E82" s="12"/>
      <c r="F82" s="13" t="s">
        <v>302</v>
      </c>
      <c r="G82" s="28" t="s">
        <v>303</v>
      </c>
    </row>
    <row r="83" spans="1:7">
      <c r="A83" s="9">
        <v>6</v>
      </c>
      <c r="B83" s="27" t="s">
        <v>48</v>
      </c>
      <c r="C83" s="12"/>
      <c r="D83" s="11"/>
      <c r="E83" s="12"/>
      <c r="F83" s="13" t="s">
        <v>305</v>
      </c>
      <c r="G83" s="28" t="s">
        <v>306</v>
      </c>
    </row>
    <row r="84" spans="1:7" ht="24" customHeight="1">
      <c r="A84" s="9">
        <v>6</v>
      </c>
      <c r="B84" s="27" t="s">
        <v>48</v>
      </c>
      <c r="C84" s="12"/>
      <c r="D84" s="11"/>
      <c r="E84" s="12"/>
      <c r="F84" s="18" t="s">
        <v>307</v>
      </c>
      <c r="G84" s="36" t="s">
        <v>308</v>
      </c>
    </row>
    <row r="85" spans="1:7">
      <c r="A85" s="9">
        <v>6</v>
      </c>
      <c r="B85" s="27" t="s">
        <v>48</v>
      </c>
      <c r="C85" s="12"/>
      <c r="D85" s="11"/>
      <c r="E85" s="12"/>
      <c r="F85" s="18" t="s">
        <v>285</v>
      </c>
      <c r="G85" s="36" t="s">
        <v>286</v>
      </c>
    </row>
    <row r="86" spans="1:7">
      <c r="A86" s="9">
        <v>6</v>
      </c>
      <c r="B86" s="27" t="s">
        <v>48</v>
      </c>
      <c r="F86" s="107" t="s">
        <v>502</v>
      </c>
      <c r="G86" s="108" t="s">
        <v>503</v>
      </c>
    </row>
    <row r="87" spans="1:7">
      <c r="A87" s="9">
        <v>6</v>
      </c>
      <c r="B87" s="27" t="s">
        <v>48</v>
      </c>
      <c r="C87" s="34" t="s">
        <v>309</v>
      </c>
      <c r="D87" s="35" t="s">
        <v>56</v>
      </c>
      <c r="E87" s="34" t="s">
        <v>57</v>
      </c>
      <c r="F87" s="18" t="s">
        <v>82</v>
      </c>
      <c r="G87" s="30" t="s">
        <v>201</v>
      </c>
    </row>
    <row r="88" spans="1:7">
      <c r="A88" s="9">
        <v>6</v>
      </c>
      <c r="B88" s="27" t="s">
        <v>48</v>
      </c>
      <c r="C88" s="34"/>
      <c r="D88" s="35"/>
      <c r="E88" s="34"/>
      <c r="F88" s="13" t="s">
        <v>8</v>
      </c>
      <c r="G88" s="28" t="s">
        <v>211</v>
      </c>
    </row>
    <row r="89" spans="1:7" ht="49.2">
      <c r="A89" s="9">
        <v>6</v>
      </c>
      <c r="B89" s="27" t="s">
        <v>48</v>
      </c>
      <c r="C89" s="34"/>
      <c r="D89" s="35"/>
      <c r="E89" s="34"/>
      <c r="F89" s="13" t="s">
        <v>310</v>
      </c>
      <c r="G89" s="28" t="s">
        <v>311</v>
      </c>
    </row>
    <row r="90" spans="1:7" ht="24" customHeight="1">
      <c r="A90" s="9">
        <v>6</v>
      </c>
      <c r="B90" s="27" t="s">
        <v>48</v>
      </c>
      <c r="C90" s="34"/>
      <c r="D90" s="35"/>
      <c r="E90" s="34"/>
      <c r="F90" s="13" t="s">
        <v>312</v>
      </c>
      <c r="G90" s="28" t="s">
        <v>313</v>
      </c>
    </row>
    <row r="91" spans="1:7" ht="24" customHeight="1">
      <c r="A91" s="9"/>
      <c r="B91" s="27"/>
      <c r="C91" s="34"/>
      <c r="D91" s="35"/>
      <c r="E91" s="34"/>
      <c r="F91" s="107" t="s">
        <v>504</v>
      </c>
      <c r="G91" s="108" t="s">
        <v>505</v>
      </c>
    </row>
    <row r="92" spans="1:7" ht="24" customHeight="1">
      <c r="A92" s="9">
        <v>6</v>
      </c>
      <c r="B92" s="27" t="s">
        <v>48</v>
      </c>
      <c r="C92" s="32" t="s">
        <v>314</v>
      </c>
      <c r="D92" s="33" t="s">
        <v>69</v>
      </c>
      <c r="E92" s="32" t="s">
        <v>70</v>
      </c>
      <c r="F92" s="13" t="s">
        <v>82</v>
      </c>
      <c r="G92" s="29" t="s">
        <v>201</v>
      </c>
    </row>
    <row r="93" spans="1:7" ht="24" customHeight="1">
      <c r="A93" s="9">
        <v>6</v>
      </c>
      <c r="B93" s="27" t="s">
        <v>48</v>
      </c>
      <c r="C93" s="34"/>
      <c r="D93" s="35"/>
      <c r="E93" s="34"/>
      <c r="F93" s="13" t="s">
        <v>315</v>
      </c>
      <c r="G93" s="28" t="s">
        <v>316</v>
      </c>
    </row>
    <row r="94" spans="1:7">
      <c r="A94" s="9">
        <v>6</v>
      </c>
      <c r="B94" s="27" t="s">
        <v>48</v>
      </c>
      <c r="C94" s="34"/>
      <c r="D94" s="35"/>
      <c r="E94" s="12"/>
      <c r="F94" s="13" t="s">
        <v>285</v>
      </c>
      <c r="G94" s="28" t="s">
        <v>286</v>
      </c>
    </row>
    <row r="95" spans="1:7">
      <c r="A95" s="9">
        <v>6</v>
      </c>
      <c r="B95" s="27" t="s">
        <v>48</v>
      </c>
      <c r="C95" s="34"/>
      <c r="D95" s="35"/>
      <c r="E95" s="12"/>
      <c r="F95" s="18" t="s">
        <v>317</v>
      </c>
      <c r="G95" s="36" t="s">
        <v>318</v>
      </c>
    </row>
    <row r="96" spans="1:7">
      <c r="A96" s="9">
        <v>6</v>
      </c>
      <c r="B96" s="27" t="s">
        <v>48</v>
      </c>
      <c r="C96" s="34"/>
      <c r="D96" s="35"/>
      <c r="E96" s="12"/>
      <c r="F96" s="18" t="s">
        <v>319</v>
      </c>
      <c r="G96" s="30" t="s">
        <v>320</v>
      </c>
    </row>
    <row r="97" spans="1:7">
      <c r="A97" s="9"/>
      <c r="B97" s="27"/>
      <c r="C97" s="34"/>
      <c r="D97" s="35"/>
      <c r="E97" s="91"/>
      <c r="F97" s="107" t="s">
        <v>506</v>
      </c>
      <c r="G97" s="108" t="s">
        <v>507</v>
      </c>
    </row>
    <row r="98" spans="1:7">
      <c r="A98" s="9">
        <v>6</v>
      </c>
      <c r="B98" s="27" t="s">
        <v>48</v>
      </c>
      <c r="C98" s="34" t="s">
        <v>321</v>
      </c>
      <c r="D98" s="35" t="s">
        <v>49</v>
      </c>
      <c r="E98" s="34" t="s">
        <v>322</v>
      </c>
      <c r="F98" s="18" t="s">
        <v>82</v>
      </c>
      <c r="G98" s="30" t="s">
        <v>201</v>
      </c>
    </row>
    <row r="99" spans="1:7">
      <c r="A99" s="9">
        <v>6</v>
      </c>
      <c r="B99" s="27" t="s">
        <v>48</v>
      </c>
      <c r="C99" s="34"/>
      <c r="D99" s="35"/>
      <c r="E99" s="34"/>
      <c r="F99" s="40" t="s">
        <v>323</v>
      </c>
      <c r="G99" s="36" t="s">
        <v>324</v>
      </c>
    </row>
    <row r="100" spans="1:7">
      <c r="A100" s="9">
        <v>6</v>
      </c>
      <c r="B100" s="27" t="s">
        <v>48</v>
      </c>
      <c r="C100" s="34"/>
      <c r="D100" s="35"/>
      <c r="E100" s="34"/>
      <c r="F100" s="41" t="s">
        <v>261</v>
      </c>
      <c r="G100" s="28" t="s">
        <v>262</v>
      </c>
    </row>
    <row r="101" spans="1:7" ht="49.2">
      <c r="A101" s="9">
        <v>6</v>
      </c>
      <c r="B101" s="27" t="s">
        <v>48</v>
      </c>
      <c r="C101" s="34"/>
      <c r="D101" s="35"/>
      <c r="E101" s="34"/>
      <c r="F101" s="40" t="s">
        <v>325</v>
      </c>
      <c r="G101" s="36" t="s">
        <v>326</v>
      </c>
    </row>
    <row r="102" spans="1:7">
      <c r="A102" s="9"/>
      <c r="B102" s="27"/>
      <c r="C102" s="34"/>
      <c r="D102" s="35"/>
      <c r="E102" s="34"/>
      <c r="F102" s="107" t="s">
        <v>508</v>
      </c>
      <c r="G102" s="108" t="s">
        <v>509</v>
      </c>
    </row>
    <row r="103" spans="1:7">
      <c r="A103" s="9">
        <v>6</v>
      </c>
      <c r="B103" s="27" t="s">
        <v>48</v>
      </c>
      <c r="C103" s="12" t="s">
        <v>327</v>
      </c>
      <c r="D103" s="11" t="s">
        <v>54</v>
      </c>
      <c r="E103" s="12" t="s">
        <v>55</v>
      </c>
      <c r="F103" s="40" t="s">
        <v>8</v>
      </c>
      <c r="G103" s="36" t="s">
        <v>211</v>
      </c>
    </row>
    <row r="104" spans="1:7">
      <c r="A104" s="9">
        <v>6</v>
      </c>
      <c r="B104" s="27" t="s">
        <v>48</v>
      </c>
      <c r="C104" s="12"/>
      <c r="D104" s="11"/>
      <c r="E104" s="12"/>
      <c r="F104" s="18" t="s">
        <v>82</v>
      </c>
      <c r="G104" s="30" t="s">
        <v>201</v>
      </c>
    </row>
    <row r="105" spans="1:7">
      <c r="A105" s="9">
        <v>6</v>
      </c>
      <c r="B105" s="27" t="s">
        <v>48</v>
      </c>
      <c r="C105" s="12"/>
      <c r="D105" s="11"/>
      <c r="E105" s="12"/>
      <c r="F105" s="41" t="s">
        <v>328</v>
      </c>
      <c r="G105" s="28" t="s">
        <v>329</v>
      </c>
    </row>
    <row r="106" spans="1:7">
      <c r="A106" s="9"/>
      <c r="B106" s="27"/>
      <c r="C106" s="91"/>
      <c r="D106" s="94"/>
      <c r="E106" s="91"/>
      <c r="F106" s="107" t="s">
        <v>510</v>
      </c>
      <c r="G106" s="108" t="s">
        <v>511</v>
      </c>
    </row>
    <row r="107" spans="1:7">
      <c r="A107" s="9">
        <v>6</v>
      </c>
      <c r="B107" s="27" t="s">
        <v>48</v>
      </c>
      <c r="C107" s="32" t="s">
        <v>330</v>
      </c>
      <c r="D107" s="33" t="s">
        <v>61</v>
      </c>
      <c r="E107" s="32" t="s">
        <v>62</v>
      </c>
      <c r="F107" s="13" t="s">
        <v>82</v>
      </c>
      <c r="G107" s="29" t="s">
        <v>201</v>
      </c>
    </row>
    <row r="108" spans="1:7" ht="24" customHeight="1">
      <c r="A108" s="9">
        <v>6</v>
      </c>
      <c r="B108" s="27" t="s">
        <v>48</v>
      </c>
      <c r="C108" s="34"/>
      <c r="D108" s="35"/>
      <c r="E108" s="34"/>
      <c r="F108" s="13" t="s">
        <v>331</v>
      </c>
      <c r="G108" s="28" t="s">
        <v>332</v>
      </c>
    </row>
    <row r="109" spans="1:7" ht="24" customHeight="1">
      <c r="A109" s="9"/>
      <c r="B109" s="27"/>
      <c r="C109" s="34"/>
      <c r="D109" s="35"/>
      <c r="E109" s="34"/>
      <c r="F109" s="107" t="s">
        <v>512</v>
      </c>
      <c r="G109" s="108" t="s">
        <v>513</v>
      </c>
    </row>
    <row r="110" spans="1:7">
      <c r="A110" s="9">
        <v>6</v>
      </c>
      <c r="B110" s="27" t="s">
        <v>48</v>
      </c>
      <c r="C110" s="15" t="s">
        <v>333</v>
      </c>
      <c r="D110" s="14" t="s">
        <v>59</v>
      </c>
      <c r="E110" s="15" t="s">
        <v>60</v>
      </c>
      <c r="F110" s="13" t="s">
        <v>82</v>
      </c>
      <c r="G110" s="29" t="s">
        <v>201</v>
      </c>
    </row>
    <row r="111" spans="1:7" ht="24" customHeight="1">
      <c r="A111" s="9">
        <v>6</v>
      </c>
      <c r="B111" s="27" t="s">
        <v>48</v>
      </c>
      <c r="C111" s="12"/>
      <c r="D111" s="11"/>
      <c r="E111" s="12"/>
      <c r="F111" s="13" t="s">
        <v>25</v>
      </c>
      <c r="G111" s="28" t="s">
        <v>271</v>
      </c>
    </row>
    <row r="112" spans="1:7" ht="49.2">
      <c r="A112" s="9">
        <v>6</v>
      </c>
      <c r="B112" s="27" t="s">
        <v>48</v>
      </c>
      <c r="C112" s="12"/>
      <c r="D112" s="11"/>
      <c r="E112" s="12"/>
      <c r="F112" s="13" t="s">
        <v>272</v>
      </c>
      <c r="G112" s="28" t="s">
        <v>273</v>
      </c>
    </row>
    <row r="113" spans="1:7">
      <c r="A113" s="9">
        <v>6</v>
      </c>
      <c r="B113" s="27" t="s">
        <v>48</v>
      </c>
      <c r="C113" s="12"/>
      <c r="D113" s="11"/>
      <c r="E113" s="12"/>
      <c r="F113" s="18" t="s">
        <v>274</v>
      </c>
      <c r="G113" s="36" t="s">
        <v>275</v>
      </c>
    </row>
    <row r="114" spans="1:7">
      <c r="A114" s="9">
        <v>6</v>
      </c>
      <c r="B114" s="27" t="s">
        <v>48</v>
      </c>
      <c r="C114" s="12"/>
      <c r="D114" s="11"/>
      <c r="E114" s="12"/>
      <c r="F114" s="13" t="s">
        <v>279</v>
      </c>
      <c r="G114" s="28" t="s">
        <v>280</v>
      </c>
    </row>
    <row r="115" spans="1:7">
      <c r="A115" s="9">
        <v>6</v>
      </c>
      <c r="B115" s="27" t="s">
        <v>48</v>
      </c>
      <c r="C115" s="12"/>
      <c r="D115" s="11"/>
      <c r="E115" s="12"/>
      <c r="F115" s="13" t="s">
        <v>283</v>
      </c>
      <c r="G115" s="29" t="s">
        <v>284</v>
      </c>
    </row>
    <row r="116" spans="1:7" ht="48" customHeight="1">
      <c r="A116" s="9">
        <v>6</v>
      </c>
      <c r="B116" s="27" t="s">
        <v>48</v>
      </c>
      <c r="C116" s="12"/>
      <c r="D116" s="11"/>
      <c r="E116" s="12"/>
      <c r="F116" s="18" t="s">
        <v>289</v>
      </c>
      <c r="G116" s="36" t="s">
        <v>290</v>
      </c>
    </row>
    <row r="117" spans="1:7" ht="24" customHeight="1">
      <c r="A117" s="9">
        <v>6</v>
      </c>
      <c r="B117" s="27" t="s">
        <v>48</v>
      </c>
      <c r="C117" s="12"/>
      <c r="D117" s="11"/>
      <c r="E117" s="12"/>
      <c r="F117" s="18" t="s">
        <v>266</v>
      </c>
      <c r="G117" s="36" t="s">
        <v>267</v>
      </c>
    </row>
    <row r="118" spans="1:7">
      <c r="A118" s="9">
        <v>6</v>
      </c>
      <c r="B118" s="27" t="s">
        <v>48</v>
      </c>
      <c r="C118" s="12"/>
      <c r="D118" s="11"/>
      <c r="E118" s="12"/>
      <c r="F118" s="13" t="s">
        <v>323</v>
      </c>
      <c r="G118" s="28" t="s">
        <v>324</v>
      </c>
    </row>
    <row r="119" spans="1:7" ht="24" customHeight="1">
      <c r="A119" s="9">
        <v>6</v>
      </c>
      <c r="B119" s="27" t="s">
        <v>48</v>
      </c>
      <c r="C119" s="12"/>
      <c r="D119" s="11"/>
      <c r="E119" s="12"/>
      <c r="F119" s="13" t="s">
        <v>297</v>
      </c>
      <c r="G119" s="28" t="s">
        <v>298</v>
      </c>
    </row>
    <row r="120" spans="1:7">
      <c r="A120" s="9">
        <v>6</v>
      </c>
      <c r="B120" s="27" t="s">
        <v>48</v>
      </c>
      <c r="C120" s="12"/>
      <c r="D120" s="11"/>
      <c r="E120" s="12"/>
      <c r="F120" s="13" t="s">
        <v>261</v>
      </c>
      <c r="G120" s="28" t="s">
        <v>262</v>
      </c>
    </row>
    <row r="121" spans="1:7">
      <c r="A121" s="9">
        <v>6</v>
      </c>
      <c r="B121" s="27" t="s">
        <v>48</v>
      </c>
      <c r="C121" s="12"/>
      <c r="D121" s="11"/>
      <c r="E121" s="12"/>
      <c r="F121" s="18" t="s">
        <v>276</v>
      </c>
      <c r="G121" s="30" t="s">
        <v>277</v>
      </c>
    </row>
    <row r="122" spans="1:7" ht="49.2">
      <c r="A122" s="9">
        <v>6</v>
      </c>
      <c r="B122" s="27" t="s">
        <v>48</v>
      </c>
      <c r="C122" s="12"/>
      <c r="D122" s="11"/>
      <c r="E122" s="12"/>
      <c r="F122" s="18" t="s">
        <v>325</v>
      </c>
      <c r="G122" s="36" t="s">
        <v>326</v>
      </c>
    </row>
    <row r="123" spans="1:7">
      <c r="A123" s="9">
        <v>6</v>
      </c>
      <c r="B123" s="27" t="s">
        <v>48</v>
      </c>
      <c r="C123" s="12"/>
      <c r="D123" s="11"/>
      <c r="E123" s="12"/>
      <c r="F123" s="13" t="s">
        <v>268</v>
      </c>
      <c r="G123" s="28" t="s">
        <v>269</v>
      </c>
    </row>
    <row r="124" spans="1:7" ht="24" customHeight="1">
      <c r="A124" s="9">
        <v>6</v>
      </c>
      <c r="B124" s="27" t="s">
        <v>48</v>
      </c>
      <c r="C124" s="12"/>
      <c r="D124" s="11"/>
      <c r="E124" s="12"/>
      <c r="F124" s="13" t="s">
        <v>263</v>
      </c>
      <c r="G124" s="28" t="s">
        <v>264</v>
      </c>
    </row>
    <row r="125" spans="1:7">
      <c r="A125" s="9">
        <v>7</v>
      </c>
      <c r="B125" s="99" t="s">
        <v>72</v>
      </c>
      <c r="C125" s="100" t="s">
        <v>334</v>
      </c>
      <c r="D125" s="101"/>
      <c r="E125" s="100"/>
      <c r="F125" s="101" t="s">
        <v>514</v>
      </c>
      <c r="G125" s="100" t="s">
        <v>515</v>
      </c>
    </row>
    <row r="126" spans="1:7" ht="49.2">
      <c r="A126" s="9">
        <v>7</v>
      </c>
      <c r="B126" s="27" t="s">
        <v>72</v>
      </c>
      <c r="C126" s="15" t="s">
        <v>230</v>
      </c>
      <c r="D126" s="14" t="s">
        <v>73</v>
      </c>
      <c r="E126" s="32" t="s">
        <v>74</v>
      </c>
      <c r="F126" s="13" t="s">
        <v>82</v>
      </c>
      <c r="G126" s="29" t="s">
        <v>201</v>
      </c>
    </row>
    <row r="127" spans="1:7" ht="49.2">
      <c r="A127" s="9">
        <v>7</v>
      </c>
      <c r="B127" s="27" t="s">
        <v>72</v>
      </c>
      <c r="C127" s="12"/>
      <c r="D127" s="11"/>
      <c r="E127" s="34"/>
      <c r="F127" s="13" t="s">
        <v>335</v>
      </c>
      <c r="G127" s="28" t="s">
        <v>336</v>
      </c>
    </row>
    <row r="128" spans="1:7" ht="24" customHeight="1">
      <c r="A128" s="9">
        <v>7</v>
      </c>
      <c r="B128" s="27" t="s">
        <v>72</v>
      </c>
      <c r="C128" s="34"/>
      <c r="D128" s="103"/>
      <c r="E128" s="34"/>
      <c r="F128" s="13" t="s">
        <v>337</v>
      </c>
      <c r="G128" s="29" t="s">
        <v>338</v>
      </c>
    </row>
    <row r="129" spans="1:7">
      <c r="A129" s="9">
        <v>7</v>
      </c>
      <c r="B129" s="27" t="s">
        <v>72</v>
      </c>
      <c r="C129" s="12"/>
      <c r="D129" s="11"/>
      <c r="E129" s="12"/>
      <c r="F129" s="13" t="s">
        <v>339</v>
      </c>
      <c r="G129" s="28" t="s">
        <v>340</v>
      </c>
    </row>
    <row r="130" spans="1:7">
      <c r="A130" s="9">
        <v>7</v>
      </c>
      <c r="B130" s="27" t="s">
        <v>72</v>
      </c>
      <c r="C130" s="102"/>
      <c r="D130" s="11"/>
      <c r="E130" s="102"/>
      <c r="F130" s="13" t="s">
        <v>341</v>
      </c>
      <c r="G130" s="29" t="s">
        <v>342</v>
      </c>
    </row>
    <row r="131" spans="1:7">
      <c r="A131" s="5">
        <v>8</v>
      </c>
      <c r="B131" s="99">
        <v>10000000</v>
      </c>
      <c r="C131" s="100" t="s">
        <v>343</v>
      </c>
      <c r="D131" s="101"/>
      <c r="E131" s="100"/>
      <c r="F131" s="101" t="s">
        <v>516</v>
      </c>
      <c r="G131" s="100" t="s">
        <v>517</v>
      </c>
    </row>
    <row r="132" spans="1:7" ht="49.2">
      <c r="A132" s="5">
        <v>8</v>
      </c>
      <c r="B132" s="5">
        <v>10000000</v>
      </c>
      <c r="C132" s="15" t="s">
        <v>230</v>
      </c>
      <c r="D132" s="14" t="s">
        <v>78</v>
      </c>
      <c r="E132" s="92" t="s">
        <v>79</v>
      </c>
      <c r="F132" s="13" t="s">
        <v>82</v>
      </c>
      <c r="G132" s="29" t="s">
        <v>201</v>
      </c>
    </row>
    <row r="133" spans="1:7">
      <c r="A133" s="5">
        <v>8</v>
      </c>
      <c r="B133" s="5">
        <v>10000000</v>
      </c>
      <c r="C133" s="12"/>
      <c r="D133" s="11"/>
      <c r="E133" s="102"/>
      <c r="F133" s="13" t="s">
        <v>344</v>
      </c>
      <c r="G133" s="29" t="s">
        <v>345</v>
      </c>
    </row>
    <row r="134" spans="1:7">
      <c r="A134" s="5">
        <v>8</v>
      </c>
      <c r="B134" s="5">
        <v>10000000</v>
      </c>
      <c r="C134" s="12"/>
      <c r="D134" s="11"/>
      <c r="E134" s="12"/>
      <c r="F134" s="18" t="s">
        <v>346</v>
      </c>
      <c r="G134" s="36" t="s">
        <v>347</v>
      </c>
    </row>
    <row r="135" spans="1:7">
      <c r="A135" s="5">
        <v>8</v>
      </c>
      <c r="B135" s="5">
        <v>10000000</v>
      </c>
      <c r="C135" s="34"/>
      <c r="D135" s="35"/>
      <c r="E135" s="34"/>
      <c r="F135" s="13" t="s">
        <v>348</v>
      </c>
      <c r="G135" s="28" t="s">
        <v>349</v>
      </c>
    </row>
    <row r="136" spans="1:7" ht="24" customHeight="1">
      <c r="A136" s="5">
        <v>8</v>
      </c>
      <c r="B136" s="5">
        <v>10000000</v>
      </c>
      <c r="C136" s="34"/>
      <c r="D136" s="35"/>
      <c r="E136" s="34"/>
      <c r="F136" s="13" t="s">
        <v>350</v>
      </c>
      <c r="G136" s="28" t="s">
        <v>351</v>
      </c>
    </row>
    <row r="137" spans="1:7">
      <c r="A137" s="5">
        <v>8</v>
      </c>
      <c r="B137" s="5">
        <v>10000000</v>
      </c>
      <c r="C137" s="34"/>
      <c r="D137" s="35"/>
      <c r="E137" s="34"/>
      <c r="F137" s="13" t="s">
        <v>352</v>
      </c>
      <c r="G137" s="28" t="s">
        <v>353</v>
      </c>
    </row>
    <row r="138" spans="1:7">
      <c r="A138" s="5">
        <v>9</v>
      </c>
      <c r="B138" s="99">
        <v>11000000</v>
      </c>
      <c r="C138" s="100" t="s">
        <v>354</v>
      </c>
      <c r="D138" s="101"/>
      <c r="E138" s="100"/>
      <c r="F138" s="101" t="s">
        <v>518</v>
      </c>
      <c r="G138" s="100" t="s">
        <v>519</v>
      </c>
    </row>
    <row r="139" spans="1:7" ht="49.2">
      <c r="A139" s="5">
        <v>9</v>
      </c>
      <c r="B139" s="5">
        <v>11000000</v>
      </c>
      <c r="C139" s="15" t="s">
        <v>230</v>
      </c>
      <c r="D139" s="14" t="s">
        <v>80</v>
      </c>
      <c r="E139" s="92" t="s">
        <v>81</v>
      </c>
      <c r="F139" s="13" t="s">
        <v>82</v>
      </c>
      <c r="G139" s="29" t="s">
        <v>201</v>
      </c>
    </row>
    <row r="140" spans="1:7" ht="24" customHeight="1">
      <c r="A140" s="5">
        <v>9</v>
      </c>
      <c r="B140" s="5">
        <v>11000000</v>
      </c>
      <c r="C140" s="12"/>
      <c r="D140" s="11"/>
      <c r="E140" s="34"/>
      <c r="F140" s="13" t="s">
        <v>355</v>
      </c>
      <c r="G140" s="28" t="s">
        <v>356</v>
      </c>
    </row>
    <row r="141" spans="1:7">
      <c r="A141" s="5">
        <v>9</v>
      </c>
      <c r="B141" s="5">
        <v>11000000</v>
      </c>
      <c r="C141" s="12"/>
      <c r="D141" s="11"/>
      <c r="E141" s="12"/>
      <c r="F141" s="18" t="s">
        <v>357</v>
      </c>
      <c r="G141" s="36" t="s">
        <v>358</v>
      </c>
    </row>
    <row r="142" spans="1:7" ht="24" customHeight="1">
      <c r="A142" s="5">
        <v>9</v>
      </c>
      <c r="B142" s="5">
        <v>11000000</v>
      </c>
      <c r="C142" s="12"/>
      <c r="D142" s="11"/>
      <c r="E142" s="12"/>
      <c r="F142" s="18" t="s">
        <v>359</v>
      </c>
      <c r="G142" s="30" t="s">
        <v>360</v>
      </c>
    </row>
    <row r="143" spans="1:7">
      <c r="A143" s="5">
        <v>9</v>
      </c>
      <c r="B143" s="5">
        <v>11000000</v>
      </c>
      <c r="C143" s="44"/>
      <c r="D143" s="35"/>
      <c r="E143" s="34"/>
      <c r="F143" s="13" t="s">
        <v>361</v>
      </c>
      <c r="G143" s="45" t="s">
        <v>362</v>
      </c>
    </row>
    <row r="144" spans="1:7">
      <c r="A144" s="5">
        <v>9</v>
      </c>
      <c r="B144" s="5">
        <v>11000000</v>
      </c>
      <c r="C144" s="44"/>
      <c r="D144" s="35"/>
      <c r="E144" s="34"/>
      <c r="F144" s="13" t="s">
        <v>363</v>
      </c>
      <c r="G144" s="46" t="s">
        <v>364</v>
      </c>
    </row>
    <row r="145" spans="1:7">
      <c r="A145" s="5">
        <v>9</v>
      </c>
      <c r="B145" s="5">
        <v>11000000</v>
      </c>
      <c r="C145" s="44"/>
      <c r="D145" s="35"/>
      <c r="E145" s="34"/>
      <c r="F145" s="47" t="s">
        <v>365</v>
      </c>
      <c r="G145" s="48" t="s">
        <v>366</v>
      </c>
    </row>
    <row r="146" spans="1:7">
      <c r="A146" s="5">
        <v>9</v>
      </c>
      <c r="B146" s="5">
        <v>11000000</v>
      </c>
      <c r="C146" s="34"/>
      <c r="D146" s="35"/>
      <c r="E146" s="34"/>
      <c r="F146" s="18" t="s">
        <v>367</v>
      </c>
      <c r="G146" s="36" t="s">
        <v>368</v>
      </c>
    </row>
    <row r="147" spans="1:7">
      <c r="A147" s="5">
        <v>9</v>
      </c>
      <c r="B147" s="5">
        <v>11000000</v>
      </c>
      <c r="C147" s="34"/>
      <c r="D147" s="35"/>
      <c r="E147" s="34"/>
      <c r="F147" s="18" t="s">
        <v>369</v>
      </c>
      <c r="G147" s="36" t="s">
        <v>370</v>
      </c>
    </row>
    <row r="148" spans="1:7" ht="24" customHeight="1">
      <c r="A148" s="5">
        <v>9</v>
      </c>
      <c r="B148" s="5">
        <v>11000000</v>
      </c>
      <c r="C148" s="12"/>
      <c r="D148" s="11"/>
      <c r="E148" s="12"/>
      <c r="F148" s="18" t="s">
        <v>371</v>
      </c>
      <c r="G148" s="36" t="s">
        <v>372</v>
      </c>
    </row>
    <row r="149" spans="1:7">
      <c r="A149" s="9">
        <v>10</v>
      </c>
      <c r="B149" s="99">
        <v>14000000</v>
      </c>
      <c r="C149" s="100" t="s">
        <v>373</v>
      </c>
      <c r="D149" s="101"/>
      <c r="E149" s="100"/>
      <c r="F149" s="101" t="s">
        <v>520</v>
      </c>
      <c r="G149" s="100" t="s">
        <v>521</v>
      </c>
    </row>
    <row r="150" spans="1:7">
      <c r="A150" s="9">
        <v>10</v>
      </c>
      <c r="B150" s="9">
        <v>14000000</v>
      </c>
      <c r="C150" s="15" t="s">
        <v>230</v>
      </c>
      <c r="D150" s="14" t="s">
        <v>1</v>
      </c>
      <c r="E150" s="15" t="s">
        <v>2</v>
      </c>
      <c r="F150" s="13" t="s">
        <v>82</v>
      </c>
      <c r="G150" s="29" t="s">
        <v>201</v>
      </c>
    </row>
    <row r="151" spans="1:7">
      <c r="A151" s="9">
        <v>10</v>
      </c>
      <c r="B151" s="9">
        <v>14000000</v>
      </c>
      <c r="C151" s="34"/>
      <c r="D151" s="35"/>
      <c r="E151" s="34"/>
      <c r="F151" s="37" t="s">
        <v>92</v>
      </c>
      <c r="G151" s="38" t="s">
        <v>374</v>
      </c>
    </row>
    <row r="152" spans="1:7" ht="72.150000000000006" customHeight="1">
      <c r="A152" s="9">
        <v>10</v>
      </c>
      <c r="B152" s="9">
        <v>14000000</v>
      </c>
      <c r="C152" s="34"/>
      <c r="D152" s="35"/>
      <c r="E152" s="34"/>
      <c r="F152" s="13" t="s">
        <v>375</v>
      </c>
      <c r="G152" s="28" t="s">
        <v>376</v>
      </c>
    </row>
    <row r="153" spans="1:7">
      <c r="A153" s="9">
        <v>10</v>
      </c>
      <c r="B153" s="9">
        <v>14000000</v>
      </c>
      <c r="C153" s="34"/>
      <c r="D153" s="35"/>
      <c r="E153" s="34"/>
      <c r="F153" s="13" t="s">
        <v>377</v>
      </c>
      <c r="G153" s="28" t="s">
        <v>378</v>
      </c>
    </row>
    <row r="154" spans="1:7">
      <c r="A154" s="9">
        <v>10</v>
      </c>
      <c r="B154" s="9">
        <v>14000000</v>
      </c>
      <c r="C154" s="34"/>
      <c r="D154" s="35"/>
      <c r="E154" s="34"/>
      <c r="F154" s="18" t="s">
        <v>379</v>
      </c>
      <c r="G154" s="36" t="s">
        <v>380</v>
      </c>
    </row>
    <row r="155" spans="1:7">
      <c r="A155" s="9">
        <v>10</v>
      </c>
      <c r="B155" s="9">
        <v>14000000</v>
      </c>
      <c r="C155" s="34"/>
      <c r="D155" s="35"/>
      <c r="E155" s="34"/>
      <c r="F155" s="13" t="s">
        <v>1</v>
      </c>
      <c r="G155" s="28" t="s">
        <v>381</v>
      </c>
    </row>
    <row r="156" spans="1:7" ht="24" customHeight="1">
      <c r="A156" s="9">
        <v>10</v>
      </c>
      <c r="B156" s="9">
        <v>14000000</v>
      </c>
      <c r="C156" s="34"/>
      <c r="D156" s="35"/>
      <c r="E156" s="34"/>
      <c r="F156" s="18" t="s">
        <v>382</v>
      </c>
      <c r="G156" s="36" t="s">
        <v>383</v>
      </c>
    </row>
    <row r="157" spans="1:7" ht="24" customHeight="1">
      <c r="A157" s="9">
        <v>10</v>
      </c>
      <c r="B157" s="9">
        <v>14000000</v>
      </c>
      <c r="C157" s="12"/>
      <c r="D157" s="11"/>
      <c r="E157" s="102"/>
      <c r="F157" s="18" t="s">
        <v>10</v>
      </c>
      <c r="G157" s="36" t="s">
        <v>384</v>
      </c>
    </row>
    <row r="158" spans="1:7">
      <c r="A158" s="9">
        <v>10</v>
      </c>
      <c r="B158" s="9">
        <v>14000000</v>
      </c>
      <c r="C158" s="34"/>
      <c r="D158" s="35"/>
      <c r="E158" s="34"/>
      <c r="F158" s="13" t="s">
        <v>385</v>
      </c>
      <c r="G158" s="28" t="s">
        <v>386</v>
      </c>
    </row>
    <row r="159" spans="1:7">
      <c r="A159" s="9">
        <v>10</v>
      </c>
      <c r="B159" s="9">
        <v>14000000</v>
      </c>
      <c r="C159" s="34"/>
      <c r="D159" s="35"/>
      <c r="E159" s="34"/>
      <c r="F159" s="13" t="s">
        <v>96</v>
      </c>
      <c r="G159" s="28" t="s">
        <v>387</v>
      </c>
    </row>
    <row r="160" spans="1:7">
      <c r="A160" s="5">
        <v>11</v>
      </c>
      <c r="B160" s="99">
        <v>15000000</v>
      </c>
      <c r="C160" s="100" t="s">
        <v>388</v>
      </c>
      <c r="D160" s="101"/>
      <c r="E160" s="100"/>
      <c r="F160" s="101" t="s">
        <v>522</v>
      </c>
      <c r="G160" s="100" t="s">
        <v>523</v>
      </c>
    </row>
    <row r="161" spans="1:7" ht="24" customHeight="1">
      <c r="A161" s="5">
        <v>11</v>
      </c>
      <c r="B161" s="5">
        <v>15000000</v>
      </c>
      <c r="C161" s="32" t="s">
        <v>230</v>
      </c>
      <c r="D161" s="33" t="s">
        <v>83</v>
      </c>
      <c r="E161" s="500" t="s">
        <v>84</v>
      </c>
      <c r="F161" s="13" t="s">
        <v>82</v>
      </c>
      <c r="G161" s="29" t="s">
        <v>201</v>
      </c>
    </row>
    <row r="162" spans="1:7" ht="49.2">
      <c r="A162" s="5">
        <v>11</v>
      </c>
      <c r="B162" s="5">
        <v>15000000</v>
      </c>
      <c r="C162" s="34"/>
      <c r="D162" s="35"/>
      <c r="E162" s="501"/>
      <c r="F162" s="18" t="s">
        <v>389</v>
      </c>
      <c r="G162" s="36" t="s">
        <v>390</v>
      </c>
    </row>
    <row r="163" spans="1:7">
      <c r="A163" s="5">
        <v>11</v>
      </c>
      <c r="B163" s="5">
        <v>15000000</v>
      </c>
      <c r="C163" s="34"/>
      <c r="D163" s="35"/>
      <c r="E163" s="34"/>
      <c r="F163" s="13" t="s">
        <v>391</v>
      </c>
      <c r="G163" s="28" t="s">
        <v>142</v>
      </c>
    </row>
    <row r="164" spans="1:7">
      <c r="A164" s="5">
        <v>11</v>
      </c>
      <c r="B164" s="5">
        <v>15000000</v>
      </c>
      <c r="C164" s="34"/>
      <c r="D164" s="35"/>
      <c r="E164" s="34"/>
      <c r="F164" s="13" t="s">
        <v>392</v>
      </c>
      <c r="G164" s="28" t="s">
        <v>393</v>
      </c>
    </row>
    <row r="165" spans="1:7">
      <c r="A165" s="5">
        <v>11</v>
      </c>
      <c r="B165" s="5">
        <v>15000000</v>
      </c>
      <c r="C165" s="12"/>
      <c r="D165" s="11"/>
      <c r="E165" s="12"/>
      <c r="F165" s="13" t="s">
        <v>394</v>
      </c>
      <c r="G165" s="28" t="s">
        <v>395</v>
      </c>
    </row>
    <row r="166" spans="1:7">
      <c r="A166" s="5">
        <v>12</v>
      </c>
      <c r="B166" s="99">
        <v>17000000</v>
      </c>
      <c r="C166" s="100" t="s">
        <v>396</v>
      </c>
      <c r="D166" s="101"/>
      <c r="E166" s="100"/>
      <c r="F166" s="101" t="s">
        <v>524</v>
      </c>
      <c r="G166" s="100" t="s">
        <v>525</v>
      </c>
    </row>
    <row r="167" spans="1:7" ht="49.2">
      <c r="A167" s="5">
        <v>12</v>
      </c>
      <c r="B167" s="5">
        <v>17000000</v>
      </c>
      <c r="C167" s="15" t="s">
        <v>230</v>
      </c>
      <c r="D167" s="14" t="s">
        <v>78</v>
      </c>
      <c r="E167" s="93" t="s">
        <v>397</v>
      </c>
      <c r="F167" s="13" t="s">
        <v>82</v>
      </c>
      <c r="G167" s="29" t="s">
        <v>201</v>
      </c>
    </row>
    <row r="168" spans="1:7" ht="24" customHeight="1">
      <c r="A168" s="5">
        <v>12</v>
      </c>
      <c r="B168" s="5">
        <v>17000000</v>
      </c>
      <c r="C168" s="17"/>
      <c r="D168" s="49" t="s">
        <v>85</v>
      </c>
      <c r="E168" s="50" t="s">
        <v>86</v>
      </c>
      <c r="F168" s="42" t="s">
        <v>398</v>
      </c>
      <c r="G168" s="51" t="s">
        <v>399</v>
      </c>
    </row>
    <row r="169" spans="1:7" ht="72.150000000000006" customHeight="1">
      <c r="A169" s="5">
        <v>12</v>
      </c>
      <c r="B169" s="5">
        <v>17000000</v>
      </c>
      <c r="C169" s="34"/>
      <c r="D169" s="35"/>
      <c r="E169" s="34"/>
      <c r="F169" s="13" t="s">
        <v>375</v>
      </c>
      <c r="G169" s="28" t="s">
        <v>376</v>
      </c>
    </row>
    <row r="170" spans="1:7">
      <c r="A170" s="5">
        <v>12</v>
      </c>
      <c r="B170" s="5">
        <v>17000000</v>
      </c>
      <c r="C170" s="34"/>
      <c r="D170" s="35"/>
      <c r="E170" s="34"/>
      <c r="F170" s="13" t="s">
        <v>400</v>
      </c>
      <c r="G170" s="28" t="s">
        <v>401</v>
      </c>
    </row>
    <row r="171" spans="1:7">
      <c r="A171" s="5">
        <v>13</v>
      </c>
      <c r="B171" s="99">
        <v>19000000</v>
      </c>
      <c r="C171" s="100" t="s">
        <v>402</v>
      </c>
      <c r="D171" s="101"/>
      <c r="E171" s="100"/>
      <c r="F171" s="101" t="s">
        <v>526</v>
      </c>
      <c r="G171" s="100" t="s">
        <v>527</v>
      </c>
    </row>
    <row r="172" spans="1:7" ht="49.2">
      <c r="A172" s="5">
        <v>13</v>
      </c>
      <c r="B172" s="5">
        <v>19000000</v>
      </c>
      <c r="C172" s="15" t="s">
        <v>230</v>
      </c>
      <c r="D172" s="14" t="s">
        <v>87</v>
      </c>
      <c r="E172" s="92" t="s">
        <v>88</v>
      </c>
      <c r="F172" s="13" t="s">
        <v>82</v>
      </c>
      <c r="G172" s="29" t="s">
        <v>201</v>
      </c>
    </row>
    <row r="173" spans="1:7">
      <c r="A173" s="5">
        <v>13</v>
      </c>
      <c r="B173" s="5">
        <v>19000000</v>
      </c>
      <c r="C173" s="34"/>
      <c r="D173" s="35"/>
      <c r="E173" s="102"/>
      <c r="F173" s="13" t="s">
        <v>83</v>
      </c>
      <c r="G173" s="28" t="s">
        <v>403</v>
      </c>
    </row>
    <row r="174" spans="1:7">
      <c r="A174" s="5">
        <v>13</v>
      </c>
      <c r="B174" s="5">
        <v>19000000</v>
      </c>
      <c r="C174" s="34"/>
      <c r="D174" s="35"/>
      <c r="E174" s="34"/>
      <c r="F174" s="13" t="s">
        <v>404</v>
      </c>
      <c r="G174" s="28" t="s">
        <v>405</v>
      </c>
    </row>
    <row r="175" spans="1:7">
      <c r="A175" s="5">
        <v>13</v>
      </c>
      <c r="B175" s="5">
        <v>19000000</v>
      </c>
      <c r="C175" s="34"/>
      <c r="D175" s="35"/>
      <c r="E175" s="34"/>
      <c r="F175" s="13" t="s">
        <v>406</v>
      </c>
      <c r="G175" s="28" t="s">
        <v>407</v>
      </c>
    </row>
    <row r="176" spans="1:7">
      <c r="A176" s="5">
        <v>14</v>
      </c>
      <c r="B176" s="99">
        <v>20000000</v>
      </c>
      <c r="C176" s="100" t="s">
        <v>408</v>
      </c>
      <c r="D176" s="101"/>
      <c r="E176" s="100"/>
      <c r="F176" s="101" t="s">
        <v>528</v>
      </c>
      <c r="G176" s="100" t="s">
        <v>529</v>
      </c>
    </row>
    <row r="177" spans="1:7">
      <c r="A177" s="5">
        <v>14</v>
      </c>
      <c r="B177" s="5">
        <v>20000000</v>
      </c>
      <c r="C177" s="15" t="s">
        <v>230</v>
      </c>
      <c r="D177" s="14" t="s">
        <v>1</v>
      </c>
      <c r="E177" s="15" t="s">
        <v>2</v>
      </c>
      <c r="F177" s="13" t="s">
        <v>82</v>
      </c>
      <c r="G177" s="29" t="s">
        <v>201</v>
      </c>
    </row>
    <row r="178" spans="1:7">
      <c r="A178" s="5">
        <v>14</v>
      </c>
      <c r="B178" s="5">
        <v>20000000</v>
      </c>
      <c r="C178" s="34"/>
      <c r="D178" s="35"/>
      <c r="E178" s="34"/>
      <c r="F178" s="13" t="s">
        <v>409</v>
      </c>
      <c r="G178" s="28" t="s">
        <v>410</v>
      </c>
    </row>
    <row r="179" spans="1:7">
      <c r="A179" s="9">
        <v>15</v>
      </c>
      <c r="B179" s="99">
        <v>21000000</v>
      </c>
      <c r="C179" s="100" t="s">
        <v>411</v>
      </c>
      <c r="D179" s="101"/>
      <c r="E179" s="100"/>
      <c r="F179" s="101" t="s">
        <v>530</v>
      </c>
      <c r="G179" s="100" t="s">
        <v>531</v>
      </c>
    </row>
    <row r="180" spans="1:7">
      <c r="A180" s="9">
        <v>15</v>
      </c>
      <c r="B180" s="9">
        <v>21000000</v>
      </c>
      <c r="C180" s="15" t="s">
        <v>230</v>
      </c>
      <c r="D180" s="14" t="s">
        <v>1</v>
      </c>
      <c r="E180" s="15" t="s">
        <v>2</v>
      </c>
      <c r="F180" s="13" t="s">
        <v>82</v>
      </c>
      <c r="G180" s="29" t="s">
        <v>201</v>
      </c>
    </row>
    <row r="181" spans="1:7">
      <c r="A181" s="9">
        <v>15</v>
      </c>
      <c r="B181" s="9">
        <v>21000000</v>
      </c>
      <c r="C181" s="34"/>
      <c r="D181" s="35"/>
      <c r="E181" s="34"/>
      <c r="F181" s="13" t="s">
        <v>412</v>
      </c>
      <c r="G181" s="29" t="s">
        <v>413</v>
      </c>
    </row>
    <row r="182" spans="1:7" ht="49.2">
      <c r="A182" s="9">
        <v>15</v>
      </c>
      <c r="B182" s="9">
        <v>21000000</v>
      </c>
      <c r="C182" s="34"/>
      <c r="D182" s="35"/>
      <c r="E182" s="34"/>
      <c r="F182" s="13" t="s">
        <v>389</v>
      </c>
      <c r="G182" s="28" t="s">
        <v>390</v>
      </c>
    </row>
    <row r="183" spans="1:7">
      <c r="A183" s="5">
        <v>16</v>
      </c>
      <c r="B183" s="99">
        <v>22000000</v>
      </c>
      <c r="C183" s="100" t="s">
        <v>414</v>
      </c>
      <c r="D183" s="101"/>
      <c r="E183" s="100"/>
      <c r="F183" s="101" t="s">
        <v>532</v>
      </c>
      <c r="G183" s="100" t="s">
        <v>533</v>
      </c>
    </row>
    <row r="184" spans="1:7" ht="49.2">
      <c r="A184" s="5">
        <v>16</v>
      </c>
      <c r="B184" s="5">
        <v>22000000</v>
      </c>
      <c r="C184" s="15" t="s">
        <v>230</v>
      </c>
      <c r="D184" s="14" t="s">
        <v>83</v>
      </c>
      <c r="E184" s="92" t="s">
        <v>84</v>
      </c>
      <c r="F184" s="13" t="s">
        <v>82</v>
      </c>
      <c r="G184" s="29" t="s">
        <v>201</v>
      </c>
    </row>
    <row r="185" spans="1:7">
      <c r="A185" s="5">
        <v>16</v>
      </c>
      <c r="B185" s="5">
        <v>22000000</v>
      </c>
      <c r="C185" s="34"/>
      <c r="D185" s="35"/>
      <c r="E185" s="34"/>
      <c r="F185" s="13" t="s">
        <v>415</v>
      </c>
      <c r="G185" s="28" t="s">
        <v>416</v>
      </c>
    </row>
    <row r="186" spans="1:7">
      <c r="A186" s="5">
        <v>16</v>
      </c>
      <c r="B186" s="5">
        <v>22000000</v>
      </c>
      <c r="C186" s="34"/>
      <c r="D186" s="35"/>
      <c r="E186" s="102"/>
      <c r="F186" s="13" t="s">
        <v>87</v>
      </c>
      <c r="G186" s="28" t="s">
        <v>417</v>
      </c>
    </row>
    <row r="187" spans="1:7">
      <c r="A187" s="5">
        <v>16</v>
      </c>
      <c r="B187" s="5">
        <v>22000000</v>
      </c>
      <c r="C187" s="34"/>
      <c r="D187" s="35"/>
      <c r="E187" s="12"/>
      <c r="F187" s="13" t="s">
        <v>418</v>
      </c>
      <c r="G187" s="28" t="s">
        <v>419</v>
      </c>
    </row>
    <row r="188" spans="1:7" ht="48.15" customHeight="1">
      <c r="A188" s="5">
        <v>16</v>
      </c>
      <c r="B188" s="5">
        <v>22000000</v>
      </c>
      <c r="C188" s="34"/>
      <c r="D188" s="35"/>
      <c r="E188" s="12"/>
      <c r="F188" s="13" t="s">
        <v>420</v>
      </c>
      <c r="G188" s="28" t="s">
        <v>421</v>
      </c>
    </row>
    <row r="189" spans="1:7" ht="49.2">
      <c r="A189" s="5">
        <v>16</v>
      </c>
      <c r="B189" s="5">
        <v>22000000</v>
      </c>
      <c r="C189" s="34"/>
      <c r="D189" s="35"/>
      <c r="E189" s="34"/>
      <c r="F189" s="13" t="s">
        <v>422</v>
      </c>
      <c r="G189" s="52" t="s">
        <v>423</v>
      </c>
    </row>
    <row r="190" spans="1:7" ht="49.2">
      <c r="A190" s="5">
        <v>16</v>
      </c>
      <c r="B190" s="5">
        <v>22000000</v>
      </c>
      <c r="C190" s="34"/>
      <c r="D190" s="35"/>
      <c r="E190" s="34"/>
      <c r="F190" s="13" t="s">
        <v>424</v>
      </c>
      <c r="G190" s="28" t="s">
        <v>425</v>
      </c>
    </row>
    <row r="191" spans="1:7">
      <c r="A191" s="5">
        <v>16</v>
      </c>
      <c r="B191" s="5">
        <v>22000000</v>
      </c>
      <c r="C191" s="34"/>
      <c r="D191" s="35"/>
      <c r="E191" s="102"/>
      <c r="F191" s="13" t="s">
        <v>426</v>
      </c>
      <c r="G191" s="28" t="s">
        <v>427</v>
      </c>
    </row>
    <row r="192" spans="1:7">
      <c r="A192" s="5">
        <v>16</v>
      </c>
      <c r="B192" s="5">
        <v>22000000</v>
      </c>
      <c r="C192" s="34"/>
      <c r="D192" s="35"/>
      <c r="E192" s="12"/>
      <c r="F192" s="18" t="s">
        <v>428</v>
      </c>
      <c r="G192" s="36" t="s">
        <v>429</v>
      </c>
    </row>
    <row r="193" spans="1:7" ht="49.2">
      <c r="A193" s="5">
        <v>16</v>
      </c>
      <c r="B193" s="5">
        <v>22000000</v>
      </c>
      <c r="C193" s="34"/>
      <c r="D193" s="35"/>
      <c r="E193" s="34"/>
      <c r="F193" s="13" t="s">
        <v>430</v>
      </c>
      <c r="G193" s="28" t="s">
        <v>431</v>
      </c>
    </row>
    <row r="194" spans="1:7">
      <c r="A194" s="5">
        <v>16</v>
      </c>
      <c r="B194" s="5">
        <v>22000000</v>
      </c>
      <c r="C194" s="34"/>
      <c r="D194" s="35"/>
      <c r="E194" s="34"/>
      <c r="F194" s="13" t="s">
        <v>359</v>
      </c>
      <c r="G194" s="29" t="s">
        <v>360</v>
      </c>
    </row>
    <row r="195" spans="1:7">
      <c r="A195" s="5">
        <v>17</v>
      </c>
      <c r="B195" s="99">
        <v>23000000</v>
      </c>
      <c r="C195" s="100" t="s">
        <v>432</v>
      </c>
      <c r="D195" s="101"/>
      <c r="E195" s="100"/>
      <c r="F195" s="101" t="s">
        <v>534</v>
      </c>
      <c r="G195" s="100" t="s">
        <v>535</v>
      </c>
    </row>
    <row r="196" spans="1:7" ht="49.2">
      <c r="A196" s="5">
        <v>17</v>
      </c>
      <c r="B196" s="5">
        <v>23000000</v>
      </c>
      <c r="C196" s="15" t="s">
        <v>230</v>
      </c>
      <c r="D196" s="14" t="s">
        <v>87</v>
      </c>
      <c r="E196" s="92" t="s">
        <v>88</v>
      </c>
      <c r="F196" s="13" t="s">
        <v>82</v>
      </c>
      <c r="G196" s="29" t="s">
        <v>201</v>
      </c>
    </row>
    <row r="197" spans="1:7" ht="24" customHeight="1">
      <c r="A197" s="5">
        <v>17</v>
      </c>
      <c r="B197" s="5">
        <v>23000000</v>
      </c>
      <c r="C197" s="34"/>
      <c r="D197" s="35"/>
      <c r="E197" s="102"/>
      <c r="F197" s="13" t="s">
        <v>433</v>
      </c>
      <c r="G197" s="28" t="s">
        <v>434</v>
      </c>
    </row>
    <row r="198" spans="1:7" ht="24" customHeight="1">
      <c r="A198" s="5">
        <v>17</v>
      </c>
      <c r="B198" s="5">
        <v>23000000</v>
      </c>
      <c r="C198" s="34"/>
      <c r="D198" s="35"/>
      <c r="E198" s="12"/>
      <c r="F198" s="13" t="s">
        <v>435</v>
      </c>
      <c r="G198" s="28" t="s">
        <v>436</v>
      </c>
    </row>
    <row r="199" spans="1:7" ht="49.2">
      <c r="A199" s="5">
        <v>17</v>
      </c>
      <c r="B199" s="5">
        <v>23000000</v>
      </c>
      <c r="C199" s="34"/>
      <c r="D199" s="35"/>
      <c r="E199" s="12"/>
      <c r="F199" s="18" t="s">
        <v>437</v>
      </c>
      <c r="G199" s="36" t="s">
        <v>438</v>
      </c>
    </row>
    <row r="200" spans="1:7">
      <c r="A200" s="5">
        <v>17</v>
      </c>
      <c r="B200" s="5">
        <v>23000000</v>
      </c>
      <c r="C200" s="34"/>
      <c r="D200" s="35"/>
      <c r="E200" s="34"/>
      <c r="F200" s="13" t="s">
        <v>439</v>
      </c>
      <c r="G200" s="28" t="s">
        <v>440</v>
      </c>
    </row>
    <row r="201" spans="1:7">
      <c r="A201" s="5">
        <v>17</v>
      </c>
      <c r="B201" s="5">
        <v>23000000</v>
      </c>
      <c r="C201" s="34"/>
      <c r="D201" s="35"/>
      <c r="E201" s="34"/>
      <c r="F201" s="18" t="s">
        <v>441</v>
      </c>
      <c r="G201" s="30" t="s">
        <v>442</v>
      </c>
    </row>
    <row r="202" spans="1:7">
      <c r="A202" s="5">
        <v>17</v>
      </c>
      <c r="B202" s="5">
        <v>23000000</v>
      </c>
      <c r="C202" s="34"/>
      <c r="D202" s="35"/>
      <c r="E202" s="34"/>
      <c r="F202" s="13" t="s">
        <v>443</v>
      </c>
      <c r="G202" s="28" t="s">
        <v>444</v>
      </c>
    </row>
    <row r="203" spans="1:7">
      <c r="A203" s="5">
        <v>17</v>
      </c>
      <c r="B203" s="5">
        <v>23000000</v>
      </c>
      <c r="C203" s="34"/>
      <c r="D203" s="35"/>
      <c r="E203" s="34"/>
      <c r="F203" s="13" t="s">
        <v>76</v>
      </c>
      <c r="G203" s="28" t="s">
        <v>445</v>
      </c>
    </row>
    <row r="204" spans="1:7">
      <c r="A204" s="5">
        <v>17</v>
      </c>
      <c r="B204" s="5">
        <v>23000000</v>
      </c>
      <c r="C204" s="12"/>
      <c r="D204" s="11"/>
      <c r="E204" s="102"/>
      <c r="F204" s="13" t="s">
        <v>78</v>
      </c>
      <c r="G204" s="28" t="s">
        <v>446</v>
      </c>
    </row>
    <row r="205" spans="1:7">
      <c r="A205" s="5">
        <v>17</v>
      </c>
      <c r="B205" s="5">
        <v>23000000</v>
      </c>
      <c r="C205" s="12"/>
      <c r="D205" s="11"/>
      <c r="E205" s="12"/>
      <c r="F205" s="18" t="s">
        <v>447</v>
      </c>
      <c r="G205" s="36" t="s">
        <v>448</v>
      </c>
    </row>
    <row r="206" spans="1:7" ht="24" customHeight="1">
      <c r="A206" s="5">
        <v>17</v>
      </c>
      <c r="B206" s="5">
        <v>23000000</v>
      </c>
      <c r="C206" s="12"/>
      <c r="D206" s="11"/>
      <c r="E206" s="12"/>
      <c r="F206" s="18" t="s">
        <v>73</v>
      </c>
      <c r="G206" s="36" t="s">
        <v>449</v>
      </c>
    </row>
    <row r="207" spans="1:7">
      <c r="A207" s="5">
        <v>17</v>
      </c>
      <c r="B207" s="5">
        <v>23000000</v>
      </c>
      <c r="C207" s="12"/>
      <c r="D207" s="11"/>
      <c r="E207" s="12"/>
      <c r="F207" s="13" t="s">
        <v>75</v>
      </c>
      <c r="G207" s="28" t="s">
        <v>450</v>
      </c>
    </row>
    <row r="208" spans="1:7">
      <c r="A208" s="9">
        <v>18</v>
      </c>
      <c r="B208" s="99">
        <v>24000000</v>
      </c>
      <c r="C208" s="100" t="s">
        <v>451</v>
      </c>
      <c r="D208" s="101"/>
      <c r="E208" s="100"/>
      <c r="F208" s="101" t="s">
        <v>536</v>
      </c>
      <c r="G208" s="100" t="s">
        <v>537</v>
      </c>
    </row>
    <row r="209" spans="1:7" ht="49.2">
      <c r="A209" s="9">
        <v>18</v>
      </c>
      <c r="B209" s="9">
        <v>24000000</v>
      </c>
      <c r="C209" s="15" t="s">
        <v>230</v>
      </c>
      <c r="D209" s="14" t="s">
        <v>87</v>
      </c>
      <c r="E209" s="92" t="s">
        <v>88</v>
      </c>
      <c r="F209" s="13" t="s">
        <v>82</v>
      </c>
      <c r="G209" s="28" t="s">
        <v>201</v>
      </c>
    </row>
    <row r="210" spans="1:7">
      <c r="A210" s="9">
        <v>18</v>
      </c>
      <c r="B210" s="9">
        <v>24000000</v>
      </c>
      <c r="C210" s="34"/>
      <c r="D210" s="35"/>
      <c r="E210" s="34"/>
      <c r="F210" s="13" t="s">
        <v>452</v>
      </c>
      <c r="G210" s="28" t="s">
        <v>453</v>
      </c>
    </row>
    <row r="211" spans="1:7">
      <c r="A211" s="9">
        <v>18</v>
      </c>
      <c r="B211" s="9">
        <v>24000000</v>
      </c>
      <c r="C211" s="34"/>
      <c r="D211" s="35"/>
      <c r="E211" s="34"/>
      <c r="F211" s="13" t="s">
        <v>454</v>
      </c>
      <c r="G211" s="28" t="s">
        <v>455</v>
      </c>
    </row>
    <row r="212" spans="1:7">
      <c r="A212" s="9">
        <v>18</v>
      </c>
      <c r="B212" s="9">
        <v>24000000</v>
      </c>
      <c r="C212" s="34"/>
      <c r="D212" s="35"/>
      <c r="E212" s="34"/>
      <c r="F212" s="13" t="s">
        <v>456</v>
      </c>
      <c r="G212" s="28" t="s">
        <v>457</v>
      </c>
    </row>
    <row r="213" spans="1:7">
      <c r="A213" s="9">
        <v>18</v>
      </c>
      <c r="B213" s="9">
        <v>24000000</v>
      </c>
      <c r="C213" s="34"/>
      <c r="D213" s="35"/>
      <c r="E213" s="34"/>
      <c r="F213" s="18" t="s">
        <v>458</v>
      </c>
      <c r="G213" s="30" t="s">
        <v>459</v>
      </c>
    </row>
    <row r="214" spans="1:7">
      <c r="A214" s="9">
        <v>18</v>
      </c>
      <c r="B214" s="9">
        <v>24000000</v>
      </c>
      <c r="C214" s="34"/>
      <c r="D214" s="35"/>
      <c r="E214" s="34"/>
      <c r="F214" s="13" t="s">
        <v>460</v>
      </c>
      <c r="G214" s="29" t="s">
        <v>461</v>
      </c>
    </row>
    <row r="215" spans="1:7">
      <c r="A215" s="9">
        <v>18</v>
      </c>
      <c r="B215" s="9">
        <v>24000000</v>
      </c>
      <c r="C215" s="34"/>
      <c r="D215" s="35"/>
      <c r="E215" s="34"/>
      <c r="F215" s="13" t="s">
        <v>462</v>
      </c>
      <c r="G215" s="28" t="s">
        <v>463</v>
      </c>
    </row>
    <row r="216" spans="1:7">
      <c r="A216" s="9">
        <v>19</v>
      </c>
      <c r="B216" s="99">
        <v>25000000</v>
      </c>
      <c r="C216" s="100" t="s">
        <v>464</v>
      </c>
      <c r="D216" s="101"/>
      <c r="E216" s="100"/>
      <c r="F216" s="101" t="s">
        <v>538</v>
      </c>
      <c r="G216" s="100" t="s">
        <v>539</v>
      </c>
    </row>
    <row r="217" spans="1:7" ht="49.2">
      <c r="A217" s="9">
        <v>19</v>
      </c>
      <c r="B217" s="9">
        <v>25000000</v>
      </c>
      <c r="C217" s="15" t="s">
        <v>230</v>
      </c>
      <c r="D217" s="14" t="s">
        <v>78</v>
      </c>
      <c r="E217" s="92" t="s">
        <v>79</v>
      </c>
      <c r="F217" s="13" t="s">
        <v>82</v>
      </c>
      <c r="G217" s="28" t="s">
        <v>201</v>
      </c>
    </row>
    <row r="218" spans="1:7">
      <c r="A218" s="9">
        <v>19</v>
      </c>
      <c r="B218" s="9">
        <v>25000000</v>
      </c>
      <c r="C218" s="34"/>
      <c r="D218" s="35"/>
      <c r="E218" s="34"/>
      <c r="F218" s="13" t="s">
        <v>80</v>
      </c>
      <c r="G218" s="28" t="s">
        <v>465</v>
      </c>
    </row>
    <row r="219" spans="1:7">
      <c r="A219" s="9">
        <v>19</v>
      </c>
      <c r="B219" s="9">
        <v>25000000</v>
      </c>
      <c r="C219" s="12"/>
      <c r="D219" s="11"/>
      <c r="E219" s="12"/>
      <c r="F219" s="13" t="s">
        <v>466</v>
      </c>
      <c r="G219" s="28" t="s">
        <v>467</v>
      </c>
    </row>
    <row r="220" spans="1:7">
      <c r="A220" s="9">
        <v>19</v>
      </c>
      <c r="B220" s="9">
        <v>25000000</v>
      </c>
      <c r="C220" s="12"/>
      <c r="D220" s="11"/>
      <c r="E220" s="12"/>
      <c r="F220" s="13" t="s">
        <v>468</v>
      </c>
      <c r="G220" s="28" t="s">
        <v>469</v>
      </c>
    </row>
    <row r="221" spans="1:7">
      <c r="A221" s="9">
        <v>19</v>
      </c>
      <c r="B221" s="9">
        <v>25000000</v>
      </c>
      <c r="C221" s="12"/>
      <c r="D221" s="11"/>
      <c r="E221" s="12"/>
      <c r="F221" s="18" t="s">
        <v>352</v>
      </c>
      <c r="G221" s="36" t="s">
        <v>353</v>
      </c>
    </row>
    <row r="222" spans="1:7">
      <c r="A222" s="53"/>
      <c r="B222" s="99">
        <v>81000000</v>
      </c>
      <c r="C222" s="100" t="s">
        <v>470</v>
      </c>
      <c r="D222" s="101">
        <v>101002</v>
      </c>
      <c r="E222" s="100" t="s">
        <v>93</v>
      </c>
      <c r="F222" s="101"/>
      <c r="G222" s="100"/>
    </row>
  </sheetData>
  <autoFilter ref="A1:G222" xr:uid="{00000000-0009-0000-0000-000005000000}"/>
  <mergeCells count="5">
    <mergeCell ref="E45:E46"/>
    <mergeCell ref="C68:C69"/>
    <mergeCell ref="E68:E69"/>
    <mergeCell ref="E73:E74"/>
    <mergeCell ref="E161:E162"/>
  </mergeCells>
  <pageMargins left="0.28740157500000002" right="9.0551180999999994E-2" top="0.39370078740157499" bottom="0.39370078740157499" header="0" footer="0"/>
  <pageSetup paperSize="9" scale="65" orientation="portrait" r:id="rId1"/>
  <headerFooter>
    <oddHeader>&amp;Rหน้าที่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91</vt:i4>
      </vt:variant>
    </vt:vector>
  </HeadingPairs>
  <TitlesOfParts>
    <vt:vector size="100" baseType="lpstr">
      <vt:lpstr>คำนำ</vt:lpstr>
      <vt:lpstr>โครงสร้าง</vt:lpstr>
      <vt:lpstr>สังเขป</vt:lpstr>
      <vt:lpstr>งบประมาณรายจ่ายประจำปี</vt:lpstr>
      <vt:lpstr>รายละเอียดตามงบรายจ่าย</vt:lpstr>
      <vt:lpstr>รายจ่ายบุคลากร</vt:lpstr>
      <vt:lpstr>แผนบูรณาการ</vt:lpstr>
      <vt:lpstr>สำนักงานเขต</vt:lpstr>
      <vt:lpstr>สำนัก</vt:lpstr>
      <vt:lpstr>code01r</vt:lpstr>
      <vt:lpstr>code02r</vt:lpstr>
      <vt:lpstr>code03</vt:lpstr>
      <vt:lpstr>code03r</vt:lpstr>
      <vt:lpstr>code04</vt:lpstr>
      <vt:lpstr>code04r</vt:lpstr>
      <vt:lpstr>code05r</vt:lpstr>
      <vt:lpstr>code06r</vt:lpstr>
      <vt:lpstr>code07</vt:lpstr>
      <vt:lpstr>code07r</vt:lpstr>
      <vt:lpstr>code07r1</vt:lpstr>
      <vt:lpstr>code07r2</vt:lpstr>
      <vt:lpstr>code081</vt:lpstr>
      <vt:lpstr>code0810</vt:lpstr>
      <vt:lpstr>code0811</vt:lpstr>
      <vt:lpstr>code0812</vt:lpstr>
      <vt:lpstr>code0813</vt:lpstr>
      <vt:lpstr>code0814</vt:lpstr>
      <vt:lpstr>code082</vt:lpstr>
      <vt:lpstr>code083</vt:lpstr>
      <vt:lpstr>code084</vt:lpstr>
      <vt:lpstr>code085</vt:lpstr>
      <vt:lpstr>code086</vt:lpstr>
      <vt:lpstr>code087</vt:lpstr>
      <vt:lpstr>code088</vt:lpstr>
      <vt:lpstr>code089</vt:lpstr>
      <vt:lpstr>code08r</vt:lpstr>
      <vt:lpstr>code08r1</vt:lpstr>
      <vt:lpstr>code08r2</vt:lpstr>
      <vt:lpstr>code09</vt:lpstr>
      <vt:lpstr>code09r</vt:lpstr>
      <vt:lpstr>code10</vt:lpstr>
      <vt:lpstr>code10r</vt:lpstr>
      <vt:lpstr>code14</vt:lpstr>
      <vt:lpstr>code15</vt:lpstr>
      <vt:lpstr>code17</vt:lpstr>
      <vt:lpstr>code19</vt:lpstr>
      <vt:lpstr>code20</vt:lpstr>
      <vt:lpstr>code21</vt:lpstr>
      <vt:lpstr>code22</vt:lpstr>
      <vt:lpstr>code23</vt:lpstr>
      <vt:lpstr>code24</vt:lpstr>
      <vt:lpstr>code25</vt:lpstr>
      <vt:lpstr>desc01r</vt:lpstr>
      <vt:lpstr>desc02r</vt:lpstr>
      <vt:lpstr>desc03</vt:lpstr>
      <vt:lpstr>desc03r</vt:lpstr>
      <vt:lpstr>desc04</vt:lpstr>
      <vt:lpstr>desc04r</vt:lpstr>
      <vt:lpstr>desc05r</vt:lpstr>
      <vt:lpstr>desc06r</vt:lpstr>
      <vt:lpstr>desc07</vt:lpstr>
      <vt:lpstr>desc07r</vt:lpstr>
      <vt:lpstr>desc07r1</vt:lpstr>
      <vt:lpstr>desc07r2</vt:lpstr>
      <vt:lpstr>desc081</vt:lpstr>
      <vt:lpstr>desc0810</vt:lpstr>
      <vt:lpstr>desc0811</vt:lpstr>
      <vt:lpstr>desc0812</vt:lpstr>
      <vt:lpstr>desc0813</vt:lpstr>
      <vt:lpstr>desc0814</vt:lpstr>
      <vt:lpstr>desc082</vt:lpstr>
      <vt:lpstr>desc083</vt:lpstr>
      <vt:lpstr>desc084</vt:lpstr>
      <vt:lpstr>desc085</vt:lpstr>
      <vt:lpstr>desc086</vt:lpstr>
      <vt:lpstr>desc087</vt:lpstr>
      <vt:lpstr>desc088</vt:lpstr>
      <vt:lpstr>desc089</vt:lpstr>
      <vt:lpstr>desc08r1</vt:lpstr>
      <vt:lpstr>desc08r2</vt:lpstr>
      <vt:lpstr>desc09</vt:lpstr>
      <vt:lpstr>desc09r</vt:lpstr>
      <vt:lpstr>desc10</vt:lpstr>
      <vt:lpstr>desc10r</vt:lpstr>
      <vt:lpstr>desc14</vt:lpstr>
      <vt:lpstr>desc15</vt:lpstr>
      <vt:lpstr>desc17</vt:lpstr>
      <vt:lpstr>desc19</vt:lpstr>
      <vt:lpstr>desc20</vt:lpstr>
      <vt:lpstr>desc21</vt:lpstr>
      <vt:lpstr>desc22</vt:lpstr>
      <vt:lpstr>desc23</vt:lpstr>
      <vt:lpstr>desc24</vt:lpstr>
      <vt:lpstr>desc25</vt:lpstr>
      <vt:lpstr>descr</vt:lpstr>
      <vt:lpstr>descr08r</vt:lpstr>
      <vt:lpstr>งบประมาณรายจ่ายประจำปี!Print_Area</vt:lpstr>
      <vt:lpstr>สำนัก!Print_Titles</vt:lpstr>
      <vt:lpstr>สำนักงานเขต!Print_Titles</vt:lpstr>
      <vt:lpstr>proj01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lastModifiedBy>HP</cp:lastModifiedBy>
  <cp:lastPrinted>2022-06-18T06:19:14Z</cp:lastPrinted>
  <dcterms:created xsi:type="dcterms:W3CDTF">2022-03-06T17:48:55Z</dcterms:created>
  <dcterms:modified xsi:type="dcterms:W3CDTF">2022-06-18T06:23:26Z</dcterms:modified>
</cp:coreProperties>
</file>